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4-Market Analysis\4-1 Medium-Term prospects\2023\mtf2023\Report\0-5th FINAL\"/>
    </mc:Choice>
  </mc:AlternateContent>
  <xr:revisionPtr revIDLastSave="0" documentId="13_ncr:1_{BBDA913B-E6AA-437B-AB74-13388A2E1CC2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Balance_sheets_Tables" sheetId="6" r:id="rId1"/>
    <sheet name="Balance_sheets_Graph" sheetId="13" r:id="rId2"/>
    <sheet name="Lists (to hide)" sheetId="14" state="hidden" r:id="rId3"/>
  </sheets>
  <definedNames>
    <definedName name="_xlnm.Print_Area" localSheetId="0">Balance_sheets_Tables!$B$2:$AK$591</definedName>
  </definedNames>
  <calcPr calcId="191029"/>
  <customWorkbookViews>
    <customWorkbookView name="VAN SCHAGEN Marijke (AGRI) - Personal View" guid="{1B5ABC2C-1C8E-4AB4-941E-19D26E8A1090}" mergeInterval="0" personalView="1" maximized="1" windowWidth="1920" windowHeight="795" activeSheetId="1"/>
    <customWorkbookView name="MONDELAERS Koen (AGRI) - Personal View" guid="{5AB421C8-7F99-41DF-8A62-D5F8D073AFF4}" mergeInterval="0" personalView="1" maximized="1" windowWidth="1362" windowHeight="543" activeSheetId="1"/>
    <customWorkbookView name="S. Barel - Personal View" guid="{E3C6150C-723D-4730-A504-AF688A5D260A}" mergeInterval="0" personalView="1" maximized="1" windowWidth="1916" windowHeight="801" activeSheetId="1"/>
    <customWorkbookView name="VAN DOORSLAER Benjamin (AGRI) - Personal View" guid="{7B8F7352-4DC9-4A19-A46A-617FE2E786B7}" mergeInterval="0" personalView="1" maximized="1" windowWidth="1920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2" i="6" l="1"/>
  <c r="A519" i="6"/>
  <c r="A520" i="6"/>
  <c r="A521" i="6"/>
  <c r="A516" i="6"/>
  <c r="A500" i="6"/>
  <c r="A501" i="6"/>
  <c r="A502" i="6"/>
  <c r="A497" i="6"/>
  <c r="AB1" i="13" l="1"/>
  <c r="AC1" i="13" s="1"/>
  <c r="AA1" i="13"/>
  <c r="A348" i="6"/>
  <c r="A338" i="6"/>
  <c r="A293" i="6"/>
  <c r="A292" i="6"/>
  <c r="A288" i="6"/>
  <c r="A81" i="6"/>
  <c r="A82" i="6"/>
  <c r="A83" i="6"/>
  <c r="A84" i="6"/>
  <c r="A85" i="6"/>
  <c r="A86" i="6"/>
  <c r="A87" i="6"/>
  <c r="A88" i="6"/>
  <c r="A80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61" i="6"/>
  <c r="A48" i="6"/>
  <c r="A49" i="6"/>
  <c r="A50" i="6"/>
  <c r="A51" i="6"/>
  <c r="A52" i="6"/>
  <c r="A53" i="6"/>
  <c r="A54" i="6"/>
  <c r="A55" i="6"/>
  <c r="A56" i="6"/>
  <c r="A47" i="6"/>
  <c r="A34" i="6"/>
  <c r="A35" i="6"/>
  <c r="A36" i="6"/>
  <c r="A37" i="6"/>
  <c r="A38" i="6"/>
  <c r="A39" i="6"/>
  <c r="A40" i="6"/>
  <c r="A41" i="6"/>
  <c r="A42" i="6"/>
  <c r="A33" i="6"/>
  <c r="A16" i="6"/>
  <c r="A17" i="6"/>
  <c r="A18" i="6"/>
  <c r="A19" i="6"/>
  <c r="A20" i="6"/>
  <c r="A21" i="6"/>
  <c r="A22" i="6"/>
  <c r="A23" i="6"/>
  <c r="A24" i="6"/>
  <c r="A25" i="6"/>
  <c r="A15" i="6"/>
  <c r="C7" i="13"/>
  <c r="C6" i="13"/>
  <c r="C5" i="13"/>
  <c r="C4" i="13"/>
  <c r="C3" i="13"/>
  <c r="A489" i="6" l="1"/>
  <c r="A488" i="6"/>
  <c r="A487" i="6"/>
  <c r="A460" i="6"/>
  <c r="A448" i="6"/>
  <c r="A433" i="6"/>
  <c r="A401" i="6"/>
  <c r="A400" i="6"/>
  <c r="A399" i="6"/>
  <c r="A398" i="6"/>
  <c r="A390" i="6"/>
  <c r="A389" i="6"/>
  <c r="A388" i="6"/>
  <c r="A387" i="6"/>
  <c r="A379" i="6"/>
  <c r="A378" i="6"/>
  <c r="A377" i="6"/>
  <c r="A376" i="6"/>
  <c r="A375" i="6"/>
  <c r="A374" i="6"/>
  <c r="A373" i="6"/>
  <c r="A367" i="6"/>
  <c r="A364" i="6"/>
  <c r="A363" i="6"/>
  <c r="A362" i="6"/>
  <c r="A361" i="6"/>
  <c r="A360" i="6"/>
  <c r="A359" i="6"/>
  <c r="A358" i="6"/>
  <c r="A357" i="6"/>
  <c r="A349" i="6"/>
  <c r="A347" i="6"/>
  <c r="A346" i="6"/>
  <c r="A345" i="6"/>
  <c r="A344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06" i="6"/>
  <c r="A305" i="6"/>
  <c r="A294" i="6"/>
  <c r="A291" i="6"/>
  <c r="A290" i="6"/>
  <c r="A289" i="6"/>
  <c r="A286" i="6"/>
  <c r="A285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13" i="6"/>
  <c r="A212" i="6"/>
  <c r="A211" i="6"/>
  <c r="A209" i="6"/>
  <c r="A208" i="6"/>
  <c r="A207" i="6"/>
  <c r="A206" i="6"/>
  <c r="A198" i="6"/>
  <c r="A197" i="6"/>
  <c r="A196" i="6"/>
  <c r="A195" i="6"/>
  <c r="A194" i="6"/>
  <c r="A193" i="6"/>
  <c r="A192" i="6"/>
  <c r="A185" i="6"/>
  <c r="A184" i="6"/>
  <c r="A183" i="6"/>
  <c r="A182" i="6"/>
  <c r="A181" i="6"/>
  <c r="A180" i="6"/>
  <c r="A179" i="6"/>
  <c r="A172" i="6"/>
  <c r="A171" i="6"/>
  <c r="A170" i="6"/>
  <c r="A169" i="6"/>
  <c r="A168" i="6"/>
  <c r="A167" i="6"/>
  <c r="A166" i="6"/>
  <c r="A164" i="6"/>
  <c r="A163" i="6"/>
  <c r="A162" i="6"/>
  <c r="A151" i="6"/>
  <c r="A150" i="6"/>
  <c r="A149" i="6"/>
  <c r="A148" i="6"/>
  <c r="A147" i="6"/>
  <c r="A146" i="6"/>
  <c r="A145" i="6"/>
  <c r="A144" i="6"/>
  <c r="A138" i="6"/>
  <c r="A137" i="6"/>
  <c r="A136" i="6"/>
  <c r="A135" i="6"/>
  <c r="A134" i="6"/>
  <c r="A133" i="6"/>
  <c r="A132" i="6"/>
  <c r="A131" i="6"/>
  <c r="A130" i="6"/>
  <c r="A129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04" i="6"/>
  <c r="A103" i="6"/>
  <c r="A102" i="6"/>
  <c r="A101" i="6"/>
  <c r="A100" i="6"/>
  <c r="A99" i="6"/>
  <c r="A98" i="6"/>
  <c r="A97" i="6"/>
  <c r="A96" i="6"/>
  <c r="A95" i="6"/>
  <c r="A94" i="6"/>
  <c r="A93" i="6"/>
  <c r="A205" i="6" l="1"/>
  <c r="A284" i="6"/>
  <c r="A372" i="6"/>
  <c r="A343" i="6"/>
  <c r="A397" i="6"/>
  <c r="A386" i="6"/>
  <c r="A356" i="6"/>
  <c r="A165" i="6"/>
  <c r="A295" i="6"/>
  <c r="A365" i="6"/>
  <c r="A123" i="6"/>
  <c r="A296" i="6"/>
  <c r="A366" i="6"/>
  <c r="A402" i="6"/>
  <c r="A105" i="6"/>
  <c r="A124" i="6"/>
  <c r="A391" i="6"/>
  <c r="A403" i="6"/>
  <c r="A106" i="6"/>
  <c r="A380" i="6"/>
  <c r="A392" i="6"/>
  <c r="A186" i="6"/>
  <c r="A350" i="6"/>
  <c r="A381" i="6"/>
  <c r="A173" i="6"/>
  <c r="A187" i="6"/>
  <c r="A152" i="6"/>
  <c r="A174" i="6"/>
  <c r="A199" i="6"/>
  <c r="A351" i="6"/>
  <c r="A153" i="6"/>
  <c r="A200" i="6"/>
  <c r="D3" i="13" l="1"/>
  <c r="AC5" i="13"/>
  <c r="AC4" i="13"/>
  <c r="AA5" i="13"/>
  <c r="AA3" i="13"/>
  <c r="AB4" i="13"/>
  <c r="AB6" i="13"/>
  <c r="AB5" i="13"/>
  <c r="AC3" i="13"/>
  <c r="AB3" i="13"/>
  <c r="AA6" i="13"/>
  <c r="AA7" i="13"/>
  <c r="AC6" i="13"/>
  <c r="AC7" i="13"/>
  <c r="AA4" i="13"/>
  <c r="AB7" i="13"/>
  <c r="Y4" i="13"/>
  <c r="Y3" i="13"/>
  <c r="Z5" i="13"/>
  <c r="Z6" i="13"/>
  <c r="Y5" i="13"/>
  <c r="Z3" i="13"/>
  <c r="Y7" i="13"/>
  <c r="Y6" i="13"/>
  <c r="Z4" i="13"/>
  <c r="Z7" i="13"/>
  <c r="R4" i="13"/>
  <c r="P5" i="13"/>
  <c r="H5" i="13"/>
  <c r="N4" i="13"/>
  <c r="T5" i="13"/>
  <c r="F4" i="13"/>
  <c r="Q4" i="13"/>
  <c r="V4" i="13"/>
  <c r="P4" i="13"/>
  <c r="W4" i="13"/>
  <c r="R5" i="13"/>
  <c r="G5" i="13"/>
  <c r="S5" i="13"/>
  <c r="D4" i="13"/>
  <c r="U5" i="13"/>
  <c r="M4" i="13"/>
  <c r="W5" i="13"/>
  <c r="D5" i="13"/>
  <c r="Q5" i="13"/>
  <c r="N5" i="13"/>
  <c r="S4" i="13"/>
  <c r="E5" i="13"/>
  <c r="F5" i="13"/>
  <c r="H4" i="13"/>
  <c r="T4" i="13"/>
  <c r="M5" i="13"/>
  <c r="G4" i="13"/>
  <c r="U4" i="13"/>
  <c r="V5" i="13"/>
  <c r="G7" i="13" l="1"/>
  <c r="F7" i="13"/>
  <c r="E7" i="13"/>
  <c r="I5" i="13"/>
  <c r="I4" i="13"/>
  <c r="L5" i="13"/>
  <c r="R7" i="13"/>
  <c r="N7" i="13"/>
  <c r="V7" i="13"/>
  <c r="P7" i="13"/>
  <c r="O4" i="13"/>
  <c r="E4" i="13"/>
  <c r="H7" i="13"/>
  <c r="M7" i="13"/>
  <c r="U7" i="13"/>
  <c r="T7" i="13"/>
  <c r="L4" i="13"/>
  <c r="K5" i="13"/>
  <c r="D7" i="13"/>
  <c r="J5" i="13"/>
  <c r="S7" i="13"/>
  <c r="Q7" i="13"/>
  <c r="O5" i="13"/>
  <c r="W7" i="13"/>
  <c r="J4" i="13"/>
  <c r="I7" i="13"/>
  <c r="J7" i="13"/>
  <c r="L7" i="13"/>
  <c r="O7" i="13"/>
  <c r="V3" i="13"/>
  <c r="U3" i="13"/>
  <c r="E6" i="13"/>
  <c r="Q6" i="13"/>
  <c r="G6" i="13"/>
  <c r="R6" i="13"/>
  <c r="H6" i="13"/>
  <c r="F3" i="13"/>
  <c r="T6" i="13"/>
  <c r="V6" i="13"/>
  <c r="X5" i="13"/>
  <c r="S6" i="13"/>
  <c r="W3" i="13"/>
  <c r="H3" i="13"/>
  <c r="K7" i="13"/>
  <c r="P3" i="13"/>
  <c r="Q3" i="13"/>
  <c r="P6" i="13"/>
  <c r="M3" i="13"/>
  <c r="S3" i="13"/>
  <c r="E3" i="13"/>
  <c r="G3" i="13"/>
  <c r="R3" i="13"/>
  <c r="T3" i="13"/>
  <c r="D6" i="13"/>
  <c r="N3" i="13" l="1"/>
  <c r="M6" i="13"/>
  <c r="I6" i="13"/>
  <c r="O3" i="13"/>
  <c r="I3" i="13"/>
  <c r="L3" i="13"/>
  <c r="J3" i="13"/>
  <c r="K4" i="13"/>
  <c r="X4" i="13"/>
  <c r="X7" i="13"/>
  <c r="O6" i="13"/>
  <c r="W6" i="13"/>
  <c r="X3" i="13"/>
  <c r="U6" i="13"/>
  <c r="X6" i="13"/>
  <c r="F6" i="13"/>
  <c r="J6" i="13" l="1"/>
  <c r="K6" i="13"/>
  <c r="L6" i="13"/>
  <c r="N6" i="13"/>
  <c r="K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SCHAGEN Marijke (AGRI)</author>
  </authors>
  <commentList>
    <comment ref="H5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VAN SCHAGEN Marijke (AGRI):</t>
        </r>
        <r>
          <rPr>
            <sz val="9"/>
            <color indexed="81"/>
            <rFont val="Tahoma"/>
            <family val="2"/>
          </rPr>
          <t xml:space="preserve">
as from 2010/2011 comext data
</t>
        </r>
      </text>
    </comment>
  </commentList>
</comments>
</file>

<file path=xl/sharedStrings.xml><?xml version="1.0" encoding="utf-8"?>
<sst xmlns="http://schemas.openxmlformats.org/spreadsheetml/2006/main" count="803" uniqueCount="298">
  <si>
    <t>Consumption</t>
  </si>
  <si>
    <t>of which food and industrial</t>
  </si>
  <si>
    <t>of which feed</t>
  </si>
  <si>
    <t>of which bioenergy</t>
  </si>
  <si>
    <t>Imports</t>
  </si>
  <si>
    <t>Exports</t>
  </si>
  <si>
    <t>Beginning stocks</t>
  </si>
  <si>
    <t>Ending stocks</t>
  </si>
  <si>
    <t>of which intervention</t>
  </si>
  <si>
    <t>* Rye, Oats and other cereals</t>
  </si>
  <si>
    <t>Cereals</t>
  </si>
  <si>
    <t>Oilseeds</t>
  </si>
  <si>
    <t>Sugar beet</t>
  </si>
  <si>
    <t>Ethanol</t>
  </si>
  <si>
    <t>Biodiesel</t>
  </si>
  <si>
    <t>non fuel use of ethanol</t>
  </si>
  <si>
    <t>Net trade</t>
  </si>
  <si>
    <t>Biofuels energy share (% RED counting)</t>
  </si>
  <si>
    <t>Sugar production*</t>
  </si>
  <si>
    <t>Beginning stocks**</t>
  </si>
  <si>
    <t>Ending stocks**</t>
  </si>
  <si>
    <t>* Sugar production is adjusted for carry forward quantities and does not include ethanol feedstock quantities.</t>
  </si>
  <si>
    <t>of which crushing</t>
  </si>
  <si>
    <t>Rice</t>
  </si>
  <si>
    <t>...based on waste oils</t>
  </si>
  <si>
    <t>Ethanol for fuel</t>
  </si>
  <si>
    <t>Milk yield (kg/cow)</t>
  </si>
  <si>
    <t>Production</t>
  </si>
  <si>
    <t>Ending Stocks</t>
  </si>
  <si>
    <t>of which private</t>
  </si>
  <si>
    <t>Diesel consumption</t>
  </si>
  <si>
    <t>…based on wheat</t>
  </si>
  <si>
    <t>…based on other cereals</t>
  </si>
  <si>
    <t>Gross Indigenous Production</t>
  </si>
  <si>
    <t>Imports of live animals</t>
  </si>
  <si>
    <t>Exports of live animals</t>
  </si>
  <si>
    <t>Net Production</t>
  </si>
  <si>
    <t>Imports (meat)</t>
  </si>
  <si>
    <t>Exports (meat)</t>
  </si>
  <si>
    <t>of which Beef and Veal meat</t>
  </si>
  <si>
    <t>of which Sheep and Goat meat</t>
  </si>
  <si>
    <t>of which Pig meat</t>
  </si>
  <si>
    <t>of which Poultry meat</t>
  </si>
  <si>
    <t>Exchange rate (USD/EUR)</t>
  </si>
  <si>
    <t>World price in EUR/t</t>
  </si>
  <si>
    <t>World price in USD/t</t>
  </si>
  <si>
    <t>Ethanol imports</t>
  </si>
  <si>
    <t>Ethanol exports</t>
  </si>
  <si>
    <t>Biodiesel imports</t>
  </si>
  <si>
    <t>Biodiesel exports</t>
  </si>
  <si>
    <t>Energy share: 1st-generation</t>
  </si>
  <si>
    <t>Energy share: based on waste oils</t>
  </si>
  <si>
    <t>of which for ethanol</t>
  </si>
  <si>
    <t>of which processed for sugar</t>
  </si>
  <si>
    <t>Delivered to dairies (million t)</t>
  </si>
  <si>
    <t>On-farm use and direct sales (million t)</t>
  </si>
  <si>
    <t>Permanent grassland</t>
  </si>
  <si>
    <t>Orchards and others</t>
  </si>
  <si>
    <t>Total arable area</t>
  </si>
  <si>
    <t>other arable crops</t>
  </si>
  <si>
    <t>Fodder (green maize, temp. grassland etc.)</t>
  </si>
  <si>
    <t>set-aside and fallow land</t>
  </si>
  <si>
    <t xml:space="preserve">   Durum wheat</t>
  </si>
  <si>
    <t xml:space="preserve">   Barley</t>
  </si>
  <si>
    <t xml:space="preserve">   Rye</t>
  </si>
  <si>
    <t xml:space="preserve">   Maize</t>
  </si>
  <si>
    <t xml:space="preserve">   Other cereals</t>
  </si>
  <si>
    <t xml:space="preserve">   Rapeseed</t>
  </si>
  <si>
    <t xml:space="preserve">   Sunseed</t>
  </si>
  <si>
    <t xml:space="preserve">   Soyabeans</t>
  </si>
  <si>
    <t>Net trade (meat)</t>
  </si>
  <si>
    <t>Isoglucose production</t>
  </si>
  <si>
    <t>Isoglucose consumption</t>
  </si>
  <si>
    <t>Energy share: Biodiesel in Diesel</t>
  </si>
  <si>
    <t>Stock-to-use ratio</t>
  </si>
  <si>
    <t>Utilised arable area</t>
  </si>
  <si>
    <t>Total utilised agricultural area</t>
  </si>
  <si>
    <t>Dairy cows (million heads)</t>
  </si>
  <si>
    <t>Sugar beet production (million tonnes)</t>
  </si>
  <si>
    <t>* r.w.e. = retail weight equivalent; Coefficients to transform carcass weight into retail weight are 0.7 for beef and veal, 0.78 for pigmeat and 0.88 for both  poultry meat and sheep and goat meat</t>
  </si>
  <si>
    <t>EU price in EUR/t</t>
  </si>
  <si>
    <t>EU price in EUR/t (rapeseed)</t>
  </si>
  <si>
    <t>EU price in EUR/t (rapeseed oil)</t>
  </si>
  <si>
    <t>Ethanol producer price in EUR/hl</t>
  </si>
  <si>
    <t>Biodiesel producer price in EUR/hl</t>
  </si>
  <si>
    <t>Delivery ratio (%)</t>
  </si>
  <si>
    <t>Fat content of milk (%)</t>
  </si>
  <si>
    <t>Non-fat solid content of milk (%)</t>
  </si>
  <si>
    <t>EU Milk producer price in EUR/t (real fat content)</t>
  </si>
  <si>
    <t>EU market price in EUR/t</t>
  </si>
  <si>
    <t>World market price in EUR/t</t>
  </si>
  <si>
    <t>World market price in USD/t</t>
  </si>
  <si>
    <t>EU intervention price in EUR/t</t>
  </si>
  <si>
    <t>EU market price in EUR/t (Cheddar)</t>
  </si>
  <si>
    <t>Dairy cow milk production (million t)</t>
  </si>
  <si>
    <t>Total cow milk production (million t)</t>
  </si>
  <si>
    <t>Share of permanent grassland in UAA</t>
  </si>
  <si>
    <t>Share of fallow land</t>
  </si>
  <si>
    <t>of which dairy cows</t>
  </si>
  <si>
    <t>of which sukler cows</t>
  </si>
  <si>
    <t>Total number of cows (million heads)</t>
  </si>
  <si>
    <t>Roots and tubers</t>
  </si>
  <si>
    <t>World price in EUR/t (vegetable oil)</t>
  </si>
  <si>
    <t>World price in USD/t (vegetable oil)</t>
  </si>
  <si>
    <t>of which fresh milk</t>
  </si>
  <si>
    <t>of which cream</t>
  </si>
  <si>
    <t>of which yogurt</t>
  </si>
  <si>
    <r>
      <t>Difference</t>
    </r>
    <r>
      <rPr>
        <b/>
        <vertAlign val="superscript"/>
        <sz val="8"/>
        <color rgb="FFFFFFFF"/>
        <rFont val="Verdana"/>
        <family val="2"/>
      </rPr>
      <t>(a)</t>
    </r>
  </si>
  <si>
    <t>SMP</t>
  </si>
  <si>
    <t>WMP</t>
  </si>
  <si>
    <t>…based on sugar beet and molasses</t>
  </si>
  <si>
    <t xml:space="preserve">EU price in EUR/t </t>
  </si>
  <si>
    <t>…advanced</t>
  </si>
  <si>
    <t>...other advanced</t>
  </si>
  <si>
    <t>…based on maize</t>
  </si>
  <si>
    <t>…based on other vegetable oils</t>
  </si>
  <si>
    <t>…based on rape oils</t>
  </si>
  <si>
    <t>…based on palm oils</t>
  </si>
  <si>
    <t>Energy share: other advanced</t>
  </si>
  <si>
    <t>Gasoline consumption</t>
  </si>
  <si>
    <t>Energy share: Ethanol in Gasoline</t>
  </si>
  <si>
    <t>EU white sugar price in EUR/t</t>
  </si>
  <si>
    <t>World white sugar price in EUR/t</t>
  </si>
  <si>
    <t>World white sugar price in USD/t</t>
  </si>
  <si>
    <r>
      <t>Annual growth (%)</t>
    </r>
    <r>
      <rPr>
        <b/>
        <vertAlign val="superscript"/>
        <sz val="8"/>
        <color rgb="FFFFFFFF"/>
        <rFont val="Verdana"/>
        <family val="2"/>
      </rPr>
      <t>(b)</t>
    </r>
  </si>
  <si>
    <t>(a) Difference between 3-year averages</t>
  </si>
  <si>
    <t>(b) Annual growth based on 3-year averages</t>
  </si>
  <si>
    <t>World price in EUR/t (soya bean)</t>
  </si>
  <si>
    <t>World price in USD/t (soya bean)</t>
  </si>
  <si>
    <t>EU price in EUR/t (soya bean meal)</t>
  </si>
  <si>
    <t>* eggs for consumption</t>
  </si>
  <si>
    <t>Oil price (USD per barrel Brent)</t>
  </si>
  <si>
    <t>Pulses</t>
  </si>
  <si>
    <t>of which 5 main producer MS</t>
  </si>
  <si>
    <t>other EU MS</t>
  </si>
  <si>
    <t>Domestic use</t>
  </si>
  <si>
    <t>Human consumption</t>
  </si>
  <si>
    <t>per capita consumption (l)</t>
  </si>
  <si>
    <t>Other uses</t>
  </si>
  <si>
    <t>Area (million ha)</t>
  </si>
  <si>
    <t>Yield (hl/ha)</t>
  </si>
  <si>
    <t>Variation in stocks</t>
  </si>
  <si>
    <t>of which ES+PT</t>
  </si>
  <si>
    <t>of which IT+EL</t>
  </si>
  <si>
    <t>of which ES-IT-EL-PT</t>
  </si>
  <si>
    <t>of which other EU</t>
  </si>
  <si>
    <t>per capita ES-IT-EL-PT (kg)</t>
  </si>
  <si>
    <t>per capita other EU (kg)</t>
  </si>
  <si>
    <t>Note: the olive oil marketing year is October/September</t>
  </si>
  <si>
    <t>EU market price in EUR/t (EU-14)</t>
  </si>
  <si>
    <t>Population growth (EU-27)</t>
  </si>
  <si>
    <t>Real GDP growth (EU-27)</t>
  </si>
  <si>
    <t>of which other FDP</t>
  </si>
  <si>
    <t xml:space="preserve">Area (million ha) </t>
  </si>
  <si>
    <t>Yield (t/ha)</t>
  </si>
  <si>
    <t>Gross production</t>
  </si>
  <si>
    <t xml:space="preserve">   of which losses and feed use</t>
  </si>
  <si>
    <t xml:space="preserve">   of which usable production</t>
  </si>
  <si>
    <t>Production (fresh)</t>
  </si>
  <si>
    <t>Exports (fresh)</t>
  </si>
  <si>
    <t>Imports (fresh)</t>
  </si>
  <si>
    <t xml:space="preserve">per capita (kg) </t>
  </si>
  <si>
    <t>Production (for processing)</t>
  </si>
  <si>
    <t>Exports (processed)</t>
  </si>
  <si>
    <t>Imports (processed)</t>
  </si>
  <si>
    <t xml:space="preserve">Note: the apples marketing year is August/July </t>
  </si>
  <si>
    <t>Production (total)</t>
  </si>
  <si>
    <t xml:space="preserve">Apparent consumption (fresh) </t>
  </si>
  <si>
    <t>per capita (kg)</t>
  </si>
  <si>
    <t xml:space="preserve">Production (for processing) </t>
  </si>
  <si>
    <t>Apparent consumption (processed)</t>
  </si>
  <si>
    <t>Note: cereals marketing year is July/June</t>
  </si>
  <si>
    <t>Consumption (fresh)</t>
  </si>
  <si>
    <t>Variation in stocks (fresh)</t>
  </si>
  <si>
    <t>Area (1000 ha) (fresh)</t>
  </si>
  <si>
    <t>Yield (t/ha) (fresh)</t>
  </si>
  <si>
    <t>Apparent consumption (fresh)</t>
  </si>
  <si>
    <t>Area (million ha) (for processing)</t>
  </si>
  <si>
    <t>Yield (t/ha) (for processing)</t>
  </si>
  <si>
    <t>Exports (processedt)</t>
  </si>
  <si>
    <t>Total cereals</t>
  </si>
  <si>
    <t>Total wheat</t>
  </si>
  <si>
    <t>Coarse grains</t>
  </si>
  <si>
    <t>Stock change</t>
  </si>
  <si>
    <t>Column1</t>
  </si>
  <si>
    <t>Common wheat</t>
  </si>
  <si>
    <t>Durum wheat</t>
  </si>
  <si>
    <t>Barley</t>
  </si>
  <si>
    <t>Maize</t>
  </si>
  <si>
    <t>Other cereals</t>
  </si>
  <si>
    <t>Total oilseed</t>
  </si>
  <si>
    <t>Total oilseed meal</t>
  </si>
  <si>
    <t>Total oilseed oil</t>
  </si>
  <si>
    <t>Total vegetable oil</t>
  </si>
  <si>
    <t>Biofuels</t>
  </si>
  <si>
    <t>Sugar</t>
  </si>
  <si>
    <t>Isoglucose</t>
  </si>
  <si>
    <t>Isoglucose_Production</t>
  </si>
  <si>
    <t>Isoglucose_Consumption</t>
  </si>
  <si>
    <t>Cheese</t>
  </si>
  <si>
    <t>Butter</t>
  </si>
  <si>
    <t>Whey</t>
  </si>
  <si>
    <t>Beef and veal meat</t>
  </si>
  <si>
    <t>Beef and veal meat_Imports</t>
  </si>
  <si>
    <t>Beef and veal meat_Exports</t>
  </si>
  <si>
    <t>Beef and veal meat_Net trade</t>
  </si>
  <si>
    <t>Beef and veal meat_Production</t>
  </si>
  <si>
    <t>Beef and veal meat_Consumption</t>
  </si>
  <si>
    <t>Sheep and goat meat</t>
  </si>
  <si>
    <t>Pigmeat</t>
  </si>
  <si>
    <t>Poultry meat</t>
  </si>
  <si>
    <t>Egg</t>
  </si>
  <si>
    <t>Poultry meat_Production</t>
  </si>
  <si>
    <t>Poultry meat_Imports</t>
  </si>
  <si>
    <t>Poultry meat_Exports</t>
  </si>
  <si>
    <t>Poultry meat_Net trade</t>
  </si>
  <si>
    <t>Pigmeat_Production</t>
  </si>
  <si>
    <t>Pigmeat_Imports</t>
  </si>
  <si>
    <t>Pigmeat_Exports</t>
  </si>
  <si>
    <t>Pigmeat_Net trade</t>
  </si>
  <si>
    <t>Sheep and goat meat_Production</t>
  </si>
  <si>
    <t>Sheep and goat meat_Imports</t>
  </si>
  <si>
    <t>Sheep and goat meat_Exports</t>
  </si>
  <si>
    <t>Sheep and goat meat_Net trade</t>
  </si>
  <si>
    <t>Egg_Consumption</t>
  </si>
  <si>
    <t>Select a market -&gt;</t>
  </si>
  <si>
    <t>Select a balance sheet item -&gt;</t>
  </si>
  <si>
    <r>
      <rPr>
        <b/>
        <sz val="8"/>
        <rFont val="Calibri"/>
        <family val="2"/>
        <scheme val="minor"/>
      </rPr>
      <t xml:space="preserve">Inflation </t>
    </r>
    <r>
      <rPr>
        <sz val="8"/>
        <rFont val="Calibri"/>
        <family val="2"/>
        <scheme val="minor"/>
      </rPr>
      <t xml:space="preserve">(Consumer Price Index) </t>
    </r>
    <r>
      <rPr>
        <b/>
        <sz val="8"/>
        <rFont val="Calibri"/>
        <family val="2"/>
        <scheme val="minor"/>
      </rPr>
      <t>EU-13</t>
    </r>
  </si>
  <si>
    <r>
      <rPr>
        <b/>
        <sz val="8"/>
        <rFont val="Calibri"/>
        <family val="2"/>
        <scheme val="minor"/>
      </rPr>
      <t xml:space="preserve">Inflation </t>
    </r>
    <r>
      <rPr>
        <sz val="8"/>
        <rFont val="Calibri"/>
        <family val="2"/>
        <scheme val="minor"/>
      </rPr>
      <t xml:space="preserve">(Consumer Price Index) </t>
    </r>
    <r>
      <rPr>
        <b/>
        <sz val="8"/>
        <rFont val="Calibri"/>
        <family val="2"/>
        <scheme val="minor"/>
      </rPr>
      <t>EU-14</t>
    </r>
  </si>
  <si>
    <t>2023-2013</t>
  </si>
  <si>
    <t>2035-2023</t>
  </si>
  <si>
    <t>2013-2023</t>
  </si>
  <si>
    <t>2023-2035</t>
  </si>
  <si>
    <t>Baseline assumptions on key macroeconomic variable, 2005-2035</t>
  </si>
  <si>
    <t>EU total cereals balance sheet, 2005-2035 (million tonnes)</t>
  </si>
  <si>
    <t>EU total wheat balance sheet, 2005-2035 (million tonnes)</t>
  </si>
  <si>
    <t>EU coarse grains balance sheet, 2005-2035 (million tonnes)</t>
  </si>
  <si>
    <t>EU durum wheat balance sheet, 2005-2035 (million tonnes)</t>
  </si>
  <si>
    <t>EU barley balance sheet, 2005-2035 (million tonnes)</t>
  </si>
  <si>
    <t>EU maize balance sheet, 2005-2035 (million tonnes)</t>
  </si>
  <si>
    <t>EU other cereals* balance sheet, 2005-2035 (million tonnes)</t>
  </si>
  <si>
    <t>EU rice balance sheet, 2005-2035 (million tonnes milled equivalent)</t>
  </si>
  <si>
    <t>EU total oilseed** (grains and beans) balance sheet, 2005-2035 (million tonnes)</t>
  </si>
  <si>
    <t>EU total oilseed oil** balance sheet, 2005-2035 (million tonnes)</t>
  </si>
  <si>
    <t>EU total vegetable oil** balance sheet, 2005-2035 (million tonnes)</t>
  </si>
  <si>
    <t>EU area under arable crops, 2005-2035 (million ha)</t>
  </si>
  <si>
    <t>EU milk supply and utilisation, 2005-2035</t>
  </si>
  <si>
    <t>EU olive oil balance sheet, 2005-2035 (thousand tonnes)</t>
  </si>
  <si>
    <t>EU soft wheat balance sheet, 2005-2035 (million tonnes)</t>
  </si>
  <si>
    <t>EU wine balance sheet, 2005-2035 (million hectolitres)</t>
  </si>
  <si>
    <t>EU tomatoes balance sheet, 2005-2035 (thousand tonnes of fresh equivalent)**</t>
  </si>
  <si>
    <t>EU sugar balance sheet, 2005-2035 (million tonnes white sugar equivalent)</t>
  </si>
  <si>
    <t>EU fresh dairy products balance sheet, 2005-2035 (thousand tonnes)</t>
  </si>
  <si>
    <t>EU cheese balance sheet, 2005-2035 (thousand tonnes)</t>
  </si>
  <si>
    <t>EU butter balance sheet, 2005-2035 (thousand tonnes)</t>
  </si>
  <si>
    <t>EU skimmed milk powder balance sheet, 2005-2035 (thousand tonnes)</t>
  </si>
  <si>
    <t>EU whole milk powder balance sheet, 2005-2035 (thousand tonnes)</t>
  </si>
  <si>
    <t>EU whey balance sheet, 2005-2035 (thousand tonnes)</t>
  </si>
  <si>
    <t>EU beef and veal balance sheet, 2005-2035 (thousand tonnes carcass weight equivalent)</t>
  </si>
  <si>
    <t>EU sheep and goat meat balance sheet, 2005-2035 (thousand tonnes carcass weight equivalent)</t>
  </si>
  <si>
    <t>EU pigmeat balance sheet, 2005-2035 (thousand tonnes carcass weight equivalent)</t>
  </si>
  <si>
    <t>EU poultry meat balance sheet, 2005-2035 (thousand tonnes carcass weight equivalent)</t>
  </si>
  <si>
    <t>EU aggregate meat balance sheet, 2005-2035 (thousand tonnes carcass weight equivalent)</t>
  </si>
  <si>
    <t>EU egg balance sheet, 2005-2035 (thousand tonnes egg equivalent)*</t>
  </si>
  <si>
    <t>of which food</t>
  </si>
  <si>
    <t>of which other uses</t>
  </si>
  <si>
    <t>Sources: DG AGRI estimates based on the European Commission macroeconomic forecasts, S&amp;P Global and OECD-FAO outlook.</t>
  </si>
  <si>
    <t>World  market price in EUR/t (Australia)</t>
  </si>
  <si>
    <t>2022-2012</t>
  </si>
  <si>
    <t>2035-2022</t>
  </si>
  <si>
    <t>2012-2022</t>
  </si>
  <si>
    <t>2022-2035</t>
  </si>
  <si>
    <t>Olive oil</t>
  </si>
  <si>
    <t>Wine</t>
  </si>
  <si>
    <t>Note: only vinified production is included; the wine marketing year is August/July</t>
  </si>
  <si>
    <t>Fresh Dairy Products</t>
  </si>
  <si>
    <t>** Stocks include carry forward quantities. 2005-2019 data for EU-28.</t>
  </si>
  <si>
    <t xml:space="preserve">   Soft wheat</t>
  </si>
  <si>
    <t>*Difference and annual growth based on 5-year trimmed averages for 2012 and 2022</t>
  </si>
  <si>
    <t xml:space="preserve">   Sunflower seed</t>
  </si>
  <si>
    <t>EU biofuels balance sheet, 2005-2035 (billion litres oil equivalent)</t>
  </si>
  <si>
    <t>EU isoglucose balance sheet, 2005-2035 (thousand tonnes white sugar equivalent)</t>
  </si>
  <si>
    <t>https://ec.europa.eu/info/food-farming-fisheries/farming/facts-and-figures/markets/outlook/short-term_en</t>
  </si>
  <si>
    <t xml:space="preserve">** Consumption and trade figures of processed apples are expressed in fresh apple equivalent. For further info please see the STO methodology: </t>
  </si>
  <si>
    <t xml:space="preserve">** Consumption and trade figures of processed tomatoes are expressed in fresh tomatoe equivalent. For further info please see the STO methodology: </t>
  </si>
  <si>
    <t>2022-2016</t>
  </si>
  <si>
    <t>2016-2022</t>
  </si>
  <si>
    <t xml:space="preserve">   Soya bean</t>
  </si>
  <si>
    <t>** Tables include rapeseed, soya bean, sunflower and groundnuts; in Table vegetable oil palm oil, cottonneseed oil, palmkernel oil and coconut oil are added.</t>
  </si>
  <si>
    <t>EU total oilseed meal** balance sheet, 2005-2035 (million tonnes)</t>
  </si>
  <si>
    <t>EU apples balance sheet, 2005-2035 (thousand tonnes of fresh equivalent)**</t>
  </si>
  <si>
    <t>per capita consumption (kg)</t>
  </si>
  <si>
    <t>per capita consumption (kg r.w.e.)*</t>
  </si>
  <si>
    <t>:</t>
  </si>
  <si>
    <t xml:space="preserve">*Difference and annual growth based on 5-year trimmed average for 2012 and 2022 </t>
  </si>
  <si>
    <t>*Difference and annual growth based on 5-year trimmed averages for 2016 and 2022</t>
  </si>
  <si>
    <t>EU peaches and nectarines balance sheet, 2012-2035 (thousand tonnes of fresh equivalent)**</t>
  </si>
  <si>
    <t xml:space="preserve">** Consumption and trade figures of processed peaches and nectarines are expressed in fresh equivalent. For further info please see the STO methodology: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</si>
</sst>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0.00_)"/>
    <numFmt numFmtId="168" formatCode="#\ ##0"/>
    <numFmt numFmtId="169" formatCode="0.0000"/>
    <numFmt numFmtId="170" formatCode="_-* #,##0.0_-;\-* #,##0.0_-;_-* &quot;-&quot;??_-;_-@_-"/>
  </numFmts>
  <fonts count="4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808080"/>
      <name val="Calibri"/>
      <family val="2"/>
      <scheme val="minor"/>
    </font>
    <font>
      <sz val="8"/>
      <color indexed="23"/>
      <name val="Calibri"/>
      <family val="2"/>
      <scheme val="minor"/>
    </font>
    <font>
      <sz val="8"/>
      <color rgb="FF80808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i/>
      <sz val="8"/>
      <color theme="1"/>
      <name val="Calibri"/>
      <family val="2"/>
    </font>
    <font>
      <b/>
      <sz val="8"/>
      <color rgb="FFFFFFFF"/>
      <name val="Verdana"/>
      <family val="2"/>
    </font>
    <font>
      <b/>
      <sz val="11"/>
      <color rgb="FF004094"/>
      <name val="Verdana"/>
      <family val="2"/>
    </font>
    <font>
      <b/>
      <vertAlign val="superscript"/>
      <sz val="8"/>
      <color rgb="FFFFFFFF"/>
      <name val="Verdana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Calibri"/>
      <family val="2"/>
    </font>
    <font>
      <i/>
      <sz val="10"/>
      <color theme="1"/>
      <name val="Arial"/>
      <family val="2"/>
    </font>
    <font>
      <sz val="8"/>
      <color theme="1"/>
      <name val="EC Square Sans Cond Pro Medium"/>
      <family val="2"/>
    </font>
    <font>
      <sz val="8"/>
      <color rgb="FFFFFFFF"/>
      <name val="EC Square Sans Cond Pro Medium"/>
      <family val="2"/>
    </font>
    <font>
      <sz val="8"/>
      <color theme="1"/>
      <name val="EC Square Sans Cond Pro"/>
      <family val="2"/>
    </font>
    <font>
      <sz val="8"/>
      <color theme="0"/>
      <name val="EC Square Sans Cond Pro Medium"/>
      <family val="2"/>
    </font>
    <font>
      <sz val="8"/>
      <color rgb="FFFF0000"/>
      <name val="Calibri"/>
      <family val="2"/>
      <scheme val="minor"/>
    </font>
    <font>
      <b/>
      <i/>
      <sz val="10"/>
      <color theme="1"/>
      <name val="Arial"/>
      <family val="2"/>
    </font>
    <font>
      <sz val="8"/>
      <name val="Calibri"/>
      <family val="2"/>
    </font>
    <font>
      <sz val="8"/>
      <color theme="0" tint="-0.499984740745262"/>
      <name val="Calibri"/>
      <family val="2"/>
    </font>
    <font>
      <sz val="11"/>
      <color rgb="FFFF0000"/>
      <name val="EC Square Sans Cond Pro Medium"/>
      <family val="2"/>
    </font>
    <font>
      <b/>
      <sz val="8"/>
      <color rgb="FFFF0000"/>
      <name val="Verdana"/>
      <family val="2"/>
    </font>
    <font>
      <b/>
      <sz val="8"/>
      <color theme="0"/>
      <name val="Verdana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b/>
      <sz val="10"/>
      <color theme="0"/>
      <name val="Arial"/>
      <family val="2"/>
    </font>
    <font>
      <u/>
      <sz val="10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29AA9"/>
        <bgColor indexed="64"/>
      </patternFill>
    </fill>
    <fill>
      <patternFill patternType="solid">
        <fgColor rgb="FFD1B3BF"/>
        <bgColor indexed="64"/>
      </patternFill>
    </fill>
    <fill>
      <patternFill patternType="solid">
        <fgColor rgb="FFE1CD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EA"/>
        <bgColor indexed="64"/>
      </patternFill>
    </fill>
    <fill>
      <patternFill patternType="solid">
        <fgColor rgb="FFB2829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medium">
        <color rgb="FFEEECE1"/>
      </left>
      <right style="medium">
        <color rgb="FFEEECE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medium">
        <color rgb="FFFFFFFF"/>
      </top>
      <bottom/>
      <diagonal/>
    </border>
    <border>
      <left/>
      <right style="thin">
        <color theme="0"/>
      </right>
      <top/>
      <bottom/>
      <diagonal/>
    </border>
  </borders>
  <cellStyleXfs count="19">
    <xf numFmtId="0" fontId="0" fillId="0" borderId="0"/>
    <xf numFmtId="0" fontId="4" fillId="0" borderId="0"/>
    <xf numFmtId="0" fontId="4" fillId="0" borderId="0"/>
    <xf numFmtId="167" fontId="5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13" borderId="14" applyNumberFormat="0" applyFont="0" applyAlignment="0" applyProtection="0"/>
    <xf numFmtId="0" fontId="45" fillId="12" borderId="0" applyNumberFormat="0" applyBorder="0" applyAlignment="0" applyProtection="0"/>
    <xf numFmtId="0" fontId="44" fillId="2" borderId="0" applyNumberFormat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0" fontId="48" fillId="0" borderId="0" applyNumberFormat="0" applyFill="0" applyBorder="0" applyAlignment="0" applyProtection="0"/>
  </cellStyleXfs>
  <cellXfs count="221">
    <xf numFmtId="0" fontId="0" fillId="0" borderId="0" xfId="0"/>
    <xf numFmtId="0" fontId="1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6" fillId="0" borderId="0" xfId="0" applyFont="1" applyBorder="1"/>
    <xf numFmtId="0" fontId="16" fillId="0" borderId="0" xfId="0" applyFont="1"/>
    <xf numFmtId="0" fontId="18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8" fillId="0" borderId="0" xfId="1" applyFont="1" applyFill="1" applyBorder="1"/>
    <xf numFmtId="0" fontId="18" fillId="0" borderId="0" xfId="1" applyFont="1" applyFill="1"/>
    <xf numFmtId="0" fontId="22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1" fontId="13" fillId="3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165" fontId="25" fillId="3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 vertical="center"/>
    </xf>
    <xf numFmtId="1" fontId="13" fillId="3" borderId="2" xfId="0" applyNumberFormat="1" applyFont="1" applyFill="1" applyBorder="1" applyAlignment="1">
      <alignment horizontal="right" vertical="center"/>
    </xf>
    <xf numFmtId="1" fontId="22" fillId="3" borderId="2" xfId="0" applyNumberFormat="1" applyFont="1" applyFill="1" applyBorder="1" applyAlignment="1">
      <alignment horizontal="right" vertical="center"/>
    </xf>
    <xf numFmtId="1" fontId="22" fillId="3" borderId="1" xfId="0" applyNumberFormat="1" applyFont="1" applyFill="1" applyBorder="1" applyAlignment="1">
      <alignment horizontal="right" vertical="center"/>
    </xf>
    <xf numFmtId="164" fontId="23" fillId="3" borderId="1" xfId="0" applyNumberFormat="1" applyFont="1" applyFill="1" applyBorder="1" applyAlignment="1">
      <alignment horizontal="right" vertical="center"/>
    </xf>
    <xf numFmtId="164" fontId="24" fillId="3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3" borderId="1" xfId="0" applyNumberFormat="1" applyFont="1" applyFill="1" applyBorder="1" applyAlignment="1">
      <alignment horizontal="right" vertical="center"/>
    </xf>
    <xf numFmtId="166" fontId="17" fillId="3" borderId="1" xfId="4" applyNumberFormat="1" applyFont="1" applyFill="1" applyBorder="1" applyAlignment="1">
      <alignment horizontal="right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22" fillId="3" borderId="1" xfId="0" applyNumberFormat="1" applyFont="1" applyFill="1" applyBorder="1" applyAlignment="1">
      <alignment horizontal="right" vertical="center"/>
    </xf>
    <xf numFmtId="165" fontId="25" fillId="3" borderId="3" xfId="0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164" fontId="25" fillId="3" borderId="1" xfId="0" applyNumberFormat="1" applyFont="1" applyFill="1" applyBorder="1" applyAlignment="1">
      <alignment horizontal="right" vertical="center"/>
    </xf>
    <xf numFmtId="166" fontId="12" fillId="3" borderId="1" xfId="4" applyNumberFormat="1" applyFont="1" applyFill="1" applyBorder="1" applyAlignment="1">
      <alignment horizontal="right" vertical="center"/>
    </xf>
    <xf numFmtId="166" fontId="13" fillId="3" borderId="1" xfId="4" applyNumberFormat="1" applyFont="1" applyFill="1" applyBorder="1" applyAlignment="1">
      <alignment horizontal="right" vertical="center"/>
    </xf>
    <xf numFmtId="166" fontId="14" fillId="3" borderId="1" xfId="4" applyNumberFormat="1" applyFont="1" applyFill="1" applyBorder="1" applyAlignment="1">
      <alignment horizontal="right" vertical="center"/>
    </xf>
    <xf numFmtId="166" fontId="25" fillId="3" borderId="1" xfId="4" applyNumberFormat="1" applyFont="1" applyFill="1" applyBorder="1" applyAlignment="1">
      <alignment horizontal="right" vertical="center"/>
    </xf>
    <xf numFmtId="0" fontId="0" fillId="0" borderId="0" xfId="0" applyFill="1"/>
    <xf numFmtId="0" fontId="29" fillId="0" borderId="0" xfId="0" applyFont="1"/>
    <xf numFmtId="0" fontId="15" fillId="0" borderId="0" xfId="0" applyFont="1" applyFill="1"/>
    <xf numFmtId="3" fontId="13" fillId="0" borderId="1" xfId="0" applyNumberFormat="1" applyFont="1" applyFill="1" applyBorder="1" applyAlignment="1">
      <alignment horizontal="right" vertical="center"/>
    </xf>
    <xf numFmtId="0" fontId="9" fillId="3" borderId="1" xfId="0" quotePrefix="1" applyFont="1" applyFill="1" applyBorder="1" applyAlignment="1">
      <alignment horizontal="left" vertical="center"/>
    </xf>
    <xf numFmtId="0" fontId="12" fillId="3" borderId="1" xfId="0" quotePrefix="1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right" vertical="center"/>
    </xf>
    <xf numFmtId="3" fontId="25" fillId="3" borderId="1" xfId="0" applyNumberFormat="1" applyFont="1" applyFill="1" applyBorder="1" applyAlignment="1">
      <alignment horizontal="right" vertical="center"/>
    </xf>
    <xf numFmtId="166" fontId="13" fillId="0" borderId="1" xfId="4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left" vertical="center"/>
    </xf>
    <xf numFmtId="0" fontId="16" fillId="4" borderId="0" xfId="0" applyFont="1" applyFill="1"/>
    <xf numFmtId="3" fontId="13" fillId="4" borderId="0" xfId="0" applyNumberFormat="1" applyFont="1" applyFill="1" applyBorder="1" applyAlignment="1">
      <alignment horizontal="right" vertical="center"/>
    </xf>
    <xf numFmtId="0" fontId="12" fillId="3" borderId="3" xfId="0" quotePrefix="1" applyFont="1" applyFill="1" applyBorder="1" applyAlignment="1">
      <alignment horizontal="left" vertical="center"/>
    </xf>
    <xf numFmtId="164" fontId="16" fillId="4" borderId="0" xfId="0" applyNumberFormat="1" applyFont="1" applyFill="1"/>
    <xf numFmtId="0" fontId="16" fillId="4" borderId="0" xfId="0" applyFont="1" applyFill="1" applyBorder="1"/>
    <xf numFmtId="1" fontId="12" fillId="3" borderId="1" xfId="0" applyNumberFormat="1" applyFont="1" applyFill="1" applyBorder="1" applyAlignment="1">
      <alignment horizontal="right" vertical="center"/>
    </xf>
    <xf numFmtId="0" fontId="30" fillId="0" borderId="0" xfId="0" applyFont="1"/>
    <xf numFmtId="0" fontId="31" fillId="3" borderId="1" xfId="0" applyFont="1" applyFill="1" applyBorder="1" applyAlignment="1">
      <alignment horizontal="left" vertical="center"/>
    </xf>
    <xf numFmtId="165" fontId="31" fillId="3" borderId="1" xfId="0" applyNumberFormat="1" applyFont="1" applyFill="1" applyBorder="1" applyAlignment="1">
      <alignment horizontal="right" vertical="center"/>
    </xf>
    <xf numFmtId="0" fontId="27" fillId="4" borderId="0" xfId="0" applyFont="1" applyFill="1" applyBorder="1"/>
    <xf numFmtId="166" fontId="19" fillId="4" borderId="0" xfId="5" applyNumberFormat="1" applyFont="1" applyFill="1" applyBorder="1"/>
    <xf numFmtId="166" fontId="18" fillId="4" borderId="0" xfId="5" applyNumberFormat="1" applyFont="1" applyFill="1" applyBorder="1"/>
    <xf numFmtId="2" fontId="19" fillId="4" borderId="0" xfId="5" applyNumberFormat="1" applyFont="1" applyFill="1" applyBorder="1"/>
    <xf numFmtId="1" fontId="19" fillId="4" borderId="0" xfId="5" applyNumberFormat="1" applyFont="1" applyFill="1" applyBorder="1"/>
    <xf numFmtId="169" fontId="16" fillId="4" borderId="0" xfId="0" applyNumberFormat="1" applyFont="1" applyFill="1"/>
    <xf numFmtId="0" fontId="18" fillId="4" borderId="0" xfId="1" applyFont="1" applyFill="1"/>
    <xf numFmtId="0" fontId="18" fillId="4" borderId="0" xfId="1" applyFont="1" applyFill="1" applyBorder="1"/>
    <xf numFmtId="164" fontId="16" fillId="4" borderId="0" xfId="0" applyNumberFormat="1" applyFont="1" applyFill="1" applyBorder="1"/>
    <xf numFmtId="0" fontId="0" fillId="4" borderId="0" xfId="0" applyFill="1"/>
    <xf numFmtId="0" fontId="16" fillId="4" borderId="0" xfId="0" quotePrefix="1" applyFont="1" applyFill="1" applyAlignment="1">
      <alignment horizontal="left"/>
    </xf>
    <xf numFmtId="10" fontId="16" fillId="4" borderId="0" xfId="4" applyNumberFormat="1" applyFont="1" applyFill="1"/>
    <xf numFmtId="164" fontId="18" fillId="4" borderId="0" xfId="1" applyNumberFormat="1" applyFont="1" applyFill="1" applyBorder="1"/>
    <xf numFmtId="1" fontId="18" fillId="4" borderId="0" xfId="0" applyNumberFormat="1" applyFont="1" applyFill="1" applyBorder="1"/>
    <xf numFmtId="164" fontId="18" fillId="4" borderId="0" xfId="1" applyNumberFormat="1" applyFont="1" applyFill="1"/>
    <xf numFmtId="164" fontId="18" fillId="4" borderId="0" xfId="3" applyNumberFormat="1" applyFont="1" applyFill="1" applyBorder="1"/>
    <xf numFmtId="168" fontId="21" fillId="4" borderId="0" xfId="3" applyNumberFormat="1" applyFont="1" applyFill="1" applyBorder="1"/>
    <xf numFmtId="1" fontId="18" fillId="4" borderId="0" xfId="1" applyNumberFormat="1" applyFont="1" applyFill="1"/>
    <xf numFmtId="1" fontId="18" fillId="4" borderId="0" xfId="1" applyNumberFormat="1" applyFont="1" applyFill="1" applyBorder="1"/>
    <xf numFmtId="168" fontId="20" fillId="4" borderId="0" xfId="3" applyNumberFormat="1" applyFont="1" applyFill="1" applyBorder="1"/>
    <xf numFmtId="168" fontId="18" fillId="4" borderId="0" xfId="2" applyNumberFormat="1" applyFont="1" applyFill="1"/>
    <xf numFmtId="0" fontId="18" fillId="4" borderId="0" xfId="2" applyFont="1" applyFill="1"/>
    <xf numFmtId="0" fontId="18" fillId="4" borderId="0" xfId="2" applyFont="1" applyFill="1" applyBorder="1"/>
    <xf numFmtId="0" fontId="27" fillId="4" borderId="0" xfId="0" quotePrefix="1" applyFont="1" applyFill="1" applyBorder="1" applyAlignment="1">
      <alignment horizontal="left"/>
    </xf>
    <xf numFmtId="166" fontId="16" fillId="4" borderId="0" xfId="4" applyNumberFormat="1" applyFont="1" applyFill="1"/>
    <xf numFmtId="0" fontId="30" fillId="4" borderId="0" xfId="0" applyFont="1" applyFill="1"/>
    <xf numFmtId="0" fontId="29" fillId="4" borderId="0" xfId="0" applyFont="1" applyFill="1"/>
    <xf numFmtId="0" fontId="15" fillId="4" borderId="0" xfId="0" applyFont="1" applyFill="1"/>
    <xf numFmtId="0" fontId="32" fillId="4" borderId="0" xfId="0" applyFont="1" applyFill="1"/>
    <xf numFmtId="165" fontId="14" fillId="3" borderId="1" xfId="0" applyNumberFormat="1" applyFont="1" applyFill="1" applyBorder="1" applyAlignment="1">
      <alignment horizontal="right" vertical="center"/>
    </xf>
    <xf numFmtId="0" fontId="32" fillId="0" borderId="0" xfId="0" applyFont="1"/>
    <xf numFmtId="0" fontId="0" fillId="4" borderId="0" xfId="0" applyFont="1" applyFill="1"/>
    <xf numFmtId="0" fontId="0" fillId="0" borderId="0" xfId="0" applyFont="1"/>
    <xf numFmtId="0" fontId="17" fillId="0" borderId="0" xfId="0" applyFont="1" applyFill="1"/>
    <xf numFmtId="0" fontId="17" fillId="4" borderId="0" xfId="0" applyFont="1" applyFill="1"/>
    <xf numFmtId="9" fontId="14" fillId="3" borderId="1" xfId="4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0" fontId="33" fillId="0" borderId="0" xfId="0" applyFont="1"/>
    <xf numFmtId="3" fontId="12" fillId="4" borderId="1" xfId="0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Border="1" applyAlignment="1">
      <alignment horizontal="right" vertical="center"/>
    </xf>
    <xf numFmtId="0" fontId="38" fillId="4" borderId="0" xfId="0" applyFont="1" applyFill="1"/>
    <xf numFmtId="0" fontId="38" fillId="0" borderId="0" xfId="0" applyFont="1"/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/>
    </xf>
    <xf numFmtId="0" fontId="16" fillId="4" borderId="4" xfId="0" applyFont="1" applyFill="1" applyBorder="1"/>
    <xf numFmtId="166" fontId="18" fillId="0" borderId="5" xfId="5" applyNumberFormat="1" applyFont="1" applyFill="1" applyBorder="1"/>
    <xf numFmtId="166" fontId="19" fillId="7" borderId="6" xfId="5" applyNumberFormat="1" applyFont="1" applyFill="1" applyBorder="1"/>
    <xf numFmtId="166" fontId="19" fillId="8" borderId="0" xfId="5" applyNumberFormat="1" applyFont="1" applyFill="1" applyBorder="1"/>
    <xf numFmtId="166" fontId="19" fillId="8" borderId="8" xfId="5" applyNumberFormat="1" applyFont="1" applyFill="1" applyBorder="1"/>
    <xf numFmtId="166" fontId="19" fillId="8" borderId="5" xfId="5" applyNumberFormat="1" applyFont="1" applyFill="1" applyBorder="1"/>
    <xf numFmtId="166" fontId="19" fillId="8" borderId="9" xfId="5" applyNumberFormat="1" applyFont="1" applyFill="1" applyBorder="1"/>
    <xf numFmtId="166" fontId="19" fillId="8" borderId="10" xfId="5" applyNumberFormat="1" applyFont="1" applyFill="1" applyBorder="1"/>
    <xf numFmtId="166" fontId="19" fillId="8" borderId="11" xfId="5" applyNumberFormat="1" applyFont="1" applyFill="1" applyBorder="1"/>
    <xf numFmtId="166" fontId="19" fillId="8" borderId="3" xfId="5" applyNumberFormat="1" applyFont="1" applyFill="1" applyBorder="1"/>
    <xf numFmtId="166" fontId="19" fillId="8" borderId="6" xfId="5" applyNumberFormat="1" applyFont="1" applyFill="1" applyBorder="1"/>
    <xf numFmtId="166" fontId="19" fillId="3" borderId="5" xfId="5" applyNumberFormat="1" applyFont="1" applyFill="1" applyBorder="1"/>
    <xf numFmtId="2" fontId="19" fillId="4" borderId="8" xfId="5" applyNumberFormat="1" applyFont="1" applyFill="1" applyBorder="1"/>
    <xf numFmtId="166" fontId="19" fillId="7" borderId="11" xfId="5" applyNumberFormat="1" applyFont="1" applyFill="1" applyBorder="1"/>
    <xf numFmtId="0" fontId="16" fillId="4" borderId="7" xfId="0" applyFont="1" applyFill="1" applyBorder="1"/>
    <xf numFmtId="1" fontId="19" fillId="4" borderId="8" xfId="5" applyNumberFormat="1" applyFont="1" applyFill="1" applyBorder="1"/>
    <xf numFmtId="2" fontId="19" fillId="4" borderId="6" xfId="5" applyNumberFormat="1" applyFont="1" applyFill="1" applyBorder="1"/>
    <xf numFmtId="1" fontId="19" fillId="8" borderId="5" xfId="5" applyNumberFormat="1" applyFont="1" applyFill="1" applyBorder="1"/>
    <xf numFmtId="165" fontId="13" fillId="8" borderId="1" xfId="0" applyNumberFormat="1" applyFont="1" applyFill="1" applyBorder="1" applyAlignment="1">
      <alignment horizontal="right" vertical="center"/>
    </xf>
    <xf numFmtId="164" fontId="13" fillId="8" borderId="1" xfId="0" applyNumberFormat="1" applyFont="1" applyFill="1" applyBorder="1" applyAlignment="1">
      <alignment horizontal="right" vertical="center"/>
    </xf>
    <xf numFmtId="164" fontId="15" fillId="8" borderId="1" xfId="0" applyNumberFormat="1" applyFont="1" applyFill="1" applyBorder="1" applyAlignment="1">
      <alignment horizontal="right" vertical="center"/>
    </xf>
    <xf numFmtId="0" fontId="26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right" vertical="center"/>
    </xf>
    <xf numFmtId="3" fontId="13" fillId="8" borderId="3" xfId="0" applyNumberFormat="1" applyFont="1" applyFill="1" applyBorder="1" applyAlignment="1">
      <alignment horizontal="right" vertical="center"/>
    </xf>
    <xf numFmtId="1" fontId="12" fillId="8" borderId="1" xfId="0" applyNumberFormat="1" applyFont="1" applyFill="1" applyBorder="1" applyAlignment="1">
      <alignment horizontal="right" vertical="center"/>
    </xf>
    <xf numFmtId="1" fontId="13" fillId="8" borderId="1" xfId="0" applyNumberFormat="1" applyFont="1" applyFill="1" applyBorder="1" applyAlignment="1">
      <alignment horizontal="right" vertical="center"/>
    </xf>
    <xf numFmtId="3" fontId="13" fillId="8" borderId="1" xfId="0" applyNumberFormat="1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left" vertical="center"/>
    </xf>
    <xf numFmtId="166" fontId="13" fillId="8" borderId="1" xfId="4" applyNumberFormat="1" applyFont="1" applyFill="1" applyBorder="1" applyAlignment="1">
      <alignment horizontal="right" vertical="center"/>
    </xf>
    <xf numFmtId="3" fontId="12" fillId="8" borderId="1" xfId="0" applyNumberFormat="1" applyFont="1" applyFill="1" applyBorder="1" applyAlignment="1">
      <alignment horizontal="right" vertical="center"/>
    </xf>
    <xf numFmtId="166" fontId="12" fillId="8" borderId="1" xfId="4" applyNumberFormat="1" applyFont="1" applyFill="1" applyBorder="1" applyAlignment="1">
      <alignment horizontal="right" vertical="center"/>
    </xf>
    <xf numFmtId="166" fontId="12" fillId="0" borderId="1" xfId="4" applyNumberFormat="1" applyFont="1" applyFill="1" applyBorder="1" applyAlignment="1">
      <alignment horizontal="right" vertical="center"/>
    </xf>
    <xf numFmtId="165" fontId="12" fillId="8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/>
    </xf>
    <xf numFmtId="166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39" fillId="0" borderId="1" xfId="0" applyNumberFormat="1" applyFont="1" applyFill="1" applyBorder="1" applyAlignment="1">
      <alignment horizontal="right" vertical="center"/>
    </xf>
    <xf numFmtId="166" fontId="39" fillId="0" borderId="1" xfId="0" applyNumberFormat="1" applyFont="1" applyFill="1" applyBorder="1" applyAlignment="1">
      <alignment horizontal="right" vertical="center"/>
    </xf>
    <xf numFmtId="164" fontId="40" fillId="0" borderId="1" xfId="0" applyNumberFormat="1" applyFont="1" applyFill="1" applyBorder="1" applyAlignment="1">
      <alignment horizontal="right" vertical="center"/>
    </xf>
    <xf numFmtId="166" fontId="40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66" fontId="14" fillId="0" borderId="1" xfId="4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/>
    </xf>
    <xf numFmtId="165" fontId="14" fillId="8" borderId="1" xfId="0" applyNumberFormat="1" applyFont="1" applyFill="1" applyBorder="1" applyAlignment="1">
      <alignment horizontal="right" vertical="center"/>
    </xf>
    <xf numFmtId="166" fontId="14" fillId="8" borderId="1" xfId="4" applyNumberFormat="1" applyFont="1" applyFill="1" applyBorder="1" applyAlignment="1">
      <alignment horizontal="right" vertical="center"/>
    </xf>
    <xf numFmtId="3" fontId="16" fillId="4" borderId="0" xfId="0" applyNumberFormat="1" applyFont="1" applyFill="1"/>
    <xf numFmtId="0" fontId="33" fillId="4" borderId="0" xfId="0" applyFont="1" applyFill="1"/>
    <xf numFmtId="170" fontId="35" fillId="7" borderId="12" xfId="8" applyNumberFormat="1" applyFont="1" applyFill="1" applyBorder="1" applyAlignment="1">
      <alignment horizontal="left" vertical="center"/>
    </xf>
    <xf numFmtId="0" fontId="36" fillId="11" borderId="13" xfId="10" applyFont="1" applyFill="1" applyBorder="1" applyAlignment="1">
      <alignment horizontal="center" vertical="center"/>
    </xf>
    <xf numFmtId="0" fontId="11" fillId="0" borderId="0" xfId="0" applyFont="1"/>
    <xf numFmtId="1" fontId="35" fillId="10" borderId="4" xfId="0" applyNumberFormat="1" applyFont="1" applyFill="1" applyBorder="1" applyAlignment="1">
      <alignment horizontal="right" vertical="center"/>
    </xf>
    <xf numFmtId="0" fontId="34" fillId="6" borderId="2" xfId="0" applyFont="1" applyFill="1" applyBorder="1" applyAlignment="1">
      <alignment horizontal="left" vertical="center" wrapText="1"/>
    </xf>
    <xf numFmtId="0" fontId="41" fillId="0" borderId="0" xfId="0" quotePrefix="1" applyFont="1" applyFill="1" applyBorder="1" applyAlignment="1">
      <alignment horizontal="left"/>
    </xf>
    <xf numFmtId="0" fontId="37" fillId="4" borderId="0" xfId="0" applyFont="1" applyFill="1" applyBorder="1"/>
    <xf numFmtId="0" fontId="37" fillId="4" borderId="0" xfId="0" applyFont="1" applyFill="1"/>
    <xf numFmtId="0" fontId="37" fillId="4" borderId="0" xfId="1" applyFont="1" applyFill="1" applyBorder="1"/>
    <xf numFmtId="0" fontId="26" fillId="7" borderId="2" xfId="0" applyFont="1" applyFill="1" applyBorder="1" applyAlignment="1">
      <alignment horizontal="center" vertical="center" wrapText="1"/>
    </xf>
    <xf numFmtId="0" fontId="43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0" fontId="0" fillId="0" borderId="15" xfId="0" applyBorder="1"/>
    <xf numFmtId="0" fontId="0" fillId="0" borderId="16" xfId="0" applyBorder="1"/>
    <xf numFmtId="0" fontId="16" fillId="4" borderId="17" xfId="0" applyFont="1" applyFill="1" applyBorder="1"/>
    <xf numFmtId="2" fontId="19" fillId="8" borderId="5" xfId="5" applyNumberFormat="1" applyFont="1" applyFill="1" applyBorder="1"/>
    <xf numFmtId="4" fontId="13" fillId="3" borderId="1" xfId="0" applyNumberFormat="1" applyFont="1" applyFill="1" applyBorder="1" applyAlignment="1">
      <alignment horizontal="right" vertical="center"/>
    </xf>
    <xf numFmtId="0" fontId="26" fillId="7" borderId="2" xfId="0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18" applyFill="1"/>
    <xf numFmtId="3" fontId="13" fillId="0" borderId="2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right" vertical="center"/>
    </xf>
    <xf numFmtId="166" fontId="13" fillId="0" borderId="2" xfId="4" applyNumberFormat="1" applyFont="1" applyFill="1" applyBorder="1" applyAlignment="1">
      <alignment horizontal="right" vertical="center"/>
    </xf>
    <xf numFmtId="166" fontId="13" fillId="0" borderId="4" xfId="4" applyNumberFormat="1" applyFont="1" applyFill="1" applyBorder="1" applyAlignment="1">
      <alignment horizontal="right" vertical="center"/>
    </xf>
    <xf numFmtId="0" fontId="48" fillId="4" borderId="0" xfId="18" applyFill="1"/>
    <xf numFmtId="164" fontId="12" fillId="3" borderId="1" xfId="4" applyNumberFormat="1" applyFont="1" applyFill="1" applyBorder="1" applyAlignment="1">
      <alignment horizontal="right" vertical="center"/>
    </xf>
    <xf numFmtId="164" fontId="12" fillId="0" borderId="1" xfId="4" applyNumberFormat="1" applyFont="1" applyFill="1" applyBorder="1" applyAlignment="1">
      <alignment horizontal="right" vertical="center"/>
    </xf>
    <xf numFmtId="164" fontId="13" fillId="8" borderId="1" xfId="4" applyNumberFormat="1" applyFont="1" applyFill="1" applyBorder="1" applyAlignment="1">
      <alignment horizontal="right" vertical="center"/>
    </xf>
    <xf numFmtId="1" fontId="12" fillId="3" borderId="1" xfId="4" applyNumberFormat="1" applyFont="1" applyFill="1" applyBorder="1" applyAlignment="1">
      <alignment horizontal="right" vertical="center"/>
    </xf>
    <xf numFmtId="1" fontId="13" fillId="8" borderId="1" xfId="4" applyNumberFormat="1" applyFont="1" applyFill="1" applyBorder="1" applyAlignment="1">
      <alignment horizontal="right" vertical="center"/>
    </xf>
    <xf numFmtId="1" fontId="25" fillId="3" borderId="1" xfId="4" applyNumberFormat="1" applyFont="1" applyFill="1" applyBorder="1" applyAlignment="1">
      <alignment horizontal="right" vertical="center"/>
    </xf>
    <xf numFmtId="0" fontId="26" fillId="7" borderId="2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right" vertical="center"/>
    </xf>
    <xf numFmtId="166" fontId="14" fillId="4" borderId="1" xfId="4" applyNumberFormat="1" applyFont="1" applyFill="1" applyBorder="1" applyAlignment="1">
      <alignment horizontal="right" vertical="center"/>
    </xf>
    <xf numFmtId="165" fontId="14" fillId="4" borderId="1" xfId="0" applyNumberFormat="1" applyFont="1" applyFill="1" applyBorder="1" applyAlignment="1">
      <alignment horizontal="right" vertical="center"/>
    </xf>
    <xf numFmtId="166" fontId="12" fillId="4" borderId="1" xfId="4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41" fillId="0" borderId="0" xfId="0" quotePrefix="1" applyFont="1" applyFill="1" applyBorder="1" applyAlignment="1">
      <alignment horizontal="center" vertical="center"/>
    </xf>
  </cellXfs>
  <cellStyles count="19">
    <cellStyle name="Bad 2" xfId="15" xr:uid="{692790C4-8F24-4914-914F-448D22F96022}"/>
    <cellStyle name="Comma" xfId="8" builtinId="3"/>
    <cellStyle name="Comma 2" xfId="16" xr:uid="{CE64A600-D4B3-4962-8012-16A40774A616}"/>
    <cellStyle name="Hyperlink" xfId="18" builtinId="8"/>
    <cellStyle name="Neutral 2" xfId="14" xr:uid="{C822D74E-487E-4538-A0DB-CA17EA5EBA61}"/>
    <cellStyle name="Normal" xfId="0" builtinId="0"/>
    <cellStyle name="Normal 2" xfId="6" xr:uid="{00000000-0005-0000-0000-000004000000}"/>
    <cellStyle name="Normal 2 2" xfId="9" xr:uid="{00000000-0005-0000-0000-000005000000}"/>
    <cellStyle name="Normal 2 3" xfId="17" xr:uid="{830A7C0F-CC50-4EF1-9288-709716D35937}"/>
    <cellStyle name="Normal 3" xfId="11" xr:uid="{B1142F97-A49F-4583-8EF6-D219DF995901}"/>
    <cellStyle name="Normal 4" xfId="10" xr:uid="{00000000-0005-0000-0000-000006000000}"/>
    <cellStyle name="Normal_CALIB_DAIRY BaselineHC_200901mod2" xfId="1" xr:uid="{00000000-0005-0000-0000-000007000000}"/>
    <cellStyle name="Normal_CALIB_MEAT BaselineHC_200901mod2" xfId="2" xr:uid="{00000000-0005-0000-0000-000008000000}"/>
    <cellStyle name="Normal_Sheet1" xfId="3" xr:uid="{00000000-0005-0000-0000-000009000000}"/>
    <cellStyle name="Note 2" xfId="13" xr:uid="{5A639A08-F65A-44DB-9577-87F82F35FBD8}"/>
    <cellStyle name="Percent" xfId="4" builtinId="5"/>
    <cellStyle name="Percent 2" xfId="5" xr:uid="{00000000-0005-0000-0000-00000B000000}"/>
    <cellStyle name="Percent 3" xfId="7" xr:uid="{00000000-0005-0000-0000-00000C000000}"/>
    <cellStyle name="Percent 4" xfId="12" xr:uid="{4A9B75F0-40A3-4018-A158-2C34063A6A13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C Square Sans Cond Pro Medium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C Square Sans Cond Pro Medium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C Square Sans Cond Pro Medium"/>
        <scheme val="none"/>
      </font>
    </dxf>
  </dxfs>
  <tableStyles count="0" defaultTableStyle="TableStyleMedium2" defaultPivotStyle="PivotStyleLight16"/>
  <colors>
    <mruColors>
      <color rgb="FFC29AA9"/>
      <color rgb="FFF2F2F2"/>
      <color rgb="FF000000"/>
      <color rgb="FFF0E6EA"/>
      <color rgb="FF42A62A"/>
      <color rgb="FFD1B3BF"/>
      <color rgb="FFE1CDD4"/>
      <color rgb="FFFFCDD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Balance_sheets_Graph!$B$2</c:f>
          <c:strCache>
            <c:ptCount val="1"/>
            <c:pt idx="0">
              <c:v>Total cereals</c:v>
            </c:pt>
          </c:strCache>
        </c:strRef>
      </c:tx>
      <c:layout>
        <c:manualLayout>
          <c:xMode val="edge"/>
          <c:yMode val="edge"/>
          <c:x val="0.40343783595316268"/>
          <c:y val="2.0345879959308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358705161854774E-2"/>
          <c:y val="0.13004629629629633"/>
          <c:w val="0.87753018372703417"/>
          <c:h val="0.55016951006124248"/>
        </c:manualLayout>
      </c:layout>
      <c:lineChart>
        <c:grouping val="standard"/>
        <c:varyColors val="0"/>
        <c:ser>
          <c:idx val="1"/>
          <c:order val="0"/>
          <c:tx>
            <c:strRef>
              <c:f>Balance_sheets_Graph!$B$3</c:f>
              <c:strCache>
                <c:ptCount val="1"/>
                <c:pt idx="0">
                  <c:v> Production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Balance_sheets_Graph!$D$2:$AC$2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Balance_sheets_Graph!$D$3:$AC$3</c:f>
              <c:numCache>
                <c:formatCode>0</c:formatCode>
                <c:ptCount val="26"/>
                <c:pt idx="0">
                  <c:v>261.04034996189648</c:v>
                </c:pt>
                <c:pt idx="1">
                  <c:v>272.17486507622834</c:v>
                </c:pt>
                <c:pt idx="2">
                  <c:v>262.78596815229344</c:v>
                </c:pt>
                <c:pt idx="3">
                  <c:v>285.90546430041275</c:v>
                </c:pt>
                <c:pt idx="4">
                  <c:v>304.88998515646051</c:v>
                </c:pt>
                <c:pt idx="5">
                  <c:v>287.99492521061791</c:v>
                </c:pt>
                <c:pt idx="6">
                  <c:v>276.91404188732747</c:v>
                </c:pt>
                <c:pt idx="7">
                  <c:v>284.69924687244537</c:v>
                </c:pt>
                <c:pt idx="8">
                  <c:v>271.76947572679671</c:v>
                </c:pt>
                <c:pt idx="9">
                  <c:v>296.61107053420858</c:v>
                </c:pt>
                <c:pt idx="10">
                  <c:v>284.85643191354239</c:v>
                </c:pt>
                <c:pt idx="11">
                  <c:v>296.87225371102448</c:v>
                </c:pt>
                <c:pt idx="12">
                  <c:v>269.1016695585526</c:v>
                </c:pt>
                <c:pt idx="13">
                  <c:v>273.46180644452488</c:v>
                </c:pt>
                <c:pt idx="14">
                  <c:v>279.56574989783985</c:v>
                </c:pt>
                <c:pt idx="15">
                  <c:v>279.98811663017091</c:v>
                </c:pt>
                <c:pt idx="16">
                  <c:v>280.52918424634925</c:v>
                </c:pt>
                <c:pt idx="17">
                  <c:v>280.36913758888755</c:v>
                </c:pt>
                <c:pt idx="18">
                  <c:v>280.45512371352879</c:v>
                </c:pt>
                <c:pt idx="19">
                  <c:v>280.5914903525067</c:v>
                </c:pt>
                <c:pt idx="20">
                  <c:v>280.70854586194969</c:v>
                </c:pt>
                <c:pt idx="21">
                  <c:v>280.8407093048711</c:v>
                </c:pt>
                <c:pt idx="22">
                  <c:v>280.9181243794165</c:v>
                </c:pt>
                <c:pt idx="23">
                  <c:v>281.02408628353044</c:v>
                </c:pt>
                <c:pt idx="24">
                  <c:v>281.11957344359882</c:v>
                </c:pt>
                <c:pt idx="25">
                  <c:v>281.20409035659713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71A-400B-BC4B-BE93A1CE3F1C}"/>
            </c:ext>
          </c:extLst>
        </c:ser>
        <c:ser>
          <c:idx val="2"/>
          <c:order val="1"/>
          <c:tx>
            <c:strRef>
              <c:f>Balance_sheets_Graph!$B$4</c:f>
              <c:strCache>
                <c:ptCount val="1"/>
                <c:pt idx="0">
                  <c:v> Exports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Balance_sheets_Graph!$D$2:$AC$2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Balance_sheets_Graph!$D$4:$AC$4</c:f>
              <c:numCache>
                <c:formatCode>0</c:formatCode>
                <c:ptCount val="26"/>
                <c:pt idx="0">
                  <c:v>32.430957551000006</c:v>
                </c:pt>
                <c:pt idx="1">
                  <c:v>26.450344737000002</c:v>
                </c:pt>
                <c:pt idx="2">
                  <c:v>35.001318085999998</c:v>
                </c:pt>
                <c:pt idx="3">
                  <c:v>45.962459535999997</c:v>
                </c:pt>
                <c:pt idx="4">
                  <c:v>52.537423678000003</c:v>
                </c:pt>
                <c:pt idx="5">
                  <c:v>51.363977105999993</c:v>
                </c:pt>
                <c:pt idx="6">
                  <c:v>39.389306469000005</c:v>
                </c:pt>
                <c:pt idx="7">
                  <c:v>35.670424463000003</c:v>
                </c:pt>
                <c:pt idx="8">
                  <c:v>35.858295597000001</c:v>
                </c:pt>
                <c:pt idx="9">
                  <c:v>55.110393827000003</c:v>
                </c:pt>
                <c:pt idx="10">
                  <c:v>42.871833084999999</c:v>
                </c:pt>
                <c:pt idx="11">
                  <c:v>47.893363492999995</c:v>
                </c:pt>
                <c:pt idx="12">
                  <c:v>47.948854706999995</c:v>
                </c:pt>
                <c:pt idx="13">
                  <c:v>47.840393374000001</c:v>
                </c:pt>
                <c:pt idx="14">
                  <c:v>47.026249167876905</c:v>
                </c:pt>
                <c:pt idx="15">
                  <c:v>47.336445630052147</c:v>
                </c:pt>
                <c:pt idx="16">
                  <c:v>48.104640437115016</c:v>
                </c:pt>
                <c:pt idx="17">
                  <c:v>49.023835277399314</c:v>
                </c:pt>
                <c:pt idx="18">
                  <c:v>49.781220508998935</c:v>
                </c:pt>
                <c:pt idx="19">
                  <c:v>50.219963433441563</c:v>
                </c:pt>
                <c:pt idx="20">
                  <c:v>50.62081626078411</c:v>
                </c:pt>
                <c:pt idx="21">
                  <c:v>50.945075956517641</c:v>
                </c:pt>
                <c:pt idx="22">
                  <c:v>51.256166131953819</c:v>
                </c:pt>
                <c:pt idx="23">
                  <c:v>51.777324410957391</c:v>
                </c:pt>
                <c:pt idx="24">
                  <c:v>52.078958108216142</c:v>
                </c:pt>
                <c:pt idx="25">
                  <c:v>52.503848173122108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71A-400B-BC4B-BE93A1CE3F1C}"/>
            </c:ext>
          </c:extLst>
        </c:ser>
        <c:ser>
          <c:idx val="3"/>
          <c:order val="2"/>
          <c:tx>
            <c:strRef>
              <c:f>Balance_sheets_Graph!$B$5</c:f>
              <c:strCache>
                <c:ptCount val="1"/>
                <c:pt idx="0">
                  <c:v> Imports 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Balance_sheets_Graph!$D$2:$AC$2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Balance_sheets_Graph!$D$5:$AC$5</c:f>
              <c:numCache>
                <c:formatCode>0</c:formatCode>
                <c:ptCount val="26"/>
                <c:pt idx="0">
                  <c:v>15.824907072509202</c:v>
                </c:pt>
                <c:pt idx="1">
                  <c:v>16.782815564300776</c:v>
                </c:pt>
                <c:pt idx="2">
                  <c:v>17.352257331701729</c:v>
                </c:pt>
                <c:pt idx="3">
                  <c:v>19.531188343286658</c:v>
                </c:pt>
                <c:pt idx="4">
                  <c:v>17.344352913763203</c:v>
                </c:pt>
                <c:pt idx="5">
                  <c:v>23.733529298464497</c:v>
                </c:pt>
                <c:pt idx="6">
                  <c:v>20.84412394052033</c:v>
                </c:pt>
                <c:pt idx="7">
                  <c:v>25.348074197921534</c:v>
                </c:pt>
                <c:pt idx="8">
                  <c:v>30.438193350885772</c:v>
                </c:pt>
                <c:pt idx="9">
                  <c:v>26.165654627918073</c:v>
                </c:pt>
                <c:pt idx="10">
                  <c:v>21.357799887799608</c:v>
                </c:pt>
                <c:pt idx="11">
                  <c:v>22.412467856835423</c:v>
                </c:pt>
                <c:pt idx="12">
                  <c:v>40.253087442302331</c:v>
                </c:pt>
                <c:pt idx="13">
                  <c:v>31.025323660499012</c:v>
                </c:pt>
                <c:pt idx="14">
                  <c:v>25.45789880667483</c:v>
                </c:pt>
                <c:pt idx="15">
                  <c:v>25.380206001948672</c:v>
                </c:pt>
                <c:pt idx="16">
                  <c:v>24.742766851114759</c:v>
                </c:pt>
                <c:pt idx="17">
                  <c:v>24.691900733375078</c:v>
                </c:pt>
                <c:pt idx="18">
                  <c:v>24.673682300125122</c:v>
                </c:pt>
                <c:pt idx="19">
                  <c:v>24.627874162223257</c:v>
                </c:pt>
                <c:pt idx="20">
                  <c:v>24.57771241196502</c:v>
                </c:pt>
                <c:pt idx="21">
                  <c:v>24.520727306971128</c:v>
                </c:pt>
                <c:pt idx="22">
                  <c:v>24.462809464620417</c:v>
                </c:pt>
                <c:pt idx="23">
                  <c:v>24.380837075740047</c:v>
                </c:pt>
                <c:pt idx="24">
                  <c:v>24.311173467274081</c:v>
                </c:pt>
                <c:pt idx="25">
                  <c:v>24.231412555100672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71A-400B-BC4B-BE93A1CE3F1C}"/>
            </c:ext>
          </c:extLst>
        </c:ser>
        <c:ser>
          <c:idx val="4"/>
          <c:order val="3"/>
          <c:tx>
            <c:strRef>
              <c:f>Balance_sheets_Graph!$B$6</c:f>
              <c:strCache>
                <c:ptCount val="1"/>
                <c:pt idx="0">
                  <c:v> Domestic use 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Balance_sheets_Graph!$D$2:$AC$2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Balance_sheets_Graph!$D$6:$AC$6</c:f>
              <c:numCache>
                <c:formatCode>0</c:formatCode>
                <c:ptCount val="26"/>
                <c:pt idx="0">
                  <c:v>262.02465189476686</c:v>
                </c:pt>
                <c:pt idx="1">
                  <c:v>261.31249162960842</c:v>
                </c:pt>
                <c:pt idx="2">
                  <c:v>257.95739889616692</c:v>
                </c:pt>
                <c:pt idx="3">
                  <c:v>254.96534241945284</c:v>
                </c:pt>
                <c:pt idx="4">
                  <c:v>263.53042425562245</c:v>
                </c:pt>
                <c:pt idx="5">
                  <c:v>265.23627834736453</c:v>
                </c:pt>
                <c:pt idx="6">
                  <c:v>264.53990413957638</c:v>
                </c:pt>
                <c:pt idx="7">
                  <c:v>266.94735980547068</c:v>
                </c:pt>
                <c:pt idx="8">
                  <c:v>266.79808186233231</c:v>
                </c:pt>
                <c:pt idx="9">
                  <c:v>266.68232444738618</c:v>
                </c:pt>
                <c:pt idx="10">
                  <c:v>264.65826835809264</c:v>
                </c:pt>
                <c:pt idx="11">
                  <c:v>264.85255025514391</c:v>
                </c:pt>
                <c:pt idx="12">
                  <c:v>258.57228539164703</c:v>
                </c:pt>
                <c:pt idx="13">
                  <c:v>261.87997871461306</c:v>
                </c:pt>
                <c:pt idx="14">
                  <c:v>254.46535658637043</c:v>
                </c:pt>
                <c:pt idx="15">
                  <c:v>257.33772658071166</c:v>
                </c:pt>
                <c:pt idx="16">
                  <c:v>257.00277079215391</c:v>
                </c:pt>
                <c:pt idx="17">
                  <c:v>256.05541194855664</c:v>
                </c:pt>
                <c:pt idx="18">
                  <c:v>255.31902333212241</c:v>
                </c:pt>
                <c:pt idx="19">
                  <c:v>254.91336673663216</c:v>
                </c:pt>
                <c:pt idx="20">
                  <c:v>254.55514004171926</c:v>
                </c:pt>
                <c:pt idx="21">
                  <c:v>254.31653610719752</c:v>
                </c:pt>
                <c:pt idx="22">
                  <c:v>254.05066716889382</c:v>
                </c:pt>
                <c:pt idx="23">
                  <c:v>253.52944713562383</c:v>
                </c:pt>
                <c:pt idx="24">
                  <c:v>253.25114270412638</c:v>
                </c:pt>
                <c:pt idx="25">
                  <c:v>252.87550290258383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71A-400B-BC4B-BE93A1CE3F1C}"/>
            </c:ext>
          </c:extLst>
        </c:ser>
        <c:ser>
          <c:idx val="5"/>
          <c:order val="4"/>
          <c:tx>
            <c:strRef>
              <c:f>Balance_sheets_Graph!$B$7</c:f>
              <c:strCache>
                <c:ptCount val="1"/>
                <c:pt idx="0">
                  <c:v> Net trade 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Balance_sheets_Graph!$D$2:$AC$2</c:f>
              <c:numCache>
                <c:formatCode>General</c:formatCode>
                <c:ptCount val="2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</c:numCache>
            </c:numRef>
          </c:cat>
          <c:val>
            <c:numRef>
              <c:f>Balance_sheets_Graph!$D$7:$AC$7</c:f>
              <c:numCache>
                <c:formatCode>0</c:formatCode>
                <c:ptCount val="26"/>
                <c:pt idx="0">
                  <c:v>16.606050478490804</c:v>
                </c:pt>
                <c:pt idx="1">
                  <c:v>9.6675291726992256</c:v>
                </c:pt>
                <c:pt idx="2">
                  <c:v>17.649060754298269</c:v>
                </c:pt>
                <c:pt idx="3">
                  <c:v>26.431271192713339</c:v>
                </c:pt>
                <c:pt idx="4">
                  <c:v>35.193070764236801</c:v>
                </c:pt>
                <c:pt idx="5">
                  <c:v>27.630447807535496</c:v>
                </c:pt>
                <c:pt idx="6">
                  <c:v>18.545182528479675</c:v>
                </c:pt>
                <c:pt idx="7">
                  <c:v>10.32235026507847</c:v>
                </c:pt>
                <c:pt idx="8">
                  <c:v>5.4201022461142294</c:v>
                </c:pt>
                <c:pt idx="9">
                  <c:v>28.94473919908193</c:v>
                </c:pt>
                <c:pt idx="10">
                  <c:v>21.514033197200391</c:v>
                </c:pt>
                <c:pt idx="11">
                  <c:v>25.480895636164572</c:v>
                </c:pt>
                <c:pt idx="12">
                  <c:v>7.6957672646976647</c:v>
                </c:pt>
                <c:pt idx="13">
                  <c:v>16.815069713500989</c:v>
                </c:pt>
                <c:pt idx="14">
                  <c:v>21.568350361202075</c:v>
                </c:pt>
                <c:pt idx="15">
                  <c:v>21.956239628103475</c:v>
                </c:pt>
                <c:pt idx="16">
                  <c:v>23.361873586000257</c:v>
                </c:pt>
                <c:pt idx="17">
                  <c:v>24.331934544024236</c:v>
                </c:pt>
                <c:pt idx="18">
                  <c:v>25.107538208873812</c:v>
                </c:pt>
                <c:pt idx="19">
                  <c:v>25.592089271218306</c:v>
                </c:pt>
                <c:pt idx="20">
                  <c:v>26.04310384881909</c:v>
                </c:pt>
                <c:pt idx="21">
                  <c:v>26.424348649546513</c:v>
                </c:pt>
                <c:pt idx="22">
                  <c:v>26.793356667333402</c:v>
                </c:pt>
                <c:pt idx="23">
                  <c:v>27.396487335217344</c:v>
                </c:pt>
                <c:pt idx="24">
                  <c:v>27.767784640942061</c:v>
                </c:pt>
                <c:pt idx="25">
                  <c:v>28.272435618021436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1A-400B-BC4B-BE93A1C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6468880"/>
        <c:axId val="576470960"/>
      </c:lineChart>
      <c:catAx>
        <c:axId val="5764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76470960"/>
        <c:crosses val="autoZero"/>
        <c:auto val="1"/>
        <c:lblAlgn val="ctr"/>
        <c:lblOffset val="100"/>
        <c:noMultiLvlLbl val="0"/>
      </c:catAx>
      <c:valAx>
        <c:axId val="57647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764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03148637788E-2"/>
          <c:y val="0.87536092576423874"/>
          <c:w val="0.9"/>
          <c:h val="6.6992414351054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102869</xdr:colOff>
      <xdr:row>11</xdr:row>
      <xdr:rowOff>135254</xdr:rowOff>
    </xdr:from>
    <xdr:to>
      <xdr:col>12</xdr:col>
      <xdr:colOff>342899</xdr:colOff>
      <xdr:row>34</xdr:row>
      <xdr:rowOff>24764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815FC2-1063-4304-9364-E20FD87C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31" totalsRowShown="0" headerRowDxfId="2" dataDxfId="1">
  <autoFilter ref="A2:A31" xr:uid="{00000000-0009-0000-0100-000001000000}"/>
  <tableColumns count="1">
    <tableColumn id="1" xr3:uid="{00000000-0010-0000-0000-000001000000}" name="Column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C2:C12" totalsRowShown="0">
  <autoFilter ref="C2:C12" xr:uid="{00000000-0009-0000-0100-000002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info/food-farming-fisheries/farming/facts-and-figures/markets/outlook/short-term_en" TargetMode="External"/><Relationship Id="rId2" Type="http://schemas.openxmlformats.org/officeDocument/2006/relationships/hyperlink" Target="https://ec.europa.eu/info/food-farming-fisheries/farming/facts-and-figures/markets/outlook/short-term_en" TargetMode="External"/><Relationship Id="rId1" Type="http://schemas.openxmlformats.org/officeDocument/2006/relationships/hyperlink" Target="https://ec.europa.eu/info/food-farming-fisheries/farming/facts-and-figures/markets/outlook/short-term_e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C29AA9"/>
  </sheetPr>
  <dimension ref="A1:AR607"/>
  <sheetViews>
    <sheetView tabSelected="1" view="pageBreakPreview" zoomScaleNormal="100" zoomScaleSheetLayoutView="100" zoomScalePageLayoutView="30" workbookViewId="0">
      <pane xSplit="2" ySplit="1" topLeftCell="C567" activePane="bottomRight" state="frozen"/>
      <selection pane="topRight" activeCell="C1" sqref="C1"/>
      <selection pane="bottomLeft" activeCell="A2" sqref="A2"/>
      <selection pane="bottomRight" activeCell="B590" sqref="B590"/>
    </sheetView>
  </sheetViews>
  <sheetFormatPr defaultRowHeight="13.2"/>
  <cols>
    <col min="1" max="1" width="26.44140625" hidden="1" customWidth="1"/>
    <col min="2" max="2" width="26.44140625" style="8" customWidth="1"/>
    <col min="3" max="6" width="9.5546875" style="8" customWidth="1"/>
    <col min="7" max="7" width="9.44140625" style="8" customWidth="1"/>
    <col min="8" max="9" width="9.5546875" style="8" customWidth="1"/>
    <col min="10" max="10" width="9.44140625" style="8" customWidth="1"/>
    <col min="11" max="11" width="9.5546875" style="8" customWidth="1"/>
    <col min="12" max="12" width="9.44140625" style="8" customWidth="1"/>
    <col min="13" max="16" width="9.5546875" style="8" customWidth="1"/>
    <col min="17" max="17" width="9.44140625" style="8" customWidth="1"/>
    <col min="18" max="18" width="9.5546875" style="8" customWidth="1"/>
    <col min="19" max="19" width="9.44140625" style="8" customWidth="1"/>
    <col min="20" max="20" width="9.5546875" style="8" customWidth="1"/>
    <col min="21" max="21" width="9.44140625" style="8" bestFit="1" customWidth="1"/>
    <col min="22" max="22" width="9.44140625" style="7" customWidth="1"/>
    <col min="23" max="29" width="9.5546875" style="7" customWidth="1"/>
    <col min="30" max="33" width="11.33203125" style="7" customWidth="1"/>
    <col min="34" max="35" width="11" style="7" customWidth="1"/>
    <col min="36" max="37" width="11" style="8" customWidth="1"/>
    <col min="38" max="38" width="19.109375" customWidth="1"/>
    <col min="39" max="39" width="12.5546875" customWidth="1"/>
    <col min="40" max="40" width="8.5546875"/>
    <col min="41" max="44" width="8.5546875" style="78"/>
  </cols>
  <sheetData>
    <row r="1" spans="1:37">
      <c r="AJ1" s="214"/>
      <c r="AK1" s="214"/>
    </row>
    <row r="2" spans="1:37" ht="13.8">
      <c r="B2" s="69" t="s">
        <v>233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/>
      <c r="AI2" s="60"/>
      <c r="AJ2" s="60"/>
      <c r="AK2" s="60"/>
    </row>
    <row r="3" spans="1:37" ht="13.8" thickBot="1">
      <c r="B3" s="121"/>
      <c r="C3" s="142">
        <v>2005</v>
      </c>
      <c r="D3" s="181">
        <v>2006</v>
      </c>
      <c r="E3" s="181">
        <v>2007</v>
      </c>
      <c r="F3" s="181">
        <v>2008</v>
      </c>
      <c r="G3" s="181">
        <v>2009</v>
      </c>
      <c r="H3" s="181">
        <v>2010</v>
      </c>
      <c r="I3" s="181">
        <v>2011</v>
      </c>
      <c r="J3" s="181">
        <v>2012</v>
      </c>
      <c r="K3" s="181">
        <v>2013</v>
      </c>
      <c r="L3" s="181">
        <v>2014</v>
      </c>
      <c r="M3" s="181">
        <v>2015</v>
      </c>
      <c r="N3" s="181">
        <v>2016</v>
      </c>
      <c r="O3" s="181">
        <v>2017</v>
      </c>
      <c r="P3" s="181">
        <v>2018</v>
      </c>
      <c r="Q3" s="181">
        <v>2019</v>
      </c>
      <c r="R3" s="181">
        <v>2020</v>
      </c>
      <c r="S3" s="181">
        <v>2021</v>
      </c>
      <c r="T3" s="181">
        <v>2022</v>
      </c>
      <c r="U3" s="181">
        <v>2023</v>
      </c>
      <c r="V3" s="181">
        <v>2024</v>
      </c>
      <c r="W3" s="181">
        <v>2025</v>
      </c>
      <c r="X3" s="181">
        <v>2026</v>
      </c>
      <c r="Y3" s="181">
        <v>2027</v>
      </c>
      <c r="Z3" s="181">
        <v>2028</v>
      </c>
      <c r="AA3" s="181">
        <v>2029</v>
      </c>
      <c r="AB3" s="181">
        <v>2030</v>
      </c>
      <c r="AC3" s="181">
        <v>2031</v>
      </c>
      <c r="AD3" s="181">
        <v>2032</v>
      </c>
      <c r="AE3" s="181">
        <v>2033</v>
      </c>
      <c r="AF3" s="190">
        <v>2034</v>
      </c>
      <c r="AG3" s="190">
        <v>2035</v>
      </c>
      <c r="AH3" s="70"/>
      <c r="AI3" s="60"/>
      <c r="AJ3" s="60"/>
      <c r="AK3" s="60"/>
    </row>
    <row r="4" spans="1:37" ht="13.8" thickBot="1">
      <c r="A4" s="191"/>
      <c r="B4" s="123" t="s">
        <v>150</v>
      </c>
      <c r="C4" s="127">
        <v>3.7484034631320995E-3</v>
      </c>
      <c r="D4" s="127">
        <v>3.1537485201913462E-3</v>
      </c>
      <c r="E4" s="130">
        <v>3.5113278116440938E-3</v>
      </c>
      <c r="F4" s="130">
        <v>3.3482095394501421E-3</v>
      </c>
      <c r="G4" s="130">
        <v>3.1369400422678329E-3</v>
      </c>
      <c r="H4" s="130">
        <v>1.6956938027727908E-3</v>
      </c>
      <c r="I4" s="130">
        <v>1.3654478181726049E-3</v>
      </c>
      <c r="J4" s="130">
        <v>1.5055133498642626E-3</v>
      </c>
      <c r="K4" s="130">
        <v>1.0384451746603407E-3</v>
      </c>
      <c r="L4" s="127">
        <v>1.2849013552849176E-3</v>
      </c>
      <c r="M4" s="129">
        <v>2.0846169674808568E-3</v>
      </c>
      <c r="N4" s="129">
        <v>2.2659031122278517E-3</v>
      </c>
      <c r="O4" s="129">
        <v>1.6241041011577639E-3</v>
      </c>
      <c r="P4" s="129">
        <v>1.9156331565644003E-3</v>
      </c>
      <c r="Q4" s="129">
        <v>2.3181579383899642E-3</v>
      </c>
      <c r="R4" s="128">
        <v>9.707461288288588E-4</v>
      </c>
      <c r="S4" s="129">
        <v>-7.4844738663415455E-4</v>
      </c>
      <c r="T4" s="129">
        <v>2.3166601585045132E-3</v>
      </c>
      <c r="U4" s="129">
        <v>5.8401249548014622E-3</v>
      </c>
      <c r="V4" s="129">
        <v>9.9355969136527555E-4</v>
      </c>
      <c r="W4" s="129">
        <v>-2.36880782374016E-3</v>
      </c>
      <c r="X4" s="129">
        <v>-1.6739293926726351E-3</v>
      </c>
      <c r="Y4" s="124">
        <v>-1.156299528132787E-3</v>
      </c>
      <c r="Z4" s="129">
        <v>-9.9965945327940009E-4</v>
      </c>
      <c r="AA4" s="129">
        <v>-1.0261686513940438E-3</v>
      </c>
      <c r="AB4" s="128">
        <v>-1.1513639920004426E-3</v>
      </c>
      <c r="AC4" s="130">
        <v>-1.2592958971416879E-3</v>
      </c>
      <c r="AD4" s="130">
        <v>-1.3653911581010814E-3</v>
      </c>
      <c r="AE4" s="130">
        <v>-1.4827374407692107E-3</v>
      </c>
      <c r="AF4" s="130">
        <v>-1.6028756329445892E-3</v>
      </c>
      <c r="AG4" s="130">
        <v>-1.7266791548221638E-3</v>
      </c>
      <c r="AH4" s="70"/>
      <c r="AI4" s="70"/>
      <c r="AJ4" s="60"/>
      <c r="AK4" s="60"/>
    </row>
    <row r="5" spans="1:37" ht="13.8" thickBot="1">
      <c r="B5" s="123" t="s">
        <v>151</v>
      </c>
      <c r="C5" s="126">
        <v>2.0000449827769717E-2</v>
      </c>
      <c r="D5" s="126">
        <v>3.5264139126213623E-2</v>
      </c>
      <c r="E5" s="126">
        <v>3.1742236214109321E-2</v>
      </c>
      <c r="F5" s="126">
        <v>6.3511546708430178E-3</v>
      </c>
      <c r="G5" s="126">
        <v>-4.3283470692876636E-2</v>
      </c>
      <c r="H5" s="126">
        <v>2.1854455507354542E-2</v>
      </c>
      <c r="I5" s="126">
        <v>1.9216443401894878E-2</v>
      </c>
      <c r="J5" s="126">
        <v>-6.5721978680073345E-3</v>
      </c>
      <c r="K5" s="126">
        <v>-4.8006077316464779E-4</v>
      </c>
      <c r="L5" s="126">
        <v>1.6260178465528297E-2</v>
      </c>
      <c r="M5" s="131">
        <v>2.3382046345431284E-2</v>
      </c>
      <c r="N5" s="131">
        <v>1.9784000699071935E-2</v>
      </c>
      <c r="O5" s="131">
        <v>2.833547702085637E-2</v>
      </c>
      <c r="P5" s="131">
        <v>2.0530552473144725E-2</v>
      </c>
      <c r="Q5" s="131">
        <v>1.7785808775993894E-2</v>
      </c>
      <c r="R5" s="131">
        <v>-5.6725640782542164E-2</v>
      </c>
      <c r="S5" s="131">
        <v>5.4030711647743201E-2</v>
      </c>
      <c r="T5" s="131">
        <v>3.507565673563473E-2</v>
      </c>
      <c r="U5" s="131">
        <v>9.519444409942901E-3</v>
      </c>
      <c r="V5" s="131">
        <v>1.4000000000000012E-2</v>
      </c>
      <c r="W5" s="131">
        <v>1.7399857031022092E-2</v>
      </c>
      <c r="X5" s="131">
        <v>1.6443614759585445E-2</v>
      </c>
      <c r="Y5" s="125">
        <v>1.6228420439989844E-2</v>
      </c>
      <c r="Z5" s="131">
        <v>1.5833894825102446E-2</v>
      </c>
      <c r="AA5" s="131">
        <v>1.549241676543045E-2</v>
      </c>
      <c r="AB5" s="131">
        <v>1.4208120986659578E-2</v>
      </c>
      <c r="AC5" s="126">
        <v>1.4000000000000012E-2</v>
      </c>
      <c r="AD5" s="126">
        <v>1.4000000000000012E-2</v>
      </c>
      <c r="AE5" s="126">
        <v>1.4000000000000234E-2</v>
      </c>
      <c r="AF5" s="126">
        <v>1.3999999999999568E-2</v>
      </c>
      <c r="AG5" s="126">
        <v>1.4000000000000012E-2</v>
      </c>
      <c r="AH5" s="70"/>
      <c r="AI5" s="70"/>
      <c r="AJ5" s="60"/>
      <c r="AK5" s="60"/>
    </row>
    <row r="6" spans="1:37" ht="13.8" thickBot="1">
      <c r="B6" s="122" t="s">
        <v>228</v>
      </c>
      <c r="C6" s="132">
        <v>2.0767613693883247E-2</v>
      </c>
      <c r="D6" s="132">
        <v>2.1224879257435214E-2</v>
      </c>
      <c r="E6" s="132">
        <v>2.0859178132707656E-2</v>
      </c>
      <c r="F6" s="132">
        <v>3.2567477729880778E-2</v>
      </c>
      <c r="G6" s="132">
        <v>3.4614128386323273E-3</v>
      </c>
      <c r="H6" s="132">
        <v>1.5749023879449986E-2</v>
      </c>
      <c r="I6" s="132">
        <v>2.6306753708859931E-2</v>
      </c>
      <c r="J6" s="132">
        <v>2.3906149036587276E-2</v>
      </c>
      <c r="K6" s="132">
        <v>1.3095489882526623E-2</v>
      </c>
      <c r="L6" s="132">
        <v>4.4237407783058735E-3</v>
      </c>
      <c r="M6" s="132">
        <v>2.3736215569549746E-3</v>
      </c>
      <c r="N6" s="132">
        <v>2.854683831158944E-3</v>
      </c>
      <c r="O6" s="132">
        <v>1.514874885534212E-2</v>
      </c>
      <c r="P6" s="132">
        <v>1.7423484853754667E-2</v>
      </c>
      <c r="Q6" s="132">
        <v>1.214770669473042E-2</v>
      </c>
      <c r="R6" s="132">
        <v>2.9557110848028589E-3</v>
      </c>
      <c r="S6" s="132">
        <v>2.6054899727609104E-2</v>
      </c>
      <c r="T6" s="132">
        <v>8.2840400794194968E-2</v>
      </c>
      <c r="U6" s="132">
        <v>5.6492795500834747E-2</v>
      </c>
      <c r="V6" s="132">
        <v>2.7283075035843263E-2</v>
      </c>
      <c r="W6" s="132">
        <v>2.0000000000000018E-2</v>
      </c>
      <c r="X6" s="132">
        <v>2.0000000000000018E-2</v>
      </c>
      <c r="Y6" s="132">
        <v>2.0000000000000018E-2</v>
      </c>
      <c r="Z6" s="132">
        <v>2.0000000000000018E-2</v>
      </c>
      <c r="AA6" s="132">
        <v>2.0000000000000018E-2</v>
      </c>
      <c r="AB6" s="132">
        <v>2.0000000000000018E-2</v>
      </c>
      <c r="AC6" s="132">
        <v>2.0000000000000018E-2</v>
      </c>
      <c r="AD6" s="132">
        <v>2.0000000000000018E-2</v>
      </c>
      <c r="AE6" s="132">
        <v>2.0000000000000018E-2</v>
      </c>
      <c r="AF6" s="132">
        <v>2.0000000000000018E-2</v>
      </c>
      <c r="AG6" s="132">
        <v>2.0000000000000018E-2</v>
      </c>
      <c r="AH6" s="70"/>
      <c r="AI6" s="70"/>
      <c r="AJ6" s="60"/>
      <c r="AK6" s="60"/>
    </row>
    <row r="7" spans="1:37" ht="13.8" thickBot="1">
      <c r="B7" s="122" t="s">
        <v>227</v>
      </c>
      <c r="C7" s="132">
        <v>2.855777833773665E-2</v>
      </c>
      <c r="D7" s="132">
        <v>2.8224844720702746E-2</v>
      </c>
      <c r="E7" s="132">
        <v>3.8392756234489456E-2</v>
      </c>
      <c r="F7" s="132">
        <v>5.8757997395429307E-2</v>
      </c>
      <c r="G7" s="132">
        <v>3.0817627975714412E-2</v>
      </c>
      <c r="H7" s="132">
        <v>2.7736620246060939E-2</v>
      </c>
      <c r="I7" s="132">
        <v>3.7447613737799923E-2</v>
      </c>
      <c r="J7" s="132">
        <v>3.6671158966100181E-2</v>
      </c>
      <c r="K7" s="132">
        <v>1.4445540603121199E-2</v>
      </c>
      <c r="L7" s="132">
        <v>2.469636066059433E-3</v>
      </c>
      <c r="M7" s="132">
        <v>-3.9269476675342085E-3</v>
      </c>
      <c r="N7" s="132">
        <v>-1.6419635728960325E-3</v>
      </c>
      <c r="O7" s="132">
        <v>1.8052338492351883E-2</v>
      </c>
      <c r="P7" s="132">
        <v>2.15415378608943E-2</v>
      </c>
      <c r="Q7" s="132">
        <v>2.569596129547147E-2</v>
      </c>
      <c r="R7" s="132">
        <v>2.602369396668669E-2</v>
      </c>
      <c r="S7" s="132">
        <v>4.1995642282365964E-2</v>
      </c>
      <c r="T7" s="132">
        <v>0.13450373578237151</v>
      </c>
      <c r="U7" s="132">
        <v>0.11124489183530328</v>
      </c>
      <c r="V7" s="132">
        <v>4.6650728849626066E-2</v>
      </c>
      <c r="W7" s="132">
        <v>2.0000000000000018E-2</v>
      </c>
      <c r="X7" s="132">
        <v>2.0000000000000018E-2</v>
      </c>
      <c r="Y7" s="132">
        <v>2.0000000000000018E-2</v>
      </c>
      <c r="Z7" s="132">
        <v>2.0000000000000018E-2</v>
      </c>
      <c r="AA7" s="132">
        <v>2.0000000000000018E-2</v>
      </c>
      <c r="AB7" s="132">
        <v>2.0000000000000018E-2</v>
      </c>
      <c r="AC7" s="132">
        <v>2.0000000000000018E-2</v>
      </c>
      <c r="AD7" s="132">
        <v>2.0000000000000018E-2</v>
      </c>
      <c r="AE7" s="132">
        <v>2.0000000000000018E-2</v>
      </c>
      <c r="AF7" s="132">
        <v>2.0000000000000018E-2</v>
      </c>
      <c r="AG7" s="132">
        <v>2.0000000000000018E-2</v>
      </c>
      <c r="AH7" s="70"/>
      <c r="AI7" s="70"/>
      <c r="AJ7" s="60"/>
      <c r="AK7" s="60"/>
    </row>
    <row r="8" spans="1:37" ht="13.8" thickBot="1">
      <c r="B8" s="123" t="s">
        <v>43</v>
      </c>
      <c r="C8" s="188">
        <v>1.2440902720000004</v>
      </c>
      <c r="D8" s="188">
        <v>1.2555988240000004</v>
      </c>
      <c r="E8" s="188">
        <v>1.3704780390000006</v>
      </c>
      <c r="F8" s="188">
        <v>1.4707554690000002</v>
      </c>
      <c r="G8" s="188">
        <v>1.3947824219999998</v>
      </c>
      <c r="H8" s="188">
        <v>1.3257166669999996</v>
      </c>
      <c r="I8" s="188">
        <v>1.3919552530000006</v>
      </c>
      <c r="J8" s="188">
        <v>1.2847886719999999</v>
      </c>
      <c r="K8" s="188">
        <v>1.3281180390000005</v>
      </c>
      <c r="L8" s="188">
        <v>1.3285007840000003</v>
      </c>
      <c r="M8" s="188">
        <v>1.1095128909999998</v>
      </c>
      <c r="N8" s="188">
        <v>1.106903113</v>
      </c>
      <c r="O8" s="188">
        <v>1.1296811760000003</v>
      </c>
      <c r="P8" s="188">
        <v>1.1809545100000005</v>
      </c>
      <c r="Q8" s="188">
        <v>1.1194745100000003</v>
      </c>
      <c r="R8" s="188">
        <v>1.1421961089999995</v>
      </c>
      <c r="S8" s="188">
        <v>1.1824000000000006</v>
      </c>
      <c r="T8" s="188">
        <v>1.05</v>
      </c>
      <c r="U8" s="188">
        <v>1.0900000000000001</v>
      </c>
      <c r="V8" s="188">
        <v>1.0900000000000001</v>
      </c>
      <c r="W8" s="188">
        <v>1.0900000000000001</v>
      </c>
      <c r="X8" s="188">
        <v>1.1021050773068883</v>
      </c>
      <c r="Y8" s="188">
        <v>1.1061913397825685</v>
      </c>
      <c r="Z8" s="188">
        <v>1.1081450352818514</v>
      </c>
      <c r="AA8" s="188">
        <v>1.109496352200753</v>
      </c>
      <c r="AB8" s="188">
        <v>1.1108284800633865</v>
      </c>
      <c r="AC8" s="188">
        <v>1.1121473873182774</v>
      </c>
      <c r="AD8" s="188">
        <v>1.1132749043144239</v>
      </c>
      <c r="AE8" s="188">
        <v>1.1142498926439128</v>
      </c>
      <c r="AF8" s="188">
        <v>1.1148234190770554</v>
      </c>
      <c r="AG8" s="188">
        <v>1.1151783597374723</v>
      </c>
      <c r="AH8" s="70"/>
      <c r="AI8" s="72"/>
      <c r="AJ8" s="60"/>
      <c r="AK8" s="60"/>
    </row>
    <row r="9" spans="1:37" ht="13.8" thickBot="1">
      <c r="B9" s="134" t="s">
        <v>131</v>
      </c>
      <c r="C9" s="138">
        <v>54.540367240000002</v>
      </c>
      <c r="D9" s="138">
        <v>65.258281289999999</v>
      </c>
      <c r="E9" s="138">
        <v>72.703579000000005</v>
      </c>
      <c r="F9" s="138">
        <v>98.079804699999997</v>
      </c>
      <c r="G9" s="138">
        <v>61.721431850000002</v>
      </c>
      <c r="H9" s="138">
        <v>79.913301259999997</v>
      </c>
      <c r="I9" s="138">
        <v>110.95768820000001</v>
      </c>
      <c r="J9" s="138">
        <v>111.7684811</v>
      </c>
      <c r="K9" s="138">
        <v>108.7441128</v>
      </c>
      <c r="L9" s="138">
        <v>99.83228785</v>
      </c>
      <c r="M9" s="138">
        <v>52.67556913</v>
      </c>
      <c r="N9" s="138">
        <v>44.244053549999997</v>
      </c>
      <c r="O9" s="138">
        <v>54.831604919999997</v>
      </c>
      <c r="P9" s="138">
        <v>70.964219200000002</v>
      </c>
      <c r="Q9" s="138">
        <v>64.343528059999997</v>
      </c>
      <c r="R9" s="138">
        <v>41.767570050000003</v>
      </c>
      <c r="S9" s="138">
        <v>70.702857089999995</v>
      </c>
      <c r="T9" s="138">
        <v>103.7</v>
      </c>
      <c r="U9" s="138">
        <v>82.7</v>
      </c>
      <c r="V9" s="138">
        <v>83.7</v>
      </c>
      <c r="W9" s="138">
        <v>85.34484848181819</v>
      </c>
      <c r="X9" s="138">
        <v>86.989696963636376</v>
      </c>
      <c r="Y9" s="138">
        <v>88.634545445454563</v>
      </c>
      <c r="Z9" s="138">
        <v>90.27939392727275</v>
      </c>
      <c r="AA9" s="138">
        <v>91.924242409090937</v>
      </c>
      <c r="AB9" s="138">
        <v>93.569090890909123</v>
      </c>
      <c r="AC9" s="138">
        <v>95.21393937272731</v>
      </c>
      <c r="AD9" s="138">
        <v>96.858787854545497</v>
      </c>
      <c r="AE9" s="138">
        <v>98.503636336363684</v>
      </c>
      <c r="AF9" s="138">
        <v>100.14848481818187</v>
      </c>
      <c r="AG9" s="138">
        <v>101.7933333</v>
      </c>
      <c r="AH9"/>
      <c r="AI9" s="73"/>
      <c r="AJ9" s="60"/>
      <c r="AK9" s="60"/>
    </row>
    <row r="10" spans="1:37" ht="13.8" thickBot="1">
      <c r="B10" s="135" t="s">
        <v>266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3"/>
      <c r="AC10" s="137"/>
      <c r="AD10" s="72"/>
      <c r="AE10" s="72"/>
      <c r="AF10" s="72"/>
      <c r="AG10" s="72"/>
      <c r="AH10" s="73"/>
      <c r="AI10" s="73"/>
      <c r="AJ10" s="60"/>
      <c r="AK10" s="60"/>
    </row>
    <row r="11" spans="1:37">
      <c r="B11" s="60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2"/>
      <c r="AC11" s="72"/>
      <c r="AD11" s="72"/>
      <c r="AE11" s="72"/>
      <c r="AF11" s="72"/>
      <c r="AG11" s="72"/>
      <c r="AH11" s="73"/>
      <c r="AI11" s="73"/>
      <c r="AJ11" s="60"/>
      <c r="AK11" s="60"/>
    </row>
    <row r="12" spans="1:37" ht="13.8">
      <c r="B12" s="69"/>
      <c r="C12" s="60"/>
      <c r="D12" s="60"/>
      <c r="E12" s="60"/>
      <c r="F12" s="60"/>
      <c r="G12" s="60"/>
      <c r="H12" s="60"/>
      <c r="I12" s="60"/>
      <c r="J12" s="60"/>
      <c r="K12" s="74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178"/>
      <c r="AI12" s="178"/>
      <c r="AJ12" s="179"/>
      <c r="AK12" s="60"/>
    </row>
    <row r="13" spans="1:37" ht="14.1" customHeight="1" thickBot="1">
      <c r="A13" t="s">
        <v>180</v>
      </c>
      <c r="B13" s="69" t="s">
        <v>234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6"/>
      <c r="W13" s="76"/>
      <c r="X13" s="76"/>
      <c r="Y13" s="76"/>
      <c r="Z13" s="76"/>
      <c r="AA13" s="76"/>
      <c r="AB13" s="76"/>
      <c r="AC13" s="76"/>
      <c r="AD13" s="180"/>
      <c r="AE13" s="180"/>
      <c r="AF13" s="180"/>
      <c r="AG13" s="180"/>
      <c r="AH13" s="215" t="s">
        <v>107</v>
      </c>
      <c r="AI13" s="216"/>
      <c r="AJ13" s="215" t="s">
        <v>124</v>
      </c>
      <c r="AK13" s="216"/>
    </row>
    <row r="14" spans="1:37" ht="13.8" thickBot="1">
      <c r="B14" s="10"/>
      <c r="C14" s="142">
        <v>2005</v>
      </c>
      <c r="D14" s="142">
        <v>2006</v>
      </c>
      <c r="E14" s="142">
        <v>2007</v>
      </c>
      <c r="F14" s="142">
        <v>2008</v>
      </c>
      <c r="G14" s="142">
        <v>2009</v>
      </c>
      <c r="H14" s="142">
        <v>2010</v>
      </c>
      <c r="I14" s="142">
        <v>2011</v>
      </c>
      <c r="J14" s="142">
        <v>2012</v>
      </c>
      <c r="K14" s="142">
        <v>2013</v>
      </c>
      <c r="L14" s="142">
        <v>2014</v>
      </c>
      <c r="M14" s="142">
        <v>2015</v>
      </c>
      <c r="N14" s="142">
        <v>2016</v>
      </c>
      <c r="O14" s="142">
        <v>2017</v>
      </c>
      <c r="P14" s="142">
        <v>2018</v>
      </c>
      <c r="Q14" s="142">
        <v>2019</v>
      </c>
      <c r="R14" s="142">
        <v>2020</v>
      </c>
      <c r="S14" s="142">
        <v>2021</v>
      </c>
      <c r="T14" s="142">
        <v>2022</v>
      </c>
      <c r="U14" s="142">
        <v>2023</v>
      </c>
      <c r="V14" s="142">
        <v>2024</v>
      </c>
      <c r="W14" s="142">
        <v>2025</v>
      </c>
      <c r="X14" s="142">
        <v>2026</v>
      </c>
      <c r="Y14" s="142">
        <v>2027</v>
      </c>
      <c r="Z14" s="142">
        <v>2028</v>
      </c>
      <c r="AA14" s="142">
        <v>2029</v>
      </c>
      <c r="AB14" s="142">
        <v>2030</v>
      </c>
      <c r="AC14" s="182">
        <v>2031</v>
      </c>
      <c r="AD14" s="182">
        <v>2032</v>
      </c>
      <c r="AE14" s="182">
        <v>2033</v>
      </c>
      <c r="AF14" s="182">
        <v>2034</v>
      </c>
      <c r="AG14" s="182">
        <v>2035</v>
      </c>
      <c r="AH14" s="182" t="s">
        <v>229</v>
      </c>
      <c r="AI14" s="182" t="s">
        <v>230</v>
      </c>
      <c r="AJ14" s="182" t="s">
        <v>231</v>
      </c>
      <c r="AK14" s="182" t="s">
        <v>232</v>
      </c>
    </row>
    <row r="15" spans="1:37" ht="13.8" thickBot="1">
      <c r="A15" s="107" t="str">
        <f>CONCATENATE(A$13,"_",B15)</f>
        <v>Total cereals_Production</v>
      </c>
      <c r="B15" s="118" t="s">
        <v>27</v>
      </c>
      <c r="C15" s="27">
        <v>269.43775013285403</v>
      </c>
      <c r="D15" s="27">
        <v>252.30848546350285</v>
      </c>
      <c r="E15" s="27">
        <v>245.56875070091985</v>
      </c>
      <c r="F15" s="27">
        <v>296.47476385728743</v>
      </c>
      <c r="G15" s="27">
        <v>278.88570098525213</v>
      </c>
      <c r="H15" s="27">
        <v>261.04034996189648</v>
      </c>
      <c r="I15" s="27">
        <v>272.17486507622834</v>
      </c>
      <c r="J15" s="27">
        <v>262.78596815229344</v>
      </c>
      <c r="K15" s="27">
        <v>285.90546430041275</v>
      </c>
      <c r="L15" s="27">
        <v>304.88998515646051</v>
      </c>
      <c r="M15" s="27">
        <v>287.99492521061791</v>
      </c>
      <c r="N15" s="27">
        <v>276.91404188732747</v>
      </c>
      <c r="O15" s="27">
        <v>284.69924687244537</v>
      </c>
      <c r="P15" s="27">
        <v>271.76947572679671</v>
      </c>
      <c r="Q15" s="27">
        <v>296.61107053420858</v>
      </c>
      <c r="R15" s="27">
        <v>284.85643191354239</v>
      </c>
      <c r="S15" s="27">
        <v>296.87225371102448</v>
      </c>
      <c r="T15" s="27">
        <v>269.1016695585526</v>
      </c>
      <c r="U15" s="27">
        <v>273.46180644452488</v>
      </c>
      <c r="V15" s="27">
        <v>279.56574989783985</v>
      </c>
      <c r="W15" s="27">
        <v>279.98811663017091</v>
      </c>
      <c r="X15" s="27">
        <v>280.52918424634925</v>
      </c>
      <c r="Y15" s="27">
        <v>280.36913758888755</v>
      </c>
      <c r="Z15" s="27">
        <v>280.45512371352879</v>
      </c>
      <c r="AA15" s="27">
        <v>280.5914903525067</v>
      </c>
      <c r="AB15" s="27">
        <v>280.70854586194969</v>
      </c>
      <c r="AC15" s="27">
        <v>280.8407093048711</v>
      </c>
      <c r="AD15" s="27">
        <v>280.9181243794165</v>
      </c>
      <c r="AE15" s="27">
        <v>281.02408628353044</v>
      </c>
      <c r="AF15" s="27">
        <v>281.11957344359882</v>
      </c>
      <c r="AG15" s="27">
        <v>281.20409035659713</v>
      </c>
      <c r="AH15" s="27">
        <v>6.1898107283891477</v>
      </c>
      <c r="AI15" s="27">
        <v>1.3921804518964791</v>
      </c>
      <c r="AJ15" s="45">
        <v>2.2394711553602063E-3</v>
      </c>
      <c r="AK15" s="45">
        <v>4.1367544036741144E-4</v>
      </c>
    </row>
    <row r="16" spans="1:37" ht="13.8" thickBot="1">
      <c r="A16" s="107" t="str">
        <f t="shared" ref="A16:A25" si="0">CONCATENATE(A$13,"_",B16)</f>
        <v>Total cereals_Imports</v>
      </c>
      <c r="B16" s="113" t="s">
        <v>4</v>
      </c>
      <c r="C16" s="139">
        <v>12.123735973782415</v>
      </c>
      <c r="D16" s="139">
        <v>13.711310931325556</v>
      </c>
      <c r="E16" s="139">
        <v>28.82386610142084</v>
      </c>
      <c r="F16" s="139">
        <v>15.288297611117333</v>
      </c>
      <c r="G16" s="139">
        <v>10.79299532805339</v>
      </c>
      <c r="H16" s="139">
        <v>15.824907072509202</v>
      </c>
      <c r="I16" s="139">
        <v>16.782815564300776</v>
      </c>
      <c r="J16" s="139">
        <v>17.352257331701729</v>
      </c>
      <c r="K16" s="139">
        <v>19.531188343286658</v>
      </c>
      <c r="L16" s="139">
        <v>17.344352913763203</v>
      </c>
      <c r="M16" s="139">
        <v>23.733529298464497</v>
      </c>
      <c r="N16" s="139">
        <v>20.84412394052033</v>
      </c>
      <c r="O16" s="139">
        <v>25.348074197921534</v>
      </c>
      <c r="P16" s="139">
        <v>30.438193350885772</v>
      </c>
      <c r="Q16" s="139">
        <v>26.165654627918073</v>
      </c>
      <c r="R16" s="139">
        <v>21.357799887799608</v>
      </c>
      <c r="S16" s="139">
        <v>22.412467856835423</v>
      </c>
      <c r="T16" s="139">
        <v>40.253087442302331</v>
      </c>
      <c r="U16" s="139">
        <v>31.025323660499012</v>
      </c>
      <c r="V16" s="139">
        <v>25.45789880667483</v>
      </c>
      <c r="W16" s="139">
        <v>25.380206001948672</v>
      </c>
      <c r="X16" s="139">
        <v>24.742766851114759</v>
      </c>
      <c r="Y16" s="139">
        <v>24.691900733375078</v>
      </c>
      <c r="Z16" s="139">
        <v>24.673682300125122</v>
      </c>
      <c r="AA16" s="139">
        <v>24.627874162223257</v>
      </c>
      <c r="AB16" s="139">
        <v>24.57771241196502</v>
      </c>
      <c r="AC16" s="139">
        <v>24.520727306971128</v>
      </c>
      <c r="AD16" s="139">
        <v>24.462809464620417</v>
      </c>
      <c r="AE16" s="139">
        <v>24.380837075740047</v>
      </c>
      <c r="AF16" s="139">
        <v>24.311173467274081</v>
      </c>
      <c r="AG16" s="139">
        <v>24.231412555100672</v>
      </c>
      <c r="AH16" s="139">
        <v>13.341539240115868</v>
      </c>
      <c r="AI16" s="139">
        <v>-6.9988804314449169</v>
      </c>
      <c r="AJ16" s="152">
        <v>5.730332333055628E-2</v>
      </c>
      <c r="AK16" s="152">
        <v>-2.092290760862503E-2</v>
      </c>
    </row>
    <row r="17" spans="1:44" ht="13.8" thickBot="1">
      <c r="A17" s="107" t="str">
        <f t="shared" si="0"/>
        <v>Total cereals_Exports</v>
      </c>
      <c r="B17" s="113" t="s">
        <v>5</v>
      </c>
      <c r="C17" s="139">
        <v>24.440162907999998</v>
      </c>
      <c r="D17" s="139">
        <v>22.340182678000001</v>
      </c>
      <c r="E17" s="139">
        <v>20.832313587000002</v>
      </c>
      <c r="F17" s="139">
        <v>34.510027422999997</v>
      </c>
      <c r="G17" s="139">
        <v>28.574077363999997</v>
      </c>
      <c r="H17" s="139">
        <v>32.430957551000006</v>
      </c>
      <c r="I17" s="139">
        <v>26.450344737000002</v>
      </c>
      <c r="J17" s="139">
        <v>35.001318085999998</v>
      </c>
      <c r="K17" s="139">
        <v>45.962459535999997</v>
      </c>
      <c r="L17" s="139">
        <v>52.537423678000003</v>
      </c>
      <c r="M17" s="139">
        <v>51.363977105999993</v>
      </c>
      <c r="N17" s="139">
        <v>39.389306469000005</v>
      </c>
      <c r="O17" s="139">
        <v>35.670424463000003</v>
      </c>
      <c r="P17" s="139">
        <v>35.858295597000001</v>
      </c>
      <c r="Q17" s="139">
        <v>55.110393827000003</v>
      </c>
      <c r="R17" s="139">
        <v>42.871833084999999</v>
      </c>
      <c r="S17" s="139">
        <v>47.893363492999995</v>
      </c>
      <c r="T17" s="139">
        <v>47.948854706999995</v>
      </c>
      <c r="U17" s="139">
        <v>47.840393374000001</v>
      </c>
      <c r="V17" s="139">
        <v>47.026249167876905</v>
      </c>
      <c r="W17" s="139">
        <v>47.336445630052147</v>
      </c>
      <c r="X17" s="139">
        <v>48.104640437115016</v>
      </c>
      <c r="Y17" s="139">
        <v>49.023835277399314</v>
      </c>
      <c r="Z17" s="139">
        <v>49.781220508998935</v>
      </c>
      <c r="AA17" s="139">
        <v>50.219963433441563</v>
      </c>
      <c r="AB17" s="139">
        <v>50.62081626078411</v>
      </c>
      <c r="AC17" s="139">
        <v>50.945075956517641</v>
      </c>
      <c r="AD17" s="139">
        <v>51.256166131953819</v>
      </c>
      <c r="AE17" s="139">
        <v>51.777324410957391</v>
      </c>
      <c r="AF17" s="139">
        <v>52.078958108216142</v>
      </c>
      <c r="AG17" s="139">
        <v>52.503848173122108</v>
      </c>
      <c r="AH17" s="139">
        <v>12.089496404999998</v>
      </c>
      <c r="AI17" s="139">
        <v>4.6096443151221109</v>
      </c>
      <c r="AJ17" s="152">
        <v>2.9518802890025314E-2</v>
      </c>
      <c r="AK17" s="152">
        <v>7.6870593469344772E-3</v>
      </c>
    </row>
    <row r="18" spans="1:44" ht="13.8" thickBot="1">
      <c r="A18" s="107" t="str">
        <f t="shared" si="0"/>
        <v>Total cereals_Domestic use</v>
      </c>
      <c r="B18" s="1" t="s">
        <v>135</v>
      </c>
      <c r="C18" s="27">
        <v>262.63871310127843</v>
      </c>
      <c r="D18" s="27">
        <v>255.7631394280375</v>
      </c>
      <c r="E18" s="27">
        <v>255.20191206557428</v>
      </c>
      <c r="F18" s="27">
        <v>263.41989182810642</v>
      </c>
      <c r="G18" s="27">
        <v>265.29887366445342</v>
      </c>
      <c r="H18" s="27">
        <v>262.02465189476686</v>
      </c>
      <c r="I18" s="27">
        <v>261.31249162960842</v>
      </c>
      <c r="J18" s="27">
        <v>257.95739889616692</v>
      </c>
      <c r="K18" s="27">
        <v>254.96534241945284</v>
      </c>
      <c r="L18" s="27">
        <v>263.53042425562245</v>
      </c>
      <c r="M18" s="27">
        <v>265.23627834736453</v>
      </c>
      <c r="N18" s="27">
        <v>264.53990413957638</v>
      </c>
      <c r="O18" s="27">
        <v>266.94735980547068</v>
      </c>
      <c r="P18" s="27">
        <v>266.79808186233231</v>
      </c>
      <c r="Q18" s="27">
        <v>266.68232444738618</v>
      </c>
      <c r="R18" s="27">
        <v>264.65826835809264</v>
      </c>
      <c r="S18" s="27">
        <v>264.85255025514391</v>
      </c>
      <c r="T18" s="27">
        <v>258.57228539164703</v>
      </c>
      <c r="U18" s="27">
        <v>261.87997871461306</v>
      </c>
      <c r="V18" s="27">
        <v>254.46535658637043</v>
      </c>
      <c r="W18" s="27">
        <v>257.33772658071166</v>
      </c>
      <c r="X18" s="27">
        <v>257.00277079215391</v>
      </c>
      <c r="Y18" s="27">
        <v>256.05541194855664</v>
      </c>
      <c r="Z18" s="27">
        <v>255.31902333212241</v>
      </c>
      <c r="AA18" s="27">
        <v>254.91336673663216</v>
      </c>
      <c r="AB18" s="27">
        <v>254.55514004171926</v>
      </c>
      <c r="AC18" s="27">
        <v>254.31653610719752</v>
      </c>
      <c r="AD18" s="27">
        <v>254.05066716889382</v>
      </c>
      <c r="AE18" s="27">
        <v>253.52944713562383</v>
      </c>
      <c r="AF18" s="27">
        <v>253.25114270412638</v>
      </c>
      <c r="AG18" s="27">
        <v>252.87550290258383</v>
      </c>
      <c r="AH18" s="27">
        <v>3.6898604720586263</v>
      </c>
      <c r="AI18" s="27">
        <v>-8.8927685512175003</v>
      </c>
      <c r="AJ18" s="45">
        <v>1.4206276381511884E-3</v>
      </c>
      <c r="AK18" s="45">
        <v>-2.8760535500524931E-3</v>
      </c>
    </row>
    <row r="19" spans="1:44" s="99" customFormat="1" ht="13.8" thickBot="1">
      <c r="A19" s="107" t="str">
        <f t="shared" si="0"/>
        <v>Total cereals_of which food and industrial</v>
      </c>
      <c r="B19" s="119" t="s">
        <v>1</v>
      </c>
      <c r="C19" s="28">
        <v>98.877986253977213</v>
      </c>
      <c r="D19" s="28">
        <v>95.672534831500542</v>
      </c>
      <c r="E19" s="28">
        <v>98.35135291655385</v>
      </c>
      <c r="F19" s="28">
        <v>98.215003006497824</v>
      </c>
      <c r="G19" s="28">
        <v>97.054371236367075</v>
      </c>
      <c r="H19" s="28">
        <v>95.170929937937174</v>
      </c>
      <c r="I19" s="28">
        <v>94.328609662626434</v>
      </c>
      <c r="J19" s="28">
        <v>96.006764754933073</v>
      </c>
      <c r="K19" s="28">
        <v>92.523407865464193</v>
      </c>
      <c r="L19" s="28">
        <v>93.027594320678844</v>
      </c>
      <c r="M19" s="28">
        <v>94.38208580407958</v>
      </c>
      <c r="N19" s="28">
        <v>93.674122651684684</v>
      </c>
      <c r="O19" s="28">
        <v>94.363087015689757</v>
      </c>
      <c r="P19" s="28">
        <v>93.256446547780854</v>
      </c>
      <c r="Q19" s="28">
        <v>91.959134390219972</v>
      </c>
      <c r="R19" s="28">
        <v>90.275648780419687</v>
      </c>
      <c r="S19" s="28">
        <v>92.215560270996122</v>
      </c>
      <c r="T19" s="28">
        <v>92.923859806359985</v>
      </c>
      <c r="U19" s="28">
        <v>95.748916178623602</v>
      </c>
      <c r="V19" s="28">
        <v>92.122277527153116</v>
      </c>
      <c r="W19" s="28">
        <v>91.793421408138727</v>
      </c>
      <c r="X19" s="28">
        <v>91.688893423997513</v>
      </c>
      <c r="Y19" s="28">
        <v>90.512815251477306</v>
      </c>
      <c r="Z19" s="28">
        <v>89.85626807679364</v>
      </c>
      <c r="AA19" s="28">
        <v>89.909710845078635</v>
      </c>
      <c r="AB19" s="28">
        <v>90.037282323851073</v>
      </c>
      <c r="AC19" s="28">
        <v>90.393121230469703</v>
      </c>
      <c r="AD19" s="28">
        <v>90.710320574031499</v>
      </c>
      <c r="AE19" s="28">
        <v>91.449575587592904</v>
      </c>
      <c r="AF19" s="28">
        <v>91.86280893700858</v>
      </c>
      <c r="AG19" s="28">
        <v>92.177497327946952</v>
      </c>
      <c r="AH19" s="28">
        <v>-0.65681534234799699</v>
      </c>
      <c r="AI19" s="28">
        <v>-1.4519480907129463</v>
      </c>
      <c r="AJ19" s="46">
        <v>-6.988117253816029E-4</v>
      </c>
      <c r="AK19" s="46">
        <v>-1.3015592969604084E-3</v>
      </c>
      <c r="AL19"/>
      <c r="AM19"/>
      <c r="AN19"/>
      <c r="AO19" s="97"/>
      <c r="AP19" s="97"/>
      <c r="AQ19" s="97"/>
      <c r="AR19" s="97"/>
    </row>
    <row r="20" spans="1:44" s="99" customFormat="1" ht="13.8" thickBot="1">
      <c r="A20" s="107" t="str">
        <f t="shared" si="0"/>
        <v>Total cereals_of which feed</v>
      </c>
      <c r="B20" s="119" t="s">
        <v>2</v>
      </c>
      <c r="C20" s="28">
        <v>160.38040557958158</v>
      </c>
      <c r="D20" s="28">
        <v>155.45916887844024</v>
      </c>
      <c r="E20" s="28">
        <v>152.44913664561153</v>
      </c>
      <c r="F20" s="28">
        <v>159.32532773401033</v>
      </c>
      <c r="G20" s="28">
        <v>159.82133167390376</v>
      </c>
      <c r="H20" s="28">
        <v>157.84751164678778</v>
      </c>
      <c r="I20" s="28">
        <v>156.44566481253719</v>
      </c>
      <c r="J20" s="28">
        <v>152.05290181181851</v>
      </c>
      <c r="K20" s="28">
        <v>152.49719738043126</v>
      </c>
      <c r="L20" s="28">
        <v>159.83340923060754</v>
      </c>
      <c r="M20" s="28">
        <v>161.35336791818867</v>
      </c>
      <c r="N20" s="28">
        <v>160.46460948397134</v>
      </c>
      <c r="O20" s="28">
        <v>161.58943909636554</v>
      </c>
      <c r="P20" s="28">
        <v>162.52250046627131</v>
      </c>
      <c r="Q20" s="28">
        <v>162.76156865062333</v>
      </c>
      <c r="R20" s="28">
        <v>162.13487109596758</v>
      </c>
      <c r="S20" s="28">
        <v>160.53791301227977</v>
      </c>
      <c r="T20" s="28">
        <v>154.34752847909974</v>
      </c>
      <c r="U20" s="28">
        <v>155.64473176954644</v>
      </c>
      <c r="V20" s="28">
        <v>151.28842394387368</v>
      </c>
      <c r="W20" s="28">
        <v>154.38563153086358</v>
      </c>
      <c r="X20" s="28">
        <v>153.99181401302008</v>
      </c>
      <c r="Y20" s="28">
        <v>153.97512571321445</v>
      </c>
      <c r="Z20" s="28">
        <v>153.86401312332026</v>
      </c>
      <c r="AA20" s="28">
        <v>153.7409779065124</v>
      </c>
      <c r="AB20" s="28">
        <v>153.63230520928565</v>
      </c>
      <c r="AC20" s="28">
        <v>153.47634767303893</v>
      </c>
      <c r="AD20" s="28">
        <v>153.31783284422156</v>
      </c>
      <c r="AE20" s="28">
        <v>152.52668355116242</v>
      </c>
      <c r="AF20" s="28">
        <v>152.31051613810595</v>
      </c>
      <c r="AG20" s="28">
        <v>152.09872173647196</v>
      </c>
      <c r="AH20" s="28">
        <v>3.1781364187129952</v>
      </c>
      <c r="AI20" s="28">
        <v>-4.7446693505033579</v>
      </c>
      <c r="AJ20" s="46">
        <v>2.0492200802799234E-3</v>
      </c>
      <c r="AK20" s="46">
        <v>-2.5565600343422368E-3</v>
      </c>
      <c r="AL20"/>
      <c r="AM20"/>
      <c r="AN20"/>
      <c r="AO20" s="97"/>
      <c r="AP20" s="97"/>
      <c r="AQ20" s="97"/>
      <c r="AR20" s="97"/>
    </row>
    <row r="21" spans="1:44" s="99" customFormat="1" ht="13.8" thickBot="1">
      <c r="A21" s="107" t="str">
        <f t="shared" si="0"/>
        <v>Total cereals_of which bioenergy</v>
      </c>
      <c r="B21" s="119" t="s">
        <v>3</v>
      </c>
      <c r="C21" s="28">
        <v>3.3803212677196495</v>
      </c>
      <c r="D21" s="28">
        <v>4.6314357180967463</v>
      </c>
      <c r="E21" s="28">
        <v>4.4014225034089014</v>
      </c>
      <c r="F21" s="28">
        <v>5.8795610875982529</v>
      </c>
      <c r="G21" s="28">
        <v>8.4231707541825926</v>
      </c>
      <c r="H21" s="28">
        <v>9.0062103100419044</v>
      </c>
      <c r="I21" s="28">
        <v>10.538217154444769</v>
      </c>
      <c r="J21" s="28">
        <v>9.8977323294153425</v>
      </c>
      <c r="K21" s="28">
        <v>9.9447371735573444</v>
      </c>
      <c r="L21" s="28">
        <v>10.669420704336032</v>
      </c>
      <c r="M21" s="28">
        <v>9.5008246250962927</v>
      </c>
      <c r="N21" s="28">
        <v>10.40117200392033</v>
      </c>
      <c r="O21" s="28">
        <v>10.994833693415355</v>
      </c>
      <c r="P21" s="28">
        <v>11.019134848280151</v>
      </c>
      <c r="Q21" s="28">
        <v>11.961621406542852</v>
      </c>
      <c r="R21" s="28">
        <v>12.247748481705351</v>
      </c>
      <c r="S21" s="28">
        <v>12.099076971867964</v>
      </c>
      <c r="T21" s="28">
        <v>11.300897106187305</v>
      </c>
      <c r="U21" s="28">
        <v>10.486330766443009</v>
      </c>
      <c r="V21" s="28">
        <v>11.054655115343651</v>
      </c>
      <c r="W21" s="28">
        <v>11.158673641709395</v>
      </c>
      <c r="X21" s="28">
        <v>11.322063355136294</v>
      </c>
      <c r="Y21" s="28">
        <v>11.567470983864917</v>
      </c>
      <c r="Z21" s="28">
        <v>11.5987421320085</v>
      </c>
      <c r="AA21" s="28">
        <v>11.262677985041098</v>
      </c>
      <c r="AB21" s="28">
        <v>10.88555250858257</v>
      </c>
      <c r="AC21" s="28">
        <v>10.447067203688897</v>
      </c>
      <c r="AD21" s="28">
        <v>10.022513750640753</v>
      </c>
      <c r="AE21" s="28">
        <v>9.5531879968684557</v>
      </c>
      <c r="AF21" s="28">
        <v>9.0778176290118449</v>
      </c>
      <c r="AG21" s="28">
        <v>8.5992838381649364</v>
      </c>
      <c r="AH21" s="28">
        <v>1.1685393956936068</v>
      </c>
      <c r="AI21" s="28">
        <v>-2.6961511100011553</v>
      </c>
      <c r="AJ21" s="46">
        <v>1.0980229713555474E-2</v>
      </c>
      <c r="AK21" s="46">
        <v>-2.2470339477209333E-2</v>
      </c>
      <c r="AL21"/>
      <c r="AM21"/>
      <c r="AN21"/>
      <c r="AO21" s="97"/>
      <c r="AP21" s="97"/>
      <c r="AQ21" s="97"/>
      <c r="AR21" s="97"/>
    </row>
    <row r="22" spans="1:44" ht="13.8" thickBot="1">
      <c r="A22" s="107" t="str">
        <f t="shared" si="0"/>
        <v>Total cereals_Beginning stocks</v>
      </c>
      <c r="B22" s="119" t="s">
        <v>6</v>
      </c>
      <c r="C22" s="28">
        <v>53.525906702</v>
      </c>
      <c r="D22" s="28">
        <v>48.656300870628506</v>
      </c>
      <c r="E22" s="28">
        <v>37.428293516811678</v>
      </c>
      <c r="F22" s="28">
        <v>36.347797433560785</v>
      </c>
      <c r="G22" s="28">
        <v>50.878183965848251</v>
      </c>
      <c r="H22" s="28">
        <v>48.145004913304909</v>
      </c>
      <c r="I22" s="28">
        <v>31.98962631516881</v>
      </c>
      <c r="J22" s="28">
        <v>34.692670334654963</v>
      </c>
      <c r="K22" s="28">
        <v>23.457426961977191</v>
      </c>
      <c r="L22" s="28">
        <v>28.977512007089388</v>
      </c>
      <c r="M22" s="28">
        <v>36.639602522600519</v>
      </c>
      <c r="N22" s="28">
        <v>33.527359555570186</v>
      </c>
      <c r="O22" s="28">
        <v>29.153009923115338</v>
      </c>
      <c r="P22" s="28">
        <v>38.190803307133407</v>
      </c>
      <c r="Q22" s="28">
        <v>37.742094925483606</v>
      </c>
      <c r="R22" s="28">
        <v>38.726101813224062</v>
      </c>
      <c r="S22" s="28">
        <v>37.410232171473524</v>
      </c>
      <c r="T22" s="28">
        <v>43.949039991189565</v>
      </c>
      <c r="U22" s="28">
        <v>46.782656893397423</v>
      </c>
      <c r="V22" s="28">
        <v>41.549414909808306</v>
      </c>
      <c r="W22" s="28">
        <v>45.079012448310039</v>
      </c>
      <c r="X22" s="28">
        <v>45.771810219540768</v>
      </c>
      <c r="Y22" s="28">
        <v>45.935882594358603</v>
      </c>
      <c r="Z22" s="28">
        <v>45.915891488455145</v>
      </c>
      <c r="AA22" s="28">
        <v>45.942915959672561</v>
      </c>
      <c r="AB22" s="28">
        <v>46.027081736512841</v>
      </c>
      <c r="AC22" s="28">
        <v>46.135359013521452</v>
      </c>
      <c r="AD22" s="28">
        <v>46.23312072250269</v>
      </c>
      <c r="AE22" s="28">
        <v>46.305040043344093</v>
      </c>
      <c r="AF22" s="28">
        <v>46.401238857091492</v>
      </c>
      <c r="AG22" s="28">
        <v>46.500162789749581</v>
      </c>
      <c r="AH22" s="28">
        <v>12.667401814753187</v>
      </c>
      <c r="AI22" s="28">
        <v>3.7861864377294054</v>
      </c>
      <c r="AJ22" s="46">
        <v>3.5803808566786728E-2</v>
      </c>
      <c r="AK22" s="46">
        <v>7.102573787004296E-3</v>
      </c>
    </row>
    <row r="23" spans="1:44" ht="13.8" thickBot="1">
      <c r="A23" s="107" t="str">
        <f t="shared" si="0"/>
        <v>Total cereals_Ending stocks</v>
      </c>
      <c r="B23" s="119" t="s">
        <v>7</v>
      </c>
      <c r="C23" s="28">
        <v>48.656300870628506</v>
      </c>
      <c r="D23" s="28">
        <v>37.428293516811678</v>
      </c>
      <c r="E23" s="28">
        <v>36.347797433560785</v>
      </c>
      <c r="F23" s="28">
        <v>50.878183965848251</v>
      </c>
      <c r="G23" s="28">
        <v>48.145004913304909</v>
      </c>
      <c r="H23" s="28">
        <v>31.98962631516881</v>
      </c>
      <c r="I23" s="28">
        <v>34.692670334654963</v>
      </c>
      <c r="J23" s="28">
        <v>23.457426961977191</v>
      </c>
      <c r="K23" s="28">
        <v>28.977512007089388</v>
      </c>
      <c r="L23" s="28">
        <v>36.639602522600519</v>
      </c>
      <c r="M23" s="28">
        <v>33.527359555570186</v>
      </c>
      <c r="N23" s="28">
        <v>29.153009923115338</v>
      </c>
      <c r="O23" s="28">
        <v>38.190803307133407</v>
      </c>
      <c r="P23" s="28">
        <v>37.742094925483606</v>
      </c>
      <c r="Q23" s="28">
        <v>38.726101813224062</v>
      </c>
      <c r="R23" s="28">
        <v>37.410232171473524</v>
      </c>
      <c r="S23" s="28">
        <v>43.949039991189565</v>
      </c>
      <c r="T23" s="28">
        <v>46.782656893397423</v>
      </c>
      <c r="U23" s="28">
        <v>41.549414909808306</v>
      </c>
      <c r="V23" s="28">
        <v>45.079012448310039</v>
      </c>
      <c r="W23" s="28">
        <v>45.771810219540768</v>
      </c>
      <c r="X23" s="28">
        <v>45.935882594358603</v>
      </c>
      <c r="Y23" s="28">
        <v>45.915891488455145</v>
      </c>
      <c r="Z23" s="28">
        <v>45.942915959672561</v>
      </c>
      <c r="AA23" s="28">
        <v>46.027081736512841</v>
      </c>
      <c r="AB23" s="28">
        <v>46.135359013521452</v>
      </c>
      <c r="AC23" s="28">
        <v>46.23312072250269</v>
      </c>
      <c r="AD23" s="28">
        <v>46.305040043344093</v>
      </c>
      <c r="AE23" s="28">
        <v>46.401238857091492</v>
      </c>
      <c r="AF23" s="28">
        <v>46.500162789749581</v>
      </c>
      <c r="AG23" s="28">
        <v>46.554722091161935</v>
      </c>
      <c r="AH23" s="28">
        <v>15.05116749689126</v>
      </c>
      <c r="AI23" s="28">
        <v>2.4610181596968275</v>
      </c>
      <c r="AJ23" s="46">
        <v>4.2639571780794652E-2</v>
      </c>
      <c r="AK23" s="46">
        <v>4.5362105596382651E-3</v>
      </c>
    </row>
    <row r="24" spans="1:44" s="99" customFormat="1" ht="13.8" thickBot="1">
      <c r="A24" s="107" t="str">
        <f t="shared" si="0"/>
        <v>Total cereals_of which intervention</v>
      </c>
      <c r="B24" s="119" t="s">
        <v>8</v>
      </c>
      <c r="C24" s="28">
        <v>13.324999999999999</v>
      </c>
      <c r="D24" s="28">
        <v>2.4600000000000004</v>
      </c>
      <c r="E24" s="28">
        <v>0</v>
      </c>
      <c r="F24" s="28">
        <v>1.5711170000000001</v>
      </c>
      <c r="G24" s="28">
        <v>5.9805130000000002</v>
      </c>
      <c r="H24" s="28">
        <v>0.51100000000000001</v>
      </c>
      <c r="I24" s="28">
        <v>9.2436999999999991E-2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-3.081233333333333E-2</v>
      </c>
      <c r="AI24" s="28">
        <v>0</v>
      </c>
      <c r="AJ24" s="57"/>
      <c r="AK24" s="57"/>
      <c r="AL24"/>
      <c r="AM24"/>
      <c r="AN24"/>
      <c r="AO24" s="97"/>
      <c r="AP24" s="97"/>
      <c r="AQ24" s="97"/>
      <c r="AR24" s="97"/>
    </row>
    <row r="25" spans="1:44" s="101" customFormat="1" ht="13.8" thickBot="1">
      <c r="A25" s="107" t="str">
        <f t="shared" si="0"/>
        <v>Total cereals_Stock-to-use ratio</v>
      </c>
      <c r="B25" s="120" t="s">
        <v>74</v>
      </c>
      <c r="C25" s="104">
        <v>0.18525943984452026</v>
      </c>
      <c r="D25" s="104">
        <v>0.14633967037045478</v>
      </c>
      <c r="E25" s="104">
        <v>0.14242760620156011</v>
      </c>
      <c r="F25" s="104">
        <v>0.19314480623600211</v>
      </c>
      <c r="G25" s="104">
        <v>0.18147459221480935</v>
      </c>
      <c r="H25" s="104">
        <v>0.12208632311442336</v>
      </c>
      <c r="I25" s="104">
        <v>0.13276315310570502</v>
      </c>
      <c r="J25" s="104">
        <v>9.0935274825822227E-2</v>
      </c>
      <c r="K25" s="104">
        <v>0.1136527487701345</v>
      </c>
      <c r="L25" s="104">
        <v>0.1390336718278129</v>
      </c>
      <c r="M25" s="104">
        <v>0.12640563260980969</v>
      </c>
      <c r="N25" s="104">
        <v>0.1102026933060868</v>
      </c>
      <c r="O25" s="104">
        <v>0.14306492236882856</v>
      </c>
      <c r="P25" s="104">
        <v>0.14146314194626972</v>
      </c>
      <c r="Q25" s="104">
        <v>0.14521435529509322</v>
      </c>
      <c r="R25" s="104">
        <v>0.14135296963726848</v>
      </c>
      <c r="S25" s="104">
        <v>0.16593776404588725</v>
      </c>
      <c r="T25" s="104">
        <v>0.18092680281855411</v>
      </c>
      <c r="U25" s="104">
        <v>0.15865823387395067</v>
      </c>
      <c r="V25" s="104">
        <v>0.17715186480800721</v>
      </c>
      <c r="W25" s="104">
        <v>0.17786669225580826</v>
      </c>
      <c r="X25" s="104">
        <v>0.17873691576464898</v>
      </c>
      <c r="Y25" s="104">
        <v>0.17932013675883554</v>
      </c>
      <c r="Z25" s="104">
        <v>0.17994317603161672</v>
      </c>
      <c r="AA25" s="104">
        <v>0.18055970279528913</v>
      </c>
      <c r="AB25" s="104">
        <v>0.18123915708777394</v>
      </c>
      <c r="AC25" s="104">
        <v>0.18179360819469037</v>
      </c>
      <c r="AD25" s="104">
        <v>0.18226694918522032</v>
      </c>
      <c r="AE25" s="104">
        <v>0.18302110220857096</v>
      </c>
      <c r="AF25" s="104">
        <v>0.18361284491448782</v>
      </c>
      <c r="AG25" s="104">
        <v>0.18410135247104731</v>
      </c>
      <c r="AH25" s="98">
        <v>5.6057208012243426E-2</v>
      </c>
      <c r="AI25" s="98">
        <v>1.5593752224916629E-2</v>
      </c>
      <c r="AJ25" s="47">
        <v>4.1275983950697537E-2</v>
      </c>
      <c r="AK25" s="47">
        <v>7.4027307762398742E-3</v>
      </c>
      <c r="AL25"/>
      <c r="AM25"/>
      <c r="AN25"/>
      <c r="AO25" s="100"/>
      <c r="AP25" s="100"/>
      <c r="AQ25" s="100"/>
      <c r="AR25" s="100"/>
    </row>
    <row r="26" spans="1:44">
      <c r="B26" s="60" t="s">
        <v>171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0"/>
      <c r="AK26" s="60"/>
    </row>
    <row r="27" spans="1:44">
      <c r="B27" s="60" t="s">
        <v>125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0"/>
      <c r="AK27" s="60"/>
    </row>
    <row r="28" spans="1:44">
      <c r="B28" s="60" t="s">
        <v>126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0"/>
      <c r="AK28" s="60"/>
    </row>
    <row r="29" spans="1:44" ht="13.8" thickBo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4"/>
      <c r="W29" s="64"/>
      <c r="X29" s="64"/>
      <c r="Y29" s="64"/>
      <c r="Z29" s="64"/>
      <c r="AA29" s="58"/>
      <c r="AB29" s="64"/>
      <c r="AC29" s="64"/>
      <c r="AD29" s="64"/>
      <c r="AE29" s="64"/>
      <c r="AF29" s="64"/>
      <c r="AG29" s="64"/>
      <c r="AH29" s="64"/>
      <c r="AI29" s="64"/>
      <c r="AJ29" s="60"/>
      <c r="AK29" s="60"/>
    </row>
    <row r="30" spans="1:44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0"/>
      <c r="AK30" s="60"/>
    </row>
    <row r="31" spans="1:44" ht="14.4" thickBot="1">
      <c r="A31" t="s">
        <v>181</v>
      </c>
      <c r="B31" s="69" t="s">
        <v>235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210" t="s">
        <v>107</v>
      </c>
      <c r="AI31" s="211"/>
      <c r="AJ31" s="210" t="s">
        <v>124</v>
      </c>
      <c r="AK31" s="211"/>
    </row>
    <row r="32" spans="1:44" ht="13.8" thickBot="1">
      <c r="B32" s="10"/>
      <c r="C32" s="142">
        <v>2005</v>
      </c>
      <c r="D32" s="181">
        <v>2006</v>
      </c>
      <c r="E32" s="181">
        <v>2007</v>
      </c>
      <c r="F32" s="181">
        <v>2008</v>
      </c>
      <c r="G32" s="181">
        <v>2009</v>
      </c>
      <c r="H32" s="181">
        <v>2010</v>
      </c>
      <c r="I32" s="181">
        <v>2011</v>
      </c>
      <c r="J32" s="181">
        <v>2012</v>
      </c>
      <c r="K32" s="181">
        <v>2013</v>
      </c>
      <c r="L32" s="181">
        <v>2014</v>
      </c>
      <c r="M32" s="181">
        <v>2015</v>
      </c>
      <c r="N32" s="181">
        <v>2016</v>
      </c>
      <c r="O32" s="181">
        <v>2017</v>
      </c>
      <c r="P32" s="181">
        <v>2018</v>
      </c>
      <c r="Q32" s="181">
        <v>2019</v>
      </c>
      <c r="R32" s="181">
        <v>2020</v>
      </c>
      <c r="S32" s="181">
        <v>2021</v>
      </c>
      <c r="T32" s="181">
        <v>2022</v>
      </c>
      <c r="U32" s="181">
        <v>2023</v>
      </c>
      <c r="V32" s="181">
        <v>2024</v>
      </c>
      <c r="W32" s="181">
        <v>2025</v>
      </c>
      <c r="X32" s="181">
        <v>2026</v>
      </c>
      <c r="Y32" s="181">
        <v>2027</v>
      </c>
      <c r="Z32" s="181">
        <v>2028</v>
      </c>
      <c r="AA32" s="181">
        <v>2029</v>
      </c>
      <c r="AB32" s="181">
        <v>2030</v>
      </c>
      <c r="AC32" s="181">
        <v>2031</v>
      </c>
      <c r="AD32" s="181">
        <v>2032</v>
      </c>
      <c r="AE32" s="183">
        <v>2033</v>
      </c>
      <c r="AF32" s="183">
        <v>2034</v>
      </c>
      <c r="AG32" s="183">
        <v>2035</v>
      </c>
      <c r="AH32" s="181" t="s">
        <v>229</v>
      </c>
      <c r="AI32" s="181" t="s">
        <v>230</v>
      </c>
      <c r="AJ32" s="181" t="s">
        <v>231</v>
      </c>
      <c r="AK32" s="181" t="s">
        <v>232</v>
      </c>
    </row>
    <row r="33" spans="1:44" ht="13.8" thickBot="1">
      <c r="A33" s="107" t="str">
        <f>CONCATENATE($A$31,"_",B33)</f>
        <v>Total wheat_Production</v>
      </c>
      <c r="B33" s="1" t="s">
        <v>27</v>
      </c>
      <c r="C33" s="29">
        <v>121.06223398388784</v>
      </c>
      <c r="D33" s="29">
        <v>112.65852432829831</v>
      </c>
      <c r="E33" s="29">
        <v>107.65608840336716</v>
      </c>
      <c r="F33" s="29">
        <v>134.16786999999997</v>
      </c>
      <c r="G33" s="29">
        <v>125.53409999999998</v>
      </c>
      <c r="H33" s="29">
        <v>122.41259000000001</v>
      </c>
      <c r="I33" s="29">
        <v>124.46809999999999</v>
      </c>
      <c r="J33" s="29">
        <v>121.06598000000002</v>
      </c>
      <c r="K33" s="29">
        <v>132.35400000000001</v>
      </c>
      <c r="L33" s="29">
        <v>140.74</v>
      </c>
      <c r="M33" s="29">
        <v>144.49499999999998</v>
      </c>
      <c r="N33" s="29">
        <v>133.3960591805166</v>
      </c>
      <c r="O33" s="29">
        <v>137.11627000000001</v>
      </c>
      <c r="P33" s="29">
        <v>124.51753000000001</v>
      </c>
      <c r="Q33" s="29">
        <v>139.63191</v>
      </c>
      <c r="R33" s="29">
        <v>126.45024999999998</v>
      </c>
      <c r="S33" s="29">
        <v>138.08695000000003</v>
      </c>
      <c r="T33" s="29">
        <v>133.88013100000003</v>
      </c>
      <c r="U33" s="29">
        <v>133.41517932090608</v>
      </c>
      <c r="V33" s="29">
        <v>134.75630949667934</v>
      </c>
      <c r="W33" s="29">
        <v>134.97626152388494</v>
      </c>
      <c r="X33" s="29">
        <v>135.17222579541684</v>
      </c>
      <c r="Y33" s="29">
        <v>135.11009637059067</v>
      </c>
      <c r="Z33" s="29">
        <v>135.21400216338932</v>
      </c>
      <c r="AA33" s="29">
        <v>135.32927713031646</v>
      </c>
      <c r="AB33" s="29">
        <v>135.43949780411481</v>
      </c>
      <c r="AC33" s="29">
        <v>135.56029766838154</v>
      </c>
      <c r="AD33" s="29">
        <v>135.6591248767262</v>
      </c>
      <c r="AE33" s="29">
        <v>135.76282813509695</v>
      </c>
      <c r="AF33" s="29">
        <v>135.87222932372208</v>
      </c>
      <c r="AG33" s="29">
        <v>135.97939562937108</v>
      </c>
      <c r="AH33" s="27">
        <v>9.1647267736353655</v>
      </c>
      <c r="AI33" s="27">
        <v>0.85197552240236973</v>
      </c>
      <c r="AJ33" s="45">
        <v>7.0479615427932176E-3</v>
      </c>
      <c r="AK33" s="45">
        <v>5.2390265569313144E-4</v>
      </c>
    </row>
    <row r="34" spans="1:44" ht="13.8" thickBot="1">
      <c r="A34" s="107" t="str">
        <f t="shared" ref="A34:A42" si="1">CONCATENATE($A$31,"_",B34)</f>
        <v>Total wheat_Imports</v>
      </c>
      <c r="B34" s="113" t="s">
        <v>4</v>
      </c>
      <c r="C34" s="140">
        <v>8.7718095557824149</v>
      </c>
      <c r="D34" s="140">
        <v>7.0774256343255573</v>
      </c>
      <c r="E34" s="140">
        <v>7.4371362294208385</v>
      </c>
      <c r="F34" s="140">
        <v>10.250340767117333</v>
      </c>
      <c r="G34" s="140">
        <v>7.3925803710533904</v>
      </c>
      <c r="H34" s="140">
        <v>6.520629978509203</v>
      </c>
      <c r="I34" s="140">
        <v>9.055892054300779</v>
      </c>
      <c r="J34" s="140">
        <v>5.8568660057017272</v>
      </c>
      <c r="K34" s="140">
        <v>4.1418520582866556</v>
      </c>
      <c r="L34" s="140">
        <v>6.7714085867632035</v>
      </c>
      <c r="M34" s="140">
        <v>8.7406212334644966</v>
      </c>
      <c r="N34" s="140">
        <v>6.2495842385203311</v>
      </c>
      <c r="O34" s="140">
        <v>6.0250749189215336</v>
      </c>
      <c r="P34" s="140">
        <v>5.6916798508857731</v>
      </c>
      <c r="Q34" s="140">
        <v>5.4527388829180712</v>
      </c>
      <c r="R34" s="140">
        <v>5.2591275317996056</v>
      </c>
      <c r="S34" s="140">
        <v>4.3248125308354259</v>
      </c>
      <c r="T34" s="140">
        <v>11.789919224302331</v>
      </c>
      <c r="U34" s="140">
        <v>9.0160580804990111</v>
      </c>
      <c r="V34" s="140">
        <v>5.8343330734549141</v>
      </c>
      <c r="W34" s="140">
        <v>5.7057626478053347</v>
      </c>
      <c r="X34" s="140">
        <v>5.3566409919565947</v>
      </c>
      <c r="Y34" s="140">
        <v>5.3390687744033318</v>
      </c>
      <c r="Z34" s="140">
        <v>5.3157606448314354</v>
      </c>
      <c r="AA34" s="140">
        <v>5.290246890006709</v>
      </c>
      <c r="AB34" s="140">
        <v>5.2593316741041463</v>
      </c>
      <c r="AC34" s="140">
        <v>5.2309018619085315</v>
      </c>
      <c r="AD34" s="140">
        <v>5.2005635697312682</v>
      </c>
      <c r="AE34" s="140">
        <v>5.1559969368500393</v>
      </c>
      <c r="AF34" s="140">
        <v>5.1161966279842002</v>
      </c>
      <c r="AG34" s="140">
        <v>5.077047997369128</v>
      </c>
      <c r="AH34" s="139">
        <v>2.0253932391158687</v>
      </c>
      <c r="AI34" s="139">
        <v>-3.2998819478431276</v>
      </c>
      <c r="AJ34" s="152">
        <v>2.8065078311345672E-2</v>
      </c>
      <c r="AK34" s="152">
        <v>-4.0870610455821299E-2</v>
      </c>
    </row>
    <row r="35" spans="1:44" ht="13.8" thickBot="1">
      <c r="A35" s="107" t="str">
        <f t="shared" si="1"/>
        <v>Total wheat_Exports</v>
      </c>
      <c r="B35" s="113" t="s">
        <v>5</v>
      </c>
      <c r="C35" s="140">
        <v>15.797994932</v>
      </c>
      <c r="D35" s="140">
        <v>14.049223297000001</v>
      </c>
      <c r="E35" s="140">
        <v>12.535856990000001</v>
      </c>
      <c r="F35" s="140">
        <v>25.554502991</v>
      </c>
      <c r="G35" s="140">
        <v>22.296741991999998</v>
      </c>
      <c r="H35" s="140">
        <v>22.757836080000001</v>
      </c>
      <c r="I35" s="140">
        <v>16.276422624999999</v>
      </c>
      <c r="J35" s="140">
        <v>24.153227790000003</v>
      </c>
      <c r="K35" s="140">
        <v>32.892340804</v>
      </c>
      <c r="L35" s="140">
        <v>35.061771853000003</v>
      </c>
      <c r="M35" s="140">
        <v>34.350349383999998</v>
      </c>
      <c r="N35" s="140">
        <v>27.185155158000001</v>
      </c>
      <c r="O35" s="140">
        <v>23.688049622000001</v>
      </c>
      <c r="P35" s="140">
        <v>23.377972494000002</v>
      </c>
      <c r="Q35" s="140">
        <v>38.176811700000002</v>
      </c>
      <c r="R35" s="140">
        <v>28.224891981999999</v>
      </c>
      <c r="S35" s="140">
        <v>30.409141949999995</v>
      </c>
      <c r="T35" s="140">
        <v>33.545818136999998</v>
      </c>
      <c r="U35" s="140">
        <v>32.700000000000003</v>
      </c>
      <c r="V35" s="140">
        <v>32.406868462969953</v>
      </c>
      <c r="W35" s="140">
        <v>32.344465682198042</v>
      </c>
      <c r="X35" s="140">
        <v>33.064655051805161</v>
      </c>
      <c r="Y35" s="140">
        <v>33.782308755182221</v>
      </c>
      <c r="Z35" s="140">
        <v>34.300323747903661</v>
      </c>
      <c r="AA35" s="140">
        <v>34.474855749692374</v>
      </c>
      <c r="AB35" s="140">
        <v>34.690460135103017</v>
      </c>
      <c r="AC35" s="140">
        <v>34.929257226835247</v>
      </c>
      <c r="AD35" s="140">
        <v>35.167294903477313</v>
      </c>
      <c r="AE35" s="140">
        <v>35.590990778348697</v>
      </c>
      <c r="AF35" s="140">
        <v>35.833782235219402</v>
      </c>
      <c r="AG35" s="140">
        <v>36.210942339715167</v>
      </c>
      <c r="AH35" s="139">
        <v>7.7776562893333328</v>
      </c>
      <c r="AI35" s="139">
        <v>3.9926223107151699</v>
      </c>
      <c r="AJ35" s="152">
        <v>2.8013906217463358E-2</v>
      </c>
      <c r="AK35" s="152">
        <v>9.783053565760369E-3</v>
      </c>
    </row>
    <row r="36" spans="1:44" ht="13.8" thickBot="1">
      <c r="A36" s="107" t="str">
        <f t="shared" si="1"/>
        <v>Total wheat_Domestic use</v>
      </c>
      <c r="B36" s="1" t="s">
        <v>135</v>
      </c>
      <c r="C36" s="29">
        <v>120.46619456223796</v>
      </c>
      <c r="D36" s="29">
        <v>112.3603135043117</v>
      </c>
      <c r="E36" s="29">
        <v>106.32873344702111</v>
      </c>
      <c r="F36" s="29">
        <v>114.9865747128818</v>
      </c>
      <c r="G36" s="29">
        <v>116.79706926446302</v>
      </c>
      <c r="H36" s="29">
        <v>112.7145566829624</v>
      </c>
      <c r="I36" s="29">
        <v>116.77054590485663</v>
      </c>
      <c r="J36" s="29">
        <v>106.33673992734697</v>
      </c>
      <c r="K36" s="29">
        <v>102.89511016143682</v>
      </c>
      <c r="L36" s="29">
        <v>113.01764256788375</v>
      </c>
      <c r="M36" s="29">
        <v>117.68662507010528</v>
      </c>
      <c r="N36" s="29">
        <v>117.1296881686832</v>
      </c>
      <c r="O36" s="29">
        <v>114.74384327389157</v>
      </c>
      <c r="P36" s="29">
        <v>112.95973816709682</v>
      </c>
      <c r="Q36" s="29">
        <v>107.23968704115553</v>
      </c>
      <c r="R36" s="29">
        <v>103.93474723312916</v>
      </c>
      <c r="S36" s="29">
        <v>106.21196088220759</v>
      </c>
      <c r="T36" s="29">
        <v>109.44099952017294</v>
      </c>
      <c r="U36" s="29">
        <v>111.15373230565693</v>
      </c>
      <c r="V36" s="29">
        <v>110.09485641058762</v>
      </c>
      <c r="W36" s="29">
        <v>108.04639988868621</v>
      </c>
      <c r="X36" s="29">
        <v>107.42402811899431</v>
      </c>
      <c r="Y36" s="29">
        <v>106.69495768669901</v>
      </c>
      <c r="Z36" s="29">
        <v>106.24414783672525</v>
      </c>
      <c r="AA36" s="29">
        <v>106.1547681818322</v>
      </c>
      <c r="AB36" s="29">
        <v>106.00905342407587</v>
      </c>
      <c r="AC36" s="29">
        <v>105.859759569959</v>
      </c>
      <c r="AD36" s="29">
        <v>105.69353584002377</v>
      </c>
      <c r="AE36" s="29">
        <v>105.32979951940214</v>
      </c>
      <c r="AF36" s="29">
        <v>105.15504066255755</v>
      </c>
      <c r="AG36" s="29">
        <v>104.84637215407908</v>
      </c>
      <c r="AH36" s="27">
        <v>0.2680989047990181</v>
      </c>
      <c r="AI36" s="27">
        <v>-4.0891920819334189</v>
      </c>
      <c r="AJ36" s="45">
        <v>2.4644149026215701E-4</v>
      </c>
      <c r="AK36" s="45">
        <v>-3.1832889927583263E-3</v>
      </c>
    </row>
    <row r="37" spans="1:44" s="99" customFormat="1" ht="13.8" thickBot="1">
      <c r="A37" s="107" t="str">
        <f t="shared" si="1"/>
        <v>Total wheat_of which food and industrial</v>
      </c>
      <c r="B37" s="2" t="s">
        <v>1</v>
      </c>
      <c r="C37" s="30">
        <v>63.820160849572851</v>
      </c>
      <c r="D37" s="30">
        <v>61.653042988765854</v>
      </c>
      <c r="E37" s="30">
        <v>61.655926071322185</v>
      </c>
      <c r="F37" s="30">
        <v>62.830519460861574</v>
      </c>
      <c r="G37" s="30">
        <v>63.795325482138104</v>
      </c>
      <c r="H37" s="30">
        <v>64.031247970870837</v>
      </c>
      <c r="I37" s="30">
        <v>63.392414194541445</v>
      </c>
      <c r="J37" s="30">
        <v>63.571267563970345</v>
      </c>
      <c r="K37" s="30">
        <v>62.819063889296189</v>
      </c>
      <c r="L37" s="30">
        <v>63.904230336845941</v>
      </c>
      <c r="M37" s="30">
        <v>65.019954821275519</v>
      </c>
      <c r="N37" s="30">
        <v>67.727961452266129</v>
      </c>
      <c r="O37" s="30">
        <v>65.043655639783864</v>
      </c>
      <c r="P37" s="30">
        <v>63.421755218288141</v>
      </c>
      <c r="Q37" s="30">
        <v>62.249229472281193</v>
      </c>
      <c r="R37" s="30">
        <v>61.593751506650143</v>
      </c>
      <c r="S37" s="30">
        <v>62.476087288217997</v>
      </c>
      <c r="T37" s="30">
        <v>62.775143082459152</v>
      </c>
      <c r="U37" s="30">
        <v>62.88215668043577</v>
      </c>
      <c r="V37" s="30">
        <v>61.701153634986738</v>
      </c>
      <c r="W37" s="30">
        <v>60.188945979269576</v>
      </c>
      <c r="X37" s="30">
        <v>59.860675432403731</v>
      </c>
      <c r="Y37" s="30">
        <v>59.357933900003857</v>
      </c>
      <c r="Z37" s="30">
        <v>59.239717294372575</v>
      </c>
      <c r="AA37" s="30">
        <v>59.554730138515723</v>
      </c>
      <c r="AB37" s="30">
        <v>59.840938636830003</v>
      </c>
      <c r="AC37" s="30">
        <v>60.125796875579482</v>
      </c>
      <c r="AD37" s="30">
        <v>60.379646954930458</v>
      </c>
      <c r="AE37" s="30">
        <v>60.459402330801247</v>
      </c>
      <c r="AF37" s="30">
        <v>60.730907209014362</v>
      </c>
      <c r="AG37" s="30">
        <v>60.864974490444887</v>
      </c>
      <c r="AH37" s="28">
        <v>-0.54978619889835301</v>
      </c>
      <c r="AI37" s="28">
        <v>-1.8461545265927555</v>
      </c>
      <c r="AJ37" s="46">
        <v>-8.7249486780279991E-4</v>
      </c>
      <c r="AK37" s="46">
        <v>-2.4869898394336287E-3</v>
      </c>
      <c r="AL37"/>
      <c r="AM37"/>
      <c r="AN37"/>
      <c r="AO37" s="97"/>
      <c r="AP37" s="97"/>
      <c r="AQ37" s="97"/>
      <c r="AR37" s="97"/>
    </row>
    <row r="38" spans="1:44" s="99" customFormat="1" ht="13.8" thickBot="1">
      <c r="A38" s="107" t="str">
        <f t="shared" si="1"/>
        <v>Total wheat_of which feed</v>
      </c>
      <c r="B38" s="2" t="s">
        <v>2</v>
      </c>
      <c r="C38" s="30">
        <v>54.899999999999991</v>
      </c>
      <c r="D38" s="30">
        <v>48.315000000000005</v>
      </c>
      <c r="E38" s="30">
        <v>42.243000000000002</v>
      </c>
      <c r="F38" s="30">
        <v>49.370999999999995</v>
      </c>
      <c r="G38" s="30">
        <v>48.978999999999992</v>
      </c>
      <c r="H38" s="30">
        <v>44.956000000000003</v>
      </c>
      <c r="I38" s="30">
        <v>48.578999999999994</v>
      </c>
      <c r="J38" s="30">
        <v>38.353000000000002</v>
      </c>
      <c r="K38" s="30">
        <v>36.277502201735537</v>
      </c>
      <c r="L38" s="30">
        <v>45.046189846917436</v>
      </c>
      <c r="M38" s="30">
        <v>48.958999999999996</v>
      </c>
      <c r="N38" s="30">
        <v>45.590999999999994</v>
      </c>
      <c r="O38" s="30">
        <v>45.874269358433096</v>
      </c>
      <c r="P38" s="30">
        <v>45.646444444444455</v>
      </c>
      <c r="Q38" s="30">
        <v>40.9</v>
      </c>
      <c r="R38" s="30">
        <v>38.6</v>
      </c>
      <c r="S38" s="30">
        <v>40.300000000000011</v>
      </c>
      <c r="T38" s="30">
        <v>43.6</v>
      </c>
      <c r="U38" s="30">
        <v>45.100000000000016</v>
      </c>
      <c r="V38" s="30">
        <v>45.032815686225277</v>
      </c>
      <c r="W38" s="30">
        <v>44.507910341036215</v>
      </c>
      <c r="X38" s="30">
        <v>44.19469582937279</v>
      </c>
      <c r="Y38" s="30">
        <v>43.920058911285878</v>
      </c>
      <c r="Z38" s="30">
        <v>43.591197887575333</v>
      </c>
      <c r="AA38" s="30">
        <v>43.289927491272294</v>
      </c>
      <c r="AB38" s="30">
        <v>42.971934794423966</v>
      </c>
      <c r="AC38" s="30">
        <v>42.669134371403459</v>
      </c>
      <c r="AD38" s="30">
        <v>42.376803843403195</v>
      </c>
      <c r="AE38" s="30">
        <v>42.073271187379291</v>
      </c>
      <c r="AF38" s="30">
        <v>41.768996338972336</v>
      </c>
      <c r="AG38" s="30">
        <v>41.468299031907868</v>
      </c>
      <c r="AH38" s="28">
        <v>1.9301659327548322</v>
      </c>
      <c r="AI38" s="28">
        <v>-1.5317009680921387</v>
      </c>
      <c r="AJ38" s="46">
        <v>4.6031850529392668E-3</v>
      </c>
      <c r="AK38" s="46">
        <v>-3.0180082218593807E-3</v>
      </c>
      <c r="AL38"/>
      <c r="AM38"/>
      <c r="AN38"/>
      <c r="AO38" s="97"/>
      <c r="AP38" s="97"/>
      <c r="AQ38" s="97"/>
      <c r="AR38" s="97"/>
    </row>
    <row r="39" spans="1:44" s="99" customFormat="1" ht="13.8" thickBot="1">
      <c r="A39" s="107" t="str">
        <f t="shared" si="1"/>
        <v>Total wheat_of which bioenergy</v>
      </c>
      <c r="B39" s="2" t="s">
        <v>3</v>
      </c>
      <c r="C39" s="30">
        <v>1.746033712665108</v>
      </c>
      <c r="D39" s="30">
        <v>2.3922705155458401</v>
      </c>
      <c r="E39" s="30">
        <v>2.4298073756989207</v>
      </c>
      <c r="F39" s="30">
        <v>2.785055252020225</v>
      </c>
      <c r="G39" s="30">
        <v>4.022743782324925</v>
      </c>
      <c r="H39" s="30">
        <v>3.727308712091558</v>
      </c>
      <c r="I39" s="30">
        <v>4.7991317103151916</v>
      </c>
      <c r="J39" s="30">
        <v>4.4124723633766196</v>
      </c>
      <c r="K39" s="30">
        <v>3.798544070405093</v>
      </c>
      <c r="L39" s="30">
        <v>4.0672223841203667</v>
      </c>
      <c r="M39" s="30">
        <v>3.7076702488297562</v>
      </c>
      <c r="N39" s="30">
        <v>3.8107267164170748</v>
      </c>
      <c r="O39" s="30">
        <v>3.8259182756746224</v>
      </c>
      <c r="P39" s="30">
        <v>3.8915385043642181</v>
      </c>
      <c r="Q39" s="30">
        <v>4.0904575688743439</v>
      </c>
      <c r="R39" s="30">
        <v>3.7409957264790115</v>
      </c>
      <c r="S39" s="30">
        <v>3.4358735939895819</v>
      </c>
      <c r="T39" s="30">
        <v>3.0658564377137805</v>
      </c>
      <c r="U39" s="30">
        <v>3.1715756252211529</v>
      </c>
      <c r="V39" s="30">
        <v>3.3608870893756086</v>
      </c>
      <c r="W39" s="30">
        <v>3.3495435683804242</v>
      </c>
      <c r="X39" s="30">
        <v>3.3686568572177911</v>
      </c>
      <c r="Y39" s="30">
        <v>3.416964875409279</v>
      </c>
      <c r="Z39" s="30">
        <v>3.4132326547773482</v>
      </c>
      <c r="AA39" s="30">
        <v>3.3101105520441703</v>
      </c>
      <c r="AB39" s="30">
        <v>3.1961799928218988</v>
      </c>
      <c r="AC39" s="30">
        <v>3.0648283229760658</v>
      </c>
      <c r="AD39" s="30">
        <v>2.9370850416901146</v>
      </c>
      <c r="AE39" s="30">
        <v>2.7971260012215997</v>
      </c>
      <c r="AF39" s="30">
        <v>2.6551371145708456</v>
      </c>
      <c r="AG39" s="30">
        <v>2.513098631726324</v>
      </c>
      <c r="AH39" s="28">
        <v>-1.1122808290574633</v>
      </c>
      <c r="AI39" s="28">
        <v>-0.71133658724851445</v>
      </c>
      <c r="AJ39" s="46">
        <v>-2.9201119372820727E-2</v>
      </c>
      <c r="AK39" s="46">
        <v>-2.0555895486907505E-2</v>
      </c>
      <c r="AL39"/>
      <c r="AM39"/>
      <c r="AN39"/>
      <c r="AO39" s="97"/>
      <c r="AP39" s="97"/>
      <c r="AQ39" s="97"/>
      <c r="AR39" s="97"/>
    </row>
    <row r="40" spans="1:44" ht="13.8" thickBot="1">
      <c r="A40" s="107" t="str">
        <f t="shared" si="1"/>
        <v>Total wheat_Beginning stocks</v>
      </c>
      <c r="B40" s="2" t="s">
        <v>6</v>
      </c>
      <c r="C40" s="30">
        <v>28.774417931000002</v>
      </c>
      <c r="D40" s="30">
        <v>22.992056047702732</v>
      </c>
      <c r="E40" s="30">
        <v>17.173987566407202</v>
      </c>
      <c r="F40" s="30">
        <v>13.963734529156785</v>
      </c>
      <c r="G40" s="30">
        <v>18.538111907381445</v>
      </c>
      <c r="H40" s="30">
        <v>13.832056684576344</v>
      </c>
      <c r="I40" s="30">
        <v>8.7278577133482571</v>
      </c>
      <c r="J40" s="30">
        <v>10.713080983357813</v>
      </c>
      <c r="K40" s="30">
        <v>8.7312073972066298</v>
      </c>
      <c r="L40" s="30">
        <v>10.450842846922074</v>
      </c>
      <c r="M40" s="30">
        <v>11.378437391711406</v>
      </c>
      <c r="N40" s="30">
        <v>14.336642148322357</v>
      </c>
      <c r="O40" s="30">
        <v>11.464137388949819</v>
      </c>
      <c r="P40" s="30">
        <v>17.781845994101637</v>
      </c>
      <c r="Q40" s="30">
        <v>11.653345183890581</v>
      </c>
      <c r="R40" s="30">
        <v>11.321495325653121</v>
      </c>
      <c r="S40" s="30">
        <v>10.871233642323617</v>
      </c>
      <c r="T40" s="30">
        <v>16.661893340951483</v>
      </c>
      <c r="U40" s="30">
        <v>19.345125908080892</v>
      </c>
      <c r="V40" s="30">
        <v>17.922631003829075</v>
      </c>
      <c r="W40" s="30">
        <v>16.011548700405758</v>
      </c>
      <c r="X40" s="30">
        <v>16.302707301211772</v>
      </c>
      <c r="Y40" s="30">
        <v>16.342890917785713</v>
      </c>
      <c r="Z40" s="30">
        <v>16.314789620898473</v>
      </c>
      <c r="AA40" s="30">
        <v>16.30008084449031</v>
      </c>
      <c r="AB40" s="30">
        <v>16.289980933288909</v>
      </c>
      <c r="AC40" s="30">
        <v>16.28929685232896</v>
      </c>
      <c r="AD40" s="30">
        <v>16.291479585824799</v>
      </c>
      <c r="AE40" s="30">
        <v>16.290337288781195</v>
      </c>
      <c r="AF40" s="30">
        <v>16.288372062977359</v>
      </c>
      <c r="AG40" s="30">
        <v>16.287975116906697</v>
      </c>
      <c r="AH40" s="28">
        <v>6.2353689324810979</v>
      </c>
      <c r="AI40" s="28">
        <v>0.66189081978803266</v>
      </c>
      <c r="AJ40" s="46">
        <v>5.224082731988574E-2</v>
      </c>
      <c r="AK40" s="46">
        <v>3.4631097928856658E-3</v>
      </c>
    </row>
    <row r="41" spans="1:44" ht="13.8" thickBot="1">
      <c r="A41" s="107" t="str">
        <f t="shared" si="1"/>
        <v>Total wheat_Ending stocks</v>
      </c>
      <c r="B41" s="2" t="s">
        <v>7</v>
      </c>
      <c r="C41" s="30">
        <v>22.992056047702732</v>
      </c>
      <c r="D41" s="30">
        <v>17.173987566407202</v>
      </c>
      <c r="E41" s="30">
        <v>13.963734529156785</v>
      </c>
      <c r="F41" s="30">
        <v>18.538111907381445</v>
      </c>
      <c r="G41" s="30">
        <v>13.832056684576344</v>
      </c>
      <c r="H41" s="30">
        <v>8.7278577133482571</v>
      </c>
      <c r="I41" s="30">
        <v>10.713080983357813</v>
      </c>
      <c r="J41" s="30">
        <v>8.7312073972066298</v>
      </c>
      <c r="K41" s="30">
        <v>10.450842846922074</v>
      </c>
      <c r="L41" s="30">
        <v>11.378437391711406</v>
      </c>
      <c r="M41" s="30">
        <v>14.336642148322357</v>
      </c>
      <c r="N41" s="30">
        <v>11.464137388949819</v>
      </c>
      <c r="O41" s="30">
        <v>17.781845994101637</v>
      </c>
      <c r="P41" s="30">
        <v>11.653345183890581</v>
      </c>
      <c r="Q41" s="30">
        <v>11.321495325653121</v>
      </c>
      <c r="R41" s="30">
        <v>10.871233642323617</v>
      </c>
      <c r="S41" s="30">
        <v>16.661893340951483</v>
      </c>
      <c r="T41" s="30">
        <v>19.345125908080892</v>
      </c>
      <c r="U41" s="30">
        <v>17.922631003829075</v>
      </c>
      <c r="V41" s="30">
        <v>16.011548700405758</v>
      </c>
      <c r="W41" s="30">
        <v>16.302707301211772</v>
      </c>
      <c r="X41" s="30">
        <v>16.342890917785713</v>
      </c>
      <c r="Y41" s="30">
        <v>16.314789620898473</v>
      </c>
      <c r="Z41" s="30">
        <v>16.30008084449031</v>
      </c>
      <c r="AA41" s="30">
        <v>16.289980933288909</v>
      </c>
      <c r="AB41" s="30">
        <v>16.28929685232896</v>
      </c>
      <c r="AC41" s="30">
        <v>16.291479585824799</v>
      </c>
      <c r="AD41" s="30">
        <v>16.290337288781195</v>
      </c>
      <c r="AE41" s="30">
        <v>16.288372062977359</v>
      </c>
      <c r="AF41" s="30">
        <v>16.287975116906697</v>
      </c>
      <c r="AG41" s="30">
        <v>16.287104249852664</v>
      </c>
      <c r="AH41" s="28">
        <v>8.0115063417916463</v>
      </c>
      <c r="AI41" s="28">
        <v>-1.6894458344344869</v>
      </c>
      <c r="AJ41" s="46">
        <v>6.0773627534137092E-2</v>
      </c>
      <c r="AK41" s="46">
        <v>-8.1908119186695494E-3</v>
      </c>
    </row>
    <row r="42" spans="1:44" s="99" customFormat="1" ht="13.8" thickBot="1">
      <c r="A42" s="107" t="str">
        <f t="shared" si="1"/>
        <v>Total wheat_of which intervention</v>
      </c>
      <c r="B42" s="2" t="s">
        <v>8</v>
      </c>
      <c r="C42" s="30">
        <v>5.5339999999999998</v>
      </c>
      <c r="D42" s="30">
        <v>0.2</v>
      </c>
      <c r="E42" s="30">
        <v>0</v>
      </c>
      <c r="F42" s="30">
        <v>7.6729000000000006E-2</v>
      </c>
      <c r="G42" s="30">
        <v>0.27319399999999999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>
        <v>0</v>
      </c>
      <c r="AH42" s="28">
        <v>0</v>
      </c>
      <c r="AI42" s="28">
        <v>0</v>
      </c>
      <c r="AJ42" s="46"/>
      <c r="AK42" s="46"/>
      <c r="AL42"/>
      <c r="AM42"/>
      <c r="AN42"/>
      <c r="AO42" s="97"/>
      <c r="AP42" s="97"/>
      <c r="AQ42" s="97"/>
      <c r="AR42" s="97"/>
    </row>
    <row r="43" spans="1:44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185"/>
      <c r="AI43" s="186"/>
      <c r="AJ43" s="185"/>
      <c r="AK43" s="185"/>
    </row>
    <row r="44" spans="1:4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0"/>
      <c r="AI44" s="60"/>
      <c r="AJ44" s="187"/>
      <c r="AK44" s="60"/>
    </row>
    <row r="45" spans="1:44" ht="14.4" thickBot="1">
      <c r="A45" t="s">
        <v>182</v>
      </c>
      <c r="B45" s="69" t="s">
        <v>236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210" t="s">
        <v>107</v>
      </c>
      <c r="AI45" s="211"/>
      <c r="AJ45" s="210" t="s">
        <v>124</v>
      </c>
      <c r="AK45" s="211"/>
    </row>
    <row r="46" spans="1:44" ht="13.8" thickBot="1">
      <c r="B46" s="10"/>
      <c r="C46" s="142">
        <v>2005</v>
      </c>
      <c r="D46" s="181">
        <v>2006</v>
      </c>
      <c r="E46" s="181">
        <v>2007</v>
      </c>
      <c r="F46" s="181">
        <v>2008</v>
      </c>
      <c r="G46" s="181">
        <v>2009</v>
      </c>
      <c r="H46" s="181">
        <v>2010</v>
      </c>
      <c r="I46" s="181">
        <v>2011</v>
      </c>
      <c r="J46" s="181">
        <v>2012</v>
      </c>
      <c r="K46" s="181">
        <v>2013</v>
      </c>
      <c r="L46" s="181">
        <v>2014</v>
      </c>
      <c r="M46" s="181">
        <v>2015</v>
      </c>
      <c r="N46" s="181">
        <v>2016</v>
      </c>
      <c r="O46" s="181">
        <v>2017</v>
      </c>
      <c r="P46" s="181">
        <v>2018</v>
      </c>
      <c r="Q46" s="181">
        <v>2019</v>
      </c>
      <c r="R46" s="181">
        <v>2020</v>
      </c>
      <c r="S46" s="181">
        <v>2021</v>
      </c>
      <c r="T46" s="181">
        <v>2022</v>
      </c>
      <c r="U46" s="181">
        <v>2023</v>
      </c>
      <c r="V46" s="181">
        <v>2024</v>
      </c>
      <c r="W46" s="181">
        <v>2025</v>
      </c>
      <c r="X46" s="181">
        <v>2026</v>
      </c>
      <c r="Y46" s="181">
        <v>2027</v>
      </c>
      <c r="Z46" s="181">
        <v>2028</v>
      </c>
      <c r="AA46" s="181">
        <v>2029</v>
      </c>
      <c r="AB46" s="181">
        <v>2030</v>
      </c>
      <c r="AC46" s="181">
        <v>2031</v>
      </c>
      <c r="AD46" s="181">
        <v>2032</v>
      </c>
      <c r="AE46" s="183">
        <v>2033</v>
      </c>
      <c r="AF46" s="183">
        <v>2034</v>
      </c>
      <c r="AG46" s="183">
        <v>2035</v>
      </c>
      <c r="AH46" s="181" t="s">
        <v>229</v>
      </c>
      <c r="AI46" s="181" t="s">
        <v>230</v>
      </c>
      <c r="AJ46" s="181" t="s">
        <v>231</v>
      </c>
      <c r="AK46" s="181" t="s">
        <v>232</v>
      </c>
    </row>
    <row r="47" spans="1:44" ht="13.8" thickBot="1">
      <c r="A47" s="107" t="str">
        <f>CONCATENATE($A$45,"_",B47)</f>
        <v>Coarse grains_Production</v>
      </c>
      <c r="B47" s="1" t="s">
        <v>27</v>
      </c>
      <c r="C47" s="29">
        <v>148.37551614896623</v>
      </c>
      <c r="D47" s="29">
        <v>139.64996113520453</v>
      </c>
      <c r="E47" s="29">
        <v>137.91266229755269</v>
      </c>
      <c r="F47" s="29">
        <v>162.30689385728746</v>
      </c>
      <c r="G47" s="29">
        <v>153.35160098525216</v>
      </c>
      <c r="H47" s="29">
        <v>138.62775996189646</v>
      </c>
      <c r="I47" s="29">
        <v>147.70676507622838</v>
      </c>
      <c r="J47" s="29">
        <v>141.71998815229338</v>
      </c>
      <c r="K47" s="29">
        <v>153.55146430041273</v>
      </c>
      <c r="L47" s="29">
        <v>164.1499851564605</v>
      </c>
      <c r="M47" s="29">
        <v>143.49992521061796</v>
      </c>
      <c r="N47" s="29">
        <v>143.51798270681084</v>
      </c>
      <c r="O47" s="29">
        <v>147.58297687244536</v>
      </c>
      <c r="P47" s="29">
        <v>147.25194572679672</v>
      </c>
      <c r="Q47" s="29">
        <v>156.97916053420855</v>
      </c>
      <c r="R47" s="29">
        <v>158.40618191354241</v>
      </c>
      <c r="S47" s="29">
        <v>158.78530371102445</v>
      </c>
      <c r="T47" s="29">
        <v>135.22153855855257</v>
      </c>
      <c r="U47" s="29">
        <v>140.0466271236188</v>
      </c>
      <c r="V47" s="29">
        <v>144.80944040116054</v>
      </c>
      <c r="W47" s="29">
        <v>145.01185510628596</v>
      </c>
      <c r="X47" s="29">
        <v>145.35695845093238</v>
      </c>
      <c r="Y47" s="29">
        <v>145.25904121829689</v>
      </c>
      <c r="Z47" s="29">
        <v>145.2411215501395</v>
      </c>
      <c r="AA47" s="29">
        <v>145.26221322219024</v>
      </c>
      <c r="AB47" s="29">
        <v>145.26904805783485</v>
      </c>
      <c r="AC47" s="29">
        <v>145.28041163648953</v>
      </c>
      <c r="AD47" s="29">
        <v>145.2589995026903</v>
      </c>
      <c r="AE47" s="29">
        <v>145.26125814843351</v>
      </c>
      <c r="AF47" s="29">
        <v>145.24734411987671</v>
      </c>
      <c r="AG47" s="29">
        <v>145.22469472722602</v>
      </c>
      <c r="AH47" s="27">
        <v>-2.9749160452462036</v>
      </c>
      <c r="AI47" s="27">
        <v>0.54020492949408094</v>
      </c>
      <c r="AJ47" s="45">
        <v>-2.0332172671486148E-3</v>
      </c>
      <c r="AK47" s="45">
        <v>3.1060844534147591E-4</v>
      </c>
    </row>
    <row r="48" spans="1:44" ht="13.8" thickBot="1">
      <c r="A48" s="107" t="str">
        <f t="shared" ref="A48:A56" si="2">CONCATENATE($A$45,"_",B48)</f>
        <v>Coarse grains_Imports</v>
      </c>
      <c r="B48" s="113" t="s">
        <v>4</v>
      </c>
      <c r="C48" s="140">
        <v>3.3519264179999997</v>
      </c>
      <c r="D48" s="140">
        <v>6.633885297</v>
      </c>
      <c r="E48" s="140">
        <v>21.386729872</v>
      </c>
      <c r="F48" s="140">
        <v>5.037956844</v>
      </c>
      <c r="G48" s="140">
        <v>3.4004149569999997</v>
      </c>
      <c r="H48" s="140">
        <v>9.3042770939999997</v>
      </c>
      <c r="I48" s="140">
        <v>7.7269235099999989</v>
      </c>
      <c r="J48" s="140">
        <v>11.495391326</v>
      </c>
      <c r="K48" s="140">
        <v>15.389336285000001</v>
      </c>
      <c r="L48" s="140">
        <v>10.572944327</v>
      </c>
      <c r="M48" s="140">
        <v>14.992908065</v>
      </c>
      <c r="N48" s="140">
        <v>14.594539701999999</v>
      </c>
      <c r="O48" s="140">
        <v>19.322999279000001</v>
      </c>
      <c r="P48" s="140">
        <v>24.746513499999999</v>
      </c>
      <c r="Q48" s="140">
        <v>20.712915745</v>
      </c>
      <c r="R48" s="140">
        <v>16.098672356000002</v>
      </c>
      <c r="S48" s="140">
        <v>18.087655325999997</v>
      </c>
      <c r="T48" s="140">
        <v>28.463168217999996</v>
      </c>
      <c r="U48" s="140">
        <v>22.009265580000001</v>
      </c>
      <c r="V48" s="140">
        <v>19.623565733219916</v>
      </c>
      <c r="W48" s="140">
        <v>19.674443354143339</v>
      </c>
      <c r="X48" s="140">
        <v>19.386125859158163</v>
      </c>
      <c r="Y48" s="140">
        <v>19.352831958971748</v>
      </c>
      <c r="Z48" s="140">
        <v>19.357921655293687</v>
      </c>
      <c r="AA48" s="140">
        <v>19.337627272216547</v>
      </c>
      <c r="AB48" s="140">
        <v>19.318380737860874</v>
      </c>
      <c r="AC48" s="140">
        <v>19.289825445062597</v>
      </c>
      <c r="AD48" s="140">
        <v>19.262245894889148</v>
      </c>
      <c r="AE48" s="140">
        <v>19.224840138890009</v>
      </c>
      <c r="AF48" s="140">
        <v>19.194976839289879</v>
      </c>
      <c r="AG48" s="140">
        <v>19.154364557731544</v>
      </c>
      <c r="AH48" s="139">
        <v>11.316146001000002</v>
      </c>
      <c r="AI48" s="139">
        <v>-3.6989984836017911</v>
      </c>
      <c r="AJ48" s="152">
        <v>7.0742166005720156E-2</v>
      </c>
      <c r="AK48" s="152">
        <v>-1.4606251948590443E-2</v>
      </c>
    </row>
    <row r="49" spans="1:44" ht="13.8" thickBot="1">
      <c r="A49" s="107" t="str">
        <f t="shared" si="2"/>
        <v>Coarse grains_Exports</v>
      </c>
      <c r="B49" s="113" t="s">
        <v>5</v>
      </c>
      <c r="C49" s="140">
        <v>8.6421679759999996</v>
      </c>
      <c r="D49" s="140">
        <v>8.2909593810000004</v>
      </c>
      <c r="E49" s="140">
        <v>8.2964565970000006</v>
      </c>
      <c r="F49" s="140">
        <v>8.9555244320000007</v>
      </c>
      <c r="G49" s="140">
        <v>6.2773353720000005</v>
      </c>
      <c r="H49" s="140">
        <v>9.6731214710000017</v>
      </c>
      <c r="I49" s="140">
        <v>10.173922112000001</v>
      </c>
      <c r="J49" s="140">
        <v>10.848090295999999</v>
      </c>
      <c r="K49" s="140">
        <v>13.070118732000001</v>
      </c>
      <c r="L49" s="140">
        <v>17.475651825</v>
      </c>
      <c r="M49" s="140">
        <v>17.013627721999999</v>
      </c>
      <c r="N49" s="140">
        <v>12.204151311</v>
      </c>
      <c r="O49" s="140">
        <v>11.982374840999999</v>
      </c>
      <c r="P49" s="140">
        <v>12.480323103000002</v>
      </c>
      <c r="Q49" s="140">
        <v>16.933582127000001</v>
      </c>
      <c r="R49" s="140">
        <v>14.646941103000001</v>
      </c>
      <c r="S49" s="140">
        <v>17.484221543</v>
      </c>
      <c r="T49" s="140">
        <v>14.403036570000001</v>
      </c>
      <c r="U49" s="140">
        <v>15.140393374</v>
      </c>
      <c r="V49" s="140">
        <v>14.619380704906954</v>
      </c>
      <c r="W49" s="140">
        <v>14.991979947854105</v>
      </c>
      <c r="X49" s="140">
        <v>15.039985385309857</v>
      </c>
      <c r="Y49" s="140">
        <v>15.241526522217095</v>
      </c>
      <c r="Z49" s="140">
        <v>15.480896761095275</v>
      </c>
      <c r="AA49" s="140">
        <v>15.74510768374919</v>
      </c>
      <c r="AB49" s="140">
        <v>15.930356125681094</v>
      </c>
      <c r="AC49" s="140">
        <v>16.015818729682394</v>
      </c>
      <c r="AD49" s="140">
        <v>16.088871228476503</v>
      </c>
      <c r="AE49" s="140">
        <v>16.186333632608694</v>
      </c>
      <c r="AF49" s="140">
        <v>16.245175872996739</v>
      </c>
      <c r="AG49" s="140">
        <v>16.292905833406941</v>
      </c>
      <c r="AH49" s="139">
        <v>4.3118401156666639</v>
      </c>
      <c r="AI49" s="139">
        <v>0.61702200440694099</v>
      </c>
      <c r="AJ49" s="152">
        <v>3.2689863269747689E-2</v>
      </c>
      <c r="AK49" s="152">
        <v>3.2223739350483172E-3</v>
      </c>
    </row>
    <row r="50" spans="1:44" ht="13.8" thickBot="1">
      <c r="A50" s="107" t="str">
        <f t="shared" si="2"/>
        <v>Coarse grains_Domestic use</v>
      </c>
      <c r="B50" s="1" t="s">
        <v>135</v>
      </c>
      <c r="C50" s="29">
        <v>142.17251853904048</v>
      </c>
      <c r="D50" s="29">
        <v>143.4028259237258</v>
      </c>
      <c r="E50" s="29">
        <v>148.87317861855317</v>
      </c>
      <c r="F50" s="29">
        <v>148.43331711522464</v>
      </c>
      <c r="G50" s="29">
        <v>148.50180439999039</v>
      </c>
      <c r="H50" s="29">
        <v>149.31009521180448</v>
      </c>
      <c r="I50" s="29">
        <v>144.54194572475177</v>
      </c>
      <c r="J50" s="29">
        <v>151.62065896881995</v>
      </c>
      <c r="K50" s="29">
        <v>152.07023225801601</v>
      </c>
      <c r="L50" s="29">
        <v>150.51278168773868</v>
      </c>
      <c r="M50" s="29">
        <v>147.54965327725927</v>
      </c>
      <c r="N50" s="29">
        <v>147.41021597089315</v>
      </c>
      <c r="O50" s="29">
        <v>152.20351653157908</v>
      </c>
      <c r="P50" s="29">
        <v>153.83834369523549</v>
      </c>
      <c r="Q50" s="29">
        <v>159.44263740623063</v>
      </c>
      <c r="R50" s="29">
        <v>160.7235211249635</v>
      </c>
      <c r="S50" s="29">
        <v>158.64058937293629</v>
      </c>
      <c r="T50" s="29">
        <v>149.13128587147409</v>
      </c>
      <c r="U50" s="29">
        <v>150.72624640895611</v>
      </c>
      <c r="V50" s="29">
        <v>144.37050017578281</v>
      </c>
      <c r="W50" s="29">
        <v>149.29132669202548</v>
      </c>
      <c r="X50" s="29">
        <v>149.57874267315958</v>
      </c>
      <c r="Y50" s="29">
        <v>149.36045426185765</v>
      </c>
      <c r="Z50" s="29">
        <v>149.07487549539715</v>
      </c>
      <c r="AA50" s="29">
        <v>148.75859855479996</v>
      </c>
      <c r="AB50" s="29">
        <v>148.5460866176434</v>
      </c>
      <c r="AC50" s="29">
        <v>148.45677653723851</v>
      </c>
      <c r="AD50" s="29">
        <v>148.35713132887005</v>
      </c>
      <c r="AE50" s="29">
        <v>148.19964761622168</v>
      </c>
      <c r="AF50" s="29">
        <v>148.09610204156883</v>
      </c>
      <c r="AG50" s="29">
        <v>148.02913074850477</v>
      </c>
      <c r="AH50" s="27">
        <v>3.4217615672595798</v>
      </c>
      <c r="AI50" s="27">
        <v>-4.803576469284053</v>
      </c>
      <c r="AJ50" s="45">
        <v>2.2669027699939192E-3</v>
      </c>
      <c r="AK50" s="45">
        <v>-2.6576972628237217E-3</v>
      </c>
    </row>
    <row r="51" spans="1:44" s="99" customFormat="1" ht="13.8" thickBot="1">
      <c r="A51" s="107" t="str">
        <f t="shared" si="2"/>
        <v>Coarse grains_of which food and industrial</v>
      </c>
      <c r="B51" s="2" t="s">
        <v>1</v>
      </c>
      <c r="C51" s="30">
        <v>35.057825404404355</v>
      </c>
      <c r="D51" s="30">
        <v>34.019491842734681</v>
      </c>
      <c r="E51" s="30">
        <v>36.695426845231658</v>
      </c>
      <c r="F51" s="30">
        <v>35.384483545636257</v>
      </c>
      <c r="G51" s="30">
        <v>33.259045754228978</v>
      </c>
      <c r="H51" s="30">
        <v>31.139681967066338</v>
      </c>
      <c r="I51" s="30">
        <v>30.936195468084982</v>
      </c>
      <c r="J51" s="30">
        <v>32.435497190962721</v>
      </c>
      <c r="K51" s="30">
        <v>29.704343976168005</v>
      </c>
      <c r="L51" s="30">
        <v>29.123363983832903</v>
      </c>
      <c r="M51" s="30">
        <v>29.362130982804064</v>
      </c>
      <c r="N51" s="30">
        <v>25.946161199418555</v>
      </c>
      <c r="O51" s="30">
        <v>29.319431375905886</v>
      </c>
      <c r="P51" s="30">
        <v>29.834691329492717</v>
      </c>
      <c r="Q51" s="30">
        <v>29.709904917938783</v>
      </c>
      <c r="R51" s="30">
        <v>28.68189727376955</v>
      </c>
      <c r="S51" s="30">
        <v>29.739472982778132</v>
      </c>
      <c r="T51" s="30">
        <v>30.148716723900833</v>
      </c>
      <c r="U51" s="30">
        <v>32.866759498187832</v>
      </c>
      <c r="V51" s="30">
        <v>30.421123892166374</v>
      </c>
      <c r="W51" s="30">
        <v>31.604475428869147</v>
      </c>
      <c r="X51" s="30">
        <v>31.828217991593775</v>
      </c>
      <c r="Y51" s="30">
        <v>31.154881351473453</v>
      </c>
      <c r="Z51" s="30">
        <v>30.616550782421065</v>
      </c>
      <c r="AA51" s="30">
        <v>30.354980706562912</v>
      </c>
      <c r="AB51" s="30">
        <v>30.196343687021066</v>
      </c>
      <c r="AC51" s="30">
        <v>30.267324354890221</v>
      </c>
      <c r="AD51" s="30">
        <v>30.330673619101042</v>
      </c>
      <c r="AE51" s="30">
        <v>30.990173256791664</v>
      </c>
      <c r="AF51" s="30">
        <v>31.131901727994219</v>
      </c>
      <c r="AG51" s="30">
        <v>31.312522837502073</v>
      </c>
      <c r="AH51" s="28">
        <v>-0.10702914344963688</v>
      </c>
      <c r="AI51" s="28">
        <v>0.39420643587980919</v>
      </c>
      <c r="AJ51" s="46">
        <v>-3.4550995435679967E-4</v>
      </c>
      <c r="AK51" s="46">
        <v>1.0563355373780503E-3</v>
      </c>
      <c r="AL51"/>
      <c r="AM51"/>
      <c r="AN51"/>
      <c r="AO51" s="97"/>
      <c r="AP51" s="97"/>
      <c r="AQ51" s="97"/>
      <c r="AR51" s="97"/>
    </row>
    <row r="52" spans="1:44" s="99" customFormat="1" ht="13.8" thickBot="1">
      <c r="A52" s="107" t="str">
        <f t="shared" si="2"/>
        <v>Coarse grains_of which feed</v>
      </c>
      <c r="B52" s="2" t="s">
        <v>2</v>
      </c>
      <c r="C52" s="30">
        <v>105.48040557958157</v>
      </c>
      <c r="D52" s="30">
        <v>107.14416887844024</v>
      </c>
      <c r="E52" s="30">
        <v>110.20613664561154</v>
      </c>
      <c r="F52" s="30">
        <v>109.95432773401035</v>
      </c>
      <c r="G52" s="30">
        <v>110.84233167390377</v>
      </c>
      <c r="H52" s="30">
        <v>112.89151164678779</v>
      </c>
      <c r="I52" s="30">
        <v>107.86666481253721</v>
      </c>
      <c r="J52" s="30">
        <v>113.69990181181852</v>
      </c>
      <c r="K52" s="30">
        <v>116.21969517869573</v>
      </c>
      <c r="L52" s="30">
        <v>114.78721938369011</v>
      </c>
      <c r="M52" s="30">
        <v>112.39436791818866</v>
      </c>
      <c r="N52" s="30">
        <v>114.87360948397134</v>
      </c>
      <c r="O52" s="30">
        <v>115.71516973793246</v>
      </c>
      <c r="P52" s="30">
        <v>116.87605602182684</v>
      </c>
      <c r="Q52" s="30">
        <v>121.86156865062333</v>
      </c>
      <c r="R52" s="30">
        <v>123.53487109596759</v>
      </c>
      <c r="S52" s="30">
        <v>120.23791301227976</v>
      </c>
      <c r="T52" s="30">
        <v>110.74752847909973</v>
      </c>
      <c r="U52" s="30">
        <v>110.54473176954642</v>
      </c>
      <c r="V52" s="30">
        <v>106.2556082576484</v>
      </c>
      <c r="W52" s="30">
        <v>109.87772118982737</v>
      </c>
      <c r="X52" s="30">
        <v>109.7971181836473</v>
      </c>
      <c r="Y52" s="30">
        <v>110.05506680192858</v>
      </c>
      <c r="Z52" s="30">
        <v>110.27281523574493</v>
      </c>
      <c r="AA52" s="30">
        <v>110.45105041524012</v>
      </c>
      <c r="AB52" s="30">
        <v>110.66037041486167</v>
      </c>
      <c r="AC52" s="30">
        <v>110.80721330163547</v>
      </c>
      <c r="AD52" s="30">
        <v>110.94102900081836</v>
      </c>
      <c r="AE52" s="30">
        <v>110.45341236378314</v>
      </c>
      <c r="AF52" s="30">
        <v>110.54151979913361</v>
      </c>
      <c r="AG52" s="30">
        <v>110.6304227045641</v>
      </c>
      <c r="AH52" s="28">
        <v>1.2479704859581489</v>
      </c>
      <c r="AI52" s="28">
        <v>-3.2129683824112192</v>
      </c>
      <c r="AJ52" s="46">
        <v>1.1028773486651744E-3</v>
      </c>
      <c r="AK52" s="46">
        <v>-2.3828748188173821E-3</v>
      </c>
      <c r="AL52"/>
      <c r="AM52"/>
      <c r="AN52"/>
      <c r="AO52" s="97"/>
      <c r="AP52" s="97"/>
      <c r="AQ52" s="97"/>
      <c r="AR52" s="97"/>
    </row>
    <row r="53" spans="1:44" s="99" customFormat="1" ht="13.8" thickBot="1">
      <c r="A53" s="107" t="str">
        <f t="shared" si="2"/>
        <v>Coarse grains_of which bioenergy</v>
      </c>
      <c r="B53" s="2" t="s">
        <v>3</v>
      </c>
      <c r="C53" s="30">
        <v>1.6342875550545415</v>
      </c>
      <c r="D53" s="30">
        <v>2.2391652025509061</v>
      </c>
      <c r="E53" s="30">
        <v>1.9716151277099809</v>
      </c>
      <c r="F53" s="30">
        <v>3.0945058355780275</v>
      </c>
      <c r="G53" s="30">
        <v>4.4004269718576676</v>
      </c>
      <c r="H53" s="30">
        <v>5.2789015979503455</v>
      </c>
      <c r="I53" s="30">
        <v>5.7390854441295769</v>
      </c>
      <c r="J53" s="30">
        <v>5.4852599660387229</v>
      </c>
      <c r="K53" s="30">
        <v>6.1461931031522514</v>
      </c>
      <c r="L53" s="30">
        <v>6.6021983202156651</v>
      </c>
      <c r="M53" s="30">
        <v>5.7931543762665374</v>
      </c>
      <c r="N53" s="30">
        <v>6.5904452875032558</v>
      </c>
      <c r="O53" s="30">
        <v>7.1689154177407337</v>
      </c>
      <c r="P53" s="30">
        <v>7.1275963439159327</v>
      </c>
      <c r="Q53" s="30">
        <v>7.871163837668508</v>
      </c>
      <c r="R53" s="30">
        <v>8.5067527552263389</v>
      </c>
      <c r="S53" s="30">
        <v>8.6632033778783821</v>
      </c>
      <c r="T53" s="30">
        <v>8.2350406684735251</v>
      </c>
      <c r="U53" s="30">
        <v>7.3147551412218563</v>
      </c>
      <c r="V53" s="30">
        <v>7.6937680259680423</v>
      </c>
      <c r="W53" s="30">
        <v>7.809130073328971</v>
      </c>
      <c r="X53" s="30">
        <v>7.9534064979185031</v>
      </c>
      <c r="Y53" s="30">
        <v>8.1505061084556374</v>
      </c>
      <c r="Z53" s="30">
        <v>8.1855094772311521</v>
      </c>
      <c r="AA53" s="30">
        <v>7.9525674329969265</v>
      </c>
      <c r="AB53" s="30">
        <v>7.6893725157606712</v>
      </c>
      <c r="AC53" s="30">
        <v>7.3822388807128316</v>
      </c>
      <c r="AD53" s="30">
        <v>7.085428708950638</v>
      </c>
      <c r="AE53" s="30">
        <v>6.7560619956468564</v>
      </c>
      <c r="AF53" s="30">
        <v>6.4226805144409989</v>
      </c>
      <c r="AG53" s="30">
        <v>6.0861852064386115</v>
      </c>
      <c r="AH53" s="28">
        <v>2.2808202247510687</v>
      </c>
      <c r="AI53" s="28">
        <v>-1.9848145227526421</v>
      </c>
      <c r="AJ53" s="46">
        <v>3.3769061454043764E-2</v>
      </c>
      <c r="AK53" s="46">
        <v>-2.3246852715925193E-2</v>
      </c>
      <c r="AL53"/>
      <c r="AM53"/>
      <c r="AN53"/>
      <c r="AO53" s="97"/>
      <c r="AP53" s="97"/>
      <c r="AQ53" s="97"/>
      <c r="AR53" s="97"/>
    </row>
    <row r="54" spans="1:44" ht="13.8" thickBot="1">
      <c r="A54" s="107" t="str">
        <f t="shared" si="2"/>
        <v>Coarse grains_Beginning stocks</v>
      </c>
      <c r="B54" s="2" t="s">
        <v>6</v>
      </c>
      <c r="C54" s="30">
        <v>24.751488770999998</v>
      </c>
      <c r="D54" s="30">
        <v>25.664244822925774</v>
      </c>
      <c r="E54" s="30">
        <v>20.254305950404476</v>
      </c>
      <c r="F54" s="30">
        <v>22.384062904403997</v>
      </c>
      <c r="G54" s="30">
        <v>32.340072058466802</v>
      </c>
      <c r="H54" s="30">
        <v>34.312948228728565</v>
      </c>
      <c r="I54" s="30">
        <v>23.261768601820553</v>
      </c>
      <c r="J54" s="30">
        <v>23.979589351297147</v>
      </c>
      <c r="K54" s="30">
        <v>14.726219564770563</v>
      </c>
      <c r="L54" s="30">
        <v>18.526669160167312</v>
      </c>
      <c r="M54" s="30">
        <v>25.261165130889111</v>
      </c>
      <c r="N54" s="30">
        <v>19.190717407247831</v>
      </c>
      <c r="O54" s="30">
        <v>17.688872534165519</v>
      </c>
      <c r="P54" s="30">
        <v>20.408957313031767</v>
      </c>
      <c r="Q54" s="30">
        <v>26.088749741593027</v>
      </c>
      <c r="R54" s="30">
        <v>27.404606487570945</v>
      </c>
      <c r="S54" s="30">
        <v>26.538998529149907</v>
      </c>
      <c r="T54" s="30">
        <v>27.287146650238078</v>
      </c>
      <c r="U54" s="30">
        <v>27.437530985316531</v>
      </c>
      <c r="V54" s="30">
        <v>23.626783905979231</v>
      </c>
      <c r="W54" s="30">
        <v>29.067463747904277</v>
      </c>
      <c r="X54" s="30">
        <v>29.469102918328996</v>
      </c>
      <c r="Y54" s="30">
        <v>29.592991676572893</v>
      </c>
      <c r="Z54" s="30">
        <v>29.601101867556672</v>
      </c>
      <c r="AA54" s="30">
        <v>29.642835115182251</v>
      </c>
      <c r="AB54" s="30">
        <v>29.737100803223932</v>
      </c>
      <c r="AC54" s="30">
        <v>29.846062161192496</v>
      </c>
      <c r="AD54" s="30">
        <v>29.941641136677895</v>
      </c>
      <c r="AE54" s="30">
        <v>30.014702754562894</v>
      </c>
      <c r="AF54" s="30">
        <v>30.112866794114133</v>
      </c>
      <c r="AG54" s="30">
        <v>30.21218767284288</v>
      </c>
      <c r="AH54" s="28">
        <v>6.432032882272086</v>
      </c>
      <c r="AI54" s="28">
        <v>3.1242956179413746</v>
      </c>
      <c r="AJ54" s="46">
        <v>2.7479568384874541E-2</v>
      </c>
      <c r="AK54" s="46">
        <v>9.1380466490114109E-3</v>
      </c>
    </row>
    <row r="55" spans="1:44" ht="13.8" thickBot="1">
      <c r="A55" s="107" t="str">
        <f t="shared" si="2"/>
        <v>Coarse grains_Ending stocks</v>
      </c>
      <c r="B55" s="2" t="s">
        <v>7</v>
      </c>
      <c r="C55" s="30">
        <v>25.664244822925774</v>
      </c>
      <c r="D55" s="30">
        <v>20.254305950404476</v>
      </c>
      <c r="E55" s="30">
        <v>22.384062904403997</v>
      </c>
      <c r="F55" s="30">
        <v>32.340072058466802</v>
      </c>
      <c r="G55" s="30">
        <v>34.312948228728565</v>
      </c>
      <c r="H55" s="30">
        <v>23.261768601820553</v>
      </c>
      <c r="I55" s="30">
        <v>23.979589351297147</v>
      </c>
      <c r="J55" s="30">
        <v>14.726219564770563</v>
      </c>
      <c r="K55" s="30">
        <v>18.526669160167312</v>
      </c>
      <c r="L55" s="30">
        <v>25.261165130889111</v>
      </c>
      <c r="M55" s="30">
        <v>19.190717407247831</v>
      </c>
      <c r="N55" s="30">
        <v>17.688872534165519</v>
      </c>
      <c r="O55" s="30">
        <v>20.408957313031767</v>
      </c>
      <c r="P55" s="30">
        <v>26.088749741593027</v>
      </c>
      <c r="Q55" s="30">
        <v>27.404606487570945</v>
      </c>
      <c r="R55" s="30">
        <v>26.538998529149907</v>
      </c>
      <c r="S55" s="30">
        <v>27.287146650238078</v>
      </c>
      <c r="T55" s="30">
        <v>27.437530985316531</v>
      </c>
      <c r="U55" s="30">
        <v>23.626783905979231</v>
      </c>
      <c r="V55" s="30">
        <v>29.067463747904277</v>
      </c>
      <c r="W55" s="30">
        <v>29.469102918328996</v>
      </c>
      <c r="X55" s="30">
        <v>29.592991676572893</v>
      </c>
      <c r="Y55" s="30">
        <v>29.601101867556672</v>
      </c>
      <c r="Z55" s="30">
        <v>29.642835115182251</v>
      </c>
      <c r="AA55" s="30">
        <v>29.737100803223932</v>
      </c>
      <c r="AB55" s="30">
        <v>29.846062161192496</v>
      </c>
      <c r="AC55" s="30">
        <v>29.941641136677895</v>
      </c>
      <c r="AD55" s="30">
        <v>30.014702754562894</v>
      </c>
      <c r="AE55" s="30">
        <v>30.112866794114133</v>
      </c>
      <c r="AF55" s="30">
        <v>30.21218767284288</v>
      </c>
      <c r="AG55" s="30">
        <v>30.267617841309267</v>
      </c>
      <c r="AH55" s="28">
        <v>7.0396611550996049</v>
      </c>
      <c r="AI55" s="28">
        <v>4.1504639941313215</v>
      </c>
      <c r="AJ55" s="46">
        <v>3.1906754370619128E-2</v>
      </c>
      <c r="AK55" s="46">
        <v>1.2366346079003998E-2</v>
      </c>
    </row>
    <row r="56" spans="1:44" s="99" customFormat="1" ht="13.8" thickBot="1">
      <c r="A56" s="107" t="str">
        <f t="shared" si="2"/>
        <v>Coarse grains_of which intervention</v>
      </c>
      <c r="B56" s="2" t="s">
        <v>8</v>
      </c>
      <c r="C56" s="30">
        <v>7.7910000000000004</v>
      </c>
      <c r="D56" s="30">
        <v>2.2600000000000002</v>
      </c>
      <c r="E56" s="30">
        <v>0</v>
      </c>
      <c r="F56" s="30">
        <v>1.494388</v>
      </c>
      <c r="G56" s="30">
        <v>5.707319</v>
      </c>
      <c r="H56" s="30">
        <v>0.51100000000000001</v>
      </c>
      <c r="I56" s="30">
        <v>9.2436999999999991E-2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28">
        <v>-3.081233333333333E-2</v>
      </c>
      <c r="AI56" s="28">
        <v>0</v>
      </c>
      <c r="AJ56" s="46"/>
      <c r="AK56" s="46"/>
      <c r="AL56"/>
      <c r="AM56"/>
      <c r="AN56"/>
      <c r="AO56" s="97"/>
      <c r="AP56" s="97"/>
      <c r="AQ56" s="97"/>
      <c r="AR56" s="97"/>
    </row>
    <row r="57" spans="1:44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0"/>
      <c r="AK57" s="60"/>
    </row>
    <row r="58" spans="1:44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0"/>
      <c r="AK58" s="60"/>
    </row>
    <row r="59" spans="1:44" ht="14.4" thickBot="1">
      <c r="A59" t="s">
        <v>185</v>
      </c>
      <c r="B59" s="69" t="s">
        <v>248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210" t="s">
        <v>107</v>
      </c>
      <c r="AI59" s="211"/>
      <c r="AJ59" s="210" t="s">
        <v>124</v>
      </c>
      <c r="AK59" s="211"/>
    </row>
    <row r="60" spans="1:44" ht="13.8" thickBot="1">
      <c r="B60" s="10"/>
      <c r="C60" s="142">
        <v>2005</v>
      </c>
      <c r="D60" s="181">
        <v>2006</v>
      </c>
      <c r="E60" s="181">
        <v>2007</v>
      </c>
      <c r="F60" s="181">
        <v>2008</v>
      </c>
      <c r="G60" s="181">
        <v>2009</v>
      </c>
      <c r="H60" s="181">
        <v>2010</v>
      </c>
      <c r="I60" s="181">
        <v>2011</v>
      </c>
      <c r="J60" s="181">
        <v>2012</v>
      </c>
      <c r="K60" s="181">
        <v>2013</v>
      </c>
      <c r="L60" s="181">
        <v>2014</v>
      </c>
      <c r="M60" s="181">
        <v>2015</v>
      </c>
      <c r="N60" s="181">
        <v>2016</v>
      </c>
      <c r="O60" s="181">
        <v>2017</v>
      </c>
      <c r="P60" s="181">
        <v>2018</v>
      </c>
      <c r="Q60" s="181">
        <v>2019</v>
      </c>
      <c r="R60" s="181">
        <v>2020</v>
      </c>
      <c r="S60" s="181">
        <v>2021</v>
      </c>
      <c r="T60" s="181">
        <v>2022</v>
      </c>
      <c r="U60" s="181">
        <v>2023</v>
      </c>
      <c r="V60" s="181">
        <v>2024</v>
      </c>
      <c r="W60" s="181">
        <v>2025</v>
      </c>
      <c r="X60" s="181">
        <v>2026</v>
      </c>
      <c r="Y60" s="181">
        <v>2027</v>
      </c>
      <c r="Z60" s="181">
        <v>2028</v>
      </c>
      <c r="AA60" s="181">
        <v>2029</v>
      </c>
      <c r="AB60" s="181">
        <v>2030</v>
      </c>
      <c r="AC60" s="181">
        <v>2031</v>
      </c>
      <c r="AD60" s="181">
        <v>2032</v>
      </c>
      <c r="AE60" s="183">
        <v>2033</v>
      </c>
      <c r="AF60" s="183">
        <v>2034</v>
      </c>
      <c r="AG60" s="183">
        <v>2035</v>
      </c>
      <c r="AH60" s="181" t="s">
        <v>229</v>
      </c>
      <c r="AI60" s="181" t="s">
        <v>230</v>
      </c>
      <c r="AJ60" s="181" t="s">
        <v>231</v>
      </c>
      <c r="AK60" s="181" t="s">
        <v>232</v>
      </c>
    </row>
    <row r="61" spans="1:44" ht="13.8" thickBot="1">
      <c r="A61" s="107" t="str">
        <f>CONCATENATE($A$59,"_",B61)</f>
        <v>Common wheat_Production</v>
      </c>
      <c r="B61" s="1" t="s">
        <v>27</v>
      </c>
      <c r="C61" s="29">
        <v>111.88591336880751</v>
      </c>
      <c r="D61" s="29">
        <v>103.49957556787545</v>
      </c>
      <c r="E61" s="29">
        <v>99.424297973956413</v>
      </c>
      <c r="F61" s="29">
        <v>124.10722999999997</v>
      </c>
      <c r="G61" s="29">
        <v>116.31941999999998</v>
      </c>
      <c r="H61" s="29">
        <v>112.9693</v>
      </c>
      <c r="I61" s="29">
        <v>115.88509999999999</v>
      </c>
      <c r="J61" s="29">
        <v>112.65200000000002</v>
      </c>
      <c r="K61" s="29">
        <v>124.30003000000002</v>
      </c>
      <c r="L61" s="29">
        <v>133.04232000000002</v>
      </c>
      <c r="M61" s="29">
        <v>136.10652999999996</v>
      </c>
      <c r="N61" s="29">
        <v>124.08504499874746</v>
      </c>
      <c r="O61" s="29">
        <v>128.30583000000001</v>
      </c>
      <c r="P61" s="29">
        <v>115.75056000000001</v>
      </c>
      <c r="Q61" s="29">
        <v>132.15637000000001</v>
      </c>
      <c r="R61" s="29">
        <v>119.02780999999999</v>
      </c>
      <c r="S61" s="29">
        <v>130.02232000000004</v>
      </c>
      <c r="T61" s="29">
        <v>126.73774100000003</v>
      </c>
      <c r="U61" s="29">
        <v>126.30210567566017</v>
      </c>
      <c r="V61" s="29">
        <v>127.21635999528948</v>
      </c>
      <c r="W61" s="29">
        <v>127.44746892965516</v>
      </c>
      <c r="X61" s="29">
        <v>127.63452574730375</v>
      </c>
      <c r="Y61" s="29">
        <v>127.58551633109113</v>
      </c>
      <c r="Z61" s="29">
        <v>127.69294801143641</v>
      </c>
      <c r="AA61" s="29">
        <v>127.8121688569984</v>
      </c>
      <c r="AB61" s="29">
        <v>127.92659352385274</v>
      </c>
      <c r="AC61" s="29">
        <v>128.0510892478122</v>
      </c>
      <c r="AD61" s="29">
        <v>128.15479181288541</v>
      </c>
      <c r="AE61" s="29">
        <v>128.2631102818188</v>
      </c>
      <c r="AF61" s="29">
        <v>128.37686834825604</v>
      </c>
      <c r="AG61" s="29">
        <v>128.48857467154079</v>
      </c>
      <c r="AH61" s="27">
        <v>10.075012225220092</v>
      </c>
      <c r="AI61" s="27">
        <v>0.80118577965403404</v>
      </c>
      <c r="AJ61" s="45">
        <v>8.2529421802868801E-3</v>
      </c>
      <c r="AK61" s="45">
        <v>5.213846153500068E-4</v>
      </c>
    </row>
    <row r="62" spans="1:44" ht="13.8" thickBot="1">
      <c r="A62" s="107" t="str">
        <f t="shared" ref="A62:A75" si="3">CONCATENATE($A$59,"_",B62)</f>
        <v>Common wheat_Yield (t/ha)</v>
      </c>
      <c r="B62" s="1" t="s">
        <v>154</v>
      </c>
      <c r="C62" s="29">
        <v>5.307082552305892</v>
      </c>
      <c r="D62" s="29">
        <v>5.1284641781275093</v>
      </c>
      <c r="E62" s="29">
        <v>4.8886336546860356</v>
      </c>
      <c r="F62" s="29">
        <v>5.7711945351227163</v>
      </c>
      <c r="G62" s="29">
        <v>5.4967603826769897</v>
      </c>
      <c r="H62" s="29">
        <v>5.327149959469649</v>
      </c>
      <c r="I62" s="29">
        <v>5.3308642906692816</v>
      </c>
      <c r="J62" s="29">
        <v>5.2939437700575365</v>
      </c>
      <c r="K62" s="29">
        <v>5.7042592403929397</v>
      </c>
      <c r="L62" s="29">
        <v>5.917381382011814</v>
      </c>
      <c r="M62" s="29">
        <v>6.0504940851589515</v>
      </c>
      <c r="N62" s="29">
        <v>5.5315395937794767</v>
      </c>
      <c r="O62" s="29">
        <v>5.9417792296321563</v>
      </c>
      <c r="P62" s="29">
        <v>5.4416767899386596</v>
      </c>
      <c r="Q62" s="29">
        <v>5.988697925422894</v>
      </c>
      <c r="R62" s="29">
        <v>5.7601840698919702</v>
      </c>
      <c r="S62" s="29">
        <v>5.9600042354604312</v>
      </c>
      <c r="T62" s="29">
        <v>5.7880549934395704</v>
      </c>
      <c r="U62" s="29">
        <v>5.7947909999018226</v>
      </c>
      <c r="V62" s="29">
        <v>5.844858684665609</v>
      </c>
      <c r="W62" s="29">
        <v>5.8499617453136725</v>
      </c>
      <c r="X62" s="29">
        <v>5.8409944877895352</v>
      </c>
      <c r="Y62" s="29">
        <v>5.8346229257622406</v>
      </c>
      <c r="Z62" s="29">
        <v>5.8362597357767561</v>
      </c>
      <c r="AA62" s="29">
        <v>5.8370632034101018</v>
      </c>
      <c r="AB62" s="29">
        <v>5.8373236672454079</v>
      </c>
      <c r="AC62" s="29">
        <v>5.8381191557250478</v>
      </c>
      <c r="AD62" s="29">
        <v>5.8383548548662283</v>
      </c>
      <c r="AE62" s="29">
        <v>5.8389696766471477</v>
      </c>
      <c r="AF62" s="29">
        <v>5.8398157484481539</v>
      </c>
      <c r="AG62" s="29">
        <v>5.840409363706307</v>
      </c>
      <c r="AH62" s="27">
        <v>0.40459430922735606</v>
      </c>
      <c r="AI62" s="27">
        <v>-7.2073792276343696E-3</v>
      </c>
      <c r="AJ62" s="45">
        <v>7.1957340509116816E-3</v>
      </c>
      <c r="AK62" s="45">
        <v>-1.0276913200135684E-4</v>
      </c>
    </row>
    <row r="63" spans="1:44" ht="13.8" thickBot="1">
      <c r="A63" s="107" t="str">
        <f t="shared" si="3"/>
        <v>Common wheat_Imports</v>
      </c>
      <c r="B63" s="113" t="s">
        <v>4</v>
      </c>
      <c r="C63" s="140">
        <v>6.2035584210000003</v>
      </c>
      <c r="D63" s="140">
        <v>4.9524692679999998</v>
      </c>
      <c r="E63" s="140">
        <v>5.0989684119999996</v>
      </c>
      <c r="F63" s="140">
        <v>8.3929700260000004</v>
      </c>
      <c r="G63" s="140">
        <v>4.653633235</v>
      </c>
      <c r="H63" s="140">
        <v>4.0873644999999996</v>
      </c>
      <c r="I63" s="140">
        <v>6.9630877499999997</v>
      </c>
      <c r="J63" s="140">
        <v>4.0202233859999996</v>
      </c>
      <c r="K63" s="140">
        <v>1.83109929</v>
      </c>
      <c r="L63" s="140">
        <v>3.5671031710000003</v>
      </c>
      <c r="M63" s="140">
        <v>5.7491591840000007</v>
      </c>
      <c r="N63" s="140">
        <v>4.1025037599999994</v>
      </c>
      <c r="O63" s="140">
        <v>4.0963380569999996</v>
      </c>
      <c r="P63" s="140">
        <v>3.9675738119999999</v>
      </c>
      <c r="Q63" s="140">
        <v>2.7303618869999999</v>
      </c>
      <c r="R63" s="140">
        <v>2.0214441240000003</v>
      </c>
      <c r="S63" s="140">
        <v>2.8170619349999995</v>
      </c>
      <c r="T63" s="140">
        <v>9.4672971149999992</v>
      </c>
      <c r="U63" s="140">
        <v>6.5</v>
      </c>
      <c r="V63" s="140">
        <v>2.6977583796577909</v>
      </c>
      <c r="W63" s="140">
        <v>2.6279596012385031</v>
      </c>
      <c r="X63" s="140">
        <v>2.5829883971314636</v>
      </c>
      <c r="Y63" s="140">
        <v>2.55451229557791</v>
      </c>
      <c r="Z63" s="140">
        <v>2.5264392351875635</v>
      </c>
      <c r="AA63" s="140">
        <v>2.4958182250122336</v>
      </c>
      <c r="AB63" s="140">
        <v>2.459678681103866</v>
      </c>
      <c r="AC63" s="140">
        <v>2.4257825302377203</v>
      </c>
      <c r="AD63" s="140">
        <v>2.3891167419836479</v>
      </c>
      <c r="AE63" s="140">
        <v>2.3487639870286672</v>
      </c>
      <c r="AF63" s="140">
        <v>2.3108239104869868</v>
      </c>
      <c r="AG63" s="140">
        <v>2.2729267303618621</v>
      </c>
      <c r="AH63" s="139">
        <v>1.9899828746666675</v>
      </c>
      <c r="AI63" s="139">
        <v>-3.9885262863048045</v>
      </c>
      <c r="AJ63" s="152">
        <v>3.898619019847388E-2</v>
      </c>
      <c r="AK63" s="152">
        <v>-8.0978103060905138E-2</v>
      </c>
    </row>
    <row r="64" spans="1:44" ht="13.8" thickBot="1">
      <c r="A64" s="107" t="str">
        <f t="shared" si="3"/>
        <v>Common wheat_Exports</v>
      </c>
      <c r="B64" s="113" t="s">
        <v>5</v>
      </c>
      <c r="C64" s="140">
        <v>14.586711979</v>
      </c>
      <c r="D64" s="140">
        <v>12.680188584000001</v>
      </c>
      <c r="E64" s="140">
        <v>11.590103448000001</v>
      </c>
      <c r="F64" s="140">
        <v>23.738300001999999</v>
      </c>
      <c r="G64" s="140">
        <v>21.165658728999997</v>
      </c>
      <c r="H64" s="140">
        <v>20.640495336000001</v>
      </c>
      <c r="I64" s="140">
        <v>14.813286536</v>
      </c>
      <c r="J64" s="140">
        <v>22.657018689000001</v>
      </c>
      <c r="K64" s="140">
        <v>31.701127426999999</v>
      </c>
      <c r="L64" s="140">
        <v>33.755240817000001</v>
      </c>
      <c r="M64" s="140">
        <v>33.112226907999997</v>
      </c>
      <c r="N64" s="140">
        <v>25.688559193</v>
      </c>
      <c r="O64" s="140">
        <v>22.404906488000002</v>
      </c>
      <c r="P64" s="140">
        <v>22.363951480000001</v>
      </c>
      <c r="Q64" s="140">
        <v>36.870737443000003</v>
      </c>
      <c r="R64" s="140">
        <v>27.396547199</v>
      </c>
      <c r="S64" s="140">
        <v>29.256952016999996</v>
      </c>
      <c r="T64" s="140">
        <v>32.679964953999999</v>
      </c>
      <c r="U64" s="140">
        <v>32</v>
      </c>
      <c r="V64" s="140">
        <v>31.500696572432847</v>
      </c>
      <c r="W64" s="140">
        <v>31.438847173960209</v>
      </c>
      <c r="X64" s="140">
        <v>32.156277112837685</v>
      </c>
      <c r="Y64" s="140">
        <v>32.875619184936795</v>
      </c>
      <c r="Z64" s="140">
        <v>33.393343477170426</v>
      </c>
      <c r="AA64" s="140">
        <v>33.567682101984119</v>
      </c>
      <c r="AB64" s="140">
        <v>33.783139414820731</v>
      </c>
      <c r="AC64" s="140">
        <v>34.021691217074</v>
      </c>
      <c r="AD64" s="140">
        <v>34.259780699449138</v>
      </c>
      <c r="AE64" s="140">
        <v>34.683442478994195</v>
      </c>
      <c r="AF64" s="140">
        <v>34.926124862063524</v>
      </c>
      <c r="AG64" s="140">
        <v>35.30321510294651</v>
      </c>
      <c r="AH64" s="139">
        <v>8.2551614396666615</v>
      </c>
      <c r="AI64" s="139">
        <v>3.9909094459465138</v>
      </c>
      <c r="AJ64" s="152">
        <v>3.1076653177622263E-2</v>
      </c>
      <c r="AK64" s="152">
        <v>1.0047041567243564E-2</v>
      </c>
    </row>
    <row r="65" spans="1:44" ht="13.8" thickBot="1">
      <c r="A65" s="107" t="str">
        <f t="shared" si="3"/>
        <v>Common wheat_Domestic use</v>
      </c>
      <c r="B65" s="1" t="s">
        <v>135</v>
      </c>
      <c r="C65" s="29">
        <v>109.36182566131018</v>
      </c>
      <c r="D65" s="29">
        <v>102.4020220307832</v>
      </c>
      <c r="E65" s="29">
        <v>96.364634599634272</v>
      </c>
      <c r="F65" s="29">
        <v>105.14366563876533</v>
      </c>
      <c r="G65" s="29">
        <v>106.60031169171762</v>
      </c>
      <c r="H65" s="29">
        <v>102.86073874195716</v>
      </c>
      <c r="I65" s="29">
        <v>107.65837383352074</v>
      </c>
      <c r="J65" s="29">
        <v>97.189993377109516</v>
      </c>
      <c r="K65" s="29">
        <v>93.876512382194861</v>
      </c>
      <c r="L65" s="29">
        <v>104.02709949289306</v>
      </c>
      <c r="M65" s="29">
        <v>108.18893895511451</v>
      </c>
      <c r="N65" s="29">
        <v>107.73643785475652</v>
      </c>
      <c r="O65" s="29">
        <v>104.90321440259649</v>
      </c>
      <c r="P65" s="29">
        <v>103.19441302435854</v>
      </c>
      <c r="Q65" s="29">
        <v>97.834465620361925</v>
      </c>
      <c r="R65" s="29">
        <v>94.537013276492047</v>
      </c>
      <c r="S65" s="29">
        <v>96.836939033246281</v>
      </c>
      <c r="T65" s="29">
        <v>99.84919246316926</v>
      </c>
      <c r="U65" s="29">
        <v>102.13349487133144</v>
      </c>
      <c r="V65" s="29">
        <v>100.69088894442864</v>
      </c>
      <c r="W65" s="29">
        <v>98.645294853978839</v>
      </c>
      <c r="X65" s="29">
        <v>98.021708145648901</v>
      </c>
      <c r="Y65" s="29">
        <v>97.292001449629055</v>
      </c>
      <c r="Z65" s="29">
        <v>96.840545536922662</v>
      </c>
      <c r="AA65" s="29">
        <v>96.750248778452999</v>
      </c>
      <c r="AB65" s="29">
        <v>96.603810237879813</v>
      </c>
      <c r="AC65" s="29">
        <v>96.45303500342952</v>
      </c>
      <c r="AD65" s="29">
        <v>96.285252033644724</v>
      </c>
      <c r="AE65" s="29">
        <v>95.930364270802642</v>
      </c>
      <c r="AF65" s="29">
        <v>95.761957538941118</v>
      </c>
      <c r="AG65" s="29">
        <v>95.459141188177938</v>
      </c>
      <c r="AH65" s="27">
        <v>3.1582258307281563E-2</v>
      </c>
      <c r="AI65" s="27">
        <v>-4.1474009344043878</v>
      </c>
      <c r="AJ65" s="45">
        <v>3.1712542611757044E-5</v>
      </c>
      <c r="AK65" s="45">
        <v>-3.5378546110124143E-3</v>
      </c>
    </row>
    <row r="66" spans="1:44" s="99" customFormat="1" ht="13.8" thickBot="1">
      <c r="A66" s="107" t="str">
        <f t="shared" si="3"/>
        <v>Common wheat_of which food and industrial</v>
      </c>
      <c r="B66" s="2" t="s">
        <v>1</v>
      </c>
      <c r="C66" s="30">
        <v>53.542076235846849</v>
      </c>
      <c r="D66" s="30">
        <v>52.129017001437241</v>
      </c>
      <c r="E66" s="30">
        <v>52.03925425594803</v>
      </c>
      <c r="F66" s="30">
        <v>53.248210680480213</v>
      </c>
      <c r="G66" s="30">
        <v>54.10653285519335</v>
      </c>
      <c r="H66" s="30">
        <v>54.43825427033439</v>
      </c>
      <c r="I66" s="30">
        <v>54.452997450544352</v>
      </c>
      <c r="J66" s="30">
        <v>54.59810262806667</v>
      </c>
      <c r="K66" s="30">
        <v>53.886430919368145</v>
      </c>
      <c r="L66" s="30">
        <v>54.982433596333806</v>
      </c>
      <c r="M66" s="30">
        <v>55.78290330052392</v>
      </c>
      <c r="N66" s="30">
        <v>58.578443488807196</v>
      </c>
      <c r="O66" s="30">
        <v>55.401816212807411</v>
      </c>
      <c r="P66" s="30">
        <v>53.857870489861014</v>
      </c>
      <c r="Q66" s="30">
        <v>53.01467356759332</v>
      </c>
      <c r="R66" s="30">
        <v>52.358629580321882</v>
      </c>
      <c r="S66" s="30">
        <v>53.270757699882111</v>
      </c>
      <c r="T66" s="30">
        <v>53.365062520786921</v>
      </c>
      <c r="U66" s="30">
        <v>54.040217724995024</v>
      </c>
      <c r="V66" s="30">
        <v>52.474224428207201</v>
      </c>
      <c r="W66" s="30">
        <v>50.962110961278626</v>
      </c>
      <c r="X66" s="30">
        <v>50.630932982605799</v>
      </c>
      <c r="Y66" s="30">
        <v>50.125833528300255</v>
      </c>
      <c r="Z66" s="30">
        <v>50.005012429893732</v>
      </c>
      <c r="AA66" s="30">
        <v>50.317295768985744</v>
      </c>
      <c r="AB66" s="30">
        <v>50.600845243353142</v>
      </c>
      <c r="AC66" s="30">
        <v>50.88287778914345</v>
      </c>
      <c r="AD66" s="30">
        <v>51.133838410629544</v>
      </c>
      <c r="AE66" s="30">
        <v>51.221042095529391</v>
      </c>
      <c r="AF66" s="30">
        <v>51.497500172370735</v>
      </c>
      <c r="AG66" s="30">
        <v>51.63606038427627</v>
      </c>
      <c r="AH66" s="28">
        <v>-0.75383101743836534</v>
      </c>
      <c r="AI66" s="28">
        <v>-1.9226189309450845</v>
      </c>
      <c r="AJ66" s="46">
        <v>-1.3966967892943671E-3</v>
      </c>
      <c r="AK66" s="46">
        <v>-3.0418300160628409E-3</v>
      </c>
      <c r="AL66"/>
      <c r="AM66"/>
      <c r="AN66"/>
      <c r="AO66" s="97"/>
      <c r="AP66" s="97"/>
      <c r="AQ66" s="97"/>
      <c r="AR66" s="97"/>
    </row>
    <row r="67" spans="1:44" s="99" customFormat="1" ht="13.8" thickBot="1">
      <c r="A67" s="107" t="str">
        <f t="shared" si="3"/>
        <v>Common wheat_of which feed</v>
      </c>
      <c r="B67" s="2" t="s">
        <v>2</v>
      </c>
      <c r="C67" s="30">
        <v>54.073715712798219</v>
      </c>
      <c r="D67" s="30">
        <v>47.880734513800121</v>
      </c>
      <c r="E67" s="30">
        <v>41.89557296798732</v>
      </c>
      <c r="F67" s="30">
        <v>49.110399706264886</v>
      </c>
      <c r="G67" s="30">
        <v>48.471035054199348</v>
      </c>
      <c r="H67" s="30">
        <v>44.695175759531217</v>
      </c>
      <c r="I67" s="30">
        <v>48.406244672661195</v>
      </c>
      <c r="J67" s="30">
        <v>38.179418385666224</v>
      </c>
      <c r="K67" s="30">
        <v>36.191537392421623</v>
      </c>
      <c r="L67" s="30">
        <v>44.977443512438882</v>
      </c>
      <c r="M67" s="30">
        <v>48.698365405760832</v>
      </c>
      <c r="N67" s="30">
        <v>45.347267649532249</v>
      </c>
      <c r="O67" s="30">
        <v>45.675479914114455</v>
      </c>
      <c r="P67" s="30">
        <v>45.445004030133305</v>
      </c>
      <c r="Q67" s="30">
        <v>40.729334483894263</v>
      </c>
      <c r="R67" s="30">
        <v>38.437387969691152</v>
      </c>
      <c r="S67" s="30">
        <v>40.130307739374587</v>
      </c>
      <c r="T67" s="30">
        <v>43.418273504668555</v>
      </c>
      <c r="U67" s="30">
        <v>44.92170152111526</v>
      </c>
      <c r="V67" s="30">
        <v>44.855777426845826</v>
      </c>
      <c r="W67" s="30">
        <v>44.333640324319788</v>
      </c>
      <c r="X67" s="30">
        <v>44.022118305825309</v>
      </c>
      <c r="Y67" s="30">
        <v>43.749203045919522</v>
      </c>
      <c r="Z67" s="30">
        <v>43.422300452251584</v>
      </c>
      <c r="AA67" s="30">
        <v>43.122842457423083</v>
      </c>
      <c r="AB67" s="30">
        <v>42.806785001704775</v>
      </c>
      <c r="AC67" s="30">
        <v>42.505328891310008</v>
      </c>
      <c r="AD67" s="30">
        <v>42.214328581325063</v>
      </c>
      <c r="AE67" s="30">
        <v>41.912196174051651</v>
      </c>
      <c r="AF67" s="30">
        <v>41.609320251999534</v>
      </c>
      <c r="AG67" s="30">
        <v>41.309982172175346</v>
      </c>
      <c r="AH67" s="28">
        <v>1.8976941048031222</v>
      </c>
      <c r="AI67" s="28">
        <v>-1.5134454162107858</v>
      </c>
      <c r="AJ67" s="46">
        <v>4.5429159633133057E-3</v>
      </c>
      <c r="AK67" s="46">
        <v>-2.9939389114763681E-3</v>
      </c>
      <c r="AL67"/>
      <c r="AM67"/>
      <c r="AN67"/>
      <c r="AO67" s="97"/>
      <c r="AP67" s="97"/>
      <c r="AQ67" s="97"/>
      <c r="AR67" s="97"/>
    </row>
    <row r="68" spans="1:44" s="99" customFormat="1" ht="13.8" thickBot="1">
      <c r="A68" s="107" t="str">
        <f t="shared" si="3"/>
        <v>Common wheat_of which bioenergy</v>
      </c>
      <c r="B68" s="2" t="s">
        <v>3</v>
      </c>
      <c r="C68" s="30">
        <v>1.746033712665108</v>
      </c>
      <c r="D68" s="30">
        <v>2.3922705155458401</v>
      </c>
      <c r="E68" s="30">
        <v>2.4298073756989207</v>
      </c>
      <c r="F68" s="30">
        <v>2.785055252020225</v>
      </c>
      <c r="G68" s="30">
        <v>4.022743782324925</v>
      </c>
      <c r="H68" s="30">
        <v>3.727308712091558</v>
      </c>
      <c r="I68" s="30">
        <v>4.7991317103151916</v>
      </c>
      <c r="J68" s="30">
        <v>4.4124723633766196</v>
      </c>
      <c r="K68" s="30">
        <v>3.798544070405093</v>
      </c>
      <c r="L68" s="30">
        <v>4.0672223841203667</v>
      </c>
      <c r="M68" s="30">
        <v>3.7076702488297562</v>
      </c>
      <c r="N68" s="30">
        <v>3.8107267164170748</v>
      </c>
      <c r="O68" s="30">
        <v>3.8259182756746224</v>
      </c>
      <c r="P68" s="30">
        <v>3.8915385043642181</v>
      </c>
      <c r="Q68" s="30">
        <v>4.0904575688743439</v>
      </c>
      <c r="R68" s="30">
        <v>3.7409957264790115</v>
      </c>
      <c r="S68" s="30">
        <v>3.4358735939895819</v>
      </c>
      <c r="T68" s="30">
        <v>3.0658564377137805</v>
      </c>
      <c r="U68" s="30">
        <v>3.1715756252211529</v>
      </c>
      <c r="V68" s="30">
        <v>3.3608870893756086</v>
      </c>
      <c r="W68" s="30">
        <v>3.3495435683804242</v>
      </c>
      <c r="X68" s="30">
        <v>3.3686568572177911</v>
      </c>
      <c r="Y68" s="30">
        <v>3.416964875409279</v>
      </c>
      <c r="Z68" s="30">
        <v>3.4132326547773482</v>
      </c>
      <c r="AA68" s="30">
        <v>3.3101105520441703</v>
      </c>
      <c r="AB68" s="30">
        <v>3.1961799928218988</v>
      </c>
      <c r="AC68" s="30">
        <v>3.0648283229760658</v>
      </c>
      <c r="AD68" s="30">
        <v>2.9370850416901146</v>
      </c>
      <c r="AE68" s="30">
        <v>2.7971260012215997</v>
      </c>
      <c r="AF68" s="30">
        <v>2.6551371145708456</v>
      </c>
      <c r="AG68" s="30">
        <v>2.513098631726324</v>
      </c>
      <c r="AH68" s="28">
        <v>-1.1122808290574633</v>
      </c>
      <c r="AI68" s="28">
        <v>-0.71133658724851445</v>
      </c>
      <c r="AJ68" s="46">
        <v>-2.9201119372820727E-2</v>
      </c>
      <c r="AK68" s="46">
        <v>-2.0555895486907505E-2</v>
      </c>
      <c r="AL68"/>
      <c r="AM68"/>
      <c r="AN68"/>
      <c r="AO68" s="97"/>
      <c r="AP68" s="97"/>
      <c r="AQ68" s="97"/>
      <c r="AR68" s="97"/>
    </row>
    <row r="69" spans="1:44" ht="13.8" thickBot="1">
      <c r="A69" s="107" t="str">
        <f t="shared" si="3"/>
        <v>Common wheat_Beginning stocks</v>
      </c>
      <c r="B69" s="2" t="s">
        <v>6</v>
      </c>
      <c r="C69" s="30">
        <v>27.365903270000004</v>
      </c>
      <c r="D69" s="30">
        <v>22.154621490767774</v>
      </c>
      <c r="E69" s="30">
        <v>16.379974069252327</v>
      </c>
      <c r="F69" s="30">
        <v>13.509615174557155</v>
      </c>
      <c r="G69" s="30">
        <v>17.825093874780954</v>
      </c>
      <c r="H69" s="30">
        <v>12.493252351667859</v>
      </c>
      <c r="I69" s="30">
        <v>7.4836565869358012</v>
      </c>
      <c r="J69" s="30">
        <v>9.3683837129804601</v>
      </c>
      <c r="K69" s="30">
        <v>7.778843158364996</v>
      </c>
      <c r="L69" s="30">
        <v>9.3435669960357437</v>
      </c>
      <c r="M69" s="30">
        <v>9.6662502360525693</v>
      </c>
      <c r="N69" s="30">
        <v>11.980331534189794</v>
      </c>
      <c r="O69" s="30">
        <v>8.5395783934544731</v>
      </c>
      <c r="P69" s="30">
        <v>15.241882141979843</v>
      </c>
      <c r="Q69" s="30">
        <v>9.4016514496212871</v>
      </c>
      <c r="R69" s="30">
        <v>9.5831802732593587</v>
      </c>
      <c r="S69" s="30">
        <v>8.6988739217673547</v>
      </c>
      <c r="T69" s="30">
        <v>15.444364806521101</v>
      </c>
      <c r="U69" s="30">
        <v>19.120245504351857</v>
      </c>
      <c r="V69" s="30">
        <v>17.788856308680622</v>
      </c>
      <c r="W69" s="30">
        <v>15.511389166766413</v>
      </c>
      <c r="X69" s="30">
        <v>15.502675669721015</v>
      </c>
      <c r="Y69" s="30">
        <v>15.542204555669626</v>
      </c>
      <c r="Z69" s="30">
        <v>15.51461254777281</v>
      </c>
      <c r="AA69" s="30">
        <v>15.500110780303689</v>
      </c>
      <c r="AB69" s="30">
        <v>15.490166981877204</v>
      </c>
      <c r="AC69" s="30">
        <v>15.489489534133238</v>
      </c>
      <c r="AD69" s="30">
        <v>15.491635091679647</v>
      </c>
      <c r="AE69" s="30">
        <v>15.490510913454861</v>
      </c>
      <c r="AF69" s="30">
        <v>15.48857843250549</v>
      </c>
      <c r="AG69" s="30">
        <v>15.488188290243883</v>
      </c>
      <c r="AH69" s="28">
        <v>6.2108669247863499</v>
      </c>
      <c r="AI69" s="28">
        <v>1.0670268793637803</v>
      </c>
      <c r="AJ69" s="46">
        <v>5.7947582043798747E-2</v>
      </c>
      <c r="AK69" s="46">
        <v>5.9661450829486817E-3</v>
      </c>
    </row>
    <row r="70" spans="1:44" ht="13.8" thickBot="1">
      <c r="A70" s="107" t="str">
        <f t="shared" si="3"/>
        <v>Common wheat_Ending stocks</v>
      </c>
      <c r="B70" s="2" t="s">
        <v>7</v>
      </c>
      <c r="C70" s="30">
        <v>22.154621490767774</v>
      </c>
      <c r="D70" s="30">
        <v>16.379974069252327</v>
      </c>
      <c r="E70" s="30">
        <v>13.509615174557155</v>
      </c>
      <c r="F70" s="30">
        <v>17.825093874780954</v>
      </c>
      <c r="G70" s="30">
        <v>12.493252351667859</v>
      </c>
      <c r="H70" s="30">
        <v>7.4836565869358012</v>
      </c>
      <c r="I70" s="30">
        <v>9.3683837129804601</v>
      </c>
      <c r="J70" s="30">
        <v>7.778843158364996</v>
      </c>
      <c r="K70" s="30">
        <v>9.3435669960357437</v>
      </c>
      <c r="L70" s="30">
        <v>9.6662502360525693</v>
      </c>
      <c r="M70" s="30">
        <v>11.980331534189794</v>
      </c>
      <c r="N70" s="30">
        <v>8.5395783934544731</v>
      </c>
      <c r="O70" s="30">
        <v>15.241882141979843</v>
      </c>
      <c r="P70" s="30">
        <v>9.4016514496212871</v>
      </c>
      <c r="Q70" s="30">
        <v>9.5831802732593587</v>
      </c>
      <c r="R70" s="30">
        <v>8.6988739217673547</v>
      </c>
      <c r="S70" s="30">
        <v>15.444364806521101</v>
      </c>
      <c r="T70" s="30">
        <v>19.120245504351857</v>
      </c>
      <c r="U70" s="30">
        <v>17.788856308680622</v>
      </c>
      <c r="V70" s="30">
        <v>15.511389166766413</v>
      </c>
      <c r="W70" s="30">
        <v>15.502675669721015</v>
      </c>
      <c r="X70" s="30">
        <v>15.542204555669626</v>
      </c>
      <c r="Y70" s="30">
        <v>15.51461254777281</v>
      </c>
      <c r="Z70" s="30">
        <v>15.500110780303689</v>
      </c>
      <c r="AA70" s="30">
        <v>15.490166981877204</v>
      </c>
      <c r="AB70" s="30">
        <v>15.489489534133238</v>
      </c>
      <c r="AC70" s="30">
        <v>15.491635091679647</v>
      </c>
      <c r="AD70" s="30">
        <v>15.490510913454861</v>
      </c>
      <c r="AE70" s="30">
        <v>15.48857843250549</v>
      </c>
      <c r="AF70" s="30">
        <v>15.488188290243883</v>
      </c>
      <c r="AG70" s="30">
        <v>15.487333401022095</v>
      </c>
      <c r="AH70" s="28">
        <v>8.6208909173907937</v>
      </c>
      <c r="AI70" s="28">
        <v>-1.963822138829098</v>
      </c>
      <c r="AJ70" s="46">
        <v>7.0495995619545657E-2</v>
      </c>
      <c r="AK70" s="46">
        <v>-9.8992909527908513E-3</v>
      </c>
    </row>
    <row r="71" spans="1:44" s="99" customFormat="1" ht="13.8" thickBot="1">
      <c r="A71" s="107" t="str">
        <f t="shared" si="3"/>
        <v>Common wheat_of which intervention</v>
      </c>
      <c r="B71" s="2" t="s">
        <v>8</v>
      </c>
      <c r="C71" s="30">
        <v>5.5339999999999998</v>
      </c>
      <c r="D71" s="30">
        <v>0.2</v>
      </c>
      <c r="E71" s="30">
        <v>0</v>
      </c>
      <c r="F71" s="30">
        <v>7.6729000000000006E-2</v>
      </c>
      <c r="G71" s="30">
        <v>0.27319399999999999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G71" s="30">
        <v>0</v>
      </c>
      <c r="AH71" s="28">
        <v>0</v>
      </c>
      <c r="AI71" s="28">
        <v>0</v>
      </c>
      <c r="AJ71" s="46"/>
      <c r="AK71" s="46"/>
      <c r="AL71"/>
      <c r="AM71"/>
      <c r="AN71"/>
      <c r="AO71" s="97"/>
      <c r="AP71" s="97"/>
      <c r="AQ71" s="97"/>
      <c r="AR71" s="97"/>
    </row>
    <row r="72" spans="1:44" ht="13.8" thickBot="1">
      <c r="A72" s="107" t="str">
        <f t="shared" si="3"/>
        <v>Common wheat_EU price in EUR/t</v>
      </c>
      <c r="B72" s="15" t="s">
        <v>80</v>
      </c>
      <c r="C72" s="31">
        <v>110.09956345000001</v>
      </c>
      <c r="D72" s="31">
        <v>146.72976556666666</v>
      </c>
      <c r="E72" s="31">
        <v>238.83966469166663</v>
      </c>
      <c r="F72" s="31">
        <v>148.40587524999998</v>
      </c>
      <c r="G72" s="31">
        <v>123.84149767499999</v>
      </c>
      <c r="H72" s="31">
        <v>229.52565741666669</v>
      </c>
      <c r="I72" s="31">
        <v>203.48356361666666</v>
      </c>
      <c r="J72" s="31">
        <v>249.52328731666668</v>
      </c>
      <c r="K72" s="31">
        <v>196.09996125000001</v>
      </c>
      <c r="L72" s="31">
        <v>179.08912416666666</v>
      </c>
      <c r="M72" s="31">
        <v>156.56980777500002</v>
      </c>
      <c r="N72" s="31">
        <v>165.38172152500002</v>
      </c>
      <c r="O72" s="31">
        <v>159.94469235833333</v>
      </c>
      <c r="P72" s="31">
        <v>195.276846525</v>
      </c>
      <c r="Q72" s="31">
        <v>183.47538889166665</v>
      </c>
      <c r="R72" s="31">
        <v>211.05107250833336</v>
      </c>
      <c r="S72" s="31">
        <v>305.30647513333332</v>
      </c>
      <c r="T72" s="31">
        <v>299.95290070000004</v>
      </c>
      <c r="U72" s="31">
        <v>230.47656670000001</v>
      </c>
      <c r="V72" s="31">
        <v>231.36747046917458</v>
      </c>
      <c r="W72" s="31">
        <v>233.28394387366558</v>
      </c>
      <c r="X72" s="31">
        <v>233.26915142639288</v>
      </c>
      <c r="Y72" s="31">
        <v>235.38382340291304</v>
      </c>
      <c r="Z72" s="31">
        <v>237.41072638240141</v>
      </c>
      <c r="AA72" s="31">
        <v>239.29265333143886</v>
      </c>
      <c r="AB72" s="31">
        <v>241.34389198220251</v>
      </c>
      <c r="AC72" s="31">
        <v>243.25922933718425</v>
      </c>
      <c r="AD72" s="31">
        <v>245.27734573515625</v>
      </c>
      <c r="AE72" s="31">
        <v>247.3880067228047</v>
      </c>
      <c r="AF72" s="31">
        <v>249.44586191608707</v>
      </c>
      <c r="AG72" s="31">
        <v>251.57686537685635</v>
      </c>
      <c r="AH72" s="28">
        <v>62.209710116666685</v>
      </c>
      <c r="AI72" s="28">
        <v>-27.001782134254768</v>
      </c>
      <c r="AJ72" s="46">
        <v>2.5593574670680113E-2</v>
      </c>
      <c r="AK72" s="46">
        <v>-8.4599982373610993E-3</v>
      </c>
    </row>
    <row r="73" spans="1:44" ht="13.8" thickBot="1">
      <c r="A73" s="107" t="str">
        <f t="shared" si="3"/>
        <v>Common wheat_World price in EUR/t</v>
      </c>
      <c r="B73" s="15" t="s">
        <v>44</v>
      </c>
      <c r="C73" s="31">
        <v>136.86386256060999</v>
      </c>
      <c r="D73" s="31">
        <v>166.58744497199365</v>
      </c>
      <c r="E73" s="31">
        <v>254.85486819975219</v>
      </c>
      <c r="F73" s="31">
        <v>189.31019184943784</v>
      </c>
      <c r="G73" s="31">
        <v>155.49020161081441</v>
      </c>
      <c r="H73" s="31">
        <v>227.25444093703931</v>
      </c>
      <c r="I73" s="31">
        <v>219.03865037535076</v>
      </c>
      <c r="J73" s="31">
        <v>268.1047922564498</v>
      </c>
      <c r="K73" s="31">
        <v>239.88229257083367</v>
      </c>
      <c r="L73" s="31">
        <v>204.67959317365367</v>
      </c>
      <c r="M73" s="31">
        <v>193.61018852731837</v>
      </c>
      <c r="N73" s="31">
        <v>175.57272873980978</v>
      </c>
      <c r="O73" s="31">
        <v>202.20306831066463</v>
      </c>
      <c r="P73" s="31">
        <v>197.96105440166349</v>
      </c>
      <c r="Q73" s="31">
        <v>197.58198871361523</v>
      </c>
      <c r="R73" s="31">
        <v>230.28357208315452</v>
      </c>
      <c r="S73" s="31">
        <v>325.2621786197563</v>
      </c>
      <c r="T73" s="31">
        <v>352.38095238095235</v>
      </c>
      <c r="U73" s="31">
        <v>289.46251969230514</v>
      </c>
      <c r="V73" s="31">
        <v>251.43581998243423</v>
      </c>
      <c r="W73" s="31">
        <v>244.67486757378208</v>
      </c>
      <c r="X73" s="31">
        <v>245.47819097723018</v>
      </c>
      <c r="Y73" s="31">
        <v>248.22117307962739</v>
      </c>
      <c r="Z73" s="31">
        <v>251.86364745429614</v>
      </c>
      <c r="AA73" s="31">
        <v>255.73867423507858</v>
      </c>
      <c r="AB73" s="31">
        <v>258.89835732992844</v>
      </c>
      <c r="AC73" s="31">
        <v>261.51718156644614</v>
      </c>
      <c r="AD73" s="31">
        <v>265.24247578203864</v>
      </c>
      <c r="AE73" s="31">
        <v>267.50864070188265</v>
      </c>
      <c r="AF73" s="31">
        <v>270.96842453184473</v>
      </c>
      <c r="AG73" s="31">
        <v>274.15727252964251</v>
      </c>
      <c r="AH73" s="28">
        <v>80.026638496793169</v>
      </c>
      <c r="AI73" s="28">
        <v>-48.211277701362064</v>
      </c>
      <c r="AJ73" s="46">
        <v>2.8945598313763837E-2</v>
      </c>
      <c r="AK73" s="46">
        <v>-1.3408751573315336E-2</v>
      </c>
    </row>
    <row r="74" spans="1:44" ht="13.8" thickBot="1">
      <c r="A74" s="107" t="str">
        <f t="shared" si="3"/>
        <v>Common wheat_World price in USD/t</v>
      </c>
      <c r="B74" s="16" t="s">
        <v>45</v>
      </c>
      <c r="C74" s="32">
        <v>170.27099999999999</v>
      </c>
      <c r="D74" s="32">
        <v>209.167</v>
      </c>
      <c r="E74" s="32">
        <v>349.27300000000002</v>
      </c>
      <c r="F74" s="32">
        <v>278.42899999999997</v>
      </c>
      <c r="G74" s="32">
        <v>216.875</v>
      </c>
      <c r="H74" s="32">
        <v>301.27499999999998</v>
      </c>
      <c r="I74" s="32">
        <v>304.892</v>
      </c>
      <c r="J74" s="32">
        <v>344.45800000000003</v>
      </c>
      <c r="K74" s="32">
        <v>318.59199999999998</v>
      </c>
      <c r="L74" s="32">
        <v>271.91699999999997</v>
      </c>
      <c r="M74" s="32">
        <v>214.81299999999999</v>
      </c>
      <c r="N74" s="32">
        <v>194.34200000000001</v>
      </c>
      <c r="O74" s="32">
        <v>228.42500000000001</v>
      </c>
      <c r="P74" s="32">
        <v>233.78299999999999</v>
      </c>
      <c r="Q74" s="32">
        <v>221.18799999999999</v>
      </c>
      <c r="R74" s="32">
        <v>263.029</v>
      </c>
      <c r="S74" s="32">
        <v>384.59</v>
      </c>
      <c r="T74" s="32">
        <v>370</v>
      </c>
      <c r="U74" s="32">
        <v>315.51414646461262</v>
      </c>
      <c r="V74" s="32">
        <v>274.06504378085333</v>
      </c>
      <c r="W74" s="32">
        <v>266.69560565542247</v>
      </c>
      <c r="X74" s="32">
        <v>270.54276064411539</v>
      </c>
      <c r="Y74" s="32">
        <v>274.58011201135383</v>
      </c>
      <c r="Z74" s="32">
        <v>279.1014504944568</v>
      </c>
      <c r="AA74" s="32">
        <v>283.74112618047639</v>
      </c>
      <c r="AB74" s="32">
        <v>287.59166876371199</v>
      </c>
      <c r="AC74" s="32">
        <v>290.84565021796271</v>
      </c>
      <c r="AD74" s="32">
        <v>295.28779184636994</v>
      </c>
      <c r="AE74" s="32">
        <v>298.07147418339184</v>
      </c>
      <c r="AF74" s="32">
        <v>302.08194549851424</v>
      </c>
      <c r="AG74" s="32">
        <v>305.7342574897059</v>
      </c>
      <c r="AH74" s="28">
        <v>34.054048821537492</v>
      </c>
      <c r="AI74" s="28">
        <v>-50.967124665164931</v>
      </c>
      <c r="AJ74" s="46">
        <v>1.0084417227476763E-2</v>
      </c>
      <c r="AK74" s="46">
        <v>-1.2766366523393025E-2</v>
      </c>
    </row>
    <row r="75" spans="1:44" ht="13.8" thickBot="1">
      <c r="A75" s="107" t="str">
        <f t="shared" si="3"/>
        <v>Common wheat_EU intervention price in EUR/t</v>
      </c>
      <c r="B75" s="2" t="s">
        <v>92</v>
      </c>
      <c r="C75" s="23">
        <v>101.31</v>
      </c>
      <c r="D75" s="23">
        <v>101.31</v>
      </c>
      <c r="E75" s="23">
        <v>101.31</v>
      </c>
      <c r="F75" s="23">
        <v>101.31</v>
      </c>
      <c r="G75" s="23">
        <v>101.31</v>
      </c>
      <c r="H75" s="23">
        <v>101.31</v>
      </c>
      <c r="I75" s="23">
        <v>101.31</v>
      </c>
      <c r="J75" s="23">
        <v>101.31</v>
      </c>
      <c r="K75" s="23">
        <v>101.31</v>
      </c>
      <c r="L75" s="23">
        <v>101.31</v>
      </c>
      <c r="M75" s="23">
        <v>101.31</v>
      </c>
      <c r="N75" s="23">
        <v>101.31</v>
      </c>
      <c r="O75" s="23">
        <v>101.31</v>
      </c>
      <c r="P75" s="23">
        <v>101.31</v>
      </c>
      <c r="Q75" s="23">
        <v>101.31</v>
      </c>
      <c r="R75" s="23">
        <v>101.31</v>
      </c>
      <c r="S75" s="23">
        <v>101.31</v>
      </c>
      <c r="T75" s="23">
        <v>101.31</v>
      </c>
      <c r="U75" s="23">
        <v>101.31</v>
      </c>
      <c r="V75" s="23">
        <v>101.31</v>
      </c>
      <c r="W75" s="23">
        <v>101.31</v>
      </c>
      <c r="X75" s="23">
        <v>101.31</v>
      </c>
      <c r="Y75" s="23">
        <v>101.31</v>
      </c>
      <c r="Z75" s="23">
        <v>101.31</v>
      </c>
      <c r="AA75" s="23">
        <v>101.31</v>
      </c>
      <c r="AB75" s="23">
        <v>101.31</v>
      </c>
      <c r="AC75" s="23">
        <v>101.31</v>
      </c>
      <c r="AD75" s="23">
        <v>101.31</v>
      </c>
      <c r="AE75" s="23">
        <v>101.31</v>
      </c>
      <c r="AF75" s="23">
        <v>101.31</v>
      </c>
      <c r="AG75" s="23">
        <v>101.31</v>
      </c>
      <c r="AH75" s="28">
        <v>0</v>
      </c>
      <c r="AI75" s="28">
        <v>0</v>
      </c>
      <c r="AJ75" s="46">
        <v>0</v>
      </c>
      <c r="AK75" s="46">
        <v>0</v>
      </c>
    </row>
    <row r="76" spans="1:44">
      <c r="B76" s="60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60"/>
      <c r="AK76" s="60"/>
    </row>
    <row r="77" spans="1:44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0"/>
      <c r="AK77" s="60"/>
    </row>
    <row r="78" spans="1:44" ht="14.4" thickBot="1">
      <c r="A78" t="s">
        <v>186</v>
      </c>
      <c r="B78" s="69" t="s">
        <v>237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210" t="s">
        <v>107</v>
      </c>
      <c r="AI78" s="211"/>
      <c r="AJ78" s="210" t="s">
        <v>124</v>
      </c>
      <c r="AK78" s="211"/>
    </row>
    <row r="79" spans="1:44" ht="13.8" thickBot="1">
      <c r="B79" s="10"/>
      <c r="C79" s="142">
        <v>2005</v>
      </c>
      <c r="D79" s="181">
        <v>2006</v>
      </c>
      <c r="E79" s="181">
        <v>2007</v>
      </c>
      <c r="F79" s="181">
        <v>2008</v>
      </c>
      <c r="G79" s="181">
        <v>2009</v>
      </c>
      <c r="H79" s="181">
        <v>2010</v>
      </c>
      <c r="I79" s="181">
        <v>2011</v>
      </c>
      <c r="J79" s="181">
        <v>2012</v>
      </c>
      <c r="K79" s="181">
        <v>2013</v>
      </c>
      <c r="L79" s="181">
        <v>2014</v>
      </c>
      <c r="M79" s="181">
        <v>2015</v>
      </c>
      <c r="N79" s="181">
        <v>2016</v>
      </c>
      <c r="O79" s="181">
        <v>2017</v>
      </c>
      <c r="P79" s="181">
        <v>2018</v>
      </c>
      <c r="Q79" s="181">
        <v>2019</v>
      </c>
      <c r="R79" s="181">
        <v>2020</v>
      </c>
      <c r="S79" s="181">
        <v>2021</v>
      </c>
      <c r="T79" s="181">
        <v>2022</v>
      </c>
      <c r="U79" s="181">
        <v>2023</v>
      </c>
      <c r="V79" s="181">
        <v>2024</v>
      </c>
      <c r="W79" s="181">
        <v>2025</v>
      </c>
      <c r="X79" s="181">
        <v>2026</v>
      </c>
      <c r="Y79" s="181">
        <v>2027</v>
      </c>
      <c r="Z79" s="181">
        <v>2028</v>
      </c>
      <c r="AA79" s="181">
        <v>2029</v>
      </c>
      <c r="AB79" s="181">
        <v>2030</v>
      </c>
      <c r="AC79" s="181">
        <v>2031</v>
      </c>
      <c r="AD79" s="181">
        <v>2032</v>
      </c>
      <c r="AE79" s="183">
        <v>2033</v>
      </c>
      <c r="AF79" s="183">
        <v>2034</v>
      </c>
      <c r="AG79" s="183">
        <v>2035</v>
      </c>
      <c r="AH79" s="181" t="s">
        <v>229</v>
      </c>
      <c r="AI79" s="181" t="s">
        <v>230</v>
      </c>
      <c r="AJ79" s="181" t="s">
        <v>231</v>
      </c>
      <c r="AK79" s="181" t="s">
        <v>232</v>
      </c>
    </row>
    <row r="80" spans="1:44" ht="13.8" thickBot="1">
      <c r="A80" s="107" t="str">
        <f>CONCATENATE($A$78,"_",B80)</f>
        <v>Durum wheat_Production</v>
      </c>
      <c r="B80" s="1" t="s">
        <v>27</v>
      </c>
      <c r="C80" s="29">
        <v>9.1763206150803214</v>
      </c>
      <c r="D80" s="29">
        <v>9.1589487604228594</v>
      </c>
      <c r="E80" s="29">
        <v>8.2317904294107507</v>
      </c>
      <c r="F80" s="29">
        <v>10.060640000000001</v>
      </c>
      <c r="G80" s="29">
        <v>9.2146800000000031</v>
      </c>
      <c r="H80" s="29">
        <v>9.4432899999999993</v>
      </c>
      <c r="I80" s="29">
        <v>8.5829999999999984</v>
      </c>
      <c r="J80" s="29">
        <v>8.4139800000000022</v>
      </c>
      <c r="K80" s="29">
        <v>8.0539700000000014</v>
      </c>
      <c r="L80" s="29">
        <v>7.6976799999999992</v>
      </c>
      <c r="M80" s="29">
        <v>8.3884699999999999</v>
      </c>
      <c r="N80" s="29">
        <v>9.311014181769135</v>
      </c>
      <c r="O80" s="29">
        <v>8.8104400000000016</v>
      </c>
      <c r="P80" s="29">
        <v>8.7669700000000006</v>
      </c>
      <c r="Q80" s="29">
        <v>7.4755400000000005</v>
      </c>
      <c r="R80" s="29">
        <v>7.4224400000000008</v>
      </c>
      <c r="S80" s="29">
        <v>8.0646300000000011</v>
      </c>
      <c r="T80" s="29">
        <v>7.1423900000000007</v>
      </c>
      <c r="U80" s="29">
        <v>7.1130736452459047</v>
      </c>
      <c r="V80" s="29">
        <v>7.5399495013898585</v>
      </c>
      <c r="W80" s="29">
        <v>7.5287925942297935</v>
      </c>
      <c r="X80" s="29">
        <v>7.5377000481130843</v>
      </c>
      <c r="Y80" s="29">
        <v>7.5245800394995399</v>
      </c>
      <c r="Z80" s="29">
        <v>7.5210541519529075</v>
      </c>
      <c r="AA80" s="29">
        <v>7.5171082733180601</v>
      </c>
      <c r="AB80" s="29">
        <v>7.5129042802620756</v>
      </c>
      <c r="AC80" s="29">
        <v>7.5092084205693466</v>
      </c>
      <c r="AD80" s="29">
        <v>7.5043330638407868</v>
      </c>
      <c r="AE80" s="29">
        <v>7.4997178532781597</v>
      </c>
      <c r="AF80" s="29">
        <v>7.495360975466034</v>
      </c>
      <c r="AG80" s="29">
        <v>7.49082095783029</v>
      </c>
      <c r="AH80" s="27">
        <v>-0.91028545158469765</v>
      </c>
      <c r="AI80" s="27">
        <v>5.0789742748321487E-2</v>
      </c>
      <c r="AJ80" s="45">
        <v>-1.1476083365277532E-2</v>
      </c>
      <c r="AK80" s="45">
        <v>5.671069358619274E-4</v>
      </c>
    </row>
    <row r="81" spans="1:44" ht="13.8" thickBot="1">
      <c r="A81" s="107" t="str">
        <f t="shared" ref="A81:A88" si="4">CONCATENATE($A$78,"_",B81)</f>
        <v>Durum wheat_Yield (t/ha)</v>
      </c>
      <c r="B81" s="1" t="s">
        <v>154</v>
      </c>
      <c r="C81" s="29">
        <v>2.4855548734459925</v>
      </c>
      <c r="D81" s="29">
        <v>3.0645362216967498</v>
      </c>
      <c r="E81" s="29">
        <v>2.8887529581031552</v>
      </c>
      <c r="F81" s="29">
        <v>3.2605767547981883</v>
      </c>
      <c r="G81" s="29">
        <v>3.1171641109430976</v>
      </c>
      <c r="H81" s="29">
        <v>3.2656760084103351</v>
      </c>
      <c r="I81" s="29">
        <v>3.426497770361173</v>
      </c>
      <c r="J81" s="29">
        <v>3.2378273334231245</v>
      </c>
      <c r="K81" s="29">
        <v>3.3427562277432368</v>
      </c>
      <c r="L81" s="29">
        <v>3.3546351497402647</v>
      </c>
      <c r="M81" s="29">
        <v>3.443132796177796</v>
      </c>
      <c r="N81" s="29">
        <v>3.3548489335801936</v>
      </c>
      <c r="O81" s="29">
        <v>3.462134548883999</v>
      </c>
      <c r="P81" s="29">
        <v>3.534156507997936</v>
      </c>
      <c r="Q81" s="29">
        <v>3.4854577159428941</v>
      </c>
      <c r="R81" s="29">
        <v>3.5144794408985027</v>
      </c>
      <c r="S81" s="29">
        <v>3.6437953236191127</v>
      </c>
      <c r="T81" s="29">
        <v>3.2583598689792974</v>
      </c>
      <c r="U81" s="29">
        <v>3.204067983936691</v>
      </c>
      <c r="V81" s="29">
        <v>3.46293360904924</v>
      </c>
      <c r="W81" s="29">
        <v>3.459986421993575</v>
      </c>
      <c r="X81" s="29">
        <v>3.4603035907249069</v>
      </c>
      <c r="Y81" s="29">
        <v>3.4564702584676539</v>
      </c>
      <c r="Z81" s="29">
        <v>3.4570392951326836</v>
      </c>
      <c r="AA81" s="29">
        <v>3.4570869750151632</v>
      </c>
      <c r="AB81" s="29">
        <v>3.4568031112216122</v>
      </c>
      <c r="AC81" s="29">
        <v>3.4568218976749252</v>
      </c>
      <c r="AD81" s="29">
        <v>3.4564957443435107</v>
      </c>
      <c r="AE81" s="29">
        <v>3.4563604785670372</v>
      </c>
      <c r="AF81" s="29">
        <v>3.456350062312247</v>
      </c>
      <c r="AG81" s="29">
        <v>3.4561879859083202</v>
      </c>
      <c r="AH81" s="27">
        <v>3.3047281669189132E-2</v>
      </c>
      <c r="AI81" s="27">
        <v>8.7446927063286495E-2</v>
      </c>
      <c r="AJ81" s="45">
        <v>9.8632756689909229E-4</v>
      </c>
      <c r="AK81" s="45">
        <v>2.1378771748632452E-3</v>
      </c>
    </row>
    <row r="82" spans="1:44" ht="13.8" thickBot="1">
      <c r="A82" s="107" t="str">
        <f t="shared" si="4"/>
        <v>Durum wheat_Imports</v>
      </c>
      <c r="B82" s="113" t="s">
        <v>4</v>
      </c>
      <c r="C82" s="140">
        <v>2.5682511347824142</v>
      </c>
      <c r="D82" s="140">
        <v>2.1249563663255571</v>
      </c>
      <c r="E82" s="140">
        <v>2.3381678174208385</v>
      </c>
      <c r="F82" s="140">
        <v>1.8573707411173328</v>
      </c>
      <c r="G82" s="140">
        <v>2.7389471360533904</v>
      </c>
      <c r="H82" s="140">
        <v>2.4332654785092034</v>
      </c>
      <c r="I82" s="140">
        <v>2.0928043043007798</v>
      </c>
      <c r="J82" s="140">
        <v>1.836642619701728</v>
      </c>
      <c r="K82" s="140">
        <v>2.310752768286656</v>
      </c>
      <c r="L82" s="140">
        <v>3.2043054157632032</v>
      </c>
      <c r="M82" s="140">
        <v>2.9914620494644955</v>
      </c>
      <c r="N82" s="140">
        <v>2.1470804785203317</v>
      </c>
      <c r="O82" s="140">
        <v>1.9287368619215339</v>
      </c>
      <c r="P82" s="140">
        <v>1.7241060388857732</v>
      </c>
      <c r="Q82" s="140">
        <v>2.7223769959180708</v>
      </c>
      <c r="R82" s="140">
        <v>3.2376834077996053</v>
      </c>
      <c r="S82" s="140">
        <v>1.5077505958354265</v>
      </c>
      <c r="T82" s="140">
        <v>2.3226221093023312</v>
      </c>
      <c r="U82" s="140">
        <v>2.5160580804990116</v>
      </c>
      <c r="V82" s="140">
        <v>3.1365746937971233</v>
      </c>
      <c r="W82" s="140">
        <v>3.0778030465668316</v>
      </c>
      <c r="X82" s="140">
        <v>2.7736525948251312</v>
      </c>
      <c r="Y82" s="140">
        <v>2.7845564788254222</v>
      </c>
      <c r="Z82" s="140">
        <v>2.7893214096438714</v>
      </c>
      <c r="AA82" s="140">
        <v>2.7944286649944754</v>
      </c>
      <c r="AB82" s="140">
        <v>2.7996529930002803</v>
      </c>
      <c r="AC82" s="140">
        <v>2.8051193316708112</v>
      </c>
      <c r="AD82" s="140">
        <v>2.8114468277476203</v>
      </c>
      <c r="AE82" s="140">
        <v>2.8072329498213717</v>
      </c>
      <c r="AF82" s="140">
        <v>2.8053727174972138</v>
      </c>
      <c r="AG82" s="140">
        <v>2.8041212670072664</v>
      </c>
      <c r="AH82" s="139">
        <v>3.5410364449202092E-2</v>
      </c>
      <c r="AI82" s="139">
        <v>0.6886443384616765</v>
      </c>
      <c r="AJ82" s="152">
        <v>1.6894645435554878E-3</v>
      </c>
      <c r="AK82" s="152">
        <v>2.3762085156041834E-2</v>
      </c>
    </row>
    <row r="83" spans="1:44" ht="13.8" thickBot="1">
      <c r="A83" s="107" t="str">
        <f t="shared" si="4"/>
        <v>Durum wheat_Exports</v>
      </c>
      <c r="B83" s="113" t="s">
        <v>5</v>
      </c>
      <c r="C83" s="140">
        <v>1.211282953</v>
      </c>
      <c r="D83" s="140">
        <v>1.369034713</v>
      </c>
      <c r="E83" s="140">
        <v>0.94575354200000006</v>
      </c>
      <c r="F83" s="140">
        <v>1.816202989</v>
      </c>
      <c r="G83" s="140">
        <v>1.1310832630000001</v>
      </c>
      <c r="H83" s="140">
        <v>2.1173407439999998</v>
      </c>
      <c r="I83" s="140">
        <v>1.463136089</v>
      </c>
      <c r="J83" s="140">
        <v>1.496209101</v>
      </c>
      <c r="K83" s="140">
        <v>1.1912133770000002</v>
      </c>
      <c r="L83" s="140">
        <v>1.306531036</v>
      </c>
      <c r="M83" s="140">
        <v>1.238122476</v>
      </c>
      <c r="N83" s="140">
        <v>1.496595965</v>
      </c>
      <c r="O83" s="140">
        <v>1.2831431340000001</v>
      </c>
      <c r="P83" s="140">
        <v>1.0140210139999999</v>
      </c>
      <c r="Q83" s="140">
        <v>1.3060742569999999</v>
      </c>
      <c r="R83" s="140">
        <v>0.82834478300000003</v>
      </c>
      <c r="S83" s="140">
        <v>1.1521899330000003</v>
      </c>
      <c r="T83" s="140">
        <v>0.86585318299999992</v>
      </c>
      <c r="U83" s="140">
        <v>0.70000000000000007</v>
      </c>
      <c r="V83" s="140">
        <v>0.90617189053710323</v>
      </c>
      <c r="W83" s="140">
        <v>0.90561850823783574</v>
      </c>
      <c r="X83" s="140">
        <v>0.90837793896747876</v>
      </c>
      <c r="Y83" s="140">
        <v>0.90668957024542884</v>
      </c>
      <c r="Z83" s="140">
        <v>0.90698027073323273</v>
      </c>
      <c r="AA83" s="140">
        <v>0.9071736477082577</v>
      </c>
      <c r="AB83" s="140">
        <v>0.90732072028228639</v>
      </c>
      <c r="AC83" s="140">
        <v>0.90756600976124624</v>
      </c>
      <c r="AD83" s="140">
        <v>0.90751420402817584</v>
      </c>
      <c r="AE83" s="140">
        <v>0.90754829935450154</v>
      </c>
      <c r="AF83" s="140">
        <v>0.9076573731558758</v>
      </c>
      <c r="AG83" s="140">
        <v>0.90772723676865974</v>
      </c>
      <c r="AH83" s="139">
        <v>-0.47750515033333329</v>
      </c>
      <c r="AI83" s="139">
        <v>1.7128647686596166E-3</v>
      </c>
      <c r="AJ83" s="152">
        <v>-4.1449540925836602E-2</v>
      </c>
      <c r="AK83" s="152">
        <v>1.5740941971520428E-4</v>
      </c>
    </row>
    <row r="84" spans="1:44" ht="13.8" thickBot="1">
      <c r="A84" s="107" t="str">
        <f t="shared" si="4"/>
        <v>Durum wheat_Domestic use</v>
      </c>
      <c r="B84" s="1" t="s">
        <v>135</v>
      </c>
      <c r="C84" s="29">
        <v>11.104368900927776</v>
      </c>
      <c r="D84" s="29">
        <v>9.9582914735284973</v>
      </c>
      <c r="E84" s="29">
        <v>9.9640988473868362</v>
      </c>
      <c r="F84" s="29">
        <v>9.8429090741164718</v>
      </c>
      <c r="G84" s="29">
        <v>10.196757572745401</v>
      </c>
      <c r="H84" s="29">
        <v>9.8538179410052305</v>
      </c>
      <c r="I84" s="29">
        <v>9.1121720713358858</v>
      </c>
      <c r="J84" s="29">
        <v>9.1467465502374488</v>
      </c>
      <c r="K84" s="29">
        <v>9.0185977792419614</v>
      </c>
      <c r="L84" s="29">
        <v>8.9905430749906934</v>
      </c>
      <c r="M84" s="29">
        <v>9.4976861149907688</v>
      </c>
      <c r="N84" s="29">
        <v>9.3932503139266839</v>
      </c>
      <c r="O84" s="29">
        <v>9.8406288712950882</v>
      </c>
      <c r="P84" s="29">
        <v>9.7653251427382752</v>
      </c>
      <c r="Q84" s="29">
        <v>9.4052214207936036</v>
      </c>
      <c r="R84" s="29">
        <v>9.3977339566371061</v>
      </c>
      <c r="S84" s="29">
        <v>9.3750218489613069</v>
      </c>
      <c r="T84" s="29">
        <v>9.5918070570036811</v>
      </c>
      <c r="U84" s="29">
        <v>9.0202374343254998</v>
      </c>
      <c r="V84" s="29">
        <v>9.4039674661589867</v>
      </c>
      <c r="W84" s="29">
        <v>9.4011050347073741</v>
      </c>
      <c r="X84" s="29">
        <v>9.4023199733454099</v>
      </c>
      <c r="Y84" s="29">
        <v>9.402956237069958</v>
      </c>
      <c r="Z84" s="29">
        <v>9.4036022998025892</v>
      </c>
      <c r="AA84" s="29">
        <v>9.4045194033791901</v>
      </c>
      <c r="AB84" s="29">
        <v>9.4052431861960564</v>
      </c>
      <c r="AC84" s="29">
        <v>9.4067245665294799</v>
      </c>
      <c r="AD84" s="29">
        <v>9.4082838063790462</v>
      </c>
      <c r="AE84" s="29">
        <v>9.3994352485994952</v>
      </c>
      <c r="AF84" s="29">
        <v>9.3930831236164281</v>
      </c>
      <c r="AG84" s="29">
        <v>9.387230965901141</v>
      </c>
      <c r="AH84" s="27">
        <v>0.23651664649173121</v>
      </c>
      <c r="AI84" s="27">
        <v>5.8208852470977845E-2</v>
      </c>
      <c r="AJ84" s="45">
        <v>2.5712699825581353E-3</v>
      </c>
      <c r="AK84" s="45">
        <v>5.1848099383478008E-4</v>
      </c>
    </row>
    <row r="85" spans="1:44" s="99" customFormat="1" ht="13.8" thickBot="1">
      <c r="A85" s="107" t="str">
        <f t="shared" si="4"/>
        <v>Durum wheat_of which food and industrial</v>
      </c>
      <c r="B85" s="2" t="s">
        <v>1</v>
      </c>
      <c r="C85" s="30">
        <v>10.278084613726001</v>
      </c>
      <c r="D85" s="30">
        <v>9.5240259873286153</v>
      </c>
      <c r="E85" s="30">
        <v>9.6166718153741506</v>
      </c>
      <c r="F85" s="30">
        <v>9.5823087803813607</v>
      </c>
      <c r="G85" s="30">
        <v>9.6887926269447551</v>
      </c>
      <c r="H85" s="30">
        <v>9.5929937005364483</v>
      </c>
      <c r="I85" s="30">
        <v>8.9394167439970911</v>
      </c>
      <c r="J85" s="30">
        <v>8.9731649359036734</v>
      </c>
      <c r="K85" s="30">
        <v>8.9326329699280436</v>
      </c>
      <c r="L85" s="30">
        <v>8.9217967405121392</v>
      </c>
      <c r="M85" s="30">
        <v>9.2370515207516064</v>
      </c>
      <c r="N85" s="30">
        <v>9.1495179634589352</v>
      </c>
      <c r="O85" s="30">
        <v>9.641839426976448</v>
      </c>
      <c r="P85" s="30">
        <v>9.5638847284271282</v>
      </c>
      <c r="Q85" s="30">
        <v>9.2345559046878716</v>
      </c>
      <c r="R85" s="30">
        <v>9.2351219263282598</v>
      </c>
      <c r="S85" s="30">
        <v>9.2053295883358857</v>
      </c>
      <c r="T85" s="30">
        <v>9.4100805616722312</v>
      </c>
      <c r="U85" s="30">
        <v>8.8419389554407442</v>
      </c>
      <c r="V85" s="30">
        <v>9.2269292067795394</v>
      </c>
      <c r="W85" s="30">
        <v>9.2268350179909469</v>
      </c>
      <c r="X85" s="30">
        <v>9.2297424497979303</v>
      </c>
      <c r="Y85" s="30">
        <v>9.2321003717036003</v>
      </c>
      <c r="Z85" s="30">
        <v>9.234704864478843</v>
      </c>
      <c r="AA85" s="30">
        <v>9.237434369529975</v>
      </c>
      <c r="AB85" s="30">
        <v>9.2400933934768652</v>
      </c>
      <c r="AC85" s="30">
        <v>9.2436571386755979</v>
      </c>
      <c r="AD85" s="30">
        <v>9.2463287698321643</v>
      </c>
      <c r="AE85" s="30">
        <v>9.2388056139494186</v>
      </c>
      <c r="AF85" s="30">
        <v>9.2337936266419689</v>
      </c>
      <c r="AG85" s="30">
        <v>9.2294209526316457</v>
      </c>
      <c r="AH85" s="28">
        <v>0.20404481854001766</v>
      </c>
      <c r="AI85" s="28">
        <v>7.6971250815358161E-2</v>
      </c>
      <c r="AJ85" s="46">
        <v>2.2571715207114094E-3</v>
      </c>
      <c r="AK85" s="46">
        <v>6.9813864857870556E-4</v>
      </c>
      <c r="AL85"/>
      <c r="AM85"/>
      <c r="AN85"/>
      <c r="AO85" s="97"/>
      <c r="AP85" s="97"/>
      <c r="AQ85" s="97"/>
      <c r="AR85" s="97"/>
    </row>
    <row r="86" spans="1:44" s="99" customFormat="1" ht="13.8" thickBot="1">
      <c r="A86" s="107" t="str">
        <f t="shared" si="4"/>
        <v>Durum wheat_of which feed</v>
      </c>
      <c r="B86" s="2" t="s">
        <v>2</v>
      </c>
      <c r="C86" s="30">
        <v>0.82628428720177405</v>
      </c>
      <c r="D86" s="30">
        <v>0.4342654861998827</v>
      </c>
      <c r="E86" s="30">
        <v>0.34742703201268488</v>
      </c>
      <c r="F86" s="30">
        <v>0.26060029373511173</v>
      </c>
      <c r="G86" s="30">
        <v>0.50796494580064544</v>
      </c>
      <c r="H86" s="30">
        <v>0.26082424046878289</v>
      </c>
      <c r="I86" s="30">
        <v>0.17275532733879481</v>
      </c>
      <c r="J86" s="30">
        <v>0.17358161433377606</v>
      </c>
      <c r="K86" s="30">
        <v>8.5964809313917673E-2</v>
      </c>
      <c r="L86" s="30">
        <v>6.8746334478553758E-2</v>
      </c>
      <c r="M86" s="30">
        <v>0.26063459423916174</v>
      </c>
      <c r="N86" s="30">
        <v>0.24373235046774844</v>
      </c>
      <c r="O86" s="30">
        <v>0.19878944431864001</v>
      </c>
      <c r="P86" s="30">
        <v>0.20144041431114712</v>
      </c>
      <c r="Q86" s="30">
        <v>0.17066551610573202</v>
      </c>
      <c r="R86" s="30">
        <v>0.16261203030884694</v>
      </c>
      <c r="S86" s="30">
        <v>0.16969226062542142</v>
      </c>
      <c r="T86" s="30">
        <v>0.18172649533144919</v>
      </c>
      <c r="U86" s="30">
        <v>0.17829847888475484</v>
      </c>
      <c r="V86" s="30">
        <v>0.17703825937944795</v>
      </c>
      <c r="W86" s="30">
        <v>0.17427001671642722</v>
      </c>
      <c r="X86" s="30">
        <v>0.17257752354747918</v>
      </c>
      <c r="Y86" s="30">
        <v>0.17085586536635827</v>
      </c>
      <c r="Z86" s="30">
        <v>0.16889743532374696</v>
      </c>
      <c r="AA86" s="30">
        <v>0.16708503384921486</v>
      </c>
      <c r="AB86" s="30">
        <v>0.16514979271919039</v>
      </c>
      <c r="AC86" s="30">
        <v>0.16380548009344914</v>
      </c>
      <c r="AD86" s="30">
        <v>0.1624752620781324</v>
      </c>
      <c r="AE86" s="30">
        <v>0.16107501332763927</v>
      </c>
      <c r="AF86" s="30">
        <v>0.15967608697280011</v>
      </c>
      <c r="AG86" s="30">
        <v>0.15831685973252466</v>
      </c>
      <c r="AH86" s="28">
        <v>3.2471827951712301E-2</v>
      </c>
      <c r="AI86" s="28">
        <v>-1.8255551881350501E-2</v>
      </c>
      <c r="AJ86" s="46">
        <v>2.0529847027288498E-2</v>
      </c>
      <c r="AK86" s="46">
        <v>-9.0531536965721138E-3</v>
      </c>
      <c r="AL86"/>
      <c r="AM86"/>
      <c r="AN86"/>
      <c r="AO86" s="97"/>
      <c r="AP86" s="97"/>
      <c r="AQ86" s="97"/>
      <c r="AR86" s="97"/>
    </row>
    <row r="87" spans="1:44" ht="13.8" thickBot="1">
      <c r="A87" s="107" t="str">
        <f t="shared" si="4"/>
        <v>Durum wheat_Beginning stocks</v>
      </c>
      <c r="B87" s="2" t="s">
        <v>6</v>
      </c>
      <c r="C87" s="30">
        <v>1.4085146609999999</v>
      </c>
      <c r="D87" s="30">
        <v>0.83743455693495905</v>
      </c>
      <c r="E87" s="30">
        <v>0.79401349715487557</v>
      </c>
      <c r="F87" s="30">
        <v>0.45411935459962915</v>
      </c>
      <c r="G87" s="30">
        <v>0.7130180326004909</v>
      </c>
      <c r="H87" s="30">
        <v>1.3388043329084842</v>
      </c>
      <c r="I87" s="30">
        <v>1.2442011264124568</v>
      </c>
      <c r="J87" s="30">
        <v>1.3446972703773523</v>
      </c>
      <c r="K87" s="30">
        <v>0.95236423884163446</v>
      </c>
      <c r="L87" s="30">
        <v>1.1072758508863292</v>
      </c>
      <c r="M87" s="30">
        <v>1.7121871556588371</v>
      </c>
      <c r="N87" s="30">
        <v>2.3563106141325623</v>
      </c>
      <c r="O87" s="30">
        <v>2.9245589954953455</v>
      </c>
      <c r="P87" s="30">
        <v>2.5399638521217938</v>
      </c>
      <c r="Q87" s="30">
        <v>2.2516937342692938</v>
      </c>
      <c r="R87" s="30">
        <v>1.7383150523937621</v>
      </c>
      <c r="S87" s="30">
        <v>2.172359720556261</v>
      </c>
      <c r="T87" s="30">
        <v>1.2175285344303837</v>
      </c>
      <c r="U87" s="30">
        <v>0.22488040372903606</v>
      </c>
      <c r="V87" s="30">
        <v>0.13377469514845253</v>
      </c>
      <c r="W87" s="30">
        <v>0.50015953363934373</v>
      </c>
      <c r="X87" s="30">
        <v>0.80003163149075807</v>
      </c>
      <c r="Y87" s="30">
        <v>0.8006863621160869</v>
      </c>
      <c r="Z87" s="30">
        <v>0.80017707312566311</v>
      </c>
      <c r="AA87" s="30">
        <v>0.79997006418661964</v>
      </c>
      <c r="AB87" s="30">
        <v>0.79981395141170697</v>
      </c>
      <c r="AC87" s="30">
        <v>0.79980731819572037</v>
      </c>
      <c r="AD87" s="30">
        <v>0.79984449414515202</v>
      </c>
      <c r="AE87" s="30">
        <v>0.7998263753263356</v>
      </c>
      <c r="AF87" s="30">
        <v>0.79979363047186958</v>
      </c>
      <c r="AG87" s="30">
        <v>0.79978682666281509</v>
      </c>
      <c r="AH87" s="28">
        <v>2.4502007694745753E-2</v>
      </c>
      <c r="AI87" s="28">
        <v>-0.40513605957574528</v>
      </c>
      <c r="AJ87" s="46">
        <v>2.0565636778140119E-3</v>
      </c>
      <c r="AK87" s="46">
        <v>-3.3575533820457748E-2</v>
      </c>
    </row>
    <row r="88" spans="1:44" ht="13.8" thickBot="1">
      <c r="A88" s="107" t="str">
        <f t="shared" si="4"/>
        <v>Durum wheat_Ending stocks</v>
      </c>
      <c r="B88" s="2" t="s">
        <v>7</v>
      </c>
      <c r="C88" s="30">
        <v>0.83743455693495905</v>
      </c>
      <c r="D88" s="30">
        <v>0.79401349715487557</v>
      </c>
      <c r="E88" s="30">
        <v>0.45411935459962915</v>
      </c>
      <c r="F88" s="30">
        <v>0.7130180326004909</v>
      </c>
      <c r="G88" s="30">
        <v>1.3388043329084842</v>
      </c>
      <c r="H88" s="30">
        <v>1.2442011264124568</v>
      </c>
      <c r="I88" s="30">
        <v>1.3446972703773523</v>
      </c>
      <c r="J88" s="30">
        <v>0.95236423884163446</v>
      </c>
      <c r="K88" s="30">
        <v>1.1072758508863292</v>
      </c>
      <c r="L88" s="30">
        <v>1.7121871556588371</v>
      </c>
      <c r="M88" s="30">
        <v>2.3563106141325623</v>
      </c>
      <c r="N88" s="30">
        <v>2.9245589954953455</v>
      </c>
      <c r="O88" s="30">
        <v>2.5399638521217938</v>
      </c>
      <c r="P88" s="30">
        <v>2.2516937342692938</v>
      </c>
      <c r="Q88" s="30">
        <v>1.7383150523937621</v>
      </c>
      <c r="R88" s="30">
        <v>2.172359720556261</v>
      </c>
      <c r="S88" s="30">
        <v>1.2175285344303837</v>
      </c>
      <c r="T88" s="30">
        <v>0.22488040372903606</v>
      </c>
      <c r="U88" s="30">
        <v>0.13377469514845253</v>
      </c>
      <c r="V88" s="30">
        <v>0.50015953363934373</v>
      </c>
      <c r="W88" s="30">
        <v>0.80003163149075807</v>
      </c>
      <c r="X88" s="30">
        <v>0.8006863621160869</v>
      </c>
      <c r="Y88" s="30">
        <v>0.80017707312566311</v>
      </c>
      <c r="Z88" s="30">
        <v>0.79997006418661964</v>
      </c>
      <c r="AA88" s="30">
        <v>0.79981395141170697</v>
      </c>
      <c r="AB88" s="30">
        <v>0.79980731819572037</v>
      </c>
      <c r="AC88" s="30">
        <v>0.79984449414515202</v>
      </c>
      <c r="AD88" s="30">
        <v>0.7998263753263356</v>
      </c>
      <c r="AE88" s="30">
        <v>0.79979363047186958</v>
      </c>
      <c r="AF88" s="30">
        <v>0.79978682666281509</v>
      </c>
      <c r="AG88" s="30">
        <v>0.79977084883057037</v>
      </c>
      <c r="AH88" s="28">
        <v>-0.60938457559914794</v>
      </c>
      <c r="AI88" s="28">
        <v>0.27437630439461291</v>
      </c>
      <c r="AJ88" s="46">
        <v>-7.4114202663627962E-2</v>
      </c>
      <c r="AK88" s="46">
        <v>3.5634876779598867E-2</v>
      </c>
    </row>
    <row r="89" spans="1:44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78"/>
      <c r="AI89" s="78"/>
      <c r="AJ89" s="78"/>
      <c r="AK89" s="78"/>
    </row>
    <row r="90" spans="1:44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0"/>
      <c r="AK90" s="60"/>
    </row>
    <row r="91" spans="1:44" ht="14.4" thickBot="1">
      <c r="A91" t="s">
        <v>187</v>
      </c>
      <c r="B91" s="69" t="s">
        <v>238</v>
      </c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210" t="s">
        <v>107</v>
      </c>
      <c r="AI91" s="211"/>
      <c r="AJ91" s="210" t="s">
        <v>124</v>
      </c>
      <c r="AK91" s="211"/>
    </row>
    <row r="92" spans="1:44" ht="13.8" thickBot="1">
      <c r="B92" s="10"/>
      <c r="C92" s="142">
        <v>2005</v>
      </c>
      <c r="D92" s="181">
        <v>2006</v>
      </c>
      <c r="E92" s="181">
        <v>2007</v>
      </c>
      <c r="F92" s="181">
        <v>2008</v>
      </c>
      <c r="G92" s="181">
        <v>2009</v>
      </c>
      <c r="H92" s="181">
        <v>2010</v>
      </c>
      <c r="I92" s="181">
        <v>2011</v>
      </c>
      <c r="J92" s="181">
        <v>2012</v>
      </c>
      <c r="K92" s="181">
        <v>2013</v>
      </c>
      <c r="L92" s="181">
        <v>2014</v>
      </c>
      <c r="M92" s="181">
        <v>2015</v>
      </c>
      <c r="N92" s="181">
        <v>2016</v>
      </c>
      <c r="O92" s="181">
        <v>2017</v>
      </c>
      <c r="P92" s="181">
        <v>2018</v>
      </c>
      <c r="Q92" s="181">
        <v>2019</v>
      </c>
      <c r="R92" s="181">
        <v>2020</v>
      </c>
      <c r="S92" s="181">
        <v>2021</v>
      </c>
      <c r="T92" s="181">
        <v>2022</v>
      </c>
      <c r="U92" s="181">
        <v>2023</v>
      </c>
      <c r="V92" s="181">
        <v>2024</v>
      </c>
      <c r="W92" s="181">
        <v>2025</v>
      </c>
      <c r="X92" s="181">
        <v>2026</v>
      </c>
      <c r="Y92" s="181">
        <v>2027</v>
      </c>
      <c r="Z92" s="181">
        <v>2028</v>
      </c>
      <c r="AA92" s="181">
        <v>2029</v>
      </c>
      <c r="AB92" s="181">
        <v>2030</v>
      </c>
      <c r="AC92" s="181">
        <v>2031</v>
      </c>
      <c r="AD92" s="181">
        <v>2032</v>
      </c>
      <c r="AE92" s="183">
        <v>2033</v>
      </c>
      <c r="AF92" s="183">
        <v>2034</v>
      </c>
      <c r="AG92" s="183">
        <v>2035</v>
      </c>
      <c r="AH92" s="181" t="s">
        <v>229</v>
      </c>
      <c r="AI92" s="181" t="s">
        <v>230</v>
      </c>
      <c r="AJ92" s="181" t="s">
        <v>231</v>
      </c>
      <c r="AK92" s="181" t="s">
        <v>232</v>
      </c>
    </row>
    <row r="93" spans="1:44" ht="13.8" thickBot="1">
      <c r="A93" s="107" t="str">
        <f>CONCATENATE($A$91,"_",B93)</f>
        <v>Barley_Production</v>
      </c>
      <c r="B93" s="1" t="s">
        <v>27</v>
      </c>
      <c r="C93" s="29">
        <v>49.295070000000003</v>
      </c>
      <c r="D93" s="29">
        <v>50.993570000000005</v>
      </c>
      <c r="E93" s="29">
        <v>53.121179999999995</v>
      </c>
      <c r="F93" s="29">
        <v>59.569630000000004</v>
      </c>
      <c r="G93" s="29">
        <v>55.668259999999997</v>
      </c>
      <c r="H93" s="29">
        <v>47.85812</v>
      </c>
      <c r="I93" s="29">
        <v>46.372129999999999</v>
      </c>
      <c r="J93" s="29">
        <v>49.479650000000007</v>
      </c>
      <c r="K93" s="29">
        <v>52.762149999999984</v>
      </c>
      <c r="L93" s="29">
        <v>53.770469999999996</v>
      </c>
      <c r="M93" s="29">
        <v>54.631349999999991</v>
      </c>
      <c r="N93" s="29">
        <v>53.323599999999999</v>
      </c>
      <c r="O93" s="29">
        <v>51.649649999999987</v>
      </c>
      <c r="P93" s="29">
        <v>49.93074</v>
      </c>
      <c r="Q93" s="29">
        <v>55.513800000000003</v>
      </c>
      <c r="R93" s="29">
        <v>54.399490000000007</v>
      </c>
      <c r="S93" s="29">
        <v>51.884880000000003</v>
      </c>
      <c r="T93" s="29">
        <v>51.933099999999996</v>
      </c>
      <c r="U93" s="29">
        <v>48.862266522096554</v>
      </c>
      <c r="V93" s="29">
        <v>51.341820743950279</v>
      </c>
      <c r="W93" s="29">
        <v>51.161213317091324</v>
      </c>
      <c r="X93" s="29">
        <v>51.152531797554872</v>
      </c>
      <c r="Y93" s="29">
        <v>50.865714303498322</v>
      </c>
      <c r="Z93" s="29">
        <v>50.639888922665627</v>
      </c>
      <c r="AA93" s="29">
        <v>50.452749694027652</v>
      </c>
      <c r="AB93" s="29">
        <v>50.26334999960271</v>
      </c>
      <c r="AC93" s="29">
        <v>50.062232820937574</v>
      </c>
      <c r="AD93" s="29">
        <v>49.840993464024777</v>
      </c>
      <c r="AE93" s="29">
        <v>49.614886504927838</v>
      </c>
      <c r="AF93" s="29">
        <v>49.39121258730534</v>
      </c>
      <c r="AG93" s="29">
        <v>49.144374060685912</v>
      </c>
      <c r="AH93" s="27">
        <v>1.3554388406988593</v>
      </c>
      <c r="AI93" s="27">
        <v>-1.7490414466796054</v>
      </c>
      <c r="AJ93" s="45">
        <v>2.7030439564090613E-3</v>
      </c>
      <c r="AK93" s="45">
        <v>-2.9100225259408585E-3</v>
      </c>
    </row>
    <row r="94" spans="1:44" ht="13.8" thickBot="1">
      <c r="A94" s="107" t="str">
        <f t="shared" ref="A94:A106" si="5">CONCATENATE($A$91,"_",B94)</f>
        <v>Barley_Yield (t/ha)</v>
      </c>
      <c r="B94" s="1" t="s">
        <v>154</v>
      </c>
      <c r="C94" s="29">
        <v>3.8128197810000488</v>
      </c>
      <c r="D94" s="29">
        <v>3.941730019285993</v>
      </c>
      <c r="E94" s="29">
        <v>4.1150627161289526</v>
      </c>
      <c r="F94" s="29">
        <v>4.4062821532259546</v>
      </c>
      <c r="G94" s="29">
        <v>4.3390115598871679</v>
      </c>
      <c r="H94" s="29">
        <v>4.230792646182163</v>
      </c>
      <c r="I94" s="29">
        <v>4.2494895714966461</v>
      </c>
      <c r="J94" s="29">
        <v>4.3795905036210652</v>
      </c>
      <c r="K94" s="29">
        <v>4.5842858197899972</v>
      </c>
      <c r="L94" s="29">
        <v>4.7379455277603997</v>
      </c>
      <c r="M94" s="29">
        <v>4.9097960727994296</v>
      </c>
      <c r="N94" s="29">
        <v>4.7692584268055001</v>
      </c>
      <c r="O94" s="29">
        <v>4.7547577818835585</v>
      </c>
      <c r="P94" s="29">
        <v>4.4801746461584848</v>
      </c>
      <c r="Q94" s="29">
        <v>4.9837462530198051</v>
      </c>
      <c r="R94" s="29">
        <v>4.9370735040935454</v>
      </c>
      <c r="S94" s="29">
        <v>5.0528148679798734</v>
      </c>
      <c r="T94" s="29">
        <v>5.0302494343365449</v>
      </c>
      <c r="U94" s="29">
        <v>4.6960115727798257</v>
      </c>
      <c r="V94" s="29">
        <v>4.9823830565815133</v>
      </c>
      <c r="W94" s="29">
        <v>4.9850115639608852</v>
      </c>
      <c r="X94" s="29">
        <v>4.9816432481947048</v>
      </c>
      <c r="Y94" s="29">
        <v>4.9766657365095703</v>
      </c>
      <c r="Z94" s="29">
        <v>4.9798586903009348</v>
      </c>
      <c r="AA94" s="29">
        <v>4.983317622385484</v>
      </c>
      <c r="AB94" s="29">
        <v>4.9855859968490188</v>
      </c>
      <c r="AC94" s="29">
        <v>4.9879718843134579</v>
      </c>
      <c r="AD94" s="29">
        <v>4.9901391178593357</v>
      </c>
      <c r="AE94" s="29">
        <v>4.9928291756282155</v>
      </c>
      <c r="AF94" s="29">
        <v>4.995698542228328</v>
      </c>
      <c r="AG94" s="29">
        <v>4.9960102333901286</v>
      </c>
      <c r="AH94" s="27">
        <v>0.5219033267295119</v>
      </c>
      <c r="AI94" s="27">
        <v>6.9651608358046957E-2</v>
      </c>
      <c r="AJ94" s="45">
        <v>1.1261286544003183E-2</v>
      </c>
      <c r="AK94" s="45">
        <v>1.170646426104538E-3</v>
      </c>
    </row>
    <row r="95" spans="1:44" ht="13.8" thickBot="1">
      <c r="A95" s="107" t="str">
        <f t="shared" si="5"/>
        <v>Barley_Imports</v>
      </c>
      <c r="B95" s="113" t="s">
        <v>4</v>
      </c>
      <c r="C95" s="140">
        <v>0.82119557999999993</v>
      </c>
      <c r="D95" s="140">
        <v>0.657805482</v>
      </c>
      <c r="E95" s="140">
        <v>0.70505634499999992</v>
      </c>
      <c r="F95" s="140">
        <v>0.98198949099999999</v>
      </c>
      <c r="G95" s="140">
        <v>1.07643087</v>
      </c>
      <c r="H95" s="140">
        <v>0.93488912600000007</v>
      </c>
      <c r="I95" s="140">
        <v>1.072334084</v>
      </c>
      <c r="J95" s="140">
        <v>0.41356716600000004</v>
      </c>
      <c r="K95" s="140">
        <v>0.68743300899999993</v>
      </c>
      <c r="L95" s="140">
        <v>0.79938539399999997</v>
      </c>
      <c r="M95" s="140">
        <v>1.3834457150000001</v>
      </c>
      <c r="N95" s="140">
        <v>1.30212602</v>
      </c>
      <c r="O95" s="140">
        <v>1.4452086599999998</v>
      </c>
      <c r="P95" s="140">
        <v>0.93780383000000012</v>
      </c>
      <c r="Q95" s="140">
        <v>1.891836429</v>
      </c>
      <c r="R95" s="140">
        <v>1.248994479</v>
      </c>
      <c r="S95" s="140">
        <v>1.0664184219999999</v>
      </c>
      <c r="T95" s="140">
        <v>2.0364884710000002</v>
      </c>
      <c r="U95" s="140">
        <v>1.5</v>
      </c>
      <c r="V95" s="140">
        <v>1.3462099565727479</v>
      </c>
      <c r="W95" s="140">
        <v>1.3070601338919858</v>
      </c>
      <c r="X95" s="140">
        <v>1.3003725285614742</v>
      </c>
      <c r="Y95" s="140">
        <v>1.3017539913515734</v>
      </c>
      <c r="Z95" s="140">
        <v>1.3003225422331444</v>
      </c>
      <c r="AA95" s="140">
        <v>1.2988252767543738</v>
      </c>
      <c r="AB95" s="140">
        <v>1.2982888067632852</v>
      </c>
      <c r="AC95" s="140">
        <v>1.2955828474706323</v>
      </c>
      <c r="AD95" s="140">
        <v>1.3011216861683839</v>
      </c>
      <c r="AE95" s="140">
        <v>1.298905460624763</v>
      </c>
      <c r="AF95" s="140">
        <v>1.3019071105399764</v>
      </c>
      <c r="AG95" s="140">
        <v>1.3007734958991046</v>
      </c>
      <c r="AH95" s="139">
        <v>0.80985754466666682</v>
      </c>
      <c r="AI95" s="139">
        <v>-0.23352880176756208</v>
      </c>
      <c r="AJ95" s="152">
        <v>7.7930018415851093E-2</v>
      </c>
      <c r="AK95" s="152">
        <v>-1.3665489734326131E-2</v>
      </c>
    </row>
    <row r="96" spans="1:44" ht="13.8" thickBot="1">
      <c r="A96" s="107" t="str">
        <f t="shared" si="5"/>
        <v>Barley_Exports</v>
      </c>
      <c r="B96" s="113" t="s">
        <v>5</v>
      </c>
      <c r="C96" s="140">
        <v>6.0734018839999999</v>
      </c>
      <c r="D96" s="140">
        <v>5.9000566550000002</v>
      </c>
      <c r="E96" s="140">
        <v>6.5572819850000004</v>
      </c>
      <c r="F96" s="140">
        <v>5.9513107759999997</v>
      </c>
      <c r="G96" s="140">
        <v>3.431576583</v>
      </c>
      <c r="H96" s="140">
        <v>7.4240619570000002</v>
      </c>
      <c r="I96" s="140">
        <v>5.6307603380000009</v>
      </c>
      <c r="J96" s="140">
        <v>7.8076972359999992</v>
      </c>
      <c r="K96" s="140">
        <v>8.3309971269999998</v>
      </c>
      <c r="L96" s="140">
        <v>12.049769119</v>
      </c>
      <c r="M96" s="140">
        <v>13.481520514</v>
      </c>
      <c r="N96" s="140">
        <v>8.6044483760000006</v>
      </c>
      <c r="O96" s="140">
        <v>8.8555905759999991</v>
      </c>
      <c r="P96" s="140">
        <v>7.8857977740000003</v>
      </c>
      <c r="Q96" s="140">
        <v>10.520487842</v>
      </c>
      <c r="R96" s="140">
        <v>10.61290582</v>
      </c>
      <c r="S96" s="140">
        <v>10.482214786</v>
      </c>
      <c r="T96" s="140">
        <v>9.9593446270000001</v>
      </c>
      <c r="U96" s="140">
        <v>10</v>
      </c>
      <c r="V96" s="140">
        <v>9.7953196078321714</v>
      </c>
      <c r="W96" s="140">
        <v>9.7559092988216012</v>
      </c>
      <c r="X96" s="140">
        <v>9.82617135346017</v>
      </c>
      <c r="Y96" s="140">
        <v>10.018976856230873</v>
      </c>
      <c r="Z96" s="140">
        <v>10.269775522062524</v>
      </c>
      <c r="AA96" s="140">
        <v>10.546681572804923</v>
      </c>
      <c r="AB96" s="140">
        <v>10.757218470302956</v>
      </c>
      <c r="AC96" s="140">
        <v>10.875751744538411</v>
      </c>
      <c r="AD96" s="140">
        <v>10.977138656801451</v>
      </c>
      <c r="AE96" s="140">
        <v>11.102544023409138</v>
      </c>
      <c r="AF96" s="140">
        <v>11.198626234410012</v>
      </c>
      <c r="AG96" s="140">
        <v>11.332607963823145</v>
      </c>
      <c r="AH96" s="139">
        <v>2.8907015706666659</v>
      </c>
      <c r="AI96" s="139">
        <v>1.1854214928231457</v>
      </c>
      <c r="AJ96" s="152">
        <v>3.4098562800527074E-2</v>
      </c>
      <c r="AK96" s="152">
        <v>9.2498309178326021E-3</v>
      </c>
    </row>
    <row r="97" spans="1:44" ht="13.8" thickBot="1">
      <c r="A97" s="107" t="str">
        <f t="shared" si="5"/>
        <v>Barley_Domestic use</v>
      </c>
      <c r="B97" s="1" t="s">
        <v>135</v>
      </c>
      <c r="C97" s="29">
        <v>46.08828830282431</v>
      </c>
      <c r="D97" s="29">
        <v>48.249554973486624</v>
      </c>
      <c r="E97" s="29">
        <v>45.771750881709913</v>
      </c>
      <c r="F97" s="29">
        <v>48.904019919396262</v>
      </c>
      <c r="G97" s="29">
        <v>49.199964391193433</v>
      </c>
      <c r="H97" s="29">
        <v>50.382496721798127</v>
      </c>
      <c r="I97" s="29">
        <v>43.564548933334635</v>
      </c>
      <c r="J97" s="29">
        <v>44.621859804308237</v>
      </c>
      <c r="K97" s="29">
        <v>43.022490591567021</v>
      </c>
      <c r="L97" s="29">
        <v>43.024427357691792</v>
      </c>
      <c r="M97" s="29">
        <v>43.670098604043488</v>
      </c>
      <c r="N97" s="29">
        <v>48.145773922985157</v>
      </c>
      <c r="O97" s="29">
        <v>46.131495715836209</v>
      </c>
      <c r="P97" s="29">
        <v>41.315324394155553</v>
      </c>
      <c r="Q97" s="29">
        <v>44.493032000355548</v>
      </c>
      <c r="R97" s="29">
        <v>44.877783565547631</v>
      </c>
      <c r="S97" s="29">
        <v>42.9412138680905</v>
      </c>
      <c r="T97" s="29">
        <v>42.444765500583294</v>
      </c>
      <c r="U97" s="29">
        <v>41.502059254948264</v>
      </c>
      <c r="V97" s="29">
        <v>42.774327963717397</v>
      </c>
      <c r="W97" s="29">
        <v>42.562894581919068</v>
      </c>
      <c r="X97" s="29">
        <v>42.602529135617928</v>
      </c>
      <c r="Y97" s="29">
        <v>42.187973787979459</v>
      </c>
      <c r="Z97" s="29">
        <v>41.678555396880668</v>
      </c>
      <c r="AA97" s="29">
        <v>41.177024860711256</v>
      </c>
      <c r="AB97" s="29">
        <v>40.760806370501463</v>
      </c>
      <c r="AC97" s="29">
        <v>40.448627660273068</v>
      </c>
      <c r="AD97" s="29">
        <v>40.145883771439017</v>
      </c>
      <c r="AE97" s="29">
        <v>39.778297162710217</v>
      </c>
      <c r="AF97" s="29">
        <v>39.460224170011607</v>
      </c>
      <c r="AG97" s="29">
        <v>39.075159131366902</v>
      </c>
      <c r="AH97" s="27">
        <v>-1.4402869018626063</v>
      </c>
      <c r="AI97" s="27">
        <v>-3.2208537431737838</v>
      </c>
      <c r="AJ97" s="45">
        <v>-3.3429590750728268E-3</v>
      </c>
      <c r="AK97" s="45">
        <v>-6.5787541636764812E-3</v>
      </c>
    </row>
    <row r="98" spans="1:44" s="99" customFormat="1" ht="13.8" thickBot="1">
      <c r="A98" s="107" t="str">
        <f t="shared" si="5"/>
        <v>Barley_of which food and industrial</v>
      </c>
      <c r="B98" s="2" t="s">
        <v>1</v>
      </c>
      <c r="C98" s="30">
        <v>11.610995075421783</v>
      </c>
      <c r="D98" s="30">
        <v>10.414369427626362</v>
      </c>
      <c r="E98" s="30">
        <v>10.672561930455037</v>
      </c>
      <c r="F98" s="30">
        <v>10.832671550522832</v>
      </c>
      <c r="G98" s="30">
        <v>10.650593661124018</v>
      </c>
      <c r="H98" s="30">
        <v>10.204239681398235</v>
      </c>
      <c r="I98" s="30">
        <v>9.7661785987611065</v>
      </c>
      <c r="J98" s="30">
        <v>10.270235612977233</v>
      </c>
      <c r="K98" s="30">
        <v>10.041270965095535</v>
      </c>
      <c r="L98" s="30">
        <v>10.04955414404542</v>
      </c>
      <c r="M98" s="30">
        <v>10.303721128137239</v>
      </c>
      <c r="N98" s="30">
        <v>10.242311533860176</v>
      </c>
      <c r="O98" s="30">
        <v>10.095611209358246</v>
      </c>
      <c r="P98" s="30">
        <v>9.5963192265424233</v>
      </c>
      <c r="Q98" s="30">
        <v>9.5591029436979333</v>
      </c>
      <c r="R98" s="30">
        <v>8.7696410274844112</v>
      </c>
      <c r="S98" s="30">
        <v>9.4192194888795999</v>
      </c>
      <c r="T98" s="30">
        <v>9.3533134394718633</v>
      </c>
      <c r="U98" s="30">
        <v>9.4683113466501769</v>
      </c>
      <c r="V98" s="30">
        <v>10.934192156705974</v>
      </c>
      <c r="W98" s="30">
        <v>10.549704749019341</v>
      </c>
      <c r="X98" s="30">
        <v>10.564645943397553</v>
      </c>
      <c r="Y98" s="30">
        <v>10.058060864177611</v>
      </c>
      <c r="Z98" s="30">
        <v>9.5075198758484518</v>
      </c>
      <c r="AA98" s="30">
        <v>8.9514263267385967</v>
      </c>
      <c r="AB98" s="30">
        <v>8.4868147553463817</v>
      </c>
      <c r="AC98" s="30">
        <v>8.1278202051377573</v>
      </c>
      <c r="AD98" s="30">
        <v>7.7810594656916541</v>
      </c>
      <c r="AE98" s="30">
        <v>7.375311480292515</v>
      </c>
      <c r="AF98" s="30">
        <v>7.0193829638852998</v>
      </c>
      <c r="AG98" s="30">
        <v>6.593764614965747</v>
      </c>
      <c r="AH98" s="28">
        <v>-0.61228030061074534</v>
      </c>
      <c r="AI98" s="28">
        <v>-2.8198501433681331</v>
      </c>
      <c r="AJ98" s="46">
        <v>-6.2816108661174043E-3</v>
      </c>
      <c r="AK98" s="46">
        <v>-2.9233565737067035E-2</v>
      </c>
      <c r="AL98"/>
      <c r="AM98"/>
      <c r="AN98"/>
      <c r="AO98" s="97"/>
      <c r="AP98" s="97"/>
      <c r="AQ98" s="97"/>
      <c r="AR98" s="97"/>
    </row>
    <row r="99" spans="1:44" s="99" customFormat="1" ht="13.8" thickBot="1">
      <c r="A99" s="107" t="str">
        <f t="shared" si="5"/>
        <v>Barley_of which feed</v>
      </c>
      <c r="B99" s="2" t="s">
        <v>2</v>
      </c>
      <c r="C99" s="30">
        <v>33.604687200000001</v>
      </c>
      <c r="D99" s="30">
        <v>37.022337460000003</v>
      </c>
      <c r="E99" s="30">
        <v>34.427380119999995</v>
      </c>
      <c r="F99" s="30">
        <v>37.880103720000001</v>
      </c>
      <c r="G99" s="30">
        <v>38.206185477567139</v>
      </c>
      <c r="H99" s="30">
        <v>39.617899200000004</v>
      </c>
      <c r="I99" s="30">
        <v>33.135989000000002</v>
      </c>
      <c r="J99" s="30">
        <v>33.971853000000003</v>
      </c>
      <c r="K99" s="30">
        <v>32.636605000000003</v>
      </c>
      <c r="L99" s="30">
        <v>32.582589299999995</v>
      </c>
      <c r="M99" s="30">
        <v>33.007287699999999</v>
      </c>
      <c r="N99" s="30">
        <v>37.472706100000003</v>
      </c>
      <c r="O99" s="30">
        <v>35.593333333333334</v>
      </c>
      <c r="P99" s="30">
        <v>31.3</v>
      </c>
      <c r="Q99" s="30">
        <v>34.5</v>
      </c>
      <c r="R99" s="30">
        <v>35.6</v>
      </c>
      <c r="S99" s="30">
        <v>33</v>
      </c>
      <c r="T99" s="30">
        <v>32.5</v>
      </c>
      <c r="U99" s="30">
        <v>31.5</v>
      </c>
      <c r="V99" s="30">
        <v>31.426194120352239</v>
      </c>
      <c r="W99" s="30">
        <v>31.593748179266218</v>
      </c>
      <c r="X99" s="30">
        <v>31.60935272702465</v>
      </c>
      <c r="Y99" s="30">
        <v>31.689882003335427</v>
      </c>
      <c r="Z99" s="30">
        <v>31.728116633793245</v>
      </c>
      <c r="AA99" s="30">
        <v>31.794663897471541</v>
      </c>
      <c r="AB99" s="30">
        <v>31.860552233508947</v>
      </c>
      <c r="AC99" s="30">
        <v>31.927087758038915</v>
      </c>
      <c r="AD99" s="30">
        <v>31.98999727515362</v>
      </c>
      <c r="AE99" s="30">
        <v>32.048454544266384</v>
      </c>
      <c r="AF99" s="30">
        <v>32.106464521931407</v>
      </c>
      <c r="AG99" s="30">
        <v>32.16703147198632</v>
      </c>
      <c r="AH99" s="28">
        <v>-0.91481566666666936</v>
      </c>
      <c r="AI99" s="28">
        <v>-0.16630186134701574</v>
      </c>
      <c r="AJ99" s="46">
        <v>-2.7861521082218131E-3</v>
      </c>
      <c r="AK99" s="46">
        <v>-4.2962677770175262E-4</v>
      </c>
      <c r="AL99"/>
      <c r="AM99"/>
      <c r="AN99"/>
      <c r="AO99" s="97"/>
      <c r="AP99" s="97"/>
      <c r="AQ99" s="97"/>
      <c r="AR99" s="97"/>
    </row>
    <row r="100" spans="1:44" s="99" customFormat="1" ht="13.8" thickBot="1">
      <c r="A100" s="107" t="str">
        <f t="shared" si="5"/>
        <v>Barley_of which bioenergy</v>
      </c>
      <c r="B100" s="2" t="s">
        <v>3</v>
      </c>
      <c r="C100" s="30">
        <v>0.87260602740252535</v>
      </c>
      <c r="D100" s="30">
        <v>0.81284808586025992</v>
      </c>
      <c r="E100" s="30">
        <v>0.67180883125488078</v>
      </c>
      <c r="F100" s="30">
        <v>0.19124464887342826</v>
      </c>
      <c r="G100" s="30">
        <v>0.34318525250227466</v>
      </c>
      <c r="H100" s="30">
        <v>0.56035784039988734</v>
      </c>
      <c r="I100" s="30">
        <v>0.66238133457352577</v>
      </c>
      <c r="J100" s="30">
        <v>0.37977119133099985</v>
      </c>
      <c r="K100" s="30">
        <v>0.34461462647148255</v>
      </c>
      <c r="L100" s="30">
        <v>0.39228391364637777</v>
      </c>
      <c r="M100" s="30">
        <v>0.3590897759062508</v>
      </c>
      <c r="N100" s="30">
        <v>0.43075628912497621</v>
      </c>
      <c r="O100" s="30">
        <v>0.44255117314462961</v>
      </c>
      <c r="P100" s="30">
        <v>0.41900516761312873</v>
      </c>
      <c r="Q100" s="30">
        <v>0.43392905665761544</v>
      </c>
      <c r="R100" s="30">
        <v>0.50814253806321874</v>
      </c>
      <c r="S100" s="30">
        <v>0.52199437921090108</v>
      </c>
      <c r="T100" s="30">
        <v>0.59145206111143012</v>
      </c>
      <c r="U100" s="30">
        <v>0.53374790829808705</v>
      </c>
      <c r="V100" s="30">
        <v>0.41394168665918446</v>
      </c>
      <c r="W100" s="30">
        <v>0.41944165363350977</v>
      </c>
      <c r="X100" s="30">
        <v>0.42853046519572652</v>
      </c>
      <c r="Y100" s="30">
        <v>0.44003092046642134</v>
      </c>
      <c r="Z100" s="30">
        <v>0.44291888723897016</v>
      </c>
      <c r="AA100" s="30">
        <v>0.43093463650111891</v>
      </c>
      <c r="AB100" s="30">
        <v>0.41343938164613425</v>
      </c>
      <c r="AC100" s="30">
        <v>0.39371969709639637</v>
      </c>
      <c r="AD100" s="30">
        <v>0.37482703059374367</v>
      </c>
      <c r="AE100" s="30">
        <v>0.35453113815131754</v>
      </c>
      <c r="AF100" s="30">
        <v>0.33437668419489974</v>
      </c>
      <c r="AG100" s="30">
        <v>0.31436304441483559</v>
      </c>
      <c r="AH100" s="28">
        <v>8.6809065414803321E-2</v>
      </c>
      <c r="AI100" s="28">
        <v>-0.23470173845863712</v>
      </c>
      <c r="AJ100" s="46">
        <v>1.7358761862037254E-2</v>
      </c>
      <c r="AK100" s="46">
        <v>-4.5409023534867421E-2</v>
      </c>
      <c r="AL100"/>
      <c r="AM100"/>
      <c r="AN100"/>
      <c r="AO100" s="97"/>
      <c r="AP100" s="97"/>
      <c r="AQ100" s="97"/>
      <c r="AR100" s="97"/>
    </row>
    <row r="101" spans="1:44" ht="13.8" thickBot="1">
      <c r="A101" s="107" t="str">
        <f t="shared" si="5"/>
        <v>Barley_Beginning stocks</v>
      </c>
      <c r="B101" s="2" t="s">
        <v>6</v>
      </c>
      <c r="C101" s="30">
        <v>10.46586506</v>
      </c>
      <c r="D101" s="30">
        <v>8.4204404531756971</v>
      </c>
      <c r="E101" s="30">
        <v>5.9222043066890873</v>
      </c>
      <c r="F101" s="30">
        <v>7.4194077849791578</v>
      </c>
      <c r="G101" s="30">
        <v>13.115696580582892</v>
      </c>
      <c r="H101" s="30">
        <v>17.228846476389464</v>
      </c>
      <c r="I101" s="30">
        <v>8.2152969235913424</v>
      </c>
      <c r="J101" s="30">
        <v>6.4644517362567049</v>
      </c>
      <c r="K101" s="30">
        <v>3.9281118619484818</v>
      </c>
      <c r="L101" s="30">
        <v>6.0242071523814449</v>
      </c>
      <c r="M101" s="30">
        <v>5.5198660696896518</v>
      </c>
      <c r="N101" s="30">
        <v>4.3830426666461655</v>
      </c>
      <c r="O101" s="30">
        <v>2.2585463876610117</v>
      </c>
      <c r="P101" s="30">
        <v>0.36631875582478196</v>
      </c>
      <c r="Q101" s="30">
        <v>2.0337404176692377</v>
      </c>
      <c r="R101" s="30">
        <v>4.425857004313686</v>
      </c>
      <c r="S101" s="30">
        <v>4.5836520977660733</v>
      </c>
      <c r="T101" s="30">
        <v>4.1115218656755648</v>
      </c>
      <c r="U101" s="30">
        <v>5.6770002090922649</v>
      </c>
      <c r="V101" s="30">
        <v>4.5372074762405603</v>
      </c>
      <c r="W101" s="30">
        <v>4.6555906052140088</v>
      </c>
      <c r="X101" s="30">
        <v>4.805060175456652</v>
      </c>
      <c r="Y101" s="30">
        <v>4.8292640124949058</v>
      </c>
      <c r="Z101" s="30">
        <v>4.7897816631344705</v>
      </c>
      <c r="AA101" s="30">
        <v>4.781662209090034</v>
      </c>
      <c r="AB101" s="30">
        <v>4.8095307463558896</v>
      </c>
      <c r="AC101" s="30">
        <v>4.8531447119174587</v>
      </c>
      <c r="AD101" s="30">
        <v>4.8865809755141862</v>
      </c>
      <c r="AE101" s="30">
        <v>4.9056736974668809</v>
      </c>
      <c r="AF101" s="30">
        <v>4.9386244769001202</v>
      </c>
      <c r="AG101" s="30">
        <v>4.9728937703238172</v>
      </c>
      <c r="AH101" s="28">
        <v>-1.4118954497542102</v>
      </c>
      <c r="AI101" s="28">
        <v>0.18216904614584983</v>
      </c>
      <c r="AJ101" s="46">
        <v>-2.5498295767727937E-2</v>
      </c>
      <c r="AK101" s="46">
        <v>3.1148593598397945E-3</v>
      </c>
    </row>
    <row r="102" spans="1:44" ht="13.8" thickBot="1">
      <c r="A102" s="107" t="str">
        <f t="shared" si="5"/>
        <v>Barley_Ending stocks</v>
      </c>
      <c r="B102" s="2" t="s">
        <v>7</v>
      </c>
      <c r="C102" s="30">
        <v>8.4204404531756971</v>
      </c>
      <c r="D102" s="30">
        <v>5.9222043066890873</v>
      </c>
      <c r="E102" s="30">
        <v>7.4194077849791578</v>
      </c>
      <c r="F102" s="30">
        <v>13.115696580582892</v>
      </c>
      <c r="G102" s="30">
        <v>17.228846476389464</v>
      </c>
      <c r="H102" s="30">
        <v>8.2152969235913424</v>
      </c>
      <c r="I102" s="30">
        <v>6.4644517362567049</v>
      </c>
      <c r="J102" s="30">
        <v>3.9281118619484818</v>
      </c>
      <c r="K102" s="30">
        <v>6.0242071523814449</v>
      </c>
      <c r="L102" s="30">
        <v>5.5198660696896518</v>
      </c>
      <c r="M102" s="30">
        <v>4.3830426666461655</v>
      </c>
      <c r="N102" s="30">
        <v>2.2585463876610117</v>
      </c>
      <c r="O102" s="30">
        <v>0.36631875582478196</v>
      </c>
      <c r="P102" s="30">
        <v>2.0337404176692377</v>
      </c>
      <c r="Q102" s="30">
        <v>4.425857004313686</v>
      </c>
      <c r="R102" s="30">
        <v>4.5836520977660733</v>
      </c>
      <c r="S102" s="30">
        <v>4.1115218656755648</v>
      </c>
      <c r="T102" s="30">
        <v>5.6770002090922649</v>
      </c>
      <c r="U102" s="30">
        <v>4.5372074762405603</v>
      </c>
      <c r="V102" s="30">
        <v>4.6555906052140088</v>
      </c>
      <c r="W102" s="30">
        <v>4.805060175456652</v>
      </c>
      <c r="X102" s="30">
        <v>4.8292640124949058</v>
      </c>
      <c r="Y102" s="30">
        <v>4.7897816631344705</v>
      </c>
      <c r="Z102" s="30">
        <v>4.781662209090034</v>
      </c>
      <c r="AA102" s="30">
        <v>4.8095307463558896</v>
      </c>
      <c r="AB102" s="30">
        <v>4.8531447119174587</v>
      </c>
      <c r="AC102" s="30">
        <v>4.8865809755141862</v>
      </c>
      <c r="AD102" s="30">
        <v>4.9056736974668809</v>
      </c>
      <c r="AE102" s="30">
        <v>4.9386244769001202</v>
      </c>
      <c r="AF102" s="30">
        <v>4.9728937703238172</v>
      </c>
      <c r="AG102" s="30">
        <v>5.0102742317187818</v>
      </c>
      <c r="AH102" s="28">
        <v>-0.69701373319274662</v>
      </c>
      <c r="AI102" s="28">
        <v>0.23503104804931851</v>
      </c>
      <c r="AJ102" s="46">
        <v>-1.3532227841727718E-2</v>
      </c>
      <c r="AK102" s="46">
        <v>4.0118384079286251E-3</v>
      </c>
    </row>
    <row r="103" spans="1:44" ht="13.8" thickBot="1">
      <c r="A103" s="107" t="str">
        <f t="shared" si="5"/>
        <v>Barley_of which intervention</v>
      </c>
      <c r="B103" s="2" t="s">
        <v>8</v>
      </c>
      <c r="C103" s="30">
        <v>2.1789999999999998</v>
      </c>
      <c r="D103" s="30">
        <v>0.06</v>
      </c>
      <c r="E103" s="30">
        <v>0</v>
      </c>
      <c r="F103" s="30">
        <v>0.92551499999999998</v>
      </c>
      <c r="G103" s="30">
        <v>5.4926890000000004</v>
      </c>
      <c r="H103" s="30">
        <v>0.51100000000000001</v>
      </c>
      <c r="I103" s="30">
        <v>9.2436999999999991E-2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0</v>
      </c>
      <c r="AE103" s="30">
        <v>0</v>
      </c>
      <c r="AF103" s="30">
        <v>0</v>
      </c>
      <c r="AG103" s="30">
        <v>0</v>
      </c>
      <c r="AH103" s="28">
        <v>-3.081233333333333E-2</v>
      </c>
      <c r="AI103" s="28">
        <v>0</v>
      </c>
      <c r="AJ103" s="46"/>
      <c r="AK103" s="46"/>
    </row>
    <row r="104" spans="1:44" ht="13.8" thickBot="1">
      <c r="A104" s="107" t="str">
        <f t="shared" si="5"/>
        <v>Barley_EU price in EUR/t</v>
      </c>
      <c r="B104" s="2" t="s">
        <v>80</v>
      </c>
      <c r="C104" s="23">
        <v>103.58754016666666</v>
      </c>
      <c r="D104" s="23">
        <v>134.3015668416667</v>
      </c>
      <c r="E104" s="23">
        <v>209.29539362499997</v>
      </c>
      <c r="F104" s="23">
        <v>122.89430930833333</v>
      </c>
      <c r="G104" s="23">
        <v>99.114724716666672</v>
      </c>
      <c r="H104" s="23">
        <v>188.65312361666665</v>
      </c>
      <c r="I104" s="23">
        <v>197.1364791666667</v>
      </c>
      <c r="J104" s="23">
        <v>221.73233610833336</v>
      </c>
      <c r="K104" s="23">
        <v>171.41754165833333</v>
      </c>
      <c r="L104" s="23">
        <v>164.38083402499998</v>
      </c>
      <c r="M104" s="23">
        <v>148.24679722500002</v>
      </c>
      <c r="N104" s="23">
        <v>135.34547014166665</v>
      </c>
      <c r="O104" s="23">
        <v>153.26362638333333</v>
      </c>
      <c r="P104" s="23">
        <v>186.37878541666669</v>
      </c>
      <c r="Q104" s="23">
        <v>162.12692499999994</v>
      </c>
      <c r="R104" s="23">
        <v>197.40050833333331</v>
      </c>
      <c r="S104" s="23">
        <v>286.26434235833329</v>
      </c>
      <c r="T104" s="23">
        <v>273.76761944166668</v>
      </c>
      <c r="U104" s="23">
        <v>228.27101236386699</v>
      </c>
      <c r="V104" s="23">
        <v>186.77749122726061</v>
      </c>
      <c r="W104" s="23">
        <v>178.86825012593872</v>
      </c>
      <c r="X104" s="23">
        <v>177.62502923185338</v>
      </c>
      <c r="Y104" s="23">
        <v>181.26324734352423</v>
      </c>
      <c r="Z104" s="23">
        <v>184.77370413068422</v>
      </c>
      <c r="AA104" s="23">
        <v>187.45314667800548</v>
      </c>
      <c r="AB104" s="23">
        <v>189.76027564072615</v>
      </c>
      <c r="AC104" s="23">
        <v>191.67037667399566</v>
      </c>
      <c r="AD104" s="23">
        <v>194.34679025355376</v>
      </c>
      <c r="AE104" s="23">
        <v>196.28199532693301</v>
      </c>
      <c r="AF104" s="23">
        <v>198.78527970138938</v>
      </c>
      <c r="AG104" s="23">
        <v>201.15047621758146</v>
      </c>
      <c r="AH104" s="28">
        <v>66.005539076844542</v>
      </c>
      <c r="AI104" s="28">
        <v>-61.617181837040903</v>
      </c>
      <c r="AJ104" s="46">
        <v>2.9349936213296245E-2</v>
      </c>
      <c r="AK104" s="46">
        <v>-2.2021975334714616E-2</v>
      </c>
    </row>
    <row r="105" spans="1:44" ht="13.8" thickBot="1">
      <c r="A105" s="107" t="str">
        <f t="shared" si="5"/>
        <v>Barley_World price in EUR/t</v>
      </c>
      <c r="B105" s="15" t="s">
        <v>44</v>
      </c>
      <c r="C105" s="31">
        <v>106.04134038273386</v>
      </c>
      <c r="D105" s="31">
        <v>140.92877168862333</v>
      </c>
      <c r="E105" s="31">
        <v>228.97411784064334</v>
      </c>
      <c r="F105" s="31">
        <v>128.09743289827603</v>
      </c>
      <c r="G105" s="31">
        <v>106.30690325691531</v>
      </c>
      <c r="H105" s="31">
        <v>191.14189804479548</v>
      </c>
      <c r="I105" s="31">
        <v>195.27711067878698</v>
      </c>
      <c r="J105" s="31">
        <v>231.09170128174978</v>
      </c>
      <c r="K105" s="31">
        <v>185.14619392199964</v>
      </c>
      <c r="L105" s="31">
        <v>155.66419116241934</v>
      </c>
      <c r="M105" s="31">
        <v>158.99589939960421</v>
      </c>
      <c r="N105" s="31">
        <v>142.87610012349833</v>
      </c>
      <c r="O105" s="31">
        <v>168.47319760951734</v>
      </c>
      <c r="P105" s="31">
        <v>186.6320828903053</v>
      </c>
      <c r="Q105" s="31">
        <v>164.3628312716115</v>
      </c>
      <c r="R105" s="31">
        <v>206.36823934408983</v>
      </c>
      <c r="S105" s="31">
        <v>269.9069688768605</v>
      </c>
      <c r="T105" s="31">
        <v>295.23809523809524</v>
      </c>
      <c r="U105" s="31">
        <v>242.93174244041489</v>
      </c>
      <c r="V105" s="31">
        <v>220.17880987163252</v>
      </c>
      <c r="W105" s="31">
        <v>210.50829779719902</v>
      </c>
      <c r="X105" s="31">
        <v>208.93850197176334</v>
      </c>
      <c r="Y105" s="31">
        <v>213.37382322334065</v>
      </c>
      <c r="Z105" s="31">
        <v>217.78340554403212</v>
      </c>
      <c r="AA105" s="31">
        <v>221.26793707816628</v>
      </c>
      <c r="AB105" s="31">
        <v>224.17188010594603</v>
      </c>
      <c r="AC105" s="31">
        <v>226.49168875541335</v>
      </c>
      <c r="AD105" s="31">
        <v>229.67998161425052</v>
      </c>
      <c r="AE105" s="31">
        <v>232.04119006814847</v>
      </c>
      <c r="AF105" s="31">
        <v>235.01120971468555</v>
      </c>
      <c r="AG105" s="31">
        <v>237.89616754138058</v>
      </c>
      <c r="AH105" s="28">
        <v>65.520600224278127</v>
      </c>
      <c r="AI105" s="28">
        <v>-31.462767977076339</v>
      </c>
      <c r="AJ105" s="46">
        <v>2.8263813196797116E-2</v>
      </c>
      <c r="AK105" s="46">
        <v>-1.0297490311953705E-2</v>
      </c>
    </row>
    <row r="106" spans="1:44" ht="13.8" thickBot="1">
      <c r="A106" s="107" t="str">
        <f t="shared" si="5"/>
        <v>Barley_World price in USD/t</v>
      </c>
      <c r="B106" s="16" t="s">
        <v>45</v>
      </c>
      <c r="C106" s="32">
        <v>131.92500000000001</v>
      </c>
      <c r="D106" s="32">
        <v>176.95</v>
      </c>
      <c r="E106" s="32">
        <v>313.80399999999997</v>
      </c>
      <c r="F106" s="32">
        <v>188.4</v>
      </c>
      <c r="G106" s="32">
        <v>148.27500000000001</v>
      </c>
      <c r="H106" s="32">
        <v>253.4</v>
      </c>
      <c r="I106" s="32">
        <v>271.81700000000001</v>
      </c>
      <c r="J106" s="32">
        <v>296.904</v>
      </c>
      <c r="K106" s="32">
        <v>245.89599999999999</v>
      </c>
      <c r="L106" s="32">
        <v>206.8</v>
      </c>
      <c r="M106" s="32">
        <v>176.40799999999999</v>
      </c>
      <c r="N106" s="32">
        <v>158.15</v>
      </c>
      <c r="O106" s="32">
        <v>190.321</v>
      </c>
      <c r="P106" s="32">
        <v>220.404</v>
      </c>
      <c r="Q106" s="32">
        <v>184</v>
      </c>
      <c r="R106" s="32">
        <v>235.71299999999999</v>
      </c>
      <c r="S106" s="32">
        <v>319.13799999999998</v>
      </c>
      <c r="T106" s="32">
        <v>310</v>
      </c>
      <c r="U106" s="32">
        <v>264.79559926005226</v>
      </c>
      <c r="V106" s="32">
        <v>239.99490276007944</v>
      </c>
      <c r="W106" s="32">
        <v>229.45404459894704</v>
      </c>
      <c r="X106" s="32">
        <v>230.27218386797566</v>
      </c>
      <c r="Y106" s="32">
        <v>236.03227538595613</v>
      </c>
      <c r="Z106" s="32">
        <v>241.33559962039322</v>
      </c>
      <c r="AA106" s="32">
        <v>245.49596904721128</v>
      </c>
      <c r="AB106" s="32">
        <v>249.01650885103973</v>
      </c>
      <c r="AC106" s="32">
        <v>251.89213989863745</v>
      </c>
      <c r="AD106" s="32">
        <v>255.69695955454335</v>
      </c>
      <c r="AE106" s="32">
        <v>258.5518711224002</v>
      </c>
      <c r="AF106" s="32">
        <v>261.99600033556067</v>
      </c>
      <c r="AG106" s="32">
        <v>265.29665790662767</v>
      </c>
      <c r="AH106" s="28">
        <v>26.438866420017405</v>
      </c>
      <c r="AI106" s="28">
        <v>-32.68120851338972</v>
      </c>
      <c r="AJ106" s="46">
        <v>9.334641980373419E-3</v>
      </c>
      <c r="AK106" s="46">
        <v>-9.6341700027042787E-3</v>
      </c>
    </row>
    <row r="107" spans="1:44" ht="13.8" thickBot="1"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155"/>
      <c r="AI107" s="155"/>
      <c r="AJ107" s="57"/>
      <c r="AK107" s="57"/>
    </row>
    <row r="108" spans="1:44" ht="13.8" thickBot="1"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155"/>
      <c r="AI108" s="155"/>
      <c r="AJ108" s="57"/>
      <c r="AK108" s="57"/>
    </row>
    <row r="109" spans="1:44" ht="14.4" thickBot="1">
      <c r="A109" t="s">
        <v>188</v>
      </c>
      <c r="B109" s="69" t="s">
        <v>239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210" t="s">
        <v>107</v>
      </c>
      <c r="AI109" s="211"/>
      <c r="AJ109" s="210" t="s">
        <v>124</v>
      </c>
      <c r="AK109" s="211"/>
    </row>
    <row r="110" spans="1:44" ht="13.8" thickBot="1">
      <c r="B110" s="10"/>
      <c r="C110" s="142">
        <v>2005</v>
      </c>
      <c r="D110" s="181">
        <v>2006</v>
      </c>
      <c r="E110" s="181">
        <v>2007</v>
      </c>
      <c r="F110" s="181">
        <v>2008</v>
      </c>
      <c r="G110" s="181">
        <v>2009</v>
      </c>
      <c r="H110" s="181">
        <v>2010</v>
      </c>
      <c r="I110" s="181">
        <v>2011</v>
      </c>
      <c r="J110" s="181">
        <v>2012</v>
      </c>
      <c r="K110" s="181">
        <v>2013</v>
      </c>
      <c r="L110" s="181">
        <v>2014</v>
      </c>
      <c r="M110" s="181">
        <v>2015</v>
      </c>
      <c r="N110" s="181">
        <v>2016</v>
      </c>
      <c r="O110" s="181">
        <v>2017</v>
      </c>
      <c r="P110" s="181">
        <v>2018</v>
      </c>
      <c r="Q110" s="181">
        <v>2019</v>
      </c>
      <c r="R110" s="181">
        <v>2020</v>
      </c>
      <c r="S110" s="181">
        <v>2021</v>
      </c>
      <c r="T110" s="181">
        <v>2022</v>
      </c>
      <c r="U110" s="181">
        <v>2023</v>
      </c>
      <c r="V110" s="181">
        <v>2024</v>
      </c>
      <c r="W110" s="181">
        <v>2025</v>
      </c>
      <c r="X110" s="181">
        <v>2026</v>
      </c>
      <c r="Y110" s="181">
        <v>2027</v>
      </c>
      <c r="Z110" s="181">
        <v>2028</v>
      </c>
      <c r="AA110" s="181">
        <v>2029</v>
      </c>
      <c r="AB110" s="181">
        <v>2030</v>
      </c>
      <c r="AC110" s="181">
        <v>2031</v>
      </c>
      <c r="AD110" s="181">
        <v>2032</v>
      </c>
      <c r="AE110" s="183">
        <v>2033</v>
      </c>
      <c r="AF110" s="183">
        <v>2034</v>
      </c>
      <c r="AG110" s="183">
        <v>2035</v>
      </c>
      <c r="AH110" s="181" t="s">
        <v>229</v>
      </c>
      <c r="AI110" s="181" t="s">
        <v>230</v>
      </c>
      <c r="AJ110" s="181" t="s">
        <v>231</v>
      </c>
      <c r="AK110" s="181" t="s">
        <v>232</v>
      </c>
    </row>
    <row r="111" spans="1:44" ht="13.8" thickBot="1">
      <c r="A111" s="107" t="str">
        <f>CONCATENATE($A$109,"_",B111)</f>
        <v>Maize_Production</v>
      </c>
      <c r="B111" s="1" t="s">
        <v>27</v>
      </c>
      <c r="C111" s="29">
        <v>65.006550000000004</v>
      </c>
      <c r="D111" s="29">
        <v>57.34581</v>
      </c>
      <c r="E111" s="29">
        <v>49.987439999999992</v>
      </c>
      <c r="F111" s="29">
        <v>65.927980000000019</v>
      </c>
      <c r="G111" s="29">
        <v>60.109920000000002</v>
      </c>
      <c r="H111" s="29">
        <v>59.944250000000011</v>
      </c>
      <c r="I111" s="29">
        <v>70.695809999999994</v>
      </c>
      <c r="J111" s="29">
        <v>59.529030000000006</v>
      </c>
      <c r="K111" s="29">
        <v>66.973089999999999</v>
      </c>
      <c r="L111" s="29">
        <v>77.736000000000004</v>
      </c>
      <c r="M111" s="29">
        <v>58.766570000000016</v>
      </c>
      <c r="N111" s="29">
        <v>60.203993194978203</v>
      </c>
      <c r="O111" s="29">
        <v>65.048540000000017</v>
      </c>
      <c r="P111" s="29">
        <v>69.308599999999998</v>
      </c>
      <c r="Q111" s="29">
        <v>70.416119999999992</v>
      </c>
      <c r="R111" s="29">
        <v>67.717280000000002</v>
      </c>
      <c r="S111" s="29">
        <v>73.474609999999984</v>
      </c>
      <c r="T111" s="29">
        <v>52.272359999999992</v>
      </c>
      <c r="U111" s="29">
        <v>60.623950265884851</v>
      </c>
      <c r="V111" s="29">
        <v>62.084441897566606</v>
      </c>
      <c r="W111" s="29">
        <v>62.296658872901489</v>
      </c>
      <c r="X111" s="29">
        <v>62.500030696922082</v>
      </c>
      <c r="Y111" s="29">
        <v>62.618228924172634</v>
      </c>
      <c r="Z111" s="29">
        <v>62.79754747067895</v>
      </c>
      <c r="AA111" s="29">
        <v>62.95487253294182</v>
      </c>
      <c r="AB111" s="29">
        <v>63.119134556126888</v>
      </c>
      <c r="AC111" s="29">
        <v>63.288127035823628</v>
      </c>
      <c r="AD111" s="29">
        <v>63.454209812196666</v>
      </c>
      <c r="AE111" s="29">
        <v>63.633689246319655</v>
      </c>
      <c r="AF111" s="29">
        <v>63.813301542683575</v>
      </c>
      <c r="AG111" s="29">
        <v>63.989234869119223</v>
      </c>
      <c r="AH111" s="27">
        <v>-3.6090032447050575</v>
      </c>
      <c r="AI111" s="27">
        <v>1.8655947804909516</v>
      </c>
      <c r="AJ111" s="45">
        <v>-5.6309924169542572E-3</v>
      </c>
      <c r="AK111" s="45">
        <v>2.4687314602613863E-3</v>
      </c>
    </row>
    <row r="112" spans="1:44" ht="13.8" thickBot="1">
      <c r="A112" s="107" t="str">
        <f t="shared" ref="A112:A124" si="6">CONCATENATE($A$109,"_",B112)</f>
        <v>Maize_Yield (t/ha)</v>
      </c>
      <c r="B112" s="1" t="s">
        <v>154</v>
      </c>
      <c r="C112" s="29">
        <v>6.9828561300613901</v>
      </c>
      <c r="D112" s="29">
        <v>6.4836867115978842</v>
      </c>
      <c r="E112" s="29">
        <v>5.8278011660862665</v>
      </c>
      <c r="F112" s="29">
        <v>7.1699191306655301</v>
      </c>
      <c r="G112" s="29">
        <v>6.9465538760227448</v>
      </c>
      <c r="H112" s="29">
        <v>7.1918888827567669</v>
      </c>
      <c r="I112" s="29">
        <v>7.6128655361196396</v>
      </c>
      <c r="J112" s="29">
        <v>6.0568506712194692</v>
      </c>
      <c r="K112" s="29">
        <v>6.8570438361634265</v>
      </c>
      <c r="L112" s="29">
        <v>8.1082857092194498</v>
      </c>
      <c r="M112" s="29">
        <v>6.4028774862036482</v>
      </c>
      <c r="N112" s="29">
        <v>7.0484676681747906</v>
      </c>
      <c r="O112" s="29">
        <v>7.8687908644977123</v>
      </c>
      <c r="P112" s="29">
        <v>8.3985381328718951</v>
      </c>
      <c r="Q112" s="29">
        <v>7.9023874560361973</v>
      </c>
      <c r="R112" s="29">
        <v>7.3175672974161641</v>
      </c>
      <c r="S112" s="29">
        <v>7.9457780901914115</v>
      </c>
      <c r="T112" s="29">
        <v>5.9051335175474042</v>
      </c>
      <c r="U112" s="29">
        <v>7.1458263532932307</v>
      </c>
      <c r="V112" s="29">
        <v>7.1987666200098674</v>
      </c>
      <c r="W112" s="29">
        <v>7.2115485891339874</v>
      </c>
      <c r="X112" s="29">
        <v>7.2137167288401045</v>
      </c>
      <c r="Y112" s="29">
        <v>7.2187419124630097</v>
      </c>
      <c r="Z112" s="29">
        <v>7.2329891187830739</v>
      </c>
      <c r="AA112" s="29">
        <v>7.2430202653049855</v>
      </c>
      <c r="AB112" s="29">
        <v>7.253848178191733</v>
      </c>
      <c r="AC112" s="29">
        <v>7.2653245218580471</v>
      </c>
      <c r="AD112" s="29">
        <v>7.2764026591876378</v>
      </c>
      <c r="AE112" s="29">
        <v>7.2888146553878119</v>
      </c>
      <c r="AF112" s="29">
        <v>7.3011188871827288</v>
      </c>
      <c r="AG112" s="29">
        <v>7.3128197904946255</v>
      </c>
      <c r="AH112" s="27">
        <v>0.15665930584317067</v>
      </c>
      <c r="AI112" s="27">
        <v>0.313907136817277</v>
      </c>
      <c r="AJ112" s="45">
        <v>2.2663330191652164E-3</v>
      </c>
      <c r="AK112" s="45">
        <v>3.6628704599768191E-3</v>
      </c>
    </row>
    <row r="113" spans="1:44" ht="13.8" thickBot="1">
      <c r="A113" s="107" t="str">
        <f t="shared" si="6"/>
        <v>Maize_Imports</v>
      </c>
      <c r="B113" s="113" t="s">
        <v>4</v>
      </c>
      <c r="C113" s="140">
        <v>2.3038172079999999</v>
      </c>
      <c r="D113" s="140">
        <v>5.1181381320000003</v>
      </c>
      <c r="E113" s="140">
        <v>14.64957156</v>
      </c>
      <c r="F113" s="140">
        <v>3.4808613310000003</v>
      </c>
      <c r="G113" s="140">
        <v>2.1288835639999997</v>
      </c>
      <c r="H113" s="140">
        <v>7.2347625010000005</v>
      </c>
      <c r="I113" s="140">
        <v>6.1252460099999997</v>
      </c>
      <c r="J113" s="140">
        <v>10.526237225999999</v>
      </c>
      <c r="K113" s="140">
        <v>14.253475785000001</v>
      </c>
      <c r="L113" s="140">
        <v>9.3245089350000008</v>
      </c>
      <c r="M113" s="140">
        <v>13.195940556</v>
      </c>
      <c r="N113" s="140">
        <v>12.923303642999999</v>
      </c>
      <c r="O113" s="140">
        <v>17.187846278000002</v>
      </c>
      <c r="P113" s="140">
        <v>22.582513774999999</v>
      </c>
      <c r="Q113" s="140">
        <v>18.45462779</v>
      </c>
      <c r="R113" s="140">
        <v>14.520295824</v>
      </c>
      <c r="S113" s="140">
        <v>16.282543398999998</v>
      </c>
      <c r="T113" s="140">
        <v>25.965261701999999</v>
      </c>
      <c r="U113" s="140">
        <v>20</v>
      </c>
      <c r="V113" s="140">
        <v>18.044220335853414</v>
      </c>
      <c r="W113" s="140">
        <v>18.141604131322214</v>
      </c>
      <c r="X113" s="140">
        <v>17.853279308908714</v>
      </c>
      <c r="Y113" s="140">
        <v>17.840210457138692</v>
      </c>
      <c r="Z113" s="140">
        <v>17.85634792242519</v>
      </c>
      <c r="AA113" s="140">
        <v>17.842961074883611</v>
      </c>
      <c r="AB113" s="140">
        <v>17.824377733122439</v>
      </c>
      <c r="AC113" s="140">
        <v>17.795277629046161</v>
      </c>
      <c r="AD113" s="140">
        <v>17.758762978758455</v>
      </c>
      <c r="AE113" s="140">
        <v>17.720749497628205</v>
      </c>
      <c r="AF113" s="140">
        <v>17.684394439649211</v>
      </c>
      <c r="AG113" s="140">
        <v>17.642088298215761</v>
      </c>
      <c r="AH113" s="139">
        <v>10.44761536</v>
      </c>
      <c r="AI113" s="139">
        <v>-3.1071800687842384</v>
      </c>
      <c r="AJ113" s="152">
        <v>7.2530341449616176E-2</v>
      </c>
      <c r="AK113" s="152">
        <v>-1.3427663598186035E-2</v>
      </c>
    </row>
    <row r="114" spans="1:44" ht="13.8" thickBot="1">
      <c r="A114" s="107" t="str">
        <f t="shared" si="6"/>
        <v>Maize_Exports</v>
      </c>
      <c r="B114" s="113" t="s">
        <v>5</v>
      </c>
      <c r="C114" s="140">
        <v>1.8166929760000001</v>
      </c>
      <c r="D114" s="140">
        <v>1.8267968270000001</v>
      </c>
      <c r="E114" s="140">
        <v>1.3737203259999999</v>
      </c>
      <c r="F114" s="140">
        <v>2.7426633489999999</v>
      </c>
      <c r="G114" s="140">
        <v>2.452930968</v>
      </c>
      <c r="H114" s="140">
        <v>1.9430071100000001</v>
      </c>
      <c r="I114" s="140">
        <v>4.1950274299999997</v>
      </c>
      <c r="J114" s="140">
        <v>2.6931734679999999</v>
      </c>
      <c r="K114" s="140">
        <v>4.1714026899999999</v>
      </c>
      <c r="L114" s="140">
        <v>4.9441155259999992</v>
      </c>
      <c r="M114" s="140">
        <v>3.0588163320000001</v>
      </c>
      <c r="N114" s="140">
        <v>3.3091525699999997</v>
      </c>
      <c r="O114" s="140">
        <v>2.7692433460000001</v>
      </c>
      <c r="P114" s="140">
        <v>4.215818498</v>
      </c>
      <c r="Q114" s="140">
        <v>5.8664226639999999</v>
      </c>
      <c r="R114" s="140">
        <v>3.6727471920000001</v>
      </c>
      <c r="S114" s="140">
        <v>6.5615484259999999</v>
      </c>
      <c r="T114" s="140">
        <v>4.1763718070000007</v>
      </c>
      <c r="U114" s="140">
        <v>4.7528709896666665</v>
      </c>
      <c r="V114" s="140">
        <v>4.3967623439271772</v>
      </c>
      <c r="W114" s="140">
        <v>4.7850982133944706</v>
      </c>
      <c r="X114" s="140">
        <v>4.7499001512257086</v>
      </c>
      <c r="Y114" s="140">
        <v>4.6927561262758219</v>
      </c>
      <c r="Z114" s="140">
        <v>4.6333884847540618</v>
      </c>
      <c r="AA114" s="140">
        <v>4.5764001992959491</v>
      </c>
      <c r="AB114" s="140">
        <v>4.5198593684682669</v>
      </c>
      <c r="AC114" s="140">
        <v>4.4641529240407456</v>
      </c>
      <c r="AD114" s="140">
        <v>4.4090242173780796</v>
      </c>
      <c r="AE114" s="140">
        <v>4.3540199191693247</v>
      </c>
      <c r="AF114" s="140">
        <v>4.2989063646698069</v>
      </c>
      <c r="AG114" s="140">
        <v>4.1898233000576912</v>
      </c>
      <c r="AH114" s="139">
        <v>1.4770625448888897</v>
      </c>
      <c r="AI114" s="139">
        <v>-0.97377377416453115</v>
      </c>
      <c r="AJ114" s="152">
        <v>3.4268752736948897E-2</v>
      </c>
      <c r="AK114" s="152">
        <v>-1.7263816274693755E-2</v>
      </c>
    </row>
    <row r="115" spans="1:44" ht="13.8" thickBot="1">
      <c r="A115" s="107" t="str">
        <f t="shared" si="6"/>
        <v>Maize_Domestic use</v>
      </c>
      <c r="B115" s="1" t="s">
        <v>135</v>
      </c>
      <c r="C115" s="29">
        <v>59.271124991103441</v>
      </c>
      <c r="D115" s="29">
        <v>61.978397464089774</v>
      </c>
      <c r="E115" s="29">
        <v>63.645242284604308</v>
      </c>
      <c r="F115" s="29">
        <v>63.287256699329717</v>
      </c>
      <c r="G115" s="29">
        <v>62.684027386348156</v>
      </c>
      <c r="H115" s="29">
        <v>65.845453332999114</v>
      </c>
      <c r="I115" s="29">
        <v>70.130888601441811</v>
      </c>
      <c r="J115" s="29">
        <v>74.178801919014347</v>
      </c>
      <c r="K115" s="29">
        <v>76.388153205624548</v>
      </c>
      <c r="L115" s="29">
        <v>76.095680638071372</v>
      </c>
      <c r="M115" s="29">
        <v>72.554531638100556</v>
      </c>
      <c r="N115" s="29">
        <v>66.938950422284663</v>
      </c>
      <c r="O115" s="29">
        <v>74.263875749165635</v>
      </c>
      <c r="P115" s="29">
        <v>82.667029410807189</v>
      </c>
      <c r="Q115" s="29">
        <v>85.016221390435618</v>
      </c>
      <c r="R115" s="29">
        <v>80.591525863683046</v>
      </c>
      <c r="S115" s="29">
        <v>82.367154968307688</v>
      </c>
      <c r="T115" s="29">
        <v>75.080867250247493</v>
      </c>
      <c r="U115" s="29">
        <v>77.238599651360317</v>
      </c>
      <c r="V115" s="29">
        <v>74.020771377964635</v>
      </c>
      <c r="W115" s="29">
        <v>75.571487104540438</v>
      </c>
      <c r="X115" s="29">
        <v>75.539220299568285</v>
      </c>
      <c r="Y115" s="29">
        <v>75.733219133801782</v>
      </c>
      <c r="Z115" s="29">
        <v>75.978326481070653</v>
      </c>
      <c r="AA115" s="29">
        <v>76.175128126794249</v>
      </c>
      <c r="AB115" s="29">
        <v>76.372977757476406</v>
      </c>
      <c r="AC115" s="29">
        <v>76.569016314348445</v>
      </c>
      <c r="AD115" s="29">
        <v>76.75598890914452</v>
      </c>
      <c r="AE115" s="29">
        <v>76.950618028487256</v>
      </c>
      <c r="AF115" s="29">
        <v>77.146837960409954</v>
      </c>
      <c r="AG115" s="29">
        <v>77.440710995859945</v>
      </c>
      <c r="AH115" s="27">
        <v>4.6629260479449357</v>
      </c>
      <c r="AI115" s="27">
        <v>-0.78816296077856407</v>
      </c>
      <c r="AJ115" s="45">
        <v>6.1645790071153785E-3</v>
      </c>
      <c r="AK115" s="45">
        <v>-8.4349301039698954E-4</v>
      </c>
    </row>
    <row r="116" spans="1:44" s="99" customFormat="1" ht="13.8" thickBot="1">
      <c r="A116" s="107" t="str">
        <f t="shared" si="6"/>
        <v>Maize_of which food and industrial</v>
      </c>
      <c r="B116" s="2" t="s">
        <v>1</v>
      </c>
      <c r="C116" s="30">
        <v>10.703029304615795</v>
      </c>
      <c r="D116" s="30">
        <v>12.476959786545326</v>
      </c>
      <c r="E116" s="30">
        <v>12.051280856503549</v>
      </c>
      <c r="F116" s="30">
        <v>13.398882847848222</v>
      </c>
      <c r="G116" s="30">
        <v>12.163785005333182</v>
      </c>
      <c r="H116" s="30">
        <v>12.602210772468005</v>
      </c>
      <c r="I116" s="30">
        <v>12.626614670440116</v>
      </c>
      <c r="J116" s="30">
        <v>12.926921048320015</v>
      </c>
      <c r="K116" s="30">
        <v>11.520989221985726</v>
      </c>
      <c r="L116" s="30">
        <v>11.110045141965935</v>
      </c>
      <c r="M116" s="30">
        <v>11.847418327624613</v>
      </c>
      <c r="N116" s="30">
        <v>9.0615569821036956</v>
      </c>
      <c r="O116" s="30">
        <v>11.623499510014693</v>
      </c>
      <c r="P116" s="30">
        <v>11.815494265582348</v>
      </c>
      <c r="Q116" s="30">
        <v>10.55671553146359</v>
      </c>
      <c r="R116" s="30">
        <v>10.329041389484743</v>
      </c>
      <c r="S116" s="30">
        <v>10.895407780328529</v>
      </c>
      <c r="T116" s="30">
        <v>10.848721146687929</v>
      </c>
      <c r="U116" s="30">
        <v>12.815300700037682</v>
      </c>
      <c r="V116" s="30">
        <v>8.7036750696062182</v>
      </c>
      <c r="W116" s="30">
        <v>9.8489577256914824</v>
      </c>
      <c r="X116" s="30">
        <v>9.748643395293028</v>
      </c>
      <c r="Y116" s="30">
        <v>9.5908920201811902</v>
      </c>
      <c r="Z116" s="30">
        <v>9.568254392744489</v>
      </c>
      <c r="AA116" s="30">
        <v>9.7735369327084722</v>
      </c>
      <c r="AB116" s="30">
        <v>10.012560502029725</v>
      </c>
      <c r="AC116" s="30">
        <v>10.28927570345148</v>
      </c>
      <c r="AD116" s="30">
        <v>10.568026546849801</v>
      </c>
      <c r="AE116" s="30">
        <v>10.87465021380169</v>
      </c>
      <c r="AF116" s="30">
        <v>11.182574644474464</v>
      </c>
      <c r="AG116" s="30">
        <v>11.596672067827374</v>
      </c>
      <c r="AH116" s="28">
        <v>-0.83836510456390556</v>
      </c>
      <c r="AI116" s="28">
        <v>7.6862192142659325E-2</v>
      </c>
      <c r="AJ116" s="46">
        <v>-7.0003460756670674E-3</v>
      </c>
      <c r="AK116" s="46">
        <v>5.5432149290890464E-4</v>
      </c>
      <c r="AL116"/>
      <c r="AM116"/>
      <c r="AN116"/>
      <c r="AO116" s="97"/>
      <c r="AP116" s="97"/>
      <c r="AQ116" s="97"/>
      <c r="AR116" s="97"/>
    </row>
    <row r="117" spans="1:44" s="99" customFormat="1" ht="13.8" thickBot="1">
      <c r="A117" s="107" t="str">
        <f t="shared" si="6"/>
        <v>Maize_of which feed</v>
      </c>
      <c r="B117" s="2" t="s">
        <v>2</v>
      </c>
      <c r="C117" s="30">
        <v>48.17</v>
      </c>
      <c r="D117" s="30">
        <v>48.955999999999996</v>
      </c>
      <c r="E117" s="30">
        <v>50.746999999999993</v>
      </c>
      <c r="F117" s="30">
        <v>47.845999999999997</v>
      </c>
      <c r="G117" s="30">
        <v>47.687090768997024</v>
      </c>
      <c r="H117" s="30">
        <v>49.980999999999995</v>
      </c>
      <c r="I117" s="30">
        <v>53.940000000000005</v>
      </c>
      <c r="J117" s="30">
        <v>57</v>
      </c>
      <c r="K117" s="30">
        <v>60.010000000000005</v>
      </c>
      <c r="L117" s="30">
        <v>59.706000000000003</v>
      </c>
      <c r="M117" s="30">
        <v>56.143000000000001</v>
      </c>
      <c r="N117" s="30">
        <v>52.800000000000004</v>
      </c>
      <c r="O117" s="30">
        <v>57.1</v>
      </c>
      <c r="P117" s="30">
        <v>65.2</v>
      </c>
      <c r="Q117" s="30">
        <v>68.099999999999994</v>
      </c>
      <c r="R117" s="30">
        <v>63.5</v>
      </c>
      <c r="S117" s="30">
        <v>64.599999999999994</v>
      </c>
      <c r="T117" s="30">
        <v>58</v>
      </c>
      <c r="U117" s="30">
        <v>58.9</v>
      </c>
      <c r="V117" s="30">
        <v>59.001646194177603</v>
      </c>
      <c r="W117" s="30">
        <v>59.299421269749331</v>
      </c>
      <c r="X117" s="30">
        <v>59.238666846958417</v>
      </c>
      <c r="Y117" s="30">
        <v>59.418885863342027</v>
      </c>
      <c r="Z117" s="30">
        <v>59.647353901546111</v>
      </c>
      <c r="AA117" s="30">
        <v>59.821390297258063</v>
      </c>
      <c r="AB117" s="30">
        <v>59.98769539629707</v>
      </c>
      <c r="AC117" s="30">
        <v>60.151352526009802</v>
      </c>
      <c r="AD117" s="30">
        <v>60.296218333264655</v>
      </c>
      <c r="AE117" s="30">
        <v>60.448955630349452</v>
      </c>
      <c r="AF117" s="30">
        <v>60.606448173166953</v>
      </c>
      <c r="AG117" s="30">
        <v>60.758983094405643</v>
      </c>
      <c r="AH117" s="28">
        <v>3.5166666666666728</v>
      </c>
      <c r="AI117" s="28">
        <v>0.25898309440564304</v>
      </c>
      <c r="AJ117" s="46">
        <v>6.0064203974062027E-3</v>
      </c>
      <c r="AK117" s="46">
        <v>3.5602803952272666E-4</v>
      </c>
      <c r="AL117"/>
      <c r="AM117"/>
      <c r="AN117"/>
      <c r="AO117" s="97"/>
      <c r="AP117" s="97"/>
      <c r="AQ117" s="97"/>
      <c r="AR117" s="97"/>
    </row>
    <row r="118" spans="1:44" s="99" customFormat="1" ht="13.8" thickBot="1">
      <c r="A118" s="107" t="str">
        <f t="shared" si="6"/>
        <v>Maize_of which bioenergy</v>
      </c>
      <c r="B118" s="2" t="s">
        <v>3</v>
      </c>
      <c r="C118" s="30">
        <v>0.39809568648764476</v>
      </c>
      <c r="D118" s="30">
        <v>0.5454376775444516</v>
      </c>
      <c r="E118" s="30">
        <v>0.84696142810076658</v>
      </c>
      <c r="F118" s="30">
        <v>2.0423738514814982</v>
      </c>
      <c r="G118" s="30">
        <v>2.8331516120179496</v>
      </c>
      <c r="H118" s="30">
        <v>3.2622425605311127</v>
      </c>
      <c r="I118" s="30">
        <v>3.5642739310016891</v>
      </c>
      <c r="J118" s="30">
        <v>4.2518808706943316</v>
      </c>
      <c r="K118" s="30">
        <v>4.8571639836388165</v>
      </c>
      <c r="L118" s="30">
        <v>5.279635496105433</v>
      </c>
      <c r="M118" s="30">
        <v>4.5641133104759426</v>
      </c>
      <c r="N118" s="30">
        <v>5.0773934401809617</v>
      </c>
      <c r="O118" s="30">
        <v>5.5403762391509419</v>
      </c>
      <c r="P118" s="30">
        <v>5.6515351452248384</v>
      </c>
      <c r="Q118" s="30">
        <v>6.3595058589720335</v>
      </c>
      <c r="R118" s="30">
        <v>6.7624844741983017</v>
      </c>
      <c r="S118" s="30">
        <v>6.8717471879791638</v>
      </c>
      <c r="T118" s="30">
        <v>6.2321461035595647</v>
      </c>
      <c r="U118" s="30">
        <v>5.5232989513226372</v>
      </c>
      <c r="V118" s="30">
        <v>6.3154501141808144</v>
      </c>
      <c r="W118" s="30">
        <v>6.4231081090996245</v>
      </c>
      <c r="X118" s="30">
        <v>6.5519100573168405</v>
      </c>
      <c r="Y118" s="30">
        <v>6.7234412502785652</v>
      </c>
      <c r="Z118" s="30">
        <v>6.7627181867800514</v>
      </c>
      <c r="AA118" s="30">
        <v>6.5802008968277139</v>
      </c>
      <c r="AB118" s="30">
        <v>6.3727218591496113</v>
      </c>
      <c r="AC118" s="30">
        <v>6.1283880848871632</v>
      </c>
      <c r="AD118" s="30">
        <v>5.8917440290300638</v>
      </c>
      <c r="AE118" s="30">
        <v>5.6270121843361123</v>
      </c>
      <c r="AF118" s="30">
        <v>5.357815142768537</v>
      </c>
      <c r="AG118" s="30">
        <v>5.0850558336269271</v>
      </c>
      <c r="AH118" s="28">
        <v>1.9846244858421755</v>
      </c>
      <c r="AI118" s="28">
        <v>-1.1240082473268611</v>
      </c>
      <c r="AJ118" s="46">
        <v>3.926356954238841E-2</v>
      </c>
      <c r="AK118" s="46">
        <v>-1.650430031523642E-2</v>
      </c>
      <c r="AL118"/>
      <c r="AM118"/>
      <c r="AN118"/>
      <c r="AO118" s="97"/>
      <c r="AP118" s="97"/>
      <c r="AQ118" s="97"/>
      <c r="AR118" s="97"/>
    </row>
    <row r="119" spans="1:44" ht="13.8" thickBot="1">
      <c r="A119" s="107" t="str">
        <f t="shared" si="6"/>
        <v>Maize_Beginning stocks</v>
      </c>
      <c r="B119" s="2" t="s">
        <v>6</v>
      </c>
      <c r="C119" s="30">
        <v>7.2030755399999995</v>
      </c>
      <c r="D119" s="30">
        <v>13.425624780896577</v>
      </c>
      <c r="E119" s="30">
        <v>12.084378621806795</v>
      </c>
      <c r="F119" s="30">
        <v>11.702427571202485</v>
      </c>
      <c r="G119" s="30">
        <v>15.081348853872786</v>
      </c>
      <c r="H119" s="30">
        <v>12.183194063524644</v>
      </c>
      <c r="I119" s="30">
        <v>11.57374612152555</v>
      </c>
      <c r="J119" s="30">
        <v>14.068886100083734</v>
      </c>
      <c r="K119" s="30">
        <v>7.2521779390693766</v>
      </c>
      <c r="L119" s="30">
        <v>7.9191878284448221</v>
      </c>
      <c r="M119" s="30">
        <v>13.939900599373441</v>
      </c>
      <c r="N119" s="30">
        <v>10.289063185272894</v>
      </c>
      <c r="O119" s="30">
        <v>13.168257030966432</v>
      </c>
      <c r="P119" s="30">
        <v>18.3715242138008</v>
      </c>
      <c r="Q119" s="30">
        <v>23.379790079993636</v>
      </c>
      <c r="R119" s="30">
        <v>21.367893815558006</v>
      </c>
      <c r="S119" s="30">
        <v>19.341196583874982</v>
      </c>
      <c r="T119" s="30">
        <v>20.169646588567296</v>
      </c>
      <c r="U119" s="30">
        <v>19.150029233319771</v>
      </c>
      <c r="V119" s="30">
        <v>17.782508858177636</v>
      </c>
      <c r="W119" s="30">
        <v>19.491191957940202</v>
      </c>
      <c r="X119" s="30">
        <v>19.571516994104005</v>
      </c>
      <c r="Y119" s="30">
        <v>19.635239055763584</v>
      </c>
      <c r="Z119" s="30">
        <v>19.665920974787188</v>
      </c>
      <c r="AA119" s="30">
        <v>19.706563700751435</v>
      </c>
      <c r="AB119" s="30">
        <v>19.751000414670699</v>
      </c>
      <c r="AC119" s="30">
        <v>19.799650883572685</v>
      </c>
      <c r="AD119" s="30">
        <v>19.847823470907464</v>
      </c>
      <c r="AE119" s="30">
        <v>19.893601912992072</v>
      </c>
      <c r="AF119" s="30">
        <v>19.941449710341459</v>
      </c>
      <c r="AG119" s="30">
        <v>19.991679201722217</v>
      </c>
      <c r="AH119" s="28">
        <v>8.5886874150277954</v>
      </c>
      <c r="AI119" s="28">
        <v>0.43805506646820191</v>
      </c>
      <c r="AJ119" s="46">
        <v>5.9551604094753685E-2</v>
      </c>
      <c r="AK119" s="46">
        <v>1.8479971173976928E-3</v>
      </c>
    </row>
    <row r="120" spans="1:44" ht="13.8" thickBot="1">
      <c r="A120" s="107" t="str">
        <f t="shared" si="6"/>
        <v>Maize_Ending stocks</v>
      </c>
      <c r="B120" s="2" t="s">
        <v>7</v>
      </c>
      <c r="C120" s="30">
        <v>13.425624780896577</v>
      </c>
      <c r="D120" s="30">
        <v>12.084378621806795</v>
      </c>
      <c r="E120" s="30">
        <v>11.702427571202485</v>
      </c>
      <c r="F120" s="30">
        <v>15.081348853872786</v>
      </c>
      <c r="G120" s="30">
        <v>12.183194063524644</v>
      </c>
      <c r="H120" s="30">
        <v>11.57374612152555</v>
      </c>
      <c r="I120" s="30">
        <v>14.068886100083734</v>
      </c>
      <c r="J120" s="30">
        <v>7.2521779390693766</v>
      </c>
      <c r="K120" s="30">
        <v>7.9191878284448221</v>
      </c>
      <c r="L120" s="30">
        <v>13.939900599373441</v>
      </c>
      <c r="M120" s="30">
        <v>10.289063185272894</v>
      </c>
      <c r="N120" s="30">
        <v>13.168257030966432</v>
      </c>
      <c r="O120" s="30">
        <v>18.3715242138008</v>
      </c>
      <c r="P120" s="30">
        <v>23.379790079993636</v>
      </c>
      <c r="Q120" s="30">
        <v>21.367893815558006</v>
      </c>
      <c r="R120" s="30">
        <v>19.341196583874982</v>
      </c>
      <c r="S120" s="30">
        <v>20.169646588567296</v>
      </c>
      <c r="T120" s="30">
        <v>19.150029233319771</v>
      </c>
      <c r="U120" s="30">
        <v>17.782508858177636</v>
      </c>
      <c r="V120" s="30">
        <v>19.491191957940202</v>
      </c>
      <c r="W120" s="30">
        <v>19.571516994104005</v>
      </c>
      <c r="X120" s="30">
        <v>19.635239055763584</v>
      </c>
      <c r="Y120" s="30">
        <v>19.665920974787188</v>
      </c>
      <c r="Z120" s="30">
        <v>19.706563700751435</v>
      </c>
      <c r="AA120" s="30">
        <v>19.751000414670699</v>
      </c>
      <c r="AB120" s="30">
        <v>19.799650883572685</v>
      </c>
      <c r="AC120" s="30">
        <v>19.847823470907464</v>
      </c>
      <c r="AD120" s="30">
        <v>19.893601912992072</v>
      </c>
      <c r="AE120" s="30">
        <v>19.941449710341459</v>
      </c>
      <c r="AF120" s="30">
        <v>19.991679201722217</v>
      </c>
      <c r="AG120" s="30">
        <v>19.990875538560111</v>
      </c>
      <c r="AH120" s="28">
        <v>9.2873109374889218</v>
      </c>
      <c r="AI120" s="28">
        <v>0.95681397853854477</v>
      </c>
      <c r="AJ120" s="46">
        <v>6.922021609577754E-2</v>
      </c>
      <c r="AK120" s="46">
        <v>4.095518685177435E-3</v>
      </c>
    </row>
    <row r="121" spans="1:44" s="99" customFormat="1" ht="13.8" thickBot="1">
      <c r="A121" s="107" t="str">
        <f t="shared" si="6"/>
        <v>Maize_of which intervention</v>
      </c>
      <c r="B121" s="2" t="s">
        <v>8</v>
      </c>
      <c r="C121" s="30">
        <v>5.6120000000000001</v>
      </c>
      <c r="D121" s="30">
        <v>2.2000000000000002</v>
      </c>
      <c r="E121" s="30">
        <v>0</v>
      </c>
      <c r="F121" s="30">
        <v>0.56887300000000007</v>
      </c>
      <c r="G121" s="30">
        <v>0.21462999999999999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  <c r="AF121" s="30">
        <v>0</v>
      </c>
      <c r="AG121" s="30">
        <v>0</v>
      </c>
      <c r="AH121" s="28">
        <v>0</v>
      </c>
      <c r="AI121" s="28">
        <v>0</v>
      </c>
      <c r="AJ121" s="46"/>
      <c r="AK121" s="46"/>
      <c r="AL121"/>
      <c r="AM121"/>
      <c r="AN121"/>
      <c r="AO121" s="97"/>
      <c r="AP121" s="97"/>
      <c r="AQ121" s="97"/>
      <c r="AR121" s="97"/>
    </row>
    <row r="122" spans="1:44" ht="13.8" thickBot="1">
      <c r="A122" s="107" t="str">
        <f t="shared" si="6"/>
        <v>Maize_EU price in EUR/t</v>
      </c>
      <c r="B122" s="2" t="s">
        <v>80</v>
      </c>
      <c r="C122" s="23">
        <v>123.77499999999999</v>
      </c>
      <c r="D122" s="23">
        <v>154.38333333333333</v>
      </c>
      <c r="E122" s="23">
        <v>208.11666666666665</v>
      </c>
      <c r="F122" s="23">
        <v>143.2416666666667</v>
      </c>
      <c r="G122" s="23">
        <v>132.21666666666667</v>
      </c>
      <c r="H122" s="23">
        <v>213.9666666666667</v>
      </c>
      <c r="I122" s="23">
        <v>206.35</v>
      </c>
      <c r="J122" s="23">
        <v>236.20833333333334</v>
      </c>
      <c r="K122" s="23">
        <v>178.93198333333333</v>
      </c>
      <c r="L122" s="23">
        <v>153.75338888888891</v>
      </c>
      <c r="M122" s="23">
        <v>158.59725694444441</v>
      </c>
      <c r="N122" s="23">
        <v>166.13289393939397</v>
      </c>
      <c r="O122" s="23">
        <v>154.25701388888888</v>
      </c>
      <c r="P122" s="23">
        <v>176.87274074074077</v>
      </c>
      <c r="Q122" s="23">
        <v>166.57459090909089</v>
      </c>
      <c r="R122" s="23">
        <v>230.13018336240907</v>
      </c>
      <c r="S122" s="23">
        <v>272.70776387009465</v>
      </c>
      <c r="T122" s="23">
        <v>302.70476190476194</v>
      </c>
      <c r="U122" s="23">
        <v>259.00504399117841</v>
      </c>
      <c r="V122" s="23">
        <v>214.29214611444317</v>
      </c>
      <c r="W122" s="23">
        <v>206.33429662890691</v>
      </c>
      <c r="X122" s="23">
        <v>206.54673240007463</v>
      </c>
      <c r="Y122" s="23">
        <v>208.36753914538761</v>
      </c>
      <c r="Z122" s="23">
        <v>210.83021583549359</v>
      </c>
      <c r="AA122" s="23">
        <v>212.90109383105965</v>
      </c>
      <c r="AB122" s="23">
        <v>214.85980329767466</v>
      </c>
      <c r="AC122" s="23">
        <v>217.06642032568953</v>
      </c>
      <c r="AD122" s="23">
        <v>219.97630233315195</v>
      </c>
      <c r="AE122" s="23">
        <v>222.27420283249324</v>
      </c>
      <c r="AF122" s="23">
        <v>225.08855222691093</v>
      </c>
      <c r="AG122" s="23">
        <v>227.66975925159429</v>
      </c>
      <c r="AH122" s="28">
        <v>70.975751033122776</v>
      </c>
      <c r="AI122" s="28">
        <v>-50.469430670417381</v>
      </c>
      <c r="AJ122" s="46">
        <v>2.9899642469296737E-2</v>
      </c>
      <c r="AK122" s="46">
        <v>-1.6547028459515944E-2</v>
      </c>
    </row>
    <row r="123" spans="1:44" ht="13.8" thickBot="1">
      <c r="A123" s="107" t="str">
        <f t="shared" si="6"/>
        <v>Maize_World price in EUR/t</v>
      </c>
      <c r="B123" s="2" t="s">
        <v>44</v>
      </c>
      <c r="C123" s="23">
        <v>84.775198692334087</v>
      </c>
      <c r="D123" s="23">
        <v>123.40964091250213</v>
      </c>
      <c r="E123" s="23">
        <v>158.57678402389919</v>
      </c>
      <c r="F123" s="23">
        <v>117.63478269955695</v>
      </c>
      <c r="G123" s="23">
        <v>116.2317487250352</v>
      </c>
      <c r="H123" s="23">
        <v>207.54811857547543</v>
      </c>
      <c r="I123" s="23">
        <v>204.7587373126569</v>
      </c>
      <c r="J123" s="23">
        <v>233.11071036591454</v>
      </c>
      <c r="K123" s="23">
        <v>152.89680136631284</v>
      </c>
      <c r="L123" s="23">
        <v>129.1041767273808</v>
      </c>
      <c r="M123" s="23">
        <v>148.22991362612299</v>
      </c>
      <c r="N123" s="23">
        <v>140.4928743749951</v>
      </c>
      <c r="O123" s="23">
        <v>141.78513672958638</v>
      </c>
      <c r="P123" s="23">
        <v>142.86494405275604</v>
      </c>
      <c r="Q123" s="23">
        <v>141.46190787318594</v>
      </c>
      <c r="R123" s="23">
        <v>209.20925760219004</v>
      </c>
      <c r="S123" s="23">
        <v>248.36772665764536</v>
      </c>
      <c r="T123" s="23">
        <v>276.19047619047615</v>
      </c>
      <c r="U123" s="23">
        <v>236.75049724970603</v>
      </c>
      <c r="V123" s="23">
        <v>196.19008451261305</v>
      </c>
      <c r="W123" s="23">
        <v>189.10142293615411</v>
      </c>
      <c r="X123" s="23">
        <v>189.90000997885485</v>
      </c>
      <c r="Y123" s="23">
        <v>191.89215805423868</v>
      </c>
      <c r="Z123" s="23">
        <v>194.45120816166721</v>
      </c>
      <c r="AA123" s="23">
        <v>196.68867143056369</v>
      </c>
      <c r="AB123" s="23">
        <v>198.83561331396331</v>
      </c>
      <c r="AC123" s="23">
        <v>200.8589111499324</v>
      </c>
      <c r="AD123" s="23">
        <v>203.54093980852466</v>
      </c>
      <c r="AE123" s="23">
        <v>205.65815041125674</v>
      </c>
      <c r="AF123" s="23">
        <v>208.25099993517995</v>
      </c>
      <c r="AG123" s="23">
        <v>210.63493282614587</v>
      </c>
      <c r="AH123" s="28">
        <v>56.847483684314426</v>
      </c>
      <c r="AI123" s="28">
        <v>-43.134633873129985</v>
      </c>
      <c r="AJ123" s="46">
        <v>2.5686198417882479E-2</v>
      </c>
      <c r="AK123" s="46">
        <v>-1.5405123091727035E-2</v>
      </c>
    </row>
    <row r="124" spans="1:44" ht="13.8" thickBot="1">
      <c r="A124" s="107" t="str">
        <f t="shared" si="6"/>
        <v>Maize_World price in USD/t</v>
      </c>
      <c r="B124" s="14" t="s">
        <v>45</v>
      </c>
      <c r="C124" s="33">
        <v>105.468</v>
      </c>
      <c r="D124" s="33">
        <v>154.953</v>
      </c>
      <c r="E124" s="33">
        <v>217.32599999999999</v>
      </c>
      <c r="F124" s="33">
        <v>173.012</v>
      </c>
      <c r="G124" s="33">
        <v>162.11799999999999</v>
      </c>
      <c r="H124" s="33">
        <v>275.14999999999998</v>
      </c>
      <c r="I124" s="33">
        <v>285.01499999999999</v>
      </c>
      <c r="J124" s="33">
        <v>299.49799999999999</v>
      </c>
      <c r="K124" s="33">
        <v>203.065</v>
      </c>
      <c r="L124" s="33">
        <v>171.51499999999999</v>
      </c>
      <c r="M124" s="33">
        <v>164.46299999999999</v>
      </c>
      <c r="N124" s="33">
        <v>155.512</v>
      </c>
      <c r="O124" s="33">
        <v>160.172</v>
      </c>
      <c r="P124" s="33">
        <v>168.71700000000001</v>
      </c>
      <c r="Q124" s="33">
        <v>158.363</v>
      </c>
      <c r="R124" s="33">
        <v>238.958</v>
      </c>
      <c r="S124" s="33">
        <v>293.67</v>
      </c>
      <c r="T124" s="33">
        <v>290</v>
      </c>
      <c r="U124" s="33">
        <v>258.0580420021796</v>
      </c>
      <c r="V124" s="33">
        <v>213.84719211874824</v>
      </c>
      <c r="W124" s="33">
        <v>206.120551000408</v>
      </c>
      <c r="X124" s="33">
        <v>209.28976517832473</v>
      </c>
      <c r="Y124" s="33">
        <v>212.26944341178663</v>
      </c>
      <c r="Z124" s="33">
        <v>215.48014092890929</v>
      </c>
      <c r="AA124" s="33">
        <v>218.2253634714229</v>
      </c>
      <c r="AB124" s="33">
        <v>220.87226212002113</v>
      </c>
      <c r="AC124" s="33">
        <v>223.38471325499131</v>
      </c>
      <c r="AD124" s="33">
        <v>226.59702028940319</v>
      </c>
      <c r="AE124" s="33">
        <v>229.1545720170885</v>
      </c>
      <c r="AF124" s="33">
        <v>232.16309177395297</v>
      </c>
      <c r="AG124" s="33">
        <v>234.895518892474</v>
      </c>
      <c r="AH124" s="28">
        <v>18.050014000726549</v>
      </c>
      <c r="AI124" s="28">
        <v>-45.680495108252558</v>
      </c>
      <c r="AJ124" s="46">
        <v>6.6716125300791875E-3</v>
      </c>
      <c r="AK124" s="46">
        <v>-1.4699546781463568E-2</v>
      </c>
    </row>
    <row r="125" spans="1:44" ht="13.8" thickBot="1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155"/>
      <c r="AI125" s="155"/>
      <c r="AJ125" s="57"/>
      <c r="AK125" s="57"/>
    </row>
    <row r="126" spans="1:44" ht="13.8" thickBot="1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155"/>
      <c r="AI126" s="155"/>
      <c r="AJ126" s="57"/>
      <c r="AK126" s="57"/>
    </row>
    <row r="127" spans="1:44" ht="14.4" thickBot="1">
      <c r="A127" t="s">
        <v>189</v>
      </c>
      <c r="B127" s="69" t="s">
        <v>240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210" t="s">
        <v>107</v>
      </c>
      <c r="AI127" s="211"/>
      <c r="AJ127" s="210" t="s">
        <v>124</v>
      </c>
      <c r="AK127" s="211"/>
    </row>
    <row r="128" spans="1:44" ht="13.8" thickBot="1">
      <c r="B128" s="10"/>
      <c r="C128" s="142">
        <v>2005</v>
      </c>
      <c r="D128" s="181">
        <v>2006</v>
      </c>
      <c r="E128" s="181">
        <v>2007</v>
      </c>
      <c r="F128" s="181">
        <v>2008</v>
      </c>
      <c r="G128" s="181">
        <v>2009</v>
      </c>
      <c r="H128" s="181">
        <v>2010</v>
      </c>
      <c r="I128" s="181">
        <v>2011</v>
      </c>
      <c r="J128" s="181">
        <v>2012</v>
      </c>
      <c r="K128" s="181">
        <v>2013</v>
      </c>
      <c r="L128" s="181">
        <v>2014</v>
      </c>
      <c r="M128" s="181">
        <v>2015</v>
      </c>
      <c r="N128" s="181">
        <v>2016</v>
      </c>
      <c r="O128" s="181">
        <v>2017</v>
      </c>
      <c r="P128" s="181">
        <v>2018</v>
      </c>
      <c r="Q128" s="181">
        <v>2019</v>
      </c>
      <c r="R128" s="181">
        <v>2020</v>
      </c>
      <c r="S128" s="181">
        <v>2021</v>
      </c>
      <c r="T128" s="181">
        <v>2022</v>
      </c>
      <c r="U128" s="181">
        <v>2023</v>
      </c>
      <c r="V128" s="181">
        <v>2024</v>
      </c>
      <c r="W128" s="181">
        <v>2025</v>
      </c>
      <c r="X128" s="181">
        <v>2026</v>
      </c>
      <c r="Y128" s="181">
        <v>2027</v>
      </c>
      <c r="Z128" s="181">
        <v>2028</v>
      </c>
      <c r="AA128" s="181">
        <v>2029</v>
      </c>
      <c r="AB128" s="181">
        <v>2030</v>
      </c>
      <c r="AC128" s="181">
        <v>2031</v>
      </c>
      <c r="AD128" s="181">
        <v>2032</v>
      </c>
      <c r="AE128" s="183">
        <v>2033</v>
      </c>
      <c r="AF128" s="183">
        <v>2034</v>
      </c>
      <c r="AG128" s="183">
        <v>2035</v>
      </c>
      <c r="AH128" s="181" t="s">
        <v>229</v>
      </c>
      <c r="AI128" s="181" t="s">
        <v>230</v>
      </c>
      <c r="AJ128" s="181" t="s">
        <v>231</v>
      </c>
      <c r="AK128" s="181" t="s">
        <v>232</v>
      </c>
    </row>
    <row r="129" spans="1:44" ht="13.8" thickBot="1">
      <c r="A129" s="107" t="str">
        <f>CONCATENATE($A$127,"_",B129)</f>
        <v>Other cereals_Production</v>
      </c>
      <c r="B129" s="1" t="s">
        <v>27</v>
      </c>
      <c r="C129" s="29">
        <v>34.07389614896622</v>
      </c>
      <c r="D129" s="29">
        <v>31.310581135204515</v>
      </c>
      <c r="E129" s="29">
        <v>34.804042297552698</v>
      </c>
      <c r="F129" s="29">
        <v>36.80928385728744</v>
      </c>
      <c r="G129" s="29">
        <v>37.573420985252156</v>
      </c>
      <c r="H129" s="29">
        <v>30.825389961896434</v>
      </c>
      <c r="I129" s="29">
        <v>30.638825076228379</v>
      </c>
      <c r="J129" s="29">
        <v>32.71130815229337</v>
      </c>
      <c r="K129" s="29">
        <v>33.816224300412756</v>
      </c>
      <c r="L129" s="29">
        <v>32.643515156460495</v>
      </c>
      <c r="M129" s="29">
        <v>30.102005210617975</v>
      </c>
      <c r="N129" s="29">
        <v>29.990389511832639</v>
      </c>
      <c r="O129" s="29">
        <v>30.884786872445353</v>
      </c>
      <c r="P129" s="29">
        <v>28.012605726796714</v>
      </c>
      <c r="Q129" s="29">
        <v>31.04924053420855</v>
      </c>
      <c r="R129" s="29">
        <v>36.289411913542409</v>
      </c>
      <c r="S129" s="29">
        <v>33.42581371102446</v>
      </c>
      <c r="T129" s="29">
        <v>31.016078558552579</v>
      </c>
      <c r="U129" s="29">
        <v>30.560410335637393</v>
      </c>
      <c r="V129" s="29">
        <v>31.383177759643665</v>
      </c>
      <c r="W129" s="29">
        <v>31.553982916293148</v>
      </c>
      <c r="X129" s="29">
        <v>31.704395956455432</v>
      </c>
      <c r="Y129" s="29">
        <v>31.775097990625945</v>
      </c>
      <c r="Z129" s="29">
        <v>31.803685156794938</v>
      </c>
      <c r="AA129" s="29">
        <v>31.854590995220782</v>
      </c>
      <c r="AB129" s="29">
        <v>31.886563502105254</v>
      </c>
      <c r="AC129" s="29">
        <v>31.930051779728331</v>
      </c>
      <c r="AD129" s="29">
        <v>31.963796226468865</v>
      </c>
      <c r="AE129" s="29">
        <v>32.012682397185998</v>
      </c>
      <c r="AF129" s="29">
        <v>32.042829989887785</v>
      </c>
      <c r="AG129" s="29">
        <v>32.091085797420888</v>
      </c>
      <c r="AH129" s="27">
        <v>-0.72135164124002316</v>
      </c>
      <c r="AI129" s="27">
        <v>0.42365159568274535</v>
      </c>
      <c r="AJ129" s="45">
        <v>-2.2498060181851544E-3</v>
      </c>
      <c r="AK129" s="45">
        <v>1.108067617686892E-3</v>
      </c>
    </row>
    <row r="130" spans="1:44" ht="13.8" thickBot="1">
      <c r="A130" s="107" t="str">
        <f t="shared" ref="A130:A138" si="7">CONCATENATE($A$127,"_",B130)</f>
        <v>Other cereals_Yield (t/ha)</v>
      </c>
      <c r="B130" s="1" t="s">
        <v>154</v>
      </c>
      <c r="C130" s="29">
        <v>3.274057658788935</v>
      </c>
      <c r="D130" s="29">
        <v>2.9829002214649356</v>
      </c>
      <c r="E130" s="29">
        <v>3.2349565725296325</v>
      </c>
      <c r="F130" s="29">
        <v>3.3984095383779502</v>
      </c>
      <c r="G130" s="29">
        <v>3.4928365706993003</v>
      </c>
      <c r="H130" s="29">
        <v>3.2870680394282972</v>
      </c>
      <c r="I130" s="29">
        <v>3.2298142128057323</v>
      </c>
      <c r="J130" s="29">
        <v>3.4248534600890674</v>
      </c>
      <c r="K130" s="29">
        <v>3.5892494787693119</v>
      </c>
      <c r="L130" s="29">
        <v>3.7396637474951349</v>
      </c>
      <c r="M130" s="29">
        <v>3.5003186369222923</v>
      </c>
      <c r="N130" s="29">
        <v>3.5212799858907169</v>
      </c>
      <c r="O130" s="29">
        <v>3.5620989220145072</v>
      </c>
      <c r="P130" s="29">
        <v>3.1572108368475353</v>
      </c>
      <c r="Q130" s="29">
        <v>3.4979029569221916</v>
      </c>
      <c r="R130" s="29">
        <v>3.9501501298052237</v>
      </c>
      <c r="S130" s="29">
        <v>3.7524722993538933</v>
      </c>
      <c r="T130" s="29">
        <v>3.8203691835408167</v>
      </c>
      <c r="U130" s="29">
        <v>3.7015379228906964</v>
      </c>
      <c r="V130" s="29">
        <v>3.6910750463201905</v>
      </c>
      <c r="W130" s="29">
        <v>3.7108623148533182</v>
      </c>
      <c r="X130" s="29">
        <v>3.7090118904500136</v>
      </c>
      <c r="Y130" s="29">
        <v>3.7187588809749252</v>
      </c>
      <c r="Z130" s="29">
        <v>3.7307409391653348</v>
      </c>
      <c r="AA130" s="29">
        <v>3.7439282738550523</v>
      </c>
      <c r="AB130" s="29">
        <v>3.7563307145799252</v>
      </c>
      <c r="AC130" s="29">
        <v>3.7694340781150162</v>
      </c>
      <c r="AD130" s="29">
        <v>3.7828686983924613</v>
      </c>
      <c r="AE130" s="29">
        <v>3.7985814979530805</v>
      </c>
      <c r="AF130" s="29">
        <v>3.8122362328685195</v>
      </c>
      <c r="AG130" s="29">
        <v>3.8280367974078797</v>
      </c>
      <c r="AH130" s="27">
        <v>0.34348741804043215</v>
      </c>
      <c r="AI130" s="27">
        <v>6.9910328812744282E-2</v>
      </c>
      <c r="AJ130" s="45">
        <v>9.6309581831405915E-3</v>
      </c>
      <c r="AK130" s="45">
        <v>1.5371412466949064E-3</v>
      </c>
    </row>
    <row r="131" spans="1:44" ht="13.8" thickBot="1">
      <c r="A131" s="107" t="str">
        <f t="shared" si="7"/>
        <v>Other cereals_Imports</v>
      </c>
      <c r="B131" s="113" t="s">
        <v>4</v>
      </c>
      <c r="C131" s="140">
        <v>0.22691363000000001</v>
      </c>
      <c r="D131" s="140">
        <v>0.85794168300000007</v>
      </c>
      <c r="E131" s="140">
        <v>6.032101967</v>
      </c>
      <c r="F131" s="140">
        <v>0.57510602199999994</v>
      </c>
      <c r="G131" s="140">
        <v>0.195100523</v>
      </c>
      <c r="H131" s="140">
        <v>1.134625467</v>
      </c>
      <c r="I131" s="140">
        <v>0.52934341600000001</v>
      </c>
      <c r="J131" s="140">
        <v>0.55558693399999992</v>
      </c>
      <c r="K131" s="140">
        <v>0.44842749100000001</v>
      </c>
      <c r="L131" s="140">
        <v>0.44904999799999995</v>
      </c>
      <c r="M131" s="140">
        <v>0.413521794</v>
      </c>
      <c r="N131" s="140">
        <v>0.36911003900000006</v>
      </c>
      <c r="O131" s="140">
        <v>0.68994434099999991</v>
      </c>
      <c r="P131" s="140">
        <v>1.2261958949999998</v>
      </c>
      <c r="Q131" s="140">
        <v>0.36645152600000003</v>
      </c>
      <c r="R131" s="140">
        <v>0.32938205300000006</v>
      </c>
      <c r="S131" s="140">
        <v>0.73869350500000008</v>
      </c>
      <c r="T131" s="140">
        <v>0.461418045</v>
      </c>
      <c r="U131" s="140">
        <v>0.50926558</v>
      </c>
      <c r="V131" s="140">
        <v>0.23313544079375736</v>
      </c>
      <c r="W131" s="140">
        <v>0.22577908892913645</v>
      </c>
      <c r="X131" s="140">
        <v>0.23247402168797543</v>
      </c>
      <c r="Y131" s="140">
        <v>0.21086751048148247</v>
      </c>
      <c r="Z131" s="140">
        <v>0.20125119063535224</v>
      </c>
      <c r="AA131" s="140">
        <v>0.19584092057856026</v>
      </c>
      <c r="AB131" s="140">
        <v>0.19571419797514858</v>
      </c>
      <c r="AC131" s="140">
        <v>0.19896496854580317</v>
      </c>
      <c r="AD131" s="140">
        <v>0.20236122996231057</v>
      </c>
      <c r="AE131" s="140">
        <v>0.20518518063704205</v>
      </c>
      <c r="AF131" s="140">
        <v>0.20867528910069361</v>
      </c>
      <c r="AG131" s="140">
        <v>0.21150276361667975</v>
      </c>
      <c r="AH131" s="139">
        <v>5.8673096333333397E-2</v>
      </c>
      <c r="AI131" s="139">
        <v>-0.35828961304998697</v>
      </c>
      <c r="AJ131" s="152">
        <v>1.0926164751432311E-2</v>
      </c>
      <c r="AK131" s="152">
        <v>-7.9267900278740089E-2</v>
      </c>
    </row>
    <row r="132" spans="1:44" ht="13.8" thickBot="1">
      <c r="A132" s="107" t="str">
        <f t="shared" si="7"/>
        <v>Other cereals_Exports</v>
      </c>
      <c r="B132" s="113" t="s">
        <v>5</v>
      </c>
      <c r="C132" s="140">
        <v>0.75207311600000004</v>
      </c>
      <c r="D132" s="140">
        <v>0.56410589900000008</v>
      </c>
      <c r="E132" s="140">
        <v>0.36545428599999996</v>
      </c>
      <c r="F132" s="140">
        <v>0.26155030700000004</v>
      </c>
      <c r="G132" s="140">
        <v>0.39282782099999997</v>
      </c>
      <c r="H132" s="140">
        <v>0.306052404</v>
      </c>
      <c r="I132" s="140">
        <v>0.34813434399999993</v>
      </c>
      <c r="J132" s="140">
        <v>0.34721959200000002</v>
      </c>
      <c r="K132" s="140">
        <v>0.56771891500000005</v>
      </c>
      <c r="L132" s="140">
        <v>0.48176717999999996</v>
      </c>
      <c r="M132" s="140">
        <v>0.47329087600000003</v>
      </c>
      <c r="N132" s="140">
        <v>0.29055036499999992</v>
      </c>
      <c r="O132" s="140">
        <v>0.35754091899999996</v>
      </c>
      <c r="P132" s="140">
        <v>0.37870683099999997</v>
      </c>
      <c r="Q132" s="140">
        <v>0.546671621</v>
      </c>
      <c r="R132" s="140">
        <v>0.36128809100000003</v>
      </c>
      <c r="S132" s="140">
        <v>0.44045833099999993</v>
      </c>
      <c r="T132" s="140">
        <v>0.26732013599999999</v>
      </c>
      <c r="U132" s="140">
        <v>0.3875223843333333</v>
      </c>
      <c r="V132" s="140">
        <v>0.42729875314760479</v>
      </c>
      <c r="W132" s="140">
        <v>0.4509724356380333</v>
      </c>
      <c r="X132" s="140">
        <v>0.4639138806239797</v>
      </c>
      <c r="Y132" s="140">
        <v>0.52979353971039833</v>
      </c>
      <c r="Z132" s="140">
        <v>0.57773275427869086</v>
      </c>
      <c r="AA132" s="140">
        <v>0.62202591164831933</v>
      </c>
      <c r="AB132" s="140">
        <v>0.65327828690987033</v>
      </c>
      <c r="AC132" s="140">
        <v>0.67591406110323993</v>
      </c>
      <c r="AD132" s="140">
        <v>0.70270835429697498</v>
      </c>
      <c r="AE132" s="140">
        <v>0.72976969003023073</v>
      </c>
      <c r="AF132" s="140">
        <v>0.74764327391692276</v>
      </c>
      <c r="AG132" s="140">
        <v>0.77047456952610482</v>
      </c>
      <c r="AH132" s="139">
        <v>-5.5923999888888964E-2</v>
      </c>
      <c r="AI132" s="139">
        <v>0.40537428574832712</v>
      </c>
      <c r="AJ132" s="152">
        <v>-1.4150767909521562E-2</v>
      </c>
      <c r="AK132" s="152">
        <v>6.421369855699921E-2</v>
      </c>
    </row>
    <row r="133" spans="1:44" ht="13.8" thickBot="1">
      <c r="A133" s="107" t="str">
        <f t="shared" si="7"/>
        <v>Other cereals_Domestic use</v>
      </c>
      <c r="B133" s="1" t="s">
        <v>135</v>
      </c>
      <c r="C133" s="29">
        <v>36.813105245112716</v>
      </c>
      <c r="D133" s="29">
        <v>33.174873486149416</v>
      </c>
      <c r="E133" s="29">
        <v>39.456185452238941</v>
      </c>
      <c r="F133" s="29">
        <v>36.24204049649866</v>
      </c>
      <c r="G133" s="29">
        <v>36.617812622448817</v>
      </c>
      <c r="H133" s="29">
        <v>33.082145157007233</v>
      </c>
      <c r="I133" s="29">
        <v>30.846508189975328</v>
      </c>
      <c r="J133" s="29">
        <v>32.819997245497376</v>
      </c>
      <c r="K133" s="29">
        <v>32.659588460824423</v>
      </c>
      <c r="L133" s="29">
        <v>31.392673691975524</v>
      </c>
      <c r="M133" s="29">
        <v>31.325023035115219</v>
      </c>
      <c r="N133" s="29">
        <v>32.325491625623329</v>
      </c>
      <c r="O133" s="29">
        <v>31.808145066577246</v>
      </c>
      <c r="P133" s="29">
        <v>29.855989890272753</v>
      </c>
      <c r="Q133" s="29">
        <v>29.933384015439451</v>
      </c>
      <c r="R133" s="29">
        <v>35.254211695732813</v>
      </c>
      <c r="S133" s="29">
        <v>33.332220536538088</v>
      </c>
      <c r="T133" s="29">
        <v>31.605653120643304</v>
      </c>
      <c r="U133" s="29">
        <v>31.985587502647519</v>
      </c>
      <c r="V133" s="29">
        <v>27.57540083410079</v>
      </c>
      <c r="W133" s="29">
        <v>31.15694500556598</v>
      </c>
      <c r="X133" s="29">
        <v>31.436993237973365</v>
      </c>
      <c r="Y133" s="29">
        <v>31.439261340076417</v>
      </c>
      <c r="Z133" s="29">
        <v>31.417993617445831</v>
      </c>
      <c r="AA133" s="29">
        <v>31.406445567294462</v>
      </c>
      <c r="AB133" s="29">
        <v>31.412302489665528</v>
      </c>
      <c r="AC133" s="29">
        <v>31.439132562617004</v>
      </c>
      <c r="AD133" s="29">
        <v>31.45525864828651</v>
      </c>
      <c r="AE133" s="29">
        <v>31.470732425024195</v>
      </c>
      <c r="AF133" s="29">
        <v>31.489039911147266</v>
      </c>
      <c r="AG133" s="29">
        <v>31.513260621277936</v>
      </c>
      <c r="AH133" s="27">
        <v>0.19912242117726464</v>
      </c>
      <c r="AI133" s="27">
        <v>-0.79455976533170514</v>
      </c>
      <c r="AJ133" s="45">
        <v>6.1842715412623766E-4</v>
      </c>
      <c r="AK133" s="45">
        <v>-2.0729225891997771E-3</v>
      </c>
    </row>
    <row r="134" spans="1:44" s="99" customFormat="1" ht="13.8" thickBot="1">
      <c r="A134" s="107" t="str">
        <f t="shared" si="7"/>
        <v>Other cereals_of which food and industrial</v>
      </c>
      <c r="B134" s="2" t="s">
        <v>1</v>
      </c>
      <c r="C134" s="30">
        <v>12.743801024366777</v>
      </c>
      <c r="D134" s="30">
        <v>11.12816262856299</v>
      </c>
      <c r="E134" s="30">
        <v>13.971584058273073</v>
      </c>
      <c r="F134" s="30">
        <v>11.152929147265205</v>
      </c>
      <c r="G134" s="30">
        <v>10.44466708777178</v>
      </c>
      <c r="H134" s="30">
        <v>8.3332315132000989</v>
      </c>
      <c r="I134" s="30">
        <v>8.5434021988837614</v>
      </c>
      <c r="J134" s="30">
        <v>9.238340529665475</v>
      </c>
      <c r="K134" s="30">
        <v>8.1420837890867421</v>
      </c>
      <c r="L134" s="30">
        <v>7.9637646978215457</v>
      </c>
      <c r="M134" s="30">
        <v>7.2109915270422142</v>
      </c>
      <c r="N134" s="30">
        <v>6.6422926834546825</v>
      </c>
      <c r="O134" s="30">
        <v>7.6003206565329489</v>
      </c>
      <c r="P134" s="30">
        <v>8.4228778373679454</v>
      </c>
      <c r="Q134" s="30">
        <v>9.5940864427772574</v>
      </c>
      <c r="R134" s="30">
        <v>9.5832148568003976</v>
      </c>
      <c r="S134" s="30">
        <v>9.4248457135700026</v>
      </c>
      <c r="T134" s="30">
        <v>9.9466821377410444</v>
      </c>
      <c r="U134" s="30">
        <v>10.583147451499972</v>
      </c>
      <c r="V134" s="30">
        <v>10.783256665854182</v>
      </c>
      <c r="W134" s="30">
        <v>11.205812954158322</v>
      </c>
      <c r="X134" s="30">
        <v>11.514928652903196</v>
      </c>
      <c r="Y134" s="30">
        <v>11.505928467114654</v>
      </c>
      <c r="Z134" s="30">
        <v>11.540776513828124</v>
      </c>
      <c r="AA134" s="30">
        <v>11.630017447115845</v>
      </c>
      <c r="AB134" s="30">
        <v>11.696968429644958</v>
      </c>
      <c r="AC134" s="30">
        <v>11.850228446300981</v>
      </c>
      <c r="AD134" s="30">
        <v>11.981587606559588</v>
      </c>
      <c r="AE134" s="30">
        <v>12.740211562697462</v>
      </c>
      <c r="AF134" s="30">
        <v>12.929944119634458</v>
      </c>
      <c r="AG134" s="30">
        <v>13.122086154708954</v>
      </c>
      <c r="AH134" s="28">
        <v>1.3436162617250123</v>
      </c>
      <c r="AI134" s="28">
        <v>3.1371943871052821</v>
      </c>
      <c r="AJ134" s="46">
        <v>1.4557232050652118E-2</v>
      </c>
      <c r="AK134" s="46">
        <v>2.3029821364279224E-2</v>
      </c>
      <c r="AL134"/>
      <c r="AM134"/>
      <c r="AN134"/>
      <c r="AO134" s="97"/>
      <c r="AP134" s="97"/>
      <c r="AQ134" s="97"/>
      <c r="AR134" s="97"/>
    </row>
    <row r="135" spans="1:44" s="99" customFormat="1" ht="13.8" thickBot="1">
      <c r="A135" s="107" t="str">
        <f t="shared" si="7"/>
        <v>Other cereals_of which feed</v>
      </c>
      <c r="B135" s="2" t="s">
        <v>2</v>
      </c>
      <c r="C135" s="30">
        <v>23.705718379581569</v>
      </c>
      <c r="D135" s="30">
        <v>21.165831418440231</v>
      </c>
      <c r="E135" s="30">
        <v>25.031756525611534</v>
      </c>
      <c r="F135" s="30">
        <v>24.228224014010355</v>
      </c>
      <c r="G135" s="30">
        <v>24.949055427339594</v>
      </c>
      <c r="H135" s="30">
        <v>23.292612446787789</v>
      </c>
      <c r="I135" s="30">
        <v>20.790675812537206</v>
      </c>
      <c r="J135" s="30">
        <v>22.72804881181851</v>
      </c>
      <c r="K135" s="30">
        <v>23.573090178695729</v>
      </c>
      <c r="L135" s="30">
        <v>22.498630083690124</v>
      </c>
      <c r="M135" s="30">
        <v>23.24408021818866</v>
      </c>
      <c r="N135" s="30">
        <v>24.600903383971328</v>
      </c>
      <c r="O135" s="30">
        <v>23.021836404599135</v>
      </c>
      <c r="P135" s="30">
        <v>20.376056021826841</v>
      </c>
      <c r="Q135" s="30">
        <v>19.261568650623335</v>
      </c>
      <c r="R135" s="30">
        <v>24.434871095967598</v>
      </c>
      <c r="S135" s="30">
        <v>22.637913012279768</v>
      </c>
      <c r="T135" s="30">
        <v>20.247528479099728</v>
      </c>
      <c r="U135" s="30">
        <v>20.144731769546414</v>
      </c>
      <c r="V135" s="30">
        <v>15.827767943118564</v>
      </c>
      <c r="W135" s="30">
        <v>18.984551740811821</v>
      </c>
      <c r="X135" s="30">
        <v>18.949098609664233</v>
      </c>
      <c r="Y135" s="30">
        <v>18.946298935251114</v>
      </c>
      <c r="Z135" s="30">
        <v>18.897344700405576</v>
      </c>
      <c r="AA135" s="30">
        <v>18.834996220510522</v>
      </c>
      <c r="AB135" s="30">
        <v>18.812122785055646</v>
      </c>
      <c r="AC135" s="30">
        <v>18.72877301758675</v>
      </c>
      <c r="AD135" s="30">
        <v>18.65481339240009</v>
      </c>
      <c r="AE135" s="30">
        <v>17.956002189167307</v>
      </c>
      <c r="AF135" s="30">
        <v>17.828607104035246</v>
      </c>
      <c r="AG135" s="30">
        <v>17.704408138172134</v>
      </c>
      <c r="AH135" s="28">
        <v>-1.3538805140418475</v>
      </c>
      <c r="AI135" s="28">
        <v>-3.3056496154698358</v>
      </c>
      <c r="AJ135" s="46">
        <v>-6.2253913610878439E-3</v>
      </c>
      <c r="AK135" s="46">
        <v>-1.416436196786397E-2</v>
      </c>
      <c r="AL135"/>
      <c r="AM135"/>
      <c r="AN135"/>
      <c r="AO135" s="97"/>
      <c r="AP135" s="97"/>
      <c r="AQ135" s="97"/>
      <c r="AR135" s="97"/>
    </row>
    <row r="136" spans="1:44" s="99" customFormat="1" ht="13.8" thickBot="1">
      <c r="A136" s="107" t="str">
        <f t="shared" si="7"/>
        <v>Other cereals_of which bioenergy</v>
      </c>
      <c r="B136" s="2" t="s">
        <v>3</v>
      </c>
      <c r="C136" s="30">
        <v>0.36358584116437132</v>
      </c>
      <c r="D136" s="30">
        <v>0.88087943914619471</v>
      </c>
      <c r="E136" s="30">
        <v>0.45284486835433357</v>
      </c>
      <c r="F136" s="30">
        <v>0.86088733522310112</v>
      </c>
      <c r="G136" s="30">
        <v>1.2240901073374428</v>
      </c>
      <c r="H136" s="30">
        <v>1.4563011970193454</v>
      </c>
      <c r="I136" s="30">
        <v>1.5124301785543617</v>
      </c>
      <c r="J136" s="30">
        <v>0.85360790401339126</v>
      </c>
      <c r="K136" s="30">
        <v>0.94441449304195202</v>
      </c>
      <c r="L136" s="30">
        <v>0.93027891046385447</v>
      </c>
      <c r="M136" s="30">
        <v>0.86995128988434423</v>
      </c>
      <c r="N136" s="30">
        <v>1.0822955581973184</v>
      </c>
      <c r="O136" s="30">
        <v>1.1859880054451626</v>
      </c>
      <c r="P136" s="30">
        <v>1.0570560310779653</v>
      </c>
      <c r="Q136" s="30">
        <v>1.0777289220388591</v>
      </c>
      <c r="R136" s="30">
        <v>1.2361257429648185</v>
      </c>
      <c r="S136" s="30">
        <v>1.2694618106883178</v>
      </c>
      <c r="T136" s="30">
        <v>1.4114425038025311</v>
      </c>
      <c r="U136" s="30">
        <v>1.2577082816011318</v>
      </c>
      <c r="V136" s="30">
        <v>0.96437622512804433</v>
      </c>
      <c r="W136" s="30">
        <v>0.96658031059583704</v>
      </c>
      <c r="X136" s="30">
        <v>0.97296597540593599</v>
      </c>
      <c r="Y136" s="30">
        <v>0.98703393771064984</v>
      </c>
      <c r="Z136" s="30">
        <v>0.97987240321212987</v>
      </c>
      <c r="AA136" s="30">
        <v>0.94143189966809382</v>
      </c>
      <c r="AB136" s="30">
        <v>0.90321127496492526</v>
      </c>
      <c r="AC136" s="30">
        <v>0.86013109872927229</v>
      </c>
      <c r="AD136" s="30">
        <v>0.81885764932683125</v>
      </c>
      <c r="AE136" s="30">
        <v>0.77451867315942602</v>
      </c>
      <c r="AF136" s="30">
        <v>0.73048868747756202</v>
      </c>
      <c r="AG136" s="30">
        <v>0.68676632839684848</v>
      </c>
      <c r="AH136" s="28">
        <v>0.20938667349409168</v>
      </c>
      <c r="AI136" s="28">
        <v>-0.62610453696714508</v>
      </c>
      <c r="AJ136" s="46">
        <v>1.7526174012646435E-2</v>
      </c>
      <c r="AK136" s="46">
        <v>-5.2566110556646617E-2</v>
      </c>
      <c r="AL136"/>
      <c r="AM136"/>
      <c r="AN136"/>
      <c r="AO136" s="97"/>
      <c r="AP136" s="97"/>
      <c r="AQ136" s="97"/>
      <c r="AR136" s="97"/>
    </row>
    <row r="137" spans="1:44" ht="13.8" thickBot="1">
      <c r="A137" s="107" t="str">
        <f t="shared" si="7"/>
        <v>Other cereals_Beginning stocks</v>
      </c>
      <c r="B137" s="2" t="s">
        <v>6</v>
      </c>
      <c r="C137" s="30">
        <v>7.082548171</v>
      </c>
      <c r="D137" s="30">
        <v>3.8181795888535017</v>
      </c>
      <c r="E137" s="30">
        <v>2.247723021908596</v>
      </c>
      <c r="F137" s="30">
        <v>3.2622275482223571</v>
      </c>
      <c r="G137" s="30">
        <v>4.1430266240111271</v>
      </c>
      <c r="H137" s="30">
        <v>4.9009076888144572</v>
      </c>
      <c r="I137" s="30">
        <v>3.4727255567036601</v>
      </c>
      <c r="J137" s="30">
        <v>3.4462515149567077</v>
      </c>
      <c r="K137" s="30">
        <v>3.5459297637527052</v>
      </c>
      <c r="L137" s="30">
        <v>4.5832741793410472</v>
      </c>
      <c r="M137" s="30">
        <v>5.8013984618260181</v>
      </c>
      <c r="N137" s="30">
        <v>4.5186115553287696</v>
      </c>
      <c r="O137" s="30">
        <v>2.2620691155380763</v>
      </c>
      <c r="P137" s="30">
        <v>1.6711143434061837</v>
      </c>
      <c r="Q137" s="30">
        <v>0.67521924393015231</v>
      </c>
      <c r="R137" s="30">
        <v>1.6108556676992534</v>
      </c>
      <c r="S137" s="30">
        <v>2.6141498475088514</v>
      </c>
      <c r="T137" s="30">
        <v>3.0059781959952208</v>
      </c>
      <c r="U137" s="30">
        <v>2.6105015429044989</v>
      </c>
      <c r="V137" s="30">
        <v>1.3070675715610351</v>
      </c>
      <c r="W137" s="30">
        <v>4.9206811847500669</v>
      </c>
      <c r="X137" s="30">
        <v>5.0925257487683391</v>
      </c>
      <c r="Y137" s="30">
        <v>5.1284886083144015</v>
      </c>
      <c r="Z137" s="30">
        <v>5.1453992296350162</v>
      </c>
      <c r="AA137" s="30">
        <v>5.154609205340785</v>
      </c>
      <c r="AB137" s="30">
        <v>5.1765696421973431</v>
      </c>
      <c r="AC137" s="30">
        <v>5.1932665657023511</v>
      </c>
      <c r="AD137" s="30">
        <v>5.2072366902562441</v>
      </c>
      <c r="AE137" s="30">
        <v>5.2154271441039404</v>
      </c>
      <c r="AF137" s="30">
        <v>5.2327926068725521</v>
      </c>
      <c r="AG137" s="30">
        <v>5.2476147007968441</v>
      </c>
      <c r="AH137" s="28">
        <v>-0.74475908300150051</v>
      </c>
      <c r="AI137" s="28">
        <v>2.5040715053273201</v>
      </c>
      <c r="AJ137" s="46">
        <v>-2.3730393224146981E-2</v>
      </c>
      <c r="AK137" s="46">
        <v>5.5530640635799156E-2</v>
      </c>
    </row>
    <row r="138" spans="1:44" ht="13.8" thickBot="1">
      <c r="A138" s="107" t="str">
        <f t="shared" si="7"/>
        <v>Other cereals_Ending stocks</v>
      </c>
      <c r="B138" s="2" t="s">
        <v>7</v>
      </c>
      <c r="C138" s="30">
        <v>3.8181795888535017</v>
      </c>
      <c r="D138" s="30">
        <v>2.247723021908596</v>
      </c>
      <c r="E138" s="30">
        <v>3.2622275482223571</v>
      </c>
      <c r="F138" s="30">
        <v>4.1430266240111271</v>
      </c>
      <c r="G138" s="30">
        <v>4.9009076888144572</v>
      </c>
      <c r="H138" s="30">
        <v>3.4727255567036601</v>
      </c>
      <c r="I138" s="30">
        <v>3.4462515149567077</v>
      </c>
      <c r="J138" s="30">
        <v>3.5459297637527052</v>
      </c>
      <c r="K138" s="30">
        <v>4.5832741793410472</v>
      </c>
      <c r="L138" s="30">
        <v>5.8013984618260181</v>
      </c>
      <c r="M138" s="30">
        <v>4.5186115553287696</v>
      </c>
      <c r="N138" s="30">
        <v>2.2620691155380763</v>
      </c>
      <c r="O138" s="30">
        <v>1.6711143434061837</v>
      </c>
      <c r="P138" s="30">
        <v>0.67521924393015231</v>
      </c>
      <c r="Q138" s="30">
        <v>1.6108556676992534</v>
      </c>
      <c r="R138" s="30">
        <v>2.6141498475088514</v>
      </c>
      <c r="S138" s="30">
        <v>3.0059781959952208</v>
      </c>
      <c r="T138" s="30">
        <v>2.6105015429044989</v>
      </c>
      <c r="U138" s="30">
        <v>1.3070675715610351</v>
      </c>
      <c r="V138" s="30">
        <v>4.9206811847500669</v>
      </c>
      <c r="W138" s="30">
        <v>5.0925257487683391</v>
      </c>
      <c r="X138" s="30">
        <v>5.1284886083144015</v>
      </c>
      <c r="Y138" s="30">
        <v>5.1453992296350162</v>
      </c>
      <c r="Z138" s="30">
        <v>5.154609205340785</v>
      </c>
      <c r="AA138" s="30">
        <v>5.1765696421973431</v>
      </c>
      <c r="AB138" s="30">
        <v>5.1932665657023511</v>
      </c>
      <c r="AC138" s="30">
        <v>5.2072366902562441</v>
      </c>
      <c r="AD138" s="30">
        <v>5.2154271441039404</v>
      </c>
      <c r="AE138" s="30">
        <v>5.2327926068725521</v>
      </c>
      <c r="AF138" s="30">
        <v>5.2476147007968441</v>
      </c>
      <c r="AG138" s="30">
        <v>5.2664680710303751</v>
      </c>
      <c r="AH138" s="28">
        <v>-1.5506360491965685</v>
      </c>
      <c r="AI138" s="28">
        <v>2.9586189675434569</v>
      </c>
      <c r="AJ138" s="46">
        <v>-5.0097441095228845E-2</v>
      </c>
      <c r="AK138" s="46">
        <v>7.1172309047633053E-2</v>
      </c>
    </row>
    <row r="139" spans="1:44" ht="13.8" thickBot="1">
      <c r="B139" s="60" t="s">
        <v>9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155"/>
      <c r="AI139" s="155"/>
      <c r="AJ139" s="57"/>
      <c r="AK139" s="57"/>
    </row>
    <row r="140" spans="1:44" ht="13.8" thickBot="1"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155"/>
      <c r="AI140" s="155"/>
      <c r="AJ140" s="57"/>
      <c r="AK140" s="57"/>
    </row>
    <row r="141" spans="1:44" ht="13.8" thickBot="1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155"/>
      <c r="AI141" s="155"/>
      <c r="AJ141" s="57"/>
      <c r="AK141" s="57"/>
    </row>
    <row r="142" spans="1:44" ht="14.4" thickBot="1">
      <c r="A142" t="s">
        <v>23</v>
      </c>
      <c r="B142" s="69" t="s">
        <v>241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210" t="s">
        <v>107</v>
      </c>
      <c r="AI142" s="211"/>
      <c r="AJ142" s="210" t="s">
        <v>124</v>
      </c>
      <c r="AK142" s="211"/>
    </row>
    <row r="143" spans="1:44" ht="13.8" thickBot="1">
      <c r="B143" s="10"/>
      <c r="C143" s="142">
        <v>2005</v>
      </c>
      <c r="D143" s="181">
        <v>2006</v>
      </c>
      <c r="E143" s="181">
        <v>2007</v>
      </c>
      <c r="F143" s="181">
        <v>2008</v>
      </c>
      <c r="G143" s="181">
        <v>2009</v>
      </c>
      <c r="H143" s="181">
        <v>2010</v>
      </c>
      <c r="I143" s="181">
        <v>2011</v>
      </c>
      <c r="J143" s="181">
        <v>2012</v>
      </c>
      <c r="K143" s="181">
        <v>2013</v>
      </c>
      <c r="L143" s="181">
        <v>2014</v>
      </c>
      <c r="M143" s="181">
        <v>2015</v>
      </c>
      <c r="N143" s="181">
        <v>2016</v>
      </c>
      <c r="O143" s="181">
        <v>2017</v>
      </c>
      <c r="P143" s="181">
        <v>2018</v>
      </c>
      <c r="Q143" s="181">
        <v>2019</v>
      </c>
      <c r="R143" s="181">
        <v>2020</v>
      </c>
      <c r="S143" s="181">
        <v>2021</v>
      </c>
      <c r="T143" s="181">
        <v>2022</v>
      </c>
      <c r="U143" s="181">
        <v>2023</v>
      </c>
      <c r="V143" s="181">
        <v>2024</v>
      </c>
      <c r="W143" s="181">
        <v>2025</v>
      </c>
      <c r="X143" s="181">
        <v>2026</v>
      </c>
      <c r="Y143" s="181">
        <v>2027</v>
      </c>
      <c r="Z143" s="181">
        <v>2028</v>
      </c>
      <c r="AA143" s="181">
        <v>2029</v>
      </c>
      <c r="AB143" s="181">
        <v>2030</v>
      </c>
      <c r="AC143" s="181">
        <v>2031</v>
      </c>
      <c r="AD143" s="181">
        <v>2032</v>
      </c>
      <c r="AE143" s="183">
        <v>2033</v>
      </c>
      <c r="AF143" s="183">
        <v>2034</v>
      </c>
      <c r="AG143" s="183">
        <v>2035</v>
      </c>
      <c r="AH143" s="181" t="s">
        <v>229</v>
      </c>
      <c r="AI143" s="181" t="s">
        <v>230</v>
      </c>
      <c r="AJ143" s="181" t="s">
        <v>231</v>
      </c>
      <c r="AK143" s="181" t="s">
        <v>232</v>
      </c>
    </row>
    <row r="144" spans="1:44" ht="13.8" thickBot="1">
      <c r="A144" s="107" t="str">
        <f>CONCATENATE($A$142,"_",B144)</f>
        <v>Rice_Production</v>
      </c>
      <c r="B144" s="1" t="s">
        <v>27</v>
      </c>
      <c r="C144" s="29">
        <v>1.59843505698396</v>
      </c>
      <c r="D144" s="29">
        <v>1.6198602666923398</v>
      </c>
      <c r="E144" s="29">
        <v>1.7230049293107499</v>
      </c>
      <c r="F144" s="29">
        <v>1.5358154756470601</v>
      </c>
      <c r="G144" s="29">
        <v>1.9237094225593498</v>
      </c>
      <c r="H144" s="29">
        <v>1.8400132206868502</v>
      </c>
      <c r="I144" s="29">
        <v>1.7696004448566403</v>
      </c>
      <c r="J144" s="29">
        <v>1.8299240258212801</v>
      </c>
      <c r="K144" s="29">
        <v>1.7476645547593399</v>
      </c>
      <c r="L144" s="29">
        <v>1.7076552151813904</v>
      </c>
      <c r="M144" s="29">
        <v>1.7894310719477287</v>
      </c>
      <c r="N144" s="29">
        <v>1.8158616639798371</v>
      </c>
      <c r="O144" s="29">
        <v>1.7657555849269311</v>
      </c>
      <c r="P144" s="29">
        <v>1.6743110678994289</v>
      </c>
      <c r="Q144" s="29">
        <v>1.6814948887873626</v>
      </c>
      <c r="R144" s="29">
        <v>1.7318545685305893</v>
      </c>
      <c r="S144" s="29">
        <v>1.657363948867755</v>
      </c>
      <c r="T144" s="29">
        <v>1.4740766383302322</v>
      </c>
      <c r="U144" s="29">
        <v>1.4506631466868025</v>
      </c>
      <c r="V144" s="29">
        <v>1.4464720873216064</v>
      </c>
      <c r="W144" s="29">
        <v>1.4460844294758488</v>
      </c>
      <c r="X144" s="29">
        <v>1.447578542993915</v>
      </c>
      <c r="Y144" s="29">
        <v>1.4476375782965127</v>
      </c>
      <c r="Z144" s="29">
        <v>1.4477573638671839</v>
      </c>
      <c r="AA144" s="29">
        <v>1.447689486265598</v>
      </c>
      <c r="AB144" s="29">
        <v>1.4475997088209287</v>
      </c>
      <c r="AC144" s="29">
        <v>1.4476105692104886</v>
      </c>
      <c r="AD144" s="29">
        <v>1.4475579568067543</v>
      </c>
      <c r="AE144" s="29">
        <v>1.4475617411129573</v>
      </c>
      <c r="AF144" s="29">
        <v>1.4476201802573059</v>
      </c>
      <c r="AG144" s="29">
        <v>1.4476230133972126</v>
      </c>
      <c r="AH144" s="27">
        <v>-0.25502843051749036</v>
      </c>
      <c r="AI144" s="27">
        <v>-7.9744897897717326E-2</v>
      </c>
      <c r="AJ144" s="45">
        <v>-1.5322673099485797E-2</v>
      </c>
      <c r="AK144" s="45">
        <v>-4.458616088953482E-3</v>
      </c>
    </row>
    <row r="145" spans="1:37" ht="13.8" thickBot="1">
      <c r="A145" s="107" t="str">
        <f t="shared" ref="A145:A153" si="8">CONCATENATE($A$142,"_",B145)</f>
        <v>Rice_Yield (t/ha)</v>
      </c>
      <c r="B145" s="1" t="s">
        <v>154</v>
      </c>
      <c r="C145" s="29">
        <v>3.8532291709470385</v>
      </c>
      <c r="D145" s="29">
        <v>3.9421290956470756</v>
      </c>
      <c r="E145" s="29">
        <v>4.0858547055033201</v>
      </c>
      <c r="F145" s="29">
        <v>3.754958254436469</v>
      </c>
      <c r="G145" s="29">
        <v>4.1575738546776524</v>
      </c>
      <c r="H145" s="29">
        <v>3.8843428766874606</v>
      </c>
      <c r="I145" s="29">
        <v>3.6630106496722008</v>
      </c>
      <c r="J145" s="29">
        <v>4.0165145430669007</v>
      </c>
      <c r="K145" s="29">
        <v>4.0386018273312843</v>
      </c>
      <c r="L145" s="29">
        <v>3.9497055977365338</v>
      </c>
      <c r="M145" s="29">
        <v>4.0615349583452014</v>
      </c>
      <c r="N145" s="29">
        <v>4.0465785621514403</v>
      </c>
      <c r="O145" s="29">
        <v>4.0069793381145331</v>
      </c>
      <c r="P145" s="29">
        <v>4.0116711421780442</v>
      </c>
      <c r="Q145" s="29">
        <v>4.0122524727083988</v>
      </c>
      <c r="R145" s="29">
        <v>4.055200713069496</v>
      </c>
      <c r="S145" s="29">
        <v>4.0600767959328659</v>
      </c>
      <c r="T145" s="29">
        <v>4.0674281568671731</v>
      </c>
      <c r="U145" s="29">
        <v>4.0556435647818017</v>
      </c>
      <c r="V145" s="29">
        <v>4.0545987459192316</v>
      </c>
      <c r="W145" s="29">
        <v>4.0534137793762017</v>
      </c>
      <c r="X145" s="29">
        <v>4.0542206644471976</v>
      </c>
      <c r="Y145" s="29">
        <v>4.0536997412022817</v>
      </c>
      <c r="Z145" s="29">
        <v>4.0540215849454908</v>
      </c>
      <c r="AA145" s="29">
        <v>4.0538937878253583</v>
      </c>
      <c r="AB145" s="29">
        <v>4.053817100545011</v>
      </c>
      <c r="AC145" s="29">
        <v>4.0539468276977768</v>
      </c>
      <c r="AD145" s="29">
        <v>4.0539090345188162</v>
      </c>
      <c r="AE145" s="29">
        <v>4.0540220104506197</v>
      </c>
      <c r="AF145" s="29">
        <v>4.054236694470049</v>
      </c>
      <c r="AG145" s="29">
        <v>4.0542755503973762</v>
      </c>
      <c r="AH145" s="27">
        <v>0.15500716583715191</v>
      </c>
      <c r="AI145" s="27">
        <v>-6.7739554632373356E-3</v>
      </c>
      <c r="AJ145" s="45">
        <v>3.8992591120401696E-3</v>
      </c>
      <c r="AK145" s="45">
        <v>-1.3910894551527608E-4</v>
      </c>
    </row>
    <row r="146" spans="1:37" ht="13.8" thickBot="1">
      <c r="A146" s="107" t="str">
        <f t="shared" si="8"/>
        <v>Rice_Imports</v>
      </c>
      <c r="B146" s="113" t="s">
        <v>4</v>
      </c>
      <c r="C146" s="140">
        <v>0.80656688822098399</v>
      </c>
      <c r="D146" s="140">
        <v>0.99545868401169202</v>
      </c>
      <c r="E146" s="140">
        <v>1.1074669891153108</v>
      </c>
      <c r="F146" s="140">
        <v>1.0192805935336471</v>
      </c>
      <c r="G146" s="140">
        <v>0.9490929866265595</v>
      </c>
      <c r="H146" s="140">
        <v>0.94845742981468717</v>
      </c>
      <c r="I146" s="140">
        <v>1.1013154598688564</v>
      </c>
      <c r="J146" s="140">
        <v>1.14294229920782</v>
      </c>
      <c r="K146" s="140">
        <v>1.4558908887987596</v>
      </c>
      <c r="L146" s="140">
        <v>1.6855747499321809</v>
      </c>
      <c r="M146" s="140">
        <v>1.7691065530409487</v>
      </c>
      <c r="N146" s="140">
        <v>1.9539283349239818</v>
      </c>
      <c r="O146" s="140">
        <v>2.1538888952074249</v>
      </c>
      <c r="P146" s="140">
        <v>2.3608439705998006</v>
      </c>
      <c r="Q146" s="140">
        <v>2.5339837182787397</v>
      </c>
      <c r="R146" s="140">
        <v>2.1229291656685949</v>
      </c>
      <c r="S146" s="140">
        <v>3.0543442595209633</v>
      </c>
      <c r="T146" s="140">
        <v>2.2319150888651302</v>
      </c>
      <c r="U146" s="140">
        <v>2.5828062074762803</v>
      </c>
      <c r="V146" s="140">
        <v>2.7020629773505132</v>
      </c>
      <c r="W146" s="140">
        <v>2.7233478259968447</v>
      </c>
      <c r="X146" s="140">
        <v>2.7233531057067655</v>
      </c>
      <c r="Y146" s="140">
        <v>2.7344405827472271</v>
      </c>
      <c r="Z146" s="140">
        <v>2.7584810686771619</v>
      </c>
      <c r="AA146" s="140">
        <v>2.7862032883365959</v>
      </c>
      <c r="AB146" s="140">
        <v>2.8131085750483869</v>
      </c>
      <c r="AC146" s="140">
        <v>2.8192770327650289</v>
      </c>
      <c r="AD146" s="140">
        <v>2.8443362239596417</v>
      </c>
      <c r="AE146" s="140">
        <v>2.871670125340462</v>
      </c>
      <c r="AF146" s="140">
        <v>2.8965375691029682</v>
      </c>
      <c r="AG146" s="140">
        <v>2.9222834268508042</v>
      </c>
      <c r="AH146" s="139">
        <v>1.3896389693289792</v>
      </c>
      <c r="AI146" s="139">
        <v>0.29926157489667959</v>
      </c>
      <c r="AJ146" s="152">
        <v>7.837646037186459E-2</v>
      </c>
      <c r="AK146" s="152">
        <v>9.0438401499290944E-3</v>
      </c>
    </row>
    <row r="147" spans="1:37" ht="13.8" thickBot="1">
      <c r="A147" s="107" t="str">
        <f t="shared" si="8"/>
        <v>Rice_Exports</v>
      </c>
      <c r="B147" s="113" t="s">
        <v>5</v>
      </c>
      <c r="C147" s="140">
        <v>0.34967370199999998</v>
      </c>
      <c r="D147" s="140">
        <v>0.32302515799999998</v>
      </c>
      <c r="E147" s="140">
        <v>0.37361454499999996</v>
      </c>
      <c r="F147" s="140">
        <v>0.30236097699999998</v>
      </c>
      <c r="G147" s="140">
        <v>0.401798353</v>
      </c>
      <c r="H147" s="140">
        <v>0.44070361699999999</v>
      </c>
      <c r="I147" s="140">
        <v>0.37885299900000002</v>
      </c>
      <c r="J147" s="140">
        <v>0.379735141</v>
      </c>
      <c r="K147" s="140">
        <v>0.401463134</v>
      </c>
      <c r="L147" s="140">
        <v>0.44936970200000004</v>
      </c>
      <c r="M147" s="140">
        <v>0.40973548599999998</v>
      </c>
      <c r="N147" s="140">
        <v>0.5124924139999999</v>
      </c>
      <c r="O147" s="140">
        <v>0.58916677300000009</v>
      </c>
      <c r="P147" s="140">
        <v>0.5145985420000001</v>
      </c>
      <c r="Q147" s="140">
        <v>0.55348084699999989</v>
      </c>
      <c r="R147" s="140">
        <v>0.44897082599999999</v>
      </c>
      <c r="S147" s="140">
        <v>0.40717312599999994</v>
      </c>
      <c r="T147" s="140">
        <v>0.40467263799999997</v>
      </c>
      <c r="U147" s="140">
        <v>0.51888659528123016</v>
      </c>
      <c r="V147" s="140">
        <v>0.52998294686450631</v>
      </c>
      <c r="W147" s="140">
        <v>0.54612130775436263</v>
      </c>
      <c r="X147" s="140">
        <v>0.56329158394137269</v>
      </c>
      <c r="Y147" s="140">
        <v>0.58139561022393271</v>
      </c>
      <c r="Z147" s="140">
        <v>0.60218636603039599</v>
      </c>
      <c r="AA147" s="140">
        <v>0.62589631471317675</v>
      </c>
      <c r="AB147" s="140">
        <v>0.65338804668385497</v>
      </c>
      <c r="AC147" s="140">
        <v>0.6553366161758728</v>
      </c>
      <c r="AD147" s="140">
        <v>0.68031957789784314</v>
      </c>
      <c r="AE147" s="140">
        <v>0.70288018945885933</v>
      </c>
      <c r="AF147" s="140">
        <v>0.72952691178311302</v>
      </c>
      <c r="AG147" s="140">
        <v>0.75331094332987381</v>
      </c>
      <c r="AH147" s="139">
        <v>5.6893695093743257E-2</v>
      </c>
      <c r="AI147" s="139">
        <v>0.3097334902361305</v>
      </c>
      <c r="AJ147" s="152">
        <v>1.3821164343492001E-2</v>
      </c>
      <c r="AK147" s="152">
        <v>4.5122187657943957E-2</v>
      </c>
    </row>
    <row r="148" spans="1:37" ht="13.8" thickBot="1">
      <c r="A148" s="107" t="str">
        <f t="shared" si="8"/>
        <v>Rice_Consumption</v>
      </c>
      <c r="B148" s="1" t="s">
        <v>0</v>
      </c>
      <c r="C148" s="29">
        <v>2.2032242432049438</v>
      </c>
      <c r="D148" s="29">
        <v>2.3113717927040325</v>
      </c>
      <c r="E148" s="29">
        <v>2.3719883734260607</v>
      </c>
      <c r="F148" s="29">
        <v>2.3450680921807074</v>
      </c>
      <c r="G148" s="29">
        <v>2.3712850561859091</v>
      </c>
      <c r="H148" s="29">
        <v>2.3797670335015368</v>
      </c>
      <c r="I148" s="29">
        <v>2.4690629057254965</v>
      </c>
      <c r="J148" s="29">
        <v>2.5471311840291007</v>
      </c>
      <c r="K148" s="29">
        <v>2.8710923095580991</v>
      </c>
      <c r="L148" s="29">
        <v>2.9743599631135704</v>
      </c>
      <c r="M148" s="29">
        <v>2.9903024389886776</v>
      </c>
      <c r="N148" s="29">
        <v>3.21629758490382</v>
      </c>
      <c r="O148" s="29">
        <v>3.3347606616343559</v>
      </c>
      <c r="P148" s="29">
        <v>3.5246699325992292</v>
      </c>
      <c r="Q148" s="29">
        <v>3.6914987341145178</v>
      </c>
      <c r="R148" s="29">
        <v>3.4055680300746669</v>
      </c>
      <c r="S148" s="29">
        <v>4.3066686535250041</v>
      </c>
      <c r="T148" s="29">
        <v>3.2947395918530842</v>
      </c>
      <c r="U148" s="29">
        <v>3.5429132821675799</v>
      </c>
      <c r="V148" s="29">
        <v>3.6032571244687874</v>
      </c>
      <c r="W148" s="29">
        <v>3.6052923457887052</v>
      </c>
      <c r="X148" s="29">
        <v>3.6067945839635054</v>
      </c>
      <c r="Y148" s="29">
        <v>3.6081399552188431</v>
      </c>
      <c r="Z148" s="29">
        <v>3.6086768187861837</v>
      </c>
      <c r="AA148" s="29">
        <v>3.6098278665611234</v>
      </c>
      <c r="AB148" s="29">
        <v>3.6109855134271451</v>
      </c>
      <c r="AC148" s="29">
        <v>3.6123125682777912</v>
      </c>
      <c r="AD148" s="29">
        <v>3.6135398578115323</v>
      </c>
      <c r="AE148" s="29">
        <v>3.6148442084527792</v>
      </c>
      <c r="AF148" s="29">
        <v>3.6160140671327623</v>
      </c>
      <c r="AG148" s="29">
        <v>3.6171295515172512</v>
      </c>
      <c r="AH148" s="27">
        <v>1.0856783760776576</v>
      </c>
      <c r="AI148" s="27">
        <v>-9.7644290997971783E-2</v>
      </c>
      <c r="AJ148" s="45">
        <v>3.5172204622089961E-2</v>
      </c>
      <c r="AK148" s="45">
        <v>-2.217290650248116E-3</v>
      </c>
    </row>
    <row r="149" spans="1:37" ht="13.8" thickBot="1">
      <c r="A149" s="107" t="str">
        <f t="shared" si="8"/>
        <v>Rice_Beginning stocks</v>
      </c>
      <c r="B149" s="2" t="s">
        <v>6</v>
      </c>
      <c r="C149" s="30">
        <v>0.57771900000000009</v>
      </c>
      <c r="D149" s="30">
        <v>0.42982299999999996</v>
      </c>
      <c r="E149" s="30">
        <v>0.41074500000000003</v>
      </c>
      <c r="F149" s="30">
        <v>0.495614</v>
      </c>
      <c r="G149" s="30">
        <v>0.403281</v>
      </c>
      <c r="H149" s="30">
        <v>0.503</v>
      </c>
      <c r="I149" s="30">
        <v>0.47099999999999997</v>
      </c>
      <c r="J149" s="30">
        <v>0.49399999999999999</v>
      </c>
      <c r="K149" s="30">
        <v>0.54</v>
      </c>
      <c r="L149" s="30">
        <v>0.47099999999999997</v>
      </c>
      <c r="M149" s="30">
        <v>0.44050029999999996</v>
      </c>
      <c r="N149" s="30">
        <v>0.59899999999999998</v>
      </c>
      <c r="O149" s="30">
        <v>0.64</v>
      </c>
      <c r="P149" s="30">
        <v>0.63571704550000008</v>
      </c>
      <c r="Q149" s="30">
        <v>0.63160360939999993</v>
      </c>
      <c r="R149" s="30">
        <v>0.6021026353515847</v>
      </c>
      <c r="S149" s="30">
        <v>0.60234751347610294</v>
      </c>
      <c r="T149" s="30">
        <v>0.60021394233981684</v>
      </c>
      <c r="U149" s="30">
        <v>0.60679343968209531</v>
      </c>
      <c r="V149" s="30">
        <v>0.57846291639636749</v>
      </c>
      <c r="W149" s="30">
        <v>0.59375541871629089</v>
      </c>
      <c r="X149" s="30">
        <v>0.61177052466388859</v>
      </c>
      <c r="Y149" s="30">
        <v>0.6126162278452737</v>
      </c>
      <c r="Z149" s="30">
        <v>0.60515919771184357</v>
      </c>
      <c r="AA149" s="30">
        <v>0.60053512941627529</v>
      </c>
      <c r="AB149" s="30">
        <v>0.59870424063394501</v>
      </c>
      <c r="AC149" s="30">
        <v>0.59503925375685873</v>
      </c>
      <c r="AD149" s="30">
        <v>0.59427799469861942</v>
      </c>
      <c r="AE149" s="30">
        <v>0.59231292476849251</v>
      </c>
      <c r="AF149" s="30">
        <v>0.59382058793099468</v>
      </c>
      <c r="AG149" s="30">
        <v>0.59243771261734568</v>
      </c>
      <c r="AH149" s="28">
        <v>0.10145163183267181</v>
      </c>
      <c r="AI149" s="28">
        <v>-1.0680585881992721E-2</v>
      </c>
      <c r="AJ149" s="46">
        <v>1.8588399998324689E-2</v>
      </c>
      <c r="AK149" s="46">
        <v>-1.4878603396879519E-3</v>
      </c>
    </row>
    <row r="150" spans="1:37" ht="13.8" thickBot="1">
      <c r="A150" s="107" t="str">
        <f t="shared" si="8"/>
        <v>Rice_Ending stocks</v>
      </c>
      <c r="B150" s="2" t="s">
        <v>7</v>
      </c>
      <c r="C150" s="30">
        <v>0.42982299999999996</v>
      </c>
      <c r="D150" s="30">
        <v>0.41074500000000003</v>
      </c>
      <c r="E150" s="30">
        <v>0.495614</v>
      </c>
      <c r="F150" s="30">
        <v>0.403281</v>
      </c>
      <c r="G150" s="30">
        <v>0.503</v>
      </c>
      <c r="H150" s="30">
        <v>0.47099999999999997</v>
      </c>
      <c r="I150" s="30">
        <v>0.49399999999999999</v>
      </c>
      <c r="J150" s="30">
        <v>0.54</v>
      </c>
      <c r="K150" s="30">
        <v>0.47099999999999997</v>
      </c>
      <c r="L150" s="30">
        <v>0.44050029999999996</v>
      </c>
      <c r="M150" s="30">
        <v>0.59899999999999998</v>
      </c>
      <c r="N150" s="30">
        <v>0.64</v>
      </c>
      <c r="O150" s="30">
        <v>0.63571704550000008</v>
      </c>
      <c r="P150" s="30">
        <v>0.63160360939999993</v>
      </c>
      <c r="Q150" s="30">
        <v>0.6021026353515847</v>
      </c>
      <c r="R150" s="30">
        <v>0.60234751347610294</v>
      </c>
      <c r="S150" s="30">
        <v>0.60021394233981684</v>
      </c>
      <c r="T150" s="30">
        <v>0.60679343968209531</v>
      </c>
      <c r="U150" s="30">
        <v>0.57846291639636749</v>
      </c>
      <c r="V150" s="30">
        <v>0.59375541871629089</v>
      </c>
      <c r="W150" s="30">
        <v>0.61177052466388859</v>
      </c>
      <c r="X150" s="30">
        <v>0.6126162278452737</v>
      </c>
      <c r="Y150" s="30">
        <v>0.60515919771184357</v>
      </c>
      <c r="Z150" s="30">
        <v>0.60053512941627529</v>
      </c>
      <c r="AA150" s="30">
        <v>0.59870424063394501</v>
      </c>
      <c r="AB150" s="30">
        <v>0.59503925375685873</v>
      </c>
      <c r="AC150" s="30">
        <v>0.59427799469861942</v>
      </c>
      <c r="AD150" s="30">
        <v>0.59231292476849251</v>
      </c>
      <c r="AE150" s="30">
        <v>0.59382058793099468</v>
      </c>
      <c r="AF150" s="30">
        <v>0.59243771261734568</v>
      </c>
      <c r="AG150" s="30">
        <v>0.59190402139634068</v>
      </c>
      <c r="AH150" s="28">
        <v>9.3490099472759991E-2</v>
      </c>
      <c r="AI150" s="28">
        <v>-3.2527447430859002E-3</v>
      </c>
      <c r="AJ150" s="46">
        <v>1.7235745969141049E-2</v>
      </c>
      <c r="AK150" s="46">
        <v>-4.5659136589004667E-4</v>
      </c>
    </row>
    <row r="151" spans="1:37" ht="13.8" thickBot="1">
      <c r="A151" s="107" t="str">
        <f t="shared" si="8"/>
        <v xml:space="preserve">Rice_EU price in EUR/t </v>
      </c>
      <c r="B151" s="2" t="s">
        <v>111</v>
      </c>
      <c r="C151" s="23">
        <v>489.41860465116281</v>
      </c>
      <c r="D151" s="23">
        <v>506.73913043478262</v>
      </c>
      <c r="E151" s="23">
        <v>758.4375</v>
      </c>
      <c r="F151" s="23">
        <v>698.4</v>
      </c>
      <c r="G151" s="23">
        <v>543.08695652173913</v>
      </c>
      <c r="H151" s="23">
        <v>607.65957446808511</v>
      </c>
      <c r="I151" s="23">
        <v>618.09523809523807</v>
      </c>
      <c r="J151" s="23">
        <v>592.9545454545455</v>
      </c>
      <c r="K151" s="23">
        <v>511.22448979591837</v>
      </c>
      <c r="L151" s="23">
        <v>578.37209302325584</v>
      </c>
      <c r="M151" s="23">
        <v>595.77777777777783</v>
      </c>
      <c r="N151" s="23">
        <v>561.36363636363637</v>
      </c>
      <c r="O151" s="23">
        <v>555.4545454545455</v>
      </c>
      <c r="P151" s="23">
        <v>575</v>
      </c>
      <c r="Q151" s="23">
        <v>548.92676253703689</v>
      </c>
      <c r="R151" s="23">
        <v>595.95363387189491</v>
      </c>
      <c r="S151" s="23">
        <v>572.16854287398951</v>
      </c>
      <c r="T151" s="23">
        <v>588.50616397632598</v>
      </c>
      <c r="U151" s="23">
        <v>617.59651489710802</v>
      </c>
      <c r="V151" s="23">
        <v>605.13126126786608</v>
      </c>
      <c r="W151" s="23">
        <v>595.26433043659074</v>
      </c>
      <c r="X151" s="23">
        <v>605.19234561756411</v>
      </c>
      <c r="Y151" s="23">
        <v>612.28279811550738</v>
      </c>
      <c r="Z151" s="23">
        <v>621.92378353342178</v>
      </c>
      <c r="AA151" s="23">
        <v>629.07979462110814</v>
      </c>
      <c r="AB151" s="23">
        <v>636.20276385520003</v>
      </c>
      <c r="AC151" s="23">
        <v>643.41145078403076</v>
      </c>
      <c r="AD151" s="23">
        <v>651.04852505265762</v>
      </c>
      <c r="AE151" s="23">
        <v>657.31341013008193</v>
      </c>
      <c r="AF151" s="23">
        <v>664.18428934891699</v>
      </c>
      <c r="AG151" s="23">
        <v>670.84717437312713</v>
      </c>
      <c r="AH151" s="28">
        <v>18.665649467240542</v>
      </c>
      <c r="AI151" s="28">
        <v>78.090100457319295</v>
      </c>
      <c r="AJ151" s="46">
        <v>3.2047241092934085E-3</v>
      </c>
      <c r="AK151" s="46">
        <v>1.03664207080576E-2</v>
      </c>
    </row>
    <row r="152" spans="1:37" ht="13.8" thickBot="1">
      <c r="A152" s="107" t="str">
        <f t="shared" si="8"/>
        <v>Rice_World price in EUR/t</v>
      </c>
      <c r="B152" s="2" t="s">
        <v>44</v>
      </c>
      <c r="C152" s="23">
        <v>188.58518974095787</v>
      </c>
      <c r="D152" s="23">
        <v>198.55067975119411</v>
      </c>
      <c r="E152" s="23">
        <v>220.69087675472036</v>
      </c>
      <c r="F152" s="23">
        <v>361.26263760301532</v>
      </c>
      <c r="G152" s="23">
        <v>296.37884266367683</v>
      </c>
      <c r="H152" s="23">
        <v>312.94846804547274</v>
      </c>
      <c r="I152" s="23">
        <v>336.14155267676546</v>
      </c>
      <c r="J152" s="23">
        <v>349.48237775247139</v>
      </c>
      <c r="K152" s="23">
        <v>337.7433231294284</v>
      </c>
      <c r="L152" s="23">
        <v>322.32875219740924</v>
      </c>
      <c r="M152" s="23">
        <v>330.93441543438547</v>
      </c>
      <c r="N152" s="23">
        <v>314.71227780348647</v>
      </c>
      <c r="O152" s="23">
        <v>334.21553622488608</v>
      </c>
      <c r="P152" s="23">
        <v>343.22998605594029</v>
      </c>
      <c r="Q152" s="23">
        <v>345.66128709799733</v>
      </c>
      <c r="R152" s="23">
        <v>367.80899242233386</v>
      </c>
      <c r="S152" s="23">
        <v>341.12229364005401</v>
      </c>
      <c r="T152" s="23">
        <v>395.10476190476192</v>
      </c>
      <c r="U152" s="23">
        <v>399.41915237635237</v>
      </c>
      <c r="V152" s="23">
        <v>391.34972763877448</v>
      </c>
      <c r="W152" s="23">
        <v>384.97394681827171</v>
      </c>
      <c r="X152" s="23">
        <v>387.0974672224163</v>
      </c>
      <c r="Y152" s="23">
        <v>390.19050602897943</v>
      </c>
      <c r="Z152" s="23">
        <v>395.63489556047813</v>
      </c>
      <c r="AA152" s="23">
        <v>399.70023131063255</v>
      </c>
      <c r="AB152" s="23">
        <v>403.74045924302169</v>
      </c>
      <c r="AC152" s="23">
        <v>407.8294472491728</v>
      </c>
      <c r="AD152" s="23">
        <v>412.2518519930918</v>
      </c>
      <c r="AE152" s="23">
        <v>415.85501237475222</v>
      </c>
      <c r="AF152" s="23">
        <v>419.98530184486765</v>
      </c>
      <c r="AG152" s="23">
        <v>424.06378664461289</v>
      </c>
      <c r="AH152" s="28">
        <v>37.426318120834367</v>
      </c>
      <c r="AI152" s="28">
        <v>45.515050670890105</v>
      </c>
      <c r="AJ152" s="46">
        <v>1.0464717725771067E-2</v>
      </c>
      <c r="AK152" s="46">
        <v>9.5064905548520873E-3</v>
      </c>
    </row>
    <row r="153" spans="1:37" ht="13.8" thickBot="1">
      <c r="A153" s="107" t="str">
        <f t="shared" si="8"/>
        <v>Rice_World price in USD/t</v>
      </c>
      <c r="B153" s="14" t="s">
        <v>45</v>
      </c>
      <c r="C153" s="33">
        <v>234.61699999999999</v>
      </c>
      <c r="D153" s="33">
        <v>249.3</v>
      </c>
      <c r="E153" s="33">
        <v>302.452</v>
      </c>
      <c r="F153" s="33">
        <v>531.32899999999995</v>
      </c>
      <c r="G153" s="33">
        <v>413.38400000000001</v>
      </c>
      <c r="H153" s="33">
        <v>414.88099999999997</v>
      </c>
      <c r="I153" s="33">
        <v>467.89400000000001</v>
      </c>
      <c r="J153" s="33">
        <v>449.01100000000002</v>
      </c>
      <c r="K153" s="33">
        <v>448.56299999999999</v>
      </c>
      <c r="L153" s="33">
        <v>428.214</v>
      </c>
      <c r="M153" s="33">
        <v>367.17599999999999</v>
      </c>
      <c r="N153" s="33">
        <v>348.35599999999999</v>
      </c>
      <c r="O153" s="33">
        <v>377.55700000000002</v>
      </c>
      <c r="P153" s="33">
        <v>405.339</v>
      </c>
      <c r="Q153" s="33">
        <v>386.959</v>
      </c>
      <c r="R153" s="33">
        <v>420.11</v>
      </c>
      <c r="S153" s="33">
        <v>403.34300000000002</v>
      </c>
      <c r="T153" s="33">
        <v>414.86</v>
      </c>
      <c r="U153" s="33">
        <v>435.36687609022414</v>
      </c>
      <c r="V153" s="33">
        <v>426.57120312626421</v>
      </c>
      <c r="W153" s="33">
        <v>419.62160203191621</v>
      </c>
      <c r="X153" s="33">
        <v>426.62208403846182</v>
      </c>
      <c r="Y153" s="33">
        <v>431.62535863463518</v>
      </c>
      <c r="Z153" s="33">
        <v>438.4208452995976</v>
      </c>
      <c r="AA153" s="33">
        <v>443.46594861294409</v>
      </c>
      <c r="AB153" s="33">
        <v>448.48640068101952</v>
      </c>
      <c r="AC153" s="33">
        <v>453.56645422962487</v>
      </c>
      <c r="AD153" s="33">
        <v>458.94964108105324</v>
      </c>
      <c r="AE153" s="33">
        <v>463.36640289400077</v>
      </c>
      <c r="AF153" s="33">
        <v>468.20945016480459</v>
      </c>
      <c r="AG153" s="33">
        <v>472.90675801440091</v>
      </c>
      <c r="AH153" s="28">
        <v>-37.299374636591892</v>
      </c>
      <c r="AI153" s="28">
        <v>55.05013265099285</v>
      </c>
      <c r="AJ153" s="46">
        <v>-8.5137356447060591E-3</v>
      </c>
      <c r="AK153" s="46">
        <v>1.0366687940084995E-2</v>
      </c>
    </row>
    <row r="154" spans="1:37" ht="13.8" thickBot="1"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155"/>
      <c r="AI154" s="155"/>
      <c r="AJ154" s="57"/>
      <c r="AK154" s="57"/>
    </row>
    <row r="155" spans="1:37" ht="13.8" thickBot="1"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155"/>
      <c r="AI155" s="155"/>
      <c r="AJ155" s="57"/>
      <c r="AK155" s="57"/>
    </row>
    <row r="156" spans="1:37" ht="14.4" thickBot="1">
      <c r="A156" t="s">
        <v>190</v>
      </c>
      <c r="B156" s="69" t="s">
        <v>242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210" t="s">
        <v>107</v>
      </c>
      <c r="AI156" s="211"/>
      <c r="AJ156" s="210" t="s">
        <v>124</v>
      </c>
      <c r="AK156" s="211"/>
    </row>
    <row r="157" spans="1:37" ht="13.8" thickBot="1">
      <c r="B157" s="10"/>
      <c r="C157" s="142">
        <v>2005</v>
      </c>
      <c r="D157" s="181">
        <v>2006</v>
      </c>
      <c r="E157" s="181">
        <v>2007</v>
      </c>
      <c r="F157" s="181">
        <v>2008</v>
      </c>
      <c r="G157" s="181">
        <v>2009</v>
      </c>
      <c r="H157" s="181">
        <v>2010</v>
      </c>
      <c r="I157" s="181">
        <v>2011</v>
      </c>
      <c r="J157" s="181">
        <v>2012</v>
      </c>
      <c r="K157" s="181">
        <v>2013</v>
      </c>
      <c r="L157" s="181">
        <v>2014</v>
      </c>
      <c r="M157" s="181">
        <v>2015</v>
      </c>
      <c r="N157" s="181">
        <v>2016</v>
      </c>
      <c r="O157" s="181">
        <v>2017</v>
      </c>
      <c r="P157" s="181">
        <v>2018</v>
      </c>
      <c r="Q157" s="181">
        <v>2019</v>
      </c>
      <c r="R157" s="181">
        <v>2020</v>
      </c>
      <c r="S157" s="181">
        <v>2021</v>
      </c>
      <c r="T157" s="181">
        <v>2022</v>
      </c>
      <c r="U157" s="181">
        <v>2023</v>
      </c>
      <c r="V157" s="181">
        <v>2024</v>
      </c>
      <c r="W157" s="181">
        <v>2025</v>
      </c>
      <c r="X157" s="181">
        <v>2026</v>
      </c>
      <c r="Y157" s="181">
        <v>2027</v>
      </c>
      <c r="Z157" s="181">
        <v>2028</v>
      </c>
      <c r="AA157" s="181">
        <v>2029</v>
      </c>
      <c r="AB157" s="181">
        <v>2030</v>
      </c>
      <c r="AC157" s="181">
        <v>2031</v>
      </c>
      <c r="AD157" s="181">
        <v>2032</v>
      </c>
      <c r="AE157" s="183">
        <v>2033</v>
      </c>
      <c r="AF157" s="183">
        <v>2034</v>
      </c>
      <c r="AG157" s="183">
        <v>2035</v>
      </c>
      <c r="AH157" s="181" t="s">
        <v>229</v>
      </c>
      <c r="AI157" s="181" t="s">
        <v>230</v>
      </c>
      <c r="AJ157" s="181" t="s">
        <v>231</v>
      </c>
      <c r="AK157" s="181" t="s">
        <v>232</v>
      </c>
    </row>
    <row r="158" spans="1:37" ht="13.8" thickBot="1">
      <c r="A158" s="107"/>
      <c r="B158" s="1" t="s">
        <v>154</v>
      </c>
      <c r="C158" s="217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  <c r="AI158" s="218"/>
      <c r="AJ158" s="218"/>
      <c r="AK158" s="219"/>
    </row>
    <row r="159" spans="1:37" ht="13.8" thickBot="1">
      <c r="A159" s="107"/>
      <c r="B159" s="17" t="s">
        <v>67</v>
      </c>
      <c r="C159" s="30">
        <v>3.205152669540611</v>
      </c>
      <c r="D159" s="30">
        <v>2.9366434938968311</v>
      </c>
      <c r="E159" s="30">
        <v>2.760280075526742</v>
      </c>
      <c r="F159" s="30">
        <v>3.0576019054759129</v>
      </c>
      <c r="G159" s="30">
        <v>3.2886041716646908</v>
      </c>
      <c r="H159" s="30">
        <v>2.8442599236647128</v>
      </c>
      <c r="I159" s="30">
        <v>2.7258195826135299</v>
      </c>
      <c r="J159" s="30">
        <v>3.0607979989510623</v>
      </c>
      <c r="K159" s="30">
        <v>3.1434993205445654</v>
      </c>
      <c r="L159" s="30">
        <v>3.6131678861606882</v>
      </c>
      <c r="M159" s="30">
        <v>3.3147058166835266</v>
      </c>
      <c r="N159" s="30">
        <v>3.0780737618899696</v>
      </c>
      <c r="O159" s="30">
        <v>3.2094597762283437</v>
      </c>
      <c r="P159" s="30">
        <v>2.8496045181643055</v>
      </c>
      <c r="Q159" s="30">
        <v>3.0045734000425885</v>
      </c>
      <c r="R159" s="30">
        <v>3.1355818502629784</v>
      </c>
      <c r="S159" s="30">
        <v>3.2056109341666414</v>
      </c>
      <c r="T159" s="30">
        <v>3.3307681687793056</v>
      </c>
      <c r="U159" s="30">
        <v>3.1762094003577634</v>
      </c>
      <c r="V159" s="30">
        <v>3.1783316732849092</v>
      </c>
      <c r="W159" s="30">
        <v>3.1594291440778495</v>
      </c>
      <c r="X159" s="30">
        <v>3.1734888058444484</v>
      </c>
      <c r="Y159" s="30">
        <v>3.1694512468980141</v>
      </c>
      <c r="Z159" s="30">
        <v>3.1739832948713365</v>
      </c>
      <c r="AA159" s="30">
        <v>3.1751350985799878</v>
      </c>
      <c r="AB159" s="30">
        <v>3.1770130339851552</v>
      </c>
      <c r="AC159" s="30">
        <v>3.1797863253665066</v>
      </c>
      <c r="AD159" s="30">
        <v>3.1826689966463002</v>
      </c>
      <c r="AE159" s="30">
        <v>3.1859493989172187</v>
      </c>
      <c r="AF159" s="30">
        <v>3.1891121439378018</v>
      </c>
      <c r="AG159" s="30">
        <v>3.1914794209091113</v>
      </c>
      <c r="AH159" s="28">
        <v>0.26082386706485128</v>
      </c>
      <c r="AI159" s="28">
        <v>-4.6050080192125531E-2</v>
      </c>
      <c r="AJ159" s="46">
        <v>8.4347075976380376E-3</v>
      </c>
      <c r="AK159" s="46">
        <v>-1.1931178094485295E-3</v>
      </c>
    </row>
    <row r="160" spans="1:37" ht="13.8" thickBot="1">
      <c r="A160" s="107"/>
      <c r="B160" s="17" t="s">
        <v>279</v>
      </c>
      <c r="C160" s="30">
        <v>1.6557631339039089</v>
      </c>
      <c r="D160" s="30">
        <v>1.7366373750403097</v>
      </c>
      <c r="E160" s="30">
        <v>1.4389796948173248</v>
      </c>
      <c r="F160" s="30">
        <v>1.9033932851503887</v>
      </c>
      <c r="G160" s="30">
        <v>1.7973605040151264</v>
      </c>
      <c r="H160" s="30">
        <v>1.8440803354714532</v>
      </c>
      <c r="I160" s="30">
        <v>1.9596068294268896</v>
      </c>
      <c r="J160" s="30">
        <v>1.6691763494665668</v>
      </c>
      <c r="K160" s="30">
        <v>2.0044233144360111</v>
      </c>
      <c r="L160" s="30">
        <v>2.1798459461233373</v>
      </c>
      <c r="M160" s="30">
        <v>1.8781375071469415</v>
      </c>
      <c r="N160" s="30">
        <v>2.1118595350255136</v>
      </c>
      <c r="O160" s="30">
        <v>2.4127501368388824</v>
      </c>
      <c r="P160" s="30">
        <v>2.4772421844919461</v>
      </c>
      <c r="Q160" s="30">
        <v>2.361569990732757</v>
      </c>
      <c r="R160" s="30">
        <v>2.0477446037928146</v>
      </c>
      <c r="S160" s="30">
        <v>2.371530464161292</v>
      </c>
      <c r="T160" s="30">
        <v>1.8711055214824133</v>
      </c>
      <c r="U160" s="30">
        <v>2.1765782363178658</v>
      </c>
      <c r="V160" s="30">
        <v>2.1800768087628066</v>
      </c>
      <c r="W160" s="30">
        <v>2.1745718032313337</v>
      </c>
      <c r="X160" s="30">
        <v>2.1833167428562374</v>
      </c>
      <c r="Y160" s="30">
        <v>2.1862770513447201</v>
      </c>
      <c r="Z160" s="30">
        <v>2.1910484949434799</v>
      </c>
      <c r="AA160" s="30">
        <v>2.1949845751667985</v>
      </c>
      <c r="AB160" s="30">
        <v>2.1990006510526632</v>
      </c>
      <c r="AC160" s="30">
        <v>2.2034865796625875</v>
      </c>
      <c r="AD160" s="30">
        <v>2.2079290756870198</v>
      </c>
      <c r="AE160" s="30">
        <v>2.212507996437119</v>
      </c>
      <c r="AF160" s="30">
        <v>2.2172710206039334</v>
      </c>
      <c r="AG160" s="30">
        <v>2.2217415333203085</v>
      </c>
      <c r="AH160" s="28">
        <v>0.26200257621070144</v>
      </c>
      <c r="AI160" s="28">
        <v>8.2003459333118034E-2</v>
      </c>
      <c r="AJ160" s="46">
        <v>1.3147366274957478E-2</v>
      </c>
      <c r="AK160" s="46">
        <v>3.1389108127555243E-3</v>
      </c>
    </row>
    <row r="161" spans="1:44" ht="13.8" thickBot="1">
      <c r="A161" s="107"/>
      <c r="B161" s="17" t="s">
        <v>287</v>
      </c>
      <c r="C161" s="30">
        <v>2.7381196509657033</v>
      </c>
      <c r="D161" s="30">
        <v>2.4675151061440568</v>
      </c>
      <c r="E161" s="30">
        <v>2.0690617793421531</v>
      </c>
      <c r="F161" s="30">
        <v>2.7749615412790272</v>
      </c>
      <c r="G161" s="30">
        <v>2.754168706620971</v>
      </c>
      <c r="H161" s="30">
        <v>2.8487526229890419</v>
      </c>
      <c r="I161" s="30">
        <v>2.7716067317792739</v>
      </c>
      <c r="J161" s="30">
        <v>2.2082422009899849</v>
      </c>
      <c r="K161" s="30">
        <v>2.6113330755681581</v>
      </c>
      <c r="L161" s="30">
        <v>3.2371978553221408</v>
      </c>
      <c r="M161" s="30">
        <v>2.6559528941934607</v>
      </c>
      <c r="N161" s="30">
        <v>2.9804256547841042</v>
      </c>
      <c r="O161" s="30">
        <v>2.7762029946279578</v>
      </c>
      <c r="P161" s="30">
        <v>2.9648942851161824</v>
      </c>
      <c r="Q161" s="30">
        <v>3.0196497411609213</v>
      </c>
      <c r="R161" s="30">
        <v>2.7758203763018905</v>
      </c>
      <c r="S161" s="30">
        <v>2.8186171231564834</v>
      </c>
      <c r="T161" s="30">
        <v>2.2314913180452778</v>
      </c>
      <c r="U161" s="30">
        <v>2.8206207627181032</v>
      </c>
      <c r="V161" s="30">
        <v>2.8192981968017277</v>
      </c>
      <c r="W161" s="30">
        <v>2.8103651487074823</v>
      </c>
      <c r="X161" s="30">
        <v>2.8089047537928935</v>
      </c>
      <c r="Y161" s="30">
        <v>2.8087286314670061</v>
      </c>
      <c r="Z161" s="30">
        <v>2.8072645270266747</v>
      </c>
      <c r="AA161" s="30">
        <v>2.806388237602766</v>
      </c>
      <c r="AB161" s="30">
        <v>2.8051796391569264</v>
      </c>
      <c r="AC161" s="30">
        <v>2.8044225658473576</v>
      </c>
      <c r="AD161" s="30">
        <v>2.8038718292745219</v>
      </c>
      <c r="AE161" s="30">
        <v>2.8033464820899265</v>
      </c>
      <c r="AF161" s="30">
        <v>2.803014790973295</v>
      </c>
      <c r="AG161" s="30">
        <v>2.8026152159607127</v>
      </c>
      <c r="AH161" s="28">
        <v>9.3182398527482668E-2</v>
      </c>
      <c r="AI161" s="28">
        <v>0.17903881465409111</v>
      </c>
      <c r="AJ161" s="46">
        <v>3.6228871162826692E-3</v>
      </c>
      <c r="AK161" s="46">
        <v>5.5163729060940803E-3</v>
      </c>
    </row>
    <row r="162" spans="1:44" ht="13.8" thickBot="1">
      <c r="A162" s="107" t="str">
        <f>CONCATENATE($A$156,"_",B162)</f>
        <v>Total oilseed_Production</v>
      </c>
      <c r="B162" s="1" t="s">
        <v>27</v>
      </c>
      <c r="C162" s="29">
        <v>21.19961</v>
      </c>
      <c r="D162" s="29">
        <v>22.551369999999999</v>
      </c>
      <c r="E162" s="29">
        <v>22.116449999999997</v>
      </c>
      <c r="F162" s="29">
        <v>25.023910000000008</v>
      </c>
      <c r="G162" s="29">
        <v>27.602409999999999</v>
      </c>
      <c r="H162" s="29">
        <v>26.580530000000003</v>
      </c>
      <c r="I162" s="29">
        <v>26.271819999999998</v>
      </c>
      <c r="J162" s="29">
        <v>24.848649999999999</v>
      </c>
      <c r="K162" s="29">
        <v>29.335570000000001</v>
      </c>
      <c r="L162" s="29">
        <v>32.962119999999999</v>
      </c>
      <c r="M162" s="29">
        <v>29.524190000000004</v>
      </c>
      <c r="N162" s="29">
        <v>29.53782</v>
      </c>
      <c r="O162" s="29">
        <v>32.927679999999995</v>
      </c>
      <c r="P162" s="29">
        <v>30.807860000000005</v>
      </c>
      <c r="Q162" s="29">
        <v>28.365300000000001</v>
      </c>
      <c r="R162" s="29">
        <v>28.305160000000001</v>
      </c>
      <c r="S162" s="29">
        <v>30.079229999999999</v>
      </c>
      <c r="T162" s="29">
        <v>31.143060000000006</v>
      </c>
      <c r="U162" s="29">
        <v>32.920256691539223</v>
      </c>
      <c r="V162" s="29">
        <v>32.617660900060784</v>
      </c>
      <c r="W162" s="29">
        <v>32.16263966986979</v>
      </c>
      <c r="X162" s="29">
        <v>32.367586637086163</v>
      </c>
      <c r="Y162" s="29">
        <v>32.231135995566163</v>
      </c>
      <c r="Z162" s="29">
        <v>32.227438663116054</v>
      </c>
      <c r="AA162" s="29">
        <v>32.143014479799596</v>
      </c>
      <c r="AB162" s="29">
        <v>32.075718980758644</v>
      </c>
      <c r="AC162" s="29">
        <v>32.018605515201493</v>
      </c>
      <c r="AD162" s="29">
        <v>31.972041126673677</v>
      </c>
      <c r="AE162" s="29">
        <v>31.935284877204037</v>
      </c>
      <c r="AF162" s="29">
        <v>31.899065180106078</v>
      </c>
      <c r="AG162" s="29">
        <v>31.849965775424376</v>
      </c>
      <c r="AH162" s="27">
        <v>4.5621688971797418</v>
      </c>
      <c r="AI162" s="27">
        <v>0.46911687824463399</v>
      </c>
      <c r="AJ162" s="45">
        <v>1.5833963396006682E-2</v>
      </c>
      <c r="AK162" s="45">
        <v>1.2373071963023285E-3</v>
      </c>
    </row>
    <row r="163" spans="1:44" s="99" customFormat="1" ht="13.8" thickBot="1">
      <c r="A163" s="107" t="str">
        <f t="shared" ref="A163:A174" si="9">CONCATENATE($A$156,"_",B163)</f>
        <v>Total oilseed_   Rapeseed</v>
      </c>
      <c r="B163" s="17" t="s">
        <v>67</v>
      </c>
      <c r="C163" s="30">
        <v>13.806740000000003</v>
      </c>
      <c r="D163" s="30">
        <v>14.273819999999997</v>
      </c>
      <c r="E163" s="30">
        <v>16.387699999999999</v>
      </c>
      <c r="F163" s="30">
        <v>17.047690000000006</v>
      </c>
      <c r="G163" s="30">
        <v>19.602349999999998</v>
      </c>
      <c r="H163" s="30">
        <v>18.384130000000003</v>
      </c>
      <c r="I163" s="30">
        <v>16.472999999999999</v>
      </c>
      <c r="J163" s="30">
        <v>16.69096</v>
      </c>
      <c r="K163" s="30">
        <v>18.852979999999999</v>
      </c>
      <c r="L163" s="30">
        <v>21.82133</v>
      </c>
      <c r="M163" s="30">
        <v>19.299510000000001</v>
      </c>
      <c r="N163" s="30">
        <v>18.33193</v>
      </c>
      <c r="O163" s="30">
        <v>19.852979999999995</v>
      </c>
      <c r="P163" s="30">
        <v>18.002690000000001</v>
      </c>
      <c r="Q163" s="30">
        <v>15.3796</v>
      </c>
      <c r="R163" s="30">
        <v>16.686720000000001</v>
      </c>
      <c r="S163" s="30">
        <v>17.069749999999999</v>
      </c>
      <c r="T163" s="30">
        <v>19.541850000000004</v>
      </c>
      <c r="U163" s="30">
        <v>19.554523745866593</v>
      </c>
      <c r="V163" s="30">
        <v>19.304322613726107</v>
      </c>
      <c r="W163" s="30">
        <v>18.929423623363263</v>
      </c>
      <c r="X163" s="30">
        <v>18.990397188794525</v>
      </c>
      <c r="Y163" s="30">
        <v>18.819384431729056</v>
      </c>
      <c r="Z163" s="30">
        <v>18.75321609743995</v>
      </c>
      <c r="AA163" s="30">
        <v>18.630614026260652</v>
      </c>
      <c r="AB163" s="30">
        <v>18.521902632320277</v>
      </c>
      <c r="AC163" s="30">
        <v>18.420313050972155</v>
      </c>
      <c r="AD163" s="30">
        <v>18.326820631081841</v>
      </c>
      <c r="AE163" s="30">
        <v>18.24088422417832</v>
      </c>
      <c r="AF163" s="30">
        <v>18.15390677685668</v>
      </c>
      <c r="AG163" s="30">
        <v>18.057018157604187</v>
      </c>
      <c r="AH163" s="28">
        <v>1.383061248622198</v>
      </c>
      <c r="AI163" s="28">
        <v>-0.66502309101801416</v>
      </c>
      <c r="AJ163" s="46">
        <v>7.7039599693699756E-3</v>
      </c>
      <c r="AK163" s="46">
        <v>-3.0093859726633143E-3</v>
      </c>
      <c r="AL163"/>
      <c r="AM163"/>
      <c r="AN163"/>
      <c r="AO163" s="97"/>
      <c r="AP163" s="97"/>
      <c r="AQ163" s="97"/>
      <c r="AR163" s="97"/>
    </row>
    <row r="164" spans="1:44" s="99" customFormat="1" ht="13.8" thickBot="1">
      <c r="A164" s="107" t="str">
        <f t="shared" si="9"/>
        <v>Total oilseed_   Sunflower seed</v>
      </c>
      <c r="B164" s="17" t="s">
        <v>279</v>
      </c>
      <c r="C164" s="30">
        <v>6.0843499999999997</v>
      </c>
      <c r="D164" s="30">
        <v>6.8932000000000002</v>
      </c>
      <c r="E164" s="30">
        <v>4.8764000000000003</v>
      </c>
      <c r="F164" s="30">
        <v>7.2185999999999995</v>
      </c>
      <c r="G164" s="30">
        <v>7.04373</v>
      </c>
      <c r="H164" s="30">
        <v>6.9745699999999999</v>
      </c>
      <c r="I164" s="30">
        <v>8.5587199999999992</v>
      </c>
      <c r="J164" s="30">
        <v>7.1985400000000004</v>
      </c>
      <c r="K164" s="30">
        <v>9.2669099999999993</v>
      </c>
      <c r="L164" s="30">
        <v>9.299310000000002</v>
      </c>
      <c r="M164" s="30">
        <v>7.8836700000000004</v>
      </c>
      <c r="N164" s="30">
        <v>8.7285900000000005</v>
      </c>
      <c r="O164" s="30">
        <v>10.40291</v>
      </c>
      <c r="P164" s="30">
        <v>9.9725100000000015</v>
      </c>
      <c r="Q164" s="30">
        <v>10.244159999999999</v>
      </c>
      <c r="R164" s="30">
        <v>9.0012300000000014</v>
      </c>
      <c r="S164" s="30">
        <v>10.3606</v>
      </c>
      <c r="T164" s="30">
        <v>9.1646000000000019</v>
      </c>
      <c r="U164" s="30">
        <v>10.451189742487159</v>
      </c>
      <c r="V164" s="30">
        <v>10.363976320660038</v>
      </c>
      <c r="W164" s="30">
        <v>10.248428616821101</v>
      </c>
      <c r="X164" s="30">
        <v>10.328897526749694</v>
      </c>
      <c r="Y164" s="30">
        <v>10.310228290773754</v>
      </c>
      <c r="Z164" s="30">
        <v>10.321307735918415</v>
      </c>
      <c r="AA164" s="30">
        <v>10.308589123918082</v>
      </c>
      <c r="AB164" s="30">
        <v>10.300482960843683</v>
      </c>
      <c r="AC164" s="30">
        <v>10.294402585425958</v>
      </c>
      <c r="AD164" s="30">
        <v>10.290638158253417</v>
      </c>
      <c r="AE164" s="30">
        <v>10.289085130893476</v>
      </c>
      <c r="AF164" s="30">
        <v>10.288894409760539</v>
      </c>
      <c r="AG164" s="30">
        <v>10.285800991309141</v>
      </c>
      <c r="AH164" s="28">
        <v>1.6507399141623882</v>
      </c>
      <c r="AI164" s="28">
        <v>0.29367107714675456</v>
      </c>
      <c r="AJ164" s="46">
        <v>1.8220800057592898E-2</v>
      </c>
      <c r="AK164" s="46">
        <v>2.4168011903369369E-3</v>
      </c>
      <c r="AL164"/>
      <c r="AM164"/>
      <c r="AN164"/>
      <c r="AO164" s="97"/>
      <c r="AP164" s="97"/>
      <c r="AQ164" s="97"/>
      <c r="AR164" s="97"/>
    </row>
    <row r="165" spans="1:44" s="99" customFormat="1" ht="13.8" thickBot="1">
      <c r="A165" s="107" t="str">
        <f t="shared" si="9"/>
        <v>Total oilseed_   Soya bean</v>
      </c>
      <c r="B165" s="17" t="s">
        <v>287</v>
      </c>
      <c r="C165" s="30">
        <v>1.3085199999999999</v>
      </c>
      <c r="D165" s="30">
        <v>1.38435</v>
      </c>
      <c r="E165" s="30">
        <v>0.85235000000000005</v>
      </c>
      <c r="F165" s="30">
        <v>0.75761999999999996</v>
      </c>
      <c r="G165" s="30">
        <v>0.9563299999999999</v>
      </c>
      <c r="H165" s="30">
        <v>1.2218300000000002</v>
      </c>
      <c r="I165" s="30">
        <v>1.2401000000000004</v>
      </c>
      <c r="J165" s="30">
        <v>0.95914999999999995</v>
      </c>
      <c r="K165" s="30">
        <v>1.2156800000000001</v>
      </c>
      <c r="L165" s="30">
        <v>1.84148</v>
      </c>
      <c r="M165" s="30">
        <v>2.3410100000000003</v>
      </c>
      <c r="N165" s="30">
        <v>2.4772999999999996</v>
      </c>
      <c r="O165" s="30">
        <v>2.6717900000000001</v>
      </c>
      <c r="P165" s="30">
        <v>2.8326600000000002</v>
      </c>
      <c r="Q165" s="30">
        <v>2.7415400000000001</v>
      </c>
      <c r="R165" s="30">
        <v>2.6172100000000005</v>
      </c>
      <c r="S165" s="30">
        <v>2.6488799999999997</v>
      </c>
      <c r="T165" s="30">
        <v>2.4366099999999999</v>
      </c>
      <c r="U165" s="30">
        <v>2.9145432031854717</v>
      </c>
      <c r="V165" s="30">
        <v>2.9493619656746355</v>
      </c>
      <c r="W165" s="30">
        <v>2.9847874296854204</v>
      </c>
      <c r="X165" s="30">
        <v>3.0482919215419386</v>
      </c>
      <c r="Y165" s="30">
        <v>3.1015232730633584</v>
      </c>
      <c r="Z165" s="30">
        <v>3.1529148297576897</v>
      </c>
      <c r="AA165" s="30">
        <v>3.2038113296208652</v>
      </c>
      <c r="AB165" s="30">
        <v>3.2533333875946813</v>
      </c>
      <c r="AC165" s="30">
        <v>3.3038898788033757</v>
      </c>
      <c r="AD165" s="30">
        <v>3.3545823373384169</v>
      </c>
      <c r="AE165" s="30">
        <v>3.4053155221322418</v>
      </c>
      <c r="AF165" s="30">
        <v>3.4562639934888573</v>
      </c>
      <c r="AG165" s="30">
        <v>3.5071466265110471</v>
      </c>
      <c r="AH165" s="28">
        <v>1.5283677343951576</v>
      </c>
      <c r="AI165" s="28">
        <v>0.8404688921158896</v>
      </c>
      <c r="AJ165" s="46">
        <v>8.8857378387529315E-2</v>
      </c>
      <c r="AK165" s="46">
        <v>2.3093398444606894E-2</v>
      </c>
      <c r="AL165"/>
      <c r="AM165"/>
      <c r="AN165"/>
      <c r="AO165" s="97"/>
      <c r="AP165" s="97"/>
      <c r="AQ165" s="97"/>
      <c r="AR165" s="97"/>
    </row>
    <row r="166" spans="1:44" ht="13.8" thickBot="1">
      <c r="A166" s="107" t="str">
        <f t="shared" si="9"/>
        <v>Total oilseed_Imports</v>
      </c>
      <c r="B166" s="114" t="s">
        <v>4</v>
      </c>
      <c r="C166" s="140">
        <v>14.975422338999989</v>
      </c>
      <c r="D166" s="140">
        <v>15.842070477999997</v>
      </c>
      <c r="E166" s="140">
        <v>16.592689277999991</v>
      </c>
      <c r="F166" s="140">
        <v>17.47074417999999</v>
      </c>
      <c r="G166" s="140">
        <v>15.139950517000003</v>
      </c>
      <c r="H166" s="140">
        <v>16.287563162000037</v>
      </c>
      <c r="I166" s="140">
        <v>16.483881399000023</v>
      </c>
      <c r="J166" s="140">
        <v>16.455535167000004</v>
      </c>
      <c r="K166" s="140">
        <v>17.512671107999982</v>
      </c>
      <c r="L166" s="140">
        <v>15.849743475999997</v>
      </c>
      <c r="M166" s="140">
        <v>18.866474592367311</v>
      </c>
      <c r="N166" s="140">
        <v>18.97246275800002</v>
      </c>
      <c r="O166" s="140">
        <v>18.872964634999988</v>
      </c>
      <c r="P166" s="140">
        <v>19.89553003507071</v>
      </c>
      <c r="Q166" s="140">
        <v>22.387839711589027</v>
      </c>
      <c r="R166" s="140">
        <v>22.230294661212394</v>
      </c>
      <c r="S166" s="140">
        <v>21.960482054602529</v>
      </c>
      <c r="T166" s="140">
        <v>22.597944868214778</v>
      </c>
      <c r="U166" s="140">
        <v>21.349599547144958</v>
      </c>
      <c r="V166" s="140">
        <v>18.599163657340515</v>
      </c>
      <c r="W166" s="140">
        <v>18.745304966987273</v>
      </c>
      <c r="X166" s="140">
        <v>18.599199233377558</v>
      </c>
      <c r="Y166" s="140">
        <v>18.594503856146421</v>
      </c>
      <c r="Z166" s="140">
        <v>18.562209887810244</v>
      </c>
      <c r="AA166" s="140">
        <v>18.53070001718044</v>
      </c>
      <c r="AB166" s="140">
        <v>18.491397910197737</v>
      </c>
      <c r="AC166" s="140">
        <v>18.455880499472237</v>
      </c>
      <c r="AD166" s="140">
        <v>18.426961413368758</v>
      </c>
      <c r="AE166" s="140">
        <v>18.377915589330964</v>
      </c>
      <c r="AF166" s="140">
        <v>18.327880183501513</v>
      </c>
      <c r="AG166" s="140">
        <v>18.276821577912862</v>
      </c>
      <c r="AH166" s="139">
        <v>5.1519795986540871</v>
      </c>
      <c r="AI166" s="139">
        <v>-3.6925205787412274</v>
      </c>
      <c r="AJ166" s="152">
        <v>2.7083888309072678E-2</v>
      </c>
      <c r="AK166" s="152">
        <v>-1.5217547107700735E-2</v>
      </c>
    </row>
    <row r="167" spans="1:44" ht="13.8" thickBot="1">
      <c r="A167" s="107" t="str">
        <f t="shared" si="9"/>
        <v>Total oilseed_Exports</v>
      </c>
      <c r="B167" s="114" t="s">
        <v>5</v>
      </c>
      <c r="C167" s="140">
        <v>0.85553671600000003</v>
      </c>
      <c r="D167" s="140">
        <v>1.1624153399999999</v>
      </c>
      <c r="E167" s="140">
        <v>1.108791423</v>
      </c>
      <c r="F167" s="140">
        <v>0.68613232700000004</v>
      </c>
      <c r="G167" s="140">
        <v>1.2388153020000001</v>
      </c>
      <c r="H167" s="140">
        <v>1.037287855</v>
      </c>
      <c r="I167" s="140">
        <v>1.005645415</v>
      </c>
      <c r="J167" s="140">
        <v>0.76245062099999994</v>
      </c>
      <c r="K167" s="140">
        <v>1.205135858</v>
      </c>
      <c r="L167" s="140">
        <v>1.3743768630000002</v>
      </c>
      <c r="M167" s="140">
        <v>1.0304861510000001</v>
      </c>
      <c r="N167" s="140">
        <v>1.1640631639999999</v>
      </c>
      <c r="O167" s="140">
        <v>1.3694885490000002</v>
      </c>
      <c r="P167" s="140">
        <v>1.122455349</v>
      </c>
      <c r="Q167" s="140">
        <v>1.1595423609999997</v>
      </c>
      <c r="R167" s="140">
        <v>1.0671812079999998</v>
      </c>
      <c r="S167" s="140">
        <v>1.151548062</v>
      </c>
      <c r="T167" s="140">
        <v>1.3839872069999999</v>
      </c>
      <c r="U167" s="140">
        <v>1.2931865396666664</v>
      </c>
      <c r="V167" s="140">
        <v>0.96121721983975994</v>
      </c>
      <c r="W167" s="140">
        <v>0.96598214090214207</v>
      </c>
      <c r="X167" s="140">
        <v>0.99518722881869826</v>
      </c>
      <c r="Y167" s="140">
        <v>1.013043948025778</v>
      </c>
      <c r="Z167" s="140">
        <v>1.0171186513042736</v>
      </c>
      <c r="AA167" s="140">
        <v>1.0246199021612576</v>
      </c>
      <c r="AB167" s="140">
        <v>1.0316732486864519</v>
      </c>
      <c r="AC167" s="140">
        <v>1.0362892543432356</v>
      </c>
      <c r="AD167" s="140">
        <v>1.0414720530830643</v>
      </c>
      <c r="AE167" s="140">
        <v>1.0477428196099861</v>
      </c>
      <c r="AF167" s="140">
        <v>1.0548403940327109</v>
      </c>
      <c r="AG167" s="140">
        <v>1.062451549311318</v>
      </c>
      <c r="AH167" s="139">
        <v>0.28516330488888886</v>
      </c>
      <c r="AI167" s="139">
        <v>-0.21378905357757083</v>
      </c>
      <c r="AJ167" s="152">
        <v>2.5610605092806649E-2</v>
      </c>
      <c r="AK167" s="152">
        <v>-1.5162187708538277E-2</v>
      </c>
    </row>
    <row r="168" spans="1:44" ht="13.8" thickBot="1">
      <c r="A168" s="107" t="str">
        <f t="shared" si="9"/>
        <v>Total oilseed_Domestic use</v>
      </c>
      <c r="B168" s="1" t="s">
        <v>135</v>
      </c>
      <c r="C168" s="29">
        <v>35.217557708716654</v>
      </c>
      <c r="D168" s="29">
        <v>36.99078528627345</v>
      </c>
      <c r="E168" s="29">
        <v>38.781781030640289</v>
      </c>
      <c r="F168" s="29">
        <v>40.521778660244536</v>
      </c>
      <c r="G168" s="29">
        <v>41.425112046241019</v>
      </c>
      <c r="H168" s="29">
        <v>41.920433012520085</v>
      </c>
      <c r="I168" s="29">
        <v>41.51827913448615</v>
      </c>
      <c r="J168" s="29">
        <v>41.746954309180481</v>
      </c>
      <c r="K168" s="29">
        <v>45.494698847824012</v>
      </c>
      <c r="L168" s="29">
        <v>46.887099685968032</v>
      </c>
      <c r="M168" s="29">
        <v>47.45248443167678</v>
      </c>
      <c r="N168" s="29">
        <v>46.57912545268271</v>
      </c>
      <c r="O168" s="29">
        <v>48.954378994578327</v>
      </c>
      <c r="P168" s="29">
        <v>49.824442327469832</v>
      </c>
      <c r="Q168" s="29">
        <v>50.483831169038432</v>
      </c>
      <c r="R168" s="29">
        <v>51.168273453212393</v>
      </c>
      <c r="S168" s="29">
        <v>50.62149732593587</v>
      </c>
      <c r="T168" s="29">
        <v>52.357017661214783</v>
      </c>
      <c r="U168" s="29">
        <v>52.532225254573078</v>
      </c>
      <c r="V168" s="29">
        <v>50.437078047530449</v>
      </c>
      <c r="W168" s="29">
        <v>49.994892760877022</v>
      </c>
      <c r="X168" s="29">
        <v>50.007173132682496</v>
      </c>
      <c r="Y168" s="29">
        <v>49.851579938638224</v>
      </c>
      <c r="Z168" s="29">
        <v>49.794554957712315</v>
      </c>
      <c r="AA168" s="29">
        <v>49.678048371489965</v>
      </c>
      <c r="AB168" s="29">
        <v>49.563603870229137</v>
      </c>
      <c r="AC168" s="29">
        <v>49.467197904787525</v>
      </c>
      <c r="AD168" s="29">
        <v>49.38450663872932</v>
      </c>
      <c r="AE168" s="29">
        <v>49.292207527013161</v>
      </c>
      <c r="AF168" s="29">
        <v>49.199296548900122</v>
      </c>
      <c r="AG168" s="29">
        <v>49.091212280067211</v>
      </c>
      <c r="AH168" s="27">
        <v>8.9169359834110296</v>
      </c>
      <c r="AI168" s="27">
        <v>-2.7457011338407042</v>
      </c>
      <c r="AJ168" s="45">
        <v>1.9055799453515619E-2</v>
      </c>
      <c r="AK168" s="45">
        <v>-4.5249370533905209E-3</v>
      </c>
    </row>
    <row r="169" spans="1:44" s="99" customFormat="1" ht="13.8" thickBot="1">
      <c r="A169" s="107" t="str">
        <f t="shared" si="9"/>
        <v>Total oilseed_of which crushing</v>
      </c>
      <c r="B169" s="17" t="s">
        <v>22</v>
      </c>
      <c r="C169" s="30">
        <v>31.982859899164772</v>
      </c>
      <c r="D169" s="30">
        <v>33.277137620502856</v>
      </c>
      <c r="E169" s="30">
        <v>35.28524499699153</v>
      </c>
      <c r="F169" s="30">
        <v>36.763408562344871</v>
      </c>
      <c r="G169" s="30">
        <v>38.107369667186184</v>
      </c>
      <c r="H169" s="30">
        <v>38.50269414285377</v>
      </c>
      <c r="I169" s="30">
        <v>37.820484612173075</v>
      </c>
      <c r="J169" s="30">
        <v>38.18821284471457</v>
      </c>
      <c r="K169" s="30">
        <v>41.864323463622227</v>
      </c>
      <c r="L169" s="30">
        <v>43.017888021393645</v>
      </c>
      <c r="M169" s="30">
        <v>43.312541241885874</v>
      </c>
      <c r="N169" s="30">
        <v>42.441593872520841</v>
      </c>
      <c r="O169" s="30">
        <v>44.617313776787256</v>
      </c>
      <c r="P169" s="30">
        <v>45.392996260203304</v>
      </c>
      <c r="Q169" s="30">
        <v>45.818557228725794</v>
      </c>
      <c r="R169" s="30">
        <v>46.617622398390949</v>
      </c>
      <c r="S169" s="30">
        <v>46.086597072650207</v>
      </c>
      <c r="T169" s="30">
        <v>47.908072358802528</v>
      </c>
      <c r="U169" s="30">
        <v>47.937087966271051</v>
      </c>
      <c r="V169" s="30">
        <v>45.594139943459297</v>
      </c>
      <c r="W169" s="30">
        <v>45.181840876473998</v>
      </c>
      <c r="X169" s="30">
        <v>45.199478389929482</v>
      </c>
      <c r="Y169" s="30">
        <v>45.072333736346138</v>
      </c>
      <c r="Z169" s="30">
        <v>45.022861739935877</v>
      </c>
      <c r="AA169" s="30">
        <v>44.923177034492852</v>
      </c>
      <c r="AB169" s="30">
        <v>44.827042422354374</v>
      </c>
      <c r="AC169" s="30">
        <v>44.750680223393893</v>
      </c>
      <c r="AD169" s="30">
        <v>44.68036007257647</v>
      </c>
      <c r="AE169" s="30">
        <v>44.610745742043235</v>
      </c>
      <c r="AF169" s="30">
        <v>44.537784845157937</v>
      </c>
      <c r="AG169" s="30">
        <v>44.45351206551166</v>
      </c>
      <c r="AH169" s="28">
        <v>8.0195788257379732</v>
      </c>
      <c r="AI169" s="28">
        <v>-2.8570737337296066</v>
      </c>
      <c r="AJ169" s="46">
        <v>1.8747407639316833E-2</v>
      </c>
      <c r="AK169" s="46">
        <v>-5.1773926345533017E-3</v>
      </c>
      <c r="AL169"/>
      <c r="AM169"/>
      <c r="AN169"/>
      <c r="AO169" s="97"/>
      <c r="AP169" s="97"/>
      <c r="AQ169" s="97"/>
      <c r="AR169" s="97"/>
    </row>
    <row r="170" spans="1:44" ht="13.8" thickBot="1">
      <c r="A170" s="107" t="str">
        <f t="shared" si="9"/>
        <v>Total oilseed_Beginning stocks</v>
      </c>
      <c r="B170" s="17" t="s">
        <v>6</v>
      </c>
      <c r="C170" s="30">
        <v>2.8205325555137373</v>
      </c>
      <c r="D170" s="30">
        <v>2.9224704697970685</v>
      </c>
      <c r="E170" s="30">
        <v>3.1627103215236105</v>
      </c>
      <c r="F170" s="30">
        <v>1.9812771458833067</v>
      </c>
      <c r="G170" s="30">
        <v>3.2680203386387578</v>
      </c>
      <c r="H170" s="30">
        <v>3.3464535073977371</v>
      </c>
      <c r="I170" s="30">
        <v>3.2568258018776839</v>
      </c>
      <c r="J170" s="30">
        <v>3.4886026513915569</v>
      </c>
      <c r="K170" s="30">
        <v>2.2833828882110785</v>
      </c>
      <c r="L170" s="30">
        <v>2.4317892903870435</v>
      </c>
      <c r="M170" s="30">
        <v>2.9821762174190125</v>
      </c>
      <c r="N170" s="30">
        <v>2.8898702271095487</v>
      </c>
      <c r="O170" s="30">
        <v>3.6569643684268653</v>
      </c>
      <c r="P170" s="30">
        <v>5.1337414598485243</v>
      </c>
      <c r="Q170" s="30">
        <v>4.8902338184494045</v>
      </c>
      <c r="R170" s="30">
        <v>4</v>
      </c>
      <c r="S170" s="30">
        <v>2.2999999999999998</v>
      </c>
      <c r="T170" s="30">
        <v>2.5666666666666664</v>
      </c>
      <c r="U170" s="30">
        <v>2.5666666666666664</v>
      </c>
      <c r="V170" s="30">
        <v>3.0111111111111111</v>
      </c>
      <c r="W170" s="30">
        <v>2.8296404011421954</v>
      </c>
      <c r="X170" s="30">
        <v>2.7767101362200868</v>
      </c>
      <c r="Y170" s="30">
        <v>2.7411356451826085</v>
      </c>
      <c r="Z170" s="30">
        <v>2.7021516102311991</v>
      </c>
      <c r="AA170" s="30">
        <v>2.6801265521409081</v>
      </c>
      <c r="AB170" s="30">
        <v>2.651172775469735</v>
      </c>
      <c r="AC170" s="30">
        <v>2.6230125475105348</v>
      </c>
      <c r="AD170" s="30">
        <v>2.5940114030535049</v>
      </c>
      <c r="AE170" s="30">
        <v>2.5670352512835515</v>
      </c>
      <c r="AF170" s="30">
        <v>2.5402853711954063</v>
      </c>
      <c r="AG170" s="30">
        <v>2.5130937918701597</v>
      </c>
      <c r="AH170" s="28">
        <v>-0.53182600271566294</v>
      </c>
      <c r="AI170" s="28">
        <v>3.5316014092382275E-2</v>
      </c>
      <c r="AJ170" s="46">
        <v>-1.9256805955156012E-2</v>
      </c>
      <c r="AK170" s="46">
        <v>1.1800690179299966E-3</v>
      </c>
    </row>
    <row r="171" spans="1:44" ht="13.8" thickBot="1">
      <c r="A171" s="107" t="str">
        <f t="shared" si="9"/>
        <v>Total oilseed_Ending stocks</v>
      </c>
      <c r="B171" s="17" t="s">
        <v>7</v>
      </c>
      <c r="C171" s="30">
        <v>2.9224704697970685</v>
      </c>
      <c r="D171" s="30">
        <v>3.1627103215236105</v>
      </c>
      <c r="E171" s="30">
        <v>1.9812771458833067</v>
      </c>
      <c r="F171" s="30">
        <v>3.2680203386387578</v>
      </c>
      <c r="G171" s="30">
        <v>3.3464535073977371</v>
      </c>
      <c r="H171" s="30">
        <v>3.2568258018776839</v>
      </c>
      <c r="I171" s="30">
        <v>3.4886026513915569</v>
      </c>
      <c r="J171" s="30">
        <v>2.2833828882110785</v>
      </c>
      <c r="K171" s="30">
        <v>2.4317892903870435</v>
      </c>
      <c r="L171" s="30">
        <v>2.9821762174190125</v>
      </c>
      <c r="M171" s="30">
        <v>2.8898702271095487</v>
      </c>
      <c r="N171" s="30">
        <v>3.6569643684268653</v>
      </c>
      <c r="O171" s="30">
        <v>5.1337414598485243</v>
      </c>
      <c r="P171" s="30">
        <v>4.8902338184494045</v>
      </c>
      <c r="Q171" s="30">
        <v>4</v>
      </c>
      <c r="R171" s="30">
        <v>2.2999999999999998</v>
      </c>
      <c r="S171" s="30">
        <v>2.5666666666666664</v>
      </c>
      <c r="T171" s="30">
        <v>2.5666666666666664</v>
      </c>
      <c r="U171" s="30">
        <v>3.0111111111111111</v>
      </c>
      <c r="V171" s="30">
        <v>2.8296404011421954</v>
      </c>
      <c r="W171" s="30">
        <v>2.7767101362200868</v>
      </c>
      <c r="X171" s="30">
        <v>2.7411356451826085</v>
      </c>
      <c r="Y171" s="30">
        <v>2.7021516102311991</v>
      </c>
      <c r="Z171" s="30">
        <v>2.6801265521409081</v>
      </c>
      <c r="AA171" s="30">
        <v>2.651172775469735</v>
      </c>
      <c r="AB171" s="30">
        <v>2.6230125475105348</v>
      </c>
      <c r="AC171" s="30">
        <v>2.5940114030535049</v>
      </c>
      <c r="AD171" s="30">
        <v>2.5670352512835515</v>
      </c>
      <c r="AE171" s="30">
        <v>2.5402853711954063</v>
      </c>
      <c r="AF171" s="30">
        <v>2.5130937918701597</v>
      </c>
      <c r="AG171" s="30">
        <v>2.4862173158288665</v>
      </c>
      <c r="AH171" s="28">
        <v>-1.9776795181745133E-2</v>
      </c>
      <c r="AI171" s="28">
        <v>-0.22859749898594828</v>
      </c>
      <c r="AJ171" s="46">
        <v>-7.2557283545421564E-4</v>
      </c>
      <c r="AK171" s="46">
        <v>-7.3033117345269183E-3</v>
      </c>
    </row>
    <row r="172" spans="1:44" ht="13.8" thickBot="1">
      <c r="A172" s="107" t="str">
        <f t="shared" si="9"/>
        <v>Total oilseed_EU price in EUR/t (rapeseed)</v>
      </c>
      <c r="B172" s="2" t="s">
        <v>81</v>
      </c>
      <c r="C172" s="23">
        <v>225.98795598980041</v>
      </c>
      <c r="D172" s="23">
        <v>265.21099275291897</v>
      </c>
      <c r="E172" s="23">
        <v>407.74211876835778</v>
      </c>
      <c r="F172" s="23">
        <v>323.21132950803343</v>
      </c>
      <c r="G172" s="23">
        <v>285.25333071551483</v>
      </c>
      <c r="H172" s="23">
        <v>443.07026964130085</v>
      </c>
      <c r="I172" s="23">
        <v>462.45854577673003</v>
      </c>
      <c r="J172" s="23">
        <v>474.87208457111768</v>
      </c>
      <c r="K172" s="23">
        <v>381.97678353208516</v>
      </c>
      <c r="L172" s="23">
        <v>350.95214620673846</v>
      </c>
      <c r="M172" s="23">
        <v>369.51202075062662</v>
      </c>
      <c r="N172" s="23">
        <v>393.29346541785588</v>
      </c>
      <c r="O172" s="23">
        <v>355.07753263896029</v>
      </c>
      <c r="P172" s="23">
        <v>370.0767921319802</v>
      </c>
      <c r="Q172" s="23">
        <v>385.22850284988357</v>
      </c>
      <c r="R172" s="23">
        <v>451.04050114360808</v>
      </c>
      <c r="S172" s="23">
        <v>709.17173545331502</v>
      </c>
      <c r="T172" s="23">
        <v>582.96108571428567</v>
      </c>
      <c r="U172" s="23">
        <v>531.30900679126205</v>
      </c>
      <c r="V172" s="23">
        <v>492.27503813721069</v>
      </c>
      <c r="W172" s="23">
        <v>515.42580776680916</v>
      </c>
      <c r="X172" s="23">
        <v>521.86790203135195</v>
      </c>
      <c r="Y172" s="23">
        <v>537.2195492382948</v>
      </c>
      <c r="Z172" s="23">
        <v>541.10986500721003</v>
      </c>
      <c r="AA172" s="23">
        <v>552.28314010096096</v>
      </c>
      <c r="AB172" s="23">
        <v>563.00429043440863</v>
      </c>
      <c r="AC172" s="23">
        <v>575.48495703065862</v>
      </c>
      <c r="AD172" s="23">
        <v>586.90096543664026</v>
      </c>
      <c r="AE172" s="23">
        <v>597.74211969415478</v>
      </c>
      <c r="AF172" s="23">
        <v>609.02371158747417</v>
      </c>
      <c r="AG172" s="23">
        <v>619.71707089843574</v>
      </c>
      <c r="AH172" s="28">
        <v>168.04480469297658</v>
      </c>
      <c r="AI172" s="28">
        <v>11.903128245481525</v>
      </c>
      <c r="AJ172" s="46">
        <v>3.2891232440571939E-2</v>
      </c>
      <c r="AK172" s="46">
        <v>1.6174914691440279E-3</v>
      </c>
    </row>
    <row r="173" spans="1:44" ht="13.8" thickBot="1">
      <c r="A173" s="107" t="str">
        <f t="shared" si="9"/>
        <v>Total oilseed_World price in EUR/t (soya bean)</v>
      </c>
      <c r="B173" s="2" t="s">
        <v>127</v>
      </c>
      <c r="C173" s="23">
        <v>209.69137519306949</v>
      </c>
      <c r="D173" s="23">
        <v>267.08690195460065</v>
      </c>
      <c r="E173" s="23">
        <v>401.09654029997898</v>
      </c>
      <c r="F173" s="23">
        <v>286.58740958929587</v>
      </c>
      <c r="G173" s="23">
        <v>307.62002247258033</v>
      </c>
      <c r="H173" s="23">
        <v>414.29138945871017</v>
      </c>
      <c r="I173" s="23">
        <v>403.92821449411912</v>
      </c>
      <c r="J173" s="23">
        <v>428.66971977785312</v>
      </c>
      <c r="K173" s="23">
        <v>392.0961727107449</v>
      </c>
      <c r="L173" s="23">
        <v>306.61103471354818</v>
      </c>
      <c r="M173" s="23">
        <v>356.68805942697253</v>
      </c>
      <c r="N173" s="23">
        <v>364.60553345647696</v>
      </c>
      <c r="O173" s="23">
        <v>357.10695067826805</v>
      </c>
      <c r="P173" s="23">
        <v>313.23560464661739</v>
      </c>
      <c r="Q173" s="23">
        <v>339.29580049125008</v>
      </c>
      <c r="R173" s="23">
        <v>493.12897808164422</v>
      </c>
      <c r="S173" s="23">
        <v>540.99035859269259</v>
      </c>
      <c r="T173" s="23">
        <v>547.14285714285711</v>
      </c>
      <c r="U173" s="23">
        <v>494.52649109501704</v>
      </c>
      <c r="V173" s="23">
        <v>451.57017071963298</v>
      </c>
      <c r="W173" s="23">
        <v>454.67724407039407</v>
      </c>
      <c r="X173" s="23">
        <v>461.14056382154189</v>
      </c>
      <c r="Y173" s="23">
        <v>468.54362253726674</v>
      </c>
      <c r="Z173" s="23">
        <v>472.86072140274132</v>
      </c>
      <c r="AA173" s="23">
        <v>479.4135207883117</v>
      </c>
      <c r="AB173" s="23">
        <v>486.190273485749</v>
      </c>
      <c r="AC173" s="23">
        <v>493.2801543898068</v>
      </c>
      <c r="AD173" s="23">
        <v>499.93370253491577</v>
      </c>
      <c r="AE173" s="23">
        <v>506.06251350325999</v>
      </c>
      <c r="AF173" s="23">
        <v>514.18982539337742</v>
      </c>
      <c r="AG173" s="23">
        <v>521.99124221917771</v>
      </c>
      <c r="AH173" s="28">
        <v>119.32186661594977</v>
      </c>
      <c r="AI173" s="28">
        <v>-5.5619933910111286</v>
      </c>
      <c r="AJ173" s="46">
        <v>2.5973141602232203E-2</v>
      </c>
      <c r="AK173" s="46">
        <v>-8.8285759021800025E-4</v>
      </c>
    </row>
    <row r="174" spans="1:44" ht="13.8" thickBot="1">
      <c r="A174" s="107" t="str">
        <f t="shared" si="9"/>
        <v>Total oilseed_World price in USD/t (soya bean)</v>
      </c>
      <c r="B174" s="14" t="s">
        <v>128</v>
      </c>
      <c r="C174" s="33">
        <v>260.875</v>
      </c>
      <c r="D174" s="33">
        <v>335.35399999999998</v>
      </c>
      <c r="E174" s="33">
        <v>549.69399999999996</v>
      </c>
      <c r="F174" s="33">
        <v>421.5</v>
      </c>
      <c r="G174" s="33">
        <v>429.06299999999999</v>
      </c>
      <c r="H174" s="33">
        <v>549.23299999999995</v>
      </c>
      <c r="I174" s="33">
        <v>562.25</v>
      </c>
      <c r="J174" s="33">
        <v>550.75</v>
      </c>
      <c r="K174" s="33">
        <v>520.75</v>
      </c>
      <c r="L174" s="33">
        <v>407.33300000000003</v>
      </c>
      <c r="M174" s="33">
        <v>395.75</v>
      </c>
      <c r="N174" s="33">
        <v>403.58300000000003</v>
      </c>
      <c r="O174" s="33">
        <v>403.41699999999997</v>
      </c>
      <c r="P174" s="33">
        <v>369.91699999999997</v>
      </c>
      <c r="Q174" s="33">
        <v>379.83300000000003</v>
      </c>
      <c r="R174" s="33">
        <v>563.25</v>
      </c>
      <c r="S174" s="33">
        <v>639.66700000000003</v>
      </c>
      <c r="T174" s="33">
        <v>574.5</v>
      </c>
      <c r="U174" s="33">
        <v>539.0338752935686</v>
      </c>
      <c r="V174" s="33">
        <v>492.21148608440001</v>
      </c>
      <c r="W174" s="33">
        <v>495.59819603672958</v>
      </c>
      <c r="X174" s="33">
        <v>508.22535673988239</v>
      </c>
      <c r="Y174" s="33">
        <v>518.29889756107707</v>
      </c>
      <c r="Z174" s="33">
        <v>523.9982608022425</v>
      </c>
      <c r="AA174" s="33">
        <v>531.90755251035171</v>
      </c>
      <c r="AB174" s="33">
        <v>540.07400251777676</v>
      </c>
      <c r="AC174" s="33">
        <v>548.60023492058019</v>
      </c>
      <c r="AD174" s="33">
        <v>556.56364485311394</v>
      </c>
      <c r="AE174" s="33">
        <v>563.88010134211618</v>
      </c>
      <c r="AF174" s="33">
        <v>573.23085919967923</v>
      </c>
      <c r="AG174" s="33">
        <v>582.11333729530816</v>
      </c>
      <c r="AH174" s="28">
        <v>39.816958431189505</v>
      </c>
      <c r="AI174" s="28">
        <v>-2.2869544692147201</v>
      </c>
      <c r="AJ174" s="46">
        <v>7.0814761914495252E-3</v>
      </c>
      <c r="AK174" s="46">
        <v>-3.2669768417881162E-4</v>
      </c>
    </row>
    <row r="175" spans="1:44" ht="13.8" thickBot="1">
      <c r="B175" s="79" t="s">
        <v>288</v>
      </c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155"/>
      <c r="AI175" s="155"/>
      <c r="AJ175" s="57"/>
      <c r="AK175" s="57"/>
    </row>
    <row r="176" spans="1:44" ht="13.8" thickBot="1">
      <c r="B176" s="60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156"/>
      <c r="AI176" s="156"/>
      <c r="AJ176" s="153"/>
      <c r="AK176" s="153"/>
    </row>
    <row r="177" spans="1:37" ht="14.4" thickBot="1">
      <c r="A177" t="s">
        <v>191</v>
      </c>
      <c r="B177" s="69" t="s">
        <v>289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210" t="s">
        <v>107</v>
      </c>
      <c r="AI177" s="211"/>
      <c r="AJ177" s="210" t="s">
        <v>124</v>
      </c>
      <c r="AK177" s="211"/>
    </row>
    <row r="178" spans="1:37" ht="13.8" thickBot="1">
      <c r="B178" s="10"/>
      <c r="C178" s="142">
        <v>2005</v>
      </c>
      <c r="D178" s="181">
        <v>2006</v>
      </c>
      <c r="E178" s="181">
        <v>2007</v>
      </c>
      <c r="F178" s="181">
        <v>2008</v>
      </c>
      <c r="G178" s="181">
        <v>2009</v>
      </c>
      <c r="H178" s="181">
        <v>2010</v>
      </c>
      <c r="I178" s="181">
        <v>2011</v>
      </c>
      <c r="J178" s="181">
        <v>2012</v>
      </c>
      <c r="K178" s="181">
        <v>2013</v>
      </c>
      <c r="L178" s="181">
        <v>2014</v>
      </c>
      <c r="M178" s="181">
        <v>2015</v>
      </c>
      <c r="N178" s="181">
        <v>2016</v>
      </c>
      <c r="O178" s="181">
        <v>2017</v>
      </c>
      <c r="P178" s="181">
        <v>2018</v>
      </c>
      <c r="Q178" s="181">
        <v>2019</v>
      </c>
      <c r="R178" s="181">
        <v>2020</v>
      </c>
      <c r="S178" s="181">
        <v>2021</v>
      </c>
      <c r="T178" s="181">
        <v>2022</v>
      </c>
      <c r="U178" s="181">
        <v>2023</v>
      </c>
      <c r="V178" s="181">
        <v>2024</v>
      </c>
      <c r="W178" s="181">
        <v>2025</v>
      </c>
      <c r="X178" s="181">
        <v>2026</v>
      </c>
      <c r="Y178" s="181">
        <v>2027</v>
      </c>
      <c r="Z178" s="181">
        <v>2028</v>
      </c>
      <c r="AA178" s="181">
        <v>2029</v>
      </c>
      <c r="AB178" s="181">
        <v>2030</v>
      </c>
      <c r="AC178" s="181">
        <v>2031</v>
      </c>
      <c r="AD178" s="181">
        <v>2032</v>
      </c>
      <c r="AE178" s="183">
        <v>2033</v>
      </c>
      <c r="AF178" s="183">
        <v>2034</v>
      </c>
      <c r="AG178" s="183">
        <v>2035</v>
      </c>
      <c r="AH178" s="181" t="s">
        <v>229</v>
      </c>
      <c r="AI178" s="181" t="s">
        <v>230</v>
      </c>
      <c r="AJ178" s="181" t="s">
        <v>231</v>
      </c>
      <c r="AK178" s="181" t="s">
        <v>232</v>
      </c>
    </row>
    <row r="179" spans="1:37" ht="13.8" thickBot="1">
      <c r="A179" s="107" t="str">
        <f>CONCATENATE($A$177,"_",B179)</f>
        <v>Total oilseed meal_Production</v>
      </c>
      <c r="B179" s="1" t="s">
        <v>27</v>
      </c>
      <c r="C179" s="29">
        <v>20.868125207629813</v>
      </c>
      <c r="D179" s="29">
        <v>21.626275094496432</v>
      </c>
      <c r="E179" s="29">
        <v>23.023527620104687</v>
      </c>
      <c r="F179" s="29">
        <v>23.532610763101896</v>
      </c>
      <c r="G179" s="29">
        <v>23.903072274998571</v>
      </c>
      <c r="H179" s="29">
        <v>24.309807054613962</v>
      </c>
      <c r="I179" s="29">
        <v>23.594274378024931</v>
      </c>
      <c r="J179" s="29">
        <v>23.998195936008429</v>
      </c>
      <c r="K179" s="29">
        <v>26.205834334793792</v>
      </c>
      <c r="L179" s="29">
        <v>26.841338865952622</v>
      </c>
      <c r="M179" s="29">
        <v>27.544652525675598</v>
      </c>
      <c r="N179" s="29">
        <v>26.784408679855861</v>
      </c>
      <c r="O179" s="29">
        <v>27.995034784448478</v>
      </c>
      <c r="P179" s="29">
        <v>28.855892229323718</v>
      </c>
      <c r="Q179" s="29">
        <v>28.975578746944969</v>
      </c>
      <c r="R179" s="29">
        <v>29.502108504028406</v>
      </c>
      <c r="S179" s="29">
        <v>28.952412941820928</v>
      </c>
      <c r="T179" s="29">
        <v>29.800949100225594</v>
      </c>
      <c r="U179" s="29">
        <v>30.189378851124733</v>
      </c>
      <c r="V179" s="29">
        <v>29.933167789784108</v>
      </c>
      <c r="W179" s="29">
        <v>29.739241009009373</v>
      </c>
      <c r="X179" s="29">
        <v>29.788727146865561</v>
      </c>
      <c r="Y179" s="29">
        <v>29.765529607196051</v>
      </c>
      <c r="Z179" s="29">
        <v>29.777471259720304</v>
      </c>
      <c r="AA179" s="29">
        <v>29.764902800337865</v>
      </c>
      <c r="AB179" s="29">
        <v>29.752330777302941</v>
      </c>
      <c r="AC179" s="29">
        <v>29.751121953938821</v>
      </c>
      <c r="AD179" s="29">
        <v>29.753737677197847</v>
      </c>
      <c r="AE179" s="29">
        <v>29.756120042945739</v>
      </c>
      <c r="AF179" s="29">
        <v>29.756380650805937</v>
      </c>
      <c r="AG179" s="29">
        <v>29.750668910312719</v>
      </c>
      <c r="AH179" s="27">
        <v>5.0481454147813629</v>
      </c>
      <c r="AI179" s="27">
        <v>0.1030886125889694</v>
      </c>
      <c r="AJ179" s="45">
        <v>1.8840997499857508E-2</v>
      </c>
      <c r="AK179" s="45">
        <v>2.8930041023778053E-4</v>
      </c>
    </row>
    <row r="180" spans="1:37" ht="13.8" thickBot="1">
      <c r="A180" s="107" t="str">
        <f t="shared" ref="A180:A187" si="10">CONCATENATE($A$177,"_",B180)</f>
        <v>Total oilseed meal_Imports</v>
      </c>
      <c r="B180" s="114" t="s">
        <v>4</v>
      </c>
      <c r="C180" s="140">
        <v>23.534886732332261</v>
      </c>
      <c r="D180" s="140">
        <v>22.991860168765928</v>
      </c>
      <c r="E180" s="140">
        <v>24.19242909000149</v>
      </c>
      <c r="F180" s="140">
        <v>22.704971213155748</v>
      </c>
      <c r="G180" s="140">
        <v>21.084694354368427</v>
      </c>
      <c r="H180" s="140">
        <v>22.692335475825729</v>
      </c>
      <c r="I180" s="140">
        <v>23.448367446620839</v>
      </c>
      <c r="J180" s="140">
        <v>19.880886550931599</v>
      </c>
      <c r="K180" s="140">
        <v>20.810391666421506</v>
      </c>
      <c r="L180" s="140">
        <v>21.06388106734973</v>
      </c>
      <c r="M180" s="140">
        <v>22.109268075316024</v>
      </c>
      <c r="N180" s="140">
        <v>20.419968114401598</v>
      </c>
      <c r="O180" s="140">
        <v>21.200574594166518</v>
      </c>
      <c r="P180" s="140">
        <v>20.356017204170012</v>
      </c>
      <c r="Q180" s="140">
        <v>20.29089224262728</v>
      </c>
      <c r="R180" s="140">
        <v>19.743520073062371</v>
      </c>
      <c r="S180" s="140">
        <v>20.237121438566948</v>
      </c>
      <c r="T180" s="140">
        <v>20.181141674728362</v>
      </c>
      <c r="U180" s="140">
        <v>19.596646837097396</v>
      </c>
      <c r="V180" s="140">
        <v>20.797591481154491</v>
      </c>
      <c r="W180" s="140">
        <v>20.496959993235659</v>
      </c>
      <c r="X180" s="140">
        <v>20.207413976651765</v>
      </c>
      <c r="Y180" s="140">
        <v>20.029773885774219</v>
      </c>
      <c r="Z180" s="140">
        <v>19.847205927507982</v>
      </c>
      <c r="AA180" s="140">
        <v>19.66832309868057</v>
      </c>
      <c r="AB180" s="140">
        <v>19.479053911190931</v>
      </c>
      <c r="AC180" s="140">
        <v>19.292494263873007</v>
      </c>
      <c r="AD180" s="140">
        <v>19.119473889137097</v>
      </c>
      <c r="AE180" s="140">
        <v>18.979312265033073</v>
      </c>
      <c r="AF180" s="140">
        <v>18.795872436406846</v>
      </c>
      <c r="AG180" s="140">
        <v>18.620704757741791</v>
      </c>
      <c r="AH180" s="139">
        <v>-1.3749119045270817</v>
      </c>
      <c r="AI180" s="139">
        <v>-1.3842652257224444</v>
      </c>
      <c r="AJ180" s="152">
        <v>-6.6249217311421657E-3</v>
      </c>
      <c r="AK180" s="152">
        <v>-5.9577336676063242E-3</v>
      </c>
    </row>
    <row r="181" spans="1:37" ht="13.8" thickBot="1">
      <c r="A181" s="107" t="str">
        <f t="shared" si="10"/>
        <v>Total oilseed meal_Exports</v>
      </c>
      <c r="B181" s="114" t="s">
        <v>5</v>
      </c>
      <c r="C181" s="140">
        <v>1.7219174229999998</v>
      </c>
      <c r="D181" s="140">
        <v>1.571419452</v>
      </c>
      <c r="E181" s="140">
        <v>1.3839499900000001</v>
      </c>
      <c r="F181" s="140">
        <v>1.4860736099999998</v>
      </c>
      <c r="G181" s="140">
        <v>1.6403414479999998</v>
      </c>
      <c r="H181" s="140">
        <v>1.8443621690000001</v>
      </c>
      <c r="I181" s="140">
        <v>1.889233741</v>
      </c>
      <c r="J181" s="140">
        <v>2.0209493249999997</v>
      </c>
      <c r="K181" s="140">
        <v>1.829727689</v>
      </c>
      <c r="L181" s="140">
        <v>2.0494301319999999</v>
      </c>
      <c r="M181" s="140">
        <v>1.7623860819999999</v>
      </c>
      <c r="N181" s="140">
        <v>1.744742053</v>
      </c>
      <c r="O181" s="140">
        <v>1.8250444339999998</v>
      </c>
      <c r="P181" s="140">
        <v>1.7097887710000002</v>
      </c>
      <c r="Q181" s="140">
        <v>2.0449032950000001</v>
      </c>
      <c r="R181" s="140">
        <v>2.1347308939999996</v>
      </c>
      <c r="S181" s="140">
        <v>2.3454140696666674</v>
      </c>
      <c r="T181" s="140">
        <v>2.5192403412279578</v>
      </c>
      <c r="U181" s="140">
        <v>2.3994797465309574</v>
      </c>
      <c r="V181" s="140">
        <v>1.9199676212212118</v>
      </c>
      <c r="W181" s="140">
        <v>1.964357883654011</v>
      </c>
      <c r="X181" s="140">
        <v>2.0015595722839818</v>
      </c>
      <c r="Y181" s="140">
        <v>2.0279984804384039</v>
      </c>
      <c r="Z181" s="140">
        <v>2.0678422904620373</v>
      </c>
      <c r="AA181" s="140">
        <v>2.1026987403235307</v>
      </c>
      <c r="AB181" s="140">
        <v>2.1401124614285725</v>
      </c>
      <c r="AC181" s="140">
        <v>2.1774079860107984</v>
      </c>
      <c r="AD181" s="140">
        <v>2.2153503567970856</v>
      </c>
      <c r="AE181" s="140">
        <v>2.2343424150998312</v>
      </c>
      <c r="AF181" s="140">
        <v>2.2758324703756108</v>
      </c>
      <c r="AG181" s="140">
        <v>2.3098271599732825</v>
      </c>
      <c r="AH181" s="139">
        <v>0.50807446747519447</v>
      </c>
      <c r="AI181" s="139">
        <v>-0.11155089250191175</v>
      </c>
      <c r="AJ181" s="152">
        <v>2.3830048686585174E-2</v>
      </c>
      <c r="AK181" s="152">
        <v>-3.9226298138409499E-3</v>
      </c>
    </row>
    <row r="182" spans="1:37" ht="13.8" thickBot="1">
      <c r="A182" s="107" t="str">
        <f t="shared" si="10"/>
        <v>Total oilseed meal_Domestic use</v>
      </c>
      <c r="B182" s="1" t="s">
        <v>135</v>
      </c>
      <c r="C182" s="29">
        <v>42.656094516962071</v>
      </c>
      <c r="D182" s="29">
        <v>42.746715811262362</v>
      </c>
      <c r="E182" s="29">
        <v>45.732006720106185</v>
      </c>
      <c r="F182" s="29">
        <v>44.701508366257642</v>
      </c>
      <c r="G182" s="29">
        <v>43.597425181367001</v>
      </c>
      <c r="H182" s="29">
        <v>45.107780361439694</v>
      </c>
      <c r="I182" s="29">
        <v>45.10340808364576</v>
      </c>
      <c r="J182" s="29">
        <v>41.958133161940019</v>
      </c>
      <c r="K182" s="29">
        <v>45.186498312215299</v>
      </c>
      <c r="L182" s="29">
        <v>45.805789801302339</v>
      </c>
      <c r="M182" s="29">
        <v>47.891534518991627</v>
      </c>
      <c r="N182" s="29">
        <v>45.476301407924119</v>
      </c>
      <c r="O182" s="29">
        <v>47.359453833503892</v>
      </c>
      <c r="P182" s="29">
        <v>47.503972514345584</v>
      </c>
      <c r="Q182" s="29">
        <v>47.224036830374715</v>
      </c>
      <c r="R182" s="29">
        <v>47.108634308605176</v>
      </c>
      <c r="S182" s="29">
        <v>46.84480618177745</v>
      </c>
      <c r="T182" s="29">
        <v>47.462324599249548</v>
      </c>
      <c r="U182" s="29">
        <v>47.386667874323393</v>
      </c>
      <c r="V182" s="29">
        <v>49.07545786749003</v>
      </c>
      <c r="W182" s="29">
        <v>48.272032810316055</v>
      </c>
      <c r="X182" s="29">
        <v>47.995166952155685</v>
      </c>
      <c r="Y182" s="29">
        <v>47.76824561732154</v>
      </c>
      <c r="Z182" s="29">
        <v>47.556843580069142</v>
      </c>
      <c r="AA182" s="29">
        <v>47.330601058975958</v>
      </c>
      <c r="AB182" s="29">
        <v>47.091231677250661</v>
      </c>
      <c r="AC182" s="29">
        <v>46.86634419032724</v>
      </c>
      <c r="AD182" s="29">
        <v>46.657838490433846</v>
      </c>
      <c r="AE182" s="29">
        <v>46.501257172547085</v>
      </c>
      <c r="AF182" s="29">
        <v>46.276333069417589</v>
      </c>
      <c r="AG182" s="29">
        <v>46.06171237091705</v>
      </c>
      <c r="AH182" s="27">
        <v>3.1485863658497806</v>
      </c>
      <c r="AI182" s="27">
        <v>-1.1695538475330878</v>
      </c>
      <c r="AJ182" s="45">
        <v>6.9227658208596667E-3</v>
      </c>
      <c r="AK182" s="45">
        <v>-2.0873203861458967E-3</v>
      </c>
    </row>
    <row r="183" spans="1:37" ht="13.8" thickBot="1">
      <c r="A183" s="107" t="str">
        <f t="shared" si="10"/>
        <v>Total oilseed meal_Beginning stocks</v>
      </c>
      <c r="B183" s="17" t="s">
        <v>6</v>
      </c>
      <c r="C183" s="30">
        <v>0.109</v>
      </c>
      <c r="D183" s="30">
        <v>0.15</v>
      </c>
      <c r="E183" s="30">
        <v>0.45</v>
      </c>
      <c r="F183" s="30">
        <v>0.55000000000000004</v>
      </c>
      <c r="G183" s="30">
        <v>0.6</v>
      </c>
      <c r="H183" s="30">
        <v>0.35</v>
      </c>
      <c r="I183" s="30">
        <v>0.4</v>
      </c>
      <c r="J183" s="30">
        <v>0.45</v>
      </c>
      <c r="K183" s="30">
        <v>0.35</v>
      </c>
      <c r="L183" s="30">
        <v>0.35</v>
      </c>
      <c r="M183" s="30">
        <v>0.4</v>
      </c>
      <c r="N183" s="30">
        <v>0.4</v>
      </c>
      <c r="O183" s="30">
        <v>0.3833333333333333</v>
      </c>
      <c r="P183" s="30">
        <v>0.39444444444444438</v>
      </c>
      <c r="Q183" s="30">
        <v>0.39259259259259255</v>
      </c>
      <c r="R183" s="30">
        <v>0.39012345679012339</v>
      </c>
      <c r="S183" s="30">
        <v>0.3923868312757201</v>
      </c>
      <c r="T183" s="30">
        <v>0.3917009602194787</v>
      </c>
      <c r="U183" s="30">
        <v>0.39222679469593047</v>
      </c>
      <c r="V183" s="30">
        <v>0.39210486206370981</v>
      </c>
      <c r="W183" s="30">
        <v>0.12743864429107124</v>
      </c>
      <c r="X183" s="30">
        <v>0.12724895256604113</v>
      </c>
      <c r="Y183" s="30">
        <v>0.12666355164370524</v>
      </c>
      <c r="Z183" s="30">
        <v>0.12572294685402735</v>
      </c>
      <c r="AA183" s="30">
        <v>0.1257142635511293</v>
      </c>
      <c r="AB183" s="30">
        <v>0.12564036327008543</v>
      </c>
      <c r="AC183" s="30">
        <v>0.12568091308472037</v>
      </c>
      <c r="AD183" s="30">
        <v>0.12554495455851422</v>
      </c>
      <c r="AE183" s="30">
        <v>0.12556767366251939</v>
      </c>
      <c r="AF183" s="30">
        <v>0.12540039399440145</v>
      </c>
      <c r="AG183" s="30">
        <v>0.12548794141399489</v>
      </c>
      <c r="AH183" s="28">
        <v>-7.8951379362903196E-3</v>
      </c>
      <c r="AI183" s="28">
        <v>-0.26661692064971487</v>
      </c>
      <c r="AJ183" s="46">
        <v>-1.9915380338399302E-3</v>
      </c>
      <c r="AK183" s="46">
        <v>-9.0575505631531383E-2</v>
      </c>
    </row>
    <row r="184" spans="1:37" ht="13.8" thickBot="1">
      <c r="A184" s="107" t="str">
        <f t="shared" si="10"/>
        <v>Total oilseed meal_Ending stocks</v>
      </c>
      <c r="B184" s="17" t="s">
        <v>7</v>
      </c>
      <c r="C184" s="30">
        <v>0.15</v>
      </c>
      <c r="D184" s="30">
        <v>0.45</v>
      </c>
      <c r="E184" s="30">
        <v>0.55000000000000004</v>
      </c>
      <c r="F184" s="30">
        <v>0.6</v>
      </c>
      <c r="G184" s="30">
        <v>0.35</v>
      </c>
      <c r="H184" s="30">
        <v>0.4</v>
      </c>
      <c r="I184" s="30">
        <v>0.45</v>
      </c>
      <c r="J184" s="30">
        <v>0.35</v>
      </c>
      <c r="K184" s="30">
        <v>0.35</v>
      </c>
      <c r="L184" s="30">
        <v>0.4</v>
      </c>
      <c r="M184" s="30">
        <v>0.4</v>
      </c>
      <c r="N184" s="30">
        <v>0.3833333333333333</v>
      </c>
      <c r="O184" s="30">
        <v>0.39444444444444438</v>
      </c>
      <c r="P184" s="30">
        <v>0.39259259259259255</v>
      </c>
      <c r="Q184" s="30">
        <v>0.39012345679012339</v>
      </c>
      <c r="R184" s="30">
        <v>0.3923868312757201</v>
      </c>
      <c r="S184" s="30">
        <v>0.3917009602194787</v>
      </c>
      <c r="T184" s="30">
        <v>0.39222679469593047</v>
      </c>
      <c r="U184" s="30">
        <v>0.39210486206370981</v>
      </c>
      <c r="V184" s="30">
        <v>0.12743864429107124</v>
      </c>
      <c r="W184" s="30">
        <v>0.12724895256604113</v>
      </c>
      <c r="X184" s="30">
        <v>0.12666355164370524</v>
      </c>
      <c r="Y184" s="30">
        <v>0.12572294685402735</v>
      </c>
      <c r="Z184" s="30">
        <v>0.1257142635511293</v>
      </c>
      <c r="AA184" s="30">
        <v>0.12564036327008543</v>
      </c>
      <c r="AB184" s="30">
        <v>0.12568091308472037</v>
      </c>
      <c r="AC184" s="30">
        <v>0.12554495455851422</v>
      </c>
      <c r="AD184" s="30">
        <v>0.12556767366251939</v>
      </c>
      <c r="AE184" s="30">
        <v>0.12540039399440145</v>
      </c>
      <c r="AF184" s="30">
        <v>0.12548794141399489</v>
      </c>
      <c r="AG184" s="30">
        <v>0.12532207857817829</v>
      </c>
      <c r="AH184" s="28">
        <v>8.6775389930396352E-3</v>
      </c>
      <c r="AI184" s="28">
        <v>-0.26668879374819465</v>
      </c>
      <c r="AJ184" s="46">
        <v>2.240971455786962E-3</v>
      </c>
      <c r="AK184" s="46">
        <v>-9.0657568633419006E-2</v>
      </c>
    </row>
    <row r="185" spans="1:37" ht="13.8" thickBot="1">
      <c r="A185" s="107" t="str">
        <f t="shared" si="10"/>
        <v>Total oilseed meal_EU price in EUR/t (soya bean meal)</v>
      </c>
      <c r="B185" s="2" t="s">
        <v>129</v>
      </c>
      <c r="C185" s="23">
        <v>190.56851623194152</v>
      </c>
      <c r="D185" s="23">
        <v>219.19297770427121</v>
      </c>
      <c r="E185" s="23">
        <v>319.30842088251893</v>
      </c>
      <c r="F185" s="23">
        <v>304.4708035601335</v>
      </c>
      <c r="G185" s="23">
        <v>300.48119623877238</v>
      </c>
      <c r="H185" s="23">
        <v>323.09125936439278</v>
      </c>
      <c r="I185" s="23">
        <v>389.74133446026701</v>
      </c>
      <c r="J185" s="23">
        <v>428.43800891791989</v>
      </c>
      <c r="K185" s="23">
        <v>423.5458581139182</v>
      </c>
      <c r="L185" s="23">
        <v>379.97480188307287</v>
      </c>
      <c r="M185" s="23">
        <v>355.48256249383434</v>
      </c>
      <c r="N185" s="23">
        <v>338.08387643810096</v>
      </c>
      <c r="O185" s="23">
        <v>403.83580649074366</v>
      </c>
      <c r="P185" s="23">
        <v>331.06687797182798</v>
      </c>
      <c r="Q185" s="23">
        <v>276.88248770037904</v>
      </c>
      <c r="R185" s="23">
        <v>498.60038176684094</v>
      </c>
      <c r="S185" s="23">
        <v>537.58249627875489</v>
      </c>
      <c r="T185" s="23">
        <v>576.88666704761897</v>
      </c>
      <c r="U185" s="23">
        <v>531.23379619303262</v>
      </c>
      <c r="V185" s="23">
        <v>485.22857048461373</v>
      </c>
      <c r="W185" s="23">
        <v>487.78585017128216</v>
      </c>
      <c r="X185" s="23">
        <v>491.12236951095571</v>
      </c>
      <c r="Y185" s="23">
        <v>497.87484896004912</v>
      </c>
      <c r="Z185" s="23">
        <v>501.95200799642129</v>
      </c>
      <c r="AA185" s="23">
        <v>506.90374372126712</v>
      </c>
      <c r="AB185" s="23">
        <v>511.80100688667932</v>
      </c>
      <c r="AC185" s="23">
        <v>516.82644281595424</v>
      </c>
      <c r="AD185" s="23">
        <v>522.25775625346068</v>
      </c>
      <c r="AE185" s="23">
        <v>526.63911337633567</v>
      </c>
      <c r="AF185" s="23">
        <v>532.76299223096419</v>
      </c>
      <c r="AG185" s="23">
        <v>538.68239742944104</v>
      </c>
      <c r="AH185" s="28">
        <v>134.65925267576711</v>
      </c>
      <c r="AI185" s="28">
        <v>-9.8852557436944153</v>
      </c>
      <c r="AJ185" s="46">
        <v>2.8567021161738638E-2</v>
      </c>
      <c r="AK185" s="46">
        <v>-1.5142241648863353E-3</v>
      </c>
    </row>
    <row r="186" spans="1:37" ht="13.8" thickBot="1">
      <c r="A186" s="107" t="str">
        <f t="shared" si="10"/>
        <v>Total oilseed meal_World price in EUR/t</v>
      </c>
      <c r="B186" s="2" t="s">
        <v>44</v>
      </c>
      <c r="C186" s="23">
        <v>158.40168871604192</v>
      </c>
      <c r="D186" s="23">
        <v>205.11009972083241</v>
      </c>
      <c r="E186" s="23">
        <v>316.94853010337056</v>
      </c>
      <c r="F186" s="23">
        <v>239.89099985457878</v>
      </c>
      <c r="G186" s="23">
        <v>253.13052016653538</v>
      </c>
      <c r="H186" s="23">
        <v>291.21531742800374</v>
      </c>
      <c r="I186" s="23">
        <v>303.78921958060948</v>
      </c>
      <c r="J186" s="23">
        <v>386.11953141504659</v>
      </c>
      <c r="K186" s="23">
        <v>364.70929975825726</v>
      </c>
      <c r="L186" s="23">
        <v>282.36791766921527</v>
      </c>
      <c r="M186" s="23">
        <v>295.32329246276424</v>
      </c>
      <c r="N186" s="23">
        <v>282.12044607376578</v>
      </c>
      <c r="O186" s="23">
        <v>315.95994302024195</v>
      </c>
      <c r="P186" s="23">
        <v>264.84254672942467</v>
      </c>
      <c r="Q186" s="23">
        <v>285.70369145787868</v>
      </c>
      <c r="R186" s="23">
        <v>385.55550708849438</v>
      </c>
      <c r="S186" s="23">
        <v>415.69942489851132</v>
      </c>
      <c r="T186" s="23">
        <v>446.09238095238089</v>
      </c>
      <c r="U186" s="23">
        <v>410.79013005956739</v>
      </c>
      <c r="V186" s="23">
        <v>374.89334485250879</v>
      </c>
      <c r="W186" s="23">
        <v>377.08521132342321</v>
      </c>
      <c r="X186" s="23">
        <v>379.92746959782005</v>
      </c>
      <c r="Y186" s="23">
        <v>385.22255141898</v>
      </c>
      <c r="Z186" s="23">
        <v>388.39552933750218</v>
      </c>
      <c r="AA186" s="23">
        <v>392.25756210691196</v>
      </c>
      <c r="AB186" s="23">
        <v>396.09003121562176</v>
      </c>
      <c r="AC186" s="23">
        <v>400.02521957196717</v>
      </c>
      <c r="AD186" s="23">
        <v>404.26315878448588</v>
      </c>
      <c r="AE186" s="23">
        <v>407.67293418580675</v>
      </c>
      <c r="AF186" s="23">
        <v>412.42315063438133</v>
      </c>
      <c r="AG186" s="23">
        <v>417.021421367198</v>
      </c>
      <c r="AH186" s="28">
        <v>72.654628385515366</v>
      </c>
      <c r="AI186" s="28">
        <v>-7.1725572696218478</v>
      </c>
      <c r="AJ186" s="46">
        <v>1.8964503804268701E-2</v>
      </c>
      <c r="AK186" s="46">
        <v>-1.4200954365556351E-3</v>
      </c>
    </row>
    <row r="187" spans="1:37" ht="13.8" thickBot="1">
      <c r="A187" s="107" t="str">
        <f t="shared" si="10"/>
        <v>Total oilseed meal_World price in USD/t</v>
      </c>
      <c r="B187" s="14" t="s">
        <v>45</v>
      </c>
      <c r="C187" s="33">
        <v>197.066</v>
      </c>
      <c r="D187" s="33">
        <v>257.536</v>
      </c>
      <c r="E187" s="33">
        <v>434.37099999999998</v>
      </c>
      <c r="F187" s="33">
        <v>352.82100000000003</v>
      </c>
      <c r="G187" s="33">
        <v>353.06200000000001</v>
      </c>
      <c r="H187" s="33">
        <v>386.06900000000002</v>
      </c>
      <c r="I187" s="33">
        <v>422.86099999999999</v>
      </c>
      <c r="J187" s="33">
        <v>496.08199999999999</v>
      </c>
      <c r="K187" s="33">
        <v>484.37700000000001</v>
      </c>
      <c r="L187" s="33">
        <v>375.12599999999998</v>
      </c>
      <c r="M187" s="33">
        <v>327.66500000000002</v>
      </c>
      <c r="N187" s="33">
        <v>312.27999999999997</v>
      </c>
      <c r="O187" s="33">
        <v>356.93400000000003</v>
      </c>
      <c r="P187" s="33">
        <v>312.767</v>
      </c>
      <c r="Q187" s="33">
        <v>319.83800000000002</v>
      </c>
      <c r="R187" s="33">
        <v>440.38</v>
      </c>
      <c r="S187" s="33">
        <v>491.52300000000002</v>
      </c>
      <c r="T187" s="33">
        <v>468.39699999999999</v>
      </c>
      <c r="U187" s="33">
        <v>447.76124176492851</v>
      </c>
      <c r="V187" s="33">
        <v>408.63374588923455</v>
      </c>
      <c r="W187" s="33">
        <v>411.02288034253138</v>
      </c>
      <c r="X187" s="33">
        <v>418.71999325211596</v>
      </c>
      <c r="Y187" s="33">
        <v>426.12985026862083</v>
      </c>
      <c r="Z187" s="33">
        <v>430.39857756101964</v>
      </c>
      <c r="AA187" s="33">
        <v>435.20833428077918</v>
      </c>
      <c r="AB187" s="33">
        <v>439.98808734350837</v>
      </c>
      <c r="AC187" s="33">
        <v>444.88700280838361</v>
      </c>
      <c r="AD187" s="33">
        <v>450.05602941364521</v>
      </c>
      <c r="AE187" s="33">
        <v>454.2495231503641</v>
      </c>
      <c r="AF187" s="33">
        <v>459.77898689675249</v>
      </c>
      <c r="AG187" s="33">
        <v>465.05326465566122</v>
      </c>
      <c r="AH187" s="28">
        <v>1.4537472549761787</v>
      </c>
      <c r="AI187" s="28">
        <v>-4.1738159326482673</v>
      </c>
      <c r="AJ187" s="46">
        <v>3.1034649953738837E-4</v>
      </c>
      <c r="AK187" s="46">
        <v>-7.4429661990293994E-4</v>
      </c>
    </row>
    <row r="188" spans="1:37" ht="13.8" thickBot="1"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4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159"/>
      <c r="AI188" s="159"/>
      <c r="AJ188" s="160"/>
      <c r="AK188" s="160"/>
    </row>
    <row r="189" spans="1:37" ht="13.8" thickBot="1"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58"/>
      <c r="AI189" s="58"/>
      <c r="AJ189" s="57"/>
      <c r="AK189" s="57"/>
    </row>
    <row r="190" spans="1:37" ht="14.4" thickBot="1">
      <c r="A190" t="s">
        <v>192</v>
      </c>
      <c r="B190" s="69" t="s">
        <v>243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210" t="s">
        <v>107</v>
      </c>
      <c r="AI190" s="211"/>
      <c r="AJ190" s="210" t="s">
        <v>124</v>
      </c>
      <c r="AK190" s="211"/>
    </row>
    <row r="191" spans="1:37" ht="13.8" thickBot="1">
      <c r="B191" s="10"/>
      <c r="C191" s="142">
        <v>2005</v>
      </c>
      <c r="D191" s="181">
        <v>2006</v>
      </c>
      <c r="E191" s="181">
        <v>2007</v>
      </c>
      <c r="F191" s="181">
        <v>2008</v>
      </c>
      <c r="G191" s="181">
        <v>2009</v>
      </c>
      <c r="H191" s="181">
        <v>2010</v>
      </c>
      <c r="I191" s="181">
        <v>2011</v>
      </c>
      <c r="J191" s="181">
        <v>2012</v>
      </c>
      <c r="K191" s="181">
        <v>2013</v>
      </c>
      <c r="L191" s="181">
        <v>2014</v>
      </c>
      <c r="M191" s="181">
        <v>2015</v>
      </c>
      <c r="N191" s="181">
        <v>2016</v>
      </c>
      <c r="O191" s="181">
        <v>2017</v>
      </c>
      <c r="P191" s="181">
        <v>2018</v>
      </c>
      <c r="Q191" s="181">
        <v>2019</v>
      </c>
      <c r="R191" s="181">
        <v>2020</v>
      </c>
      <c r="S191" s="181">
        <v>2021</v>
      </c>
      <c r="T191" s="181">
        <v>2022</v>
      </c>
      <c r="U191" s="181">
        <v>2023</v>
      </c>
      <c r="V191" s="181">
        <v>2024</v>
      </c>
      <c r="W191" s="181">
        <v>2025</v>
      </c>
      <c r="X191" s="181">
        <v>2026</v>
      </c>
      <c r="Y191" s="181">
        <v>2027</v>
      </c>
      <c r="Z191" s="181">
        <v>2028</v>
      </c>
      <c r="AA191" s="181">
        <v>2029</v>
      </c>
      <c r="AB191" s="181">
        <v>2030</v>
      </c>
      <c r="AC191" s="181">
        <v>2031</v>
      </c>
      <c r="AD191" s="181">
        <v>2032</v>
      </c>
      <c r="AE191" s="183">
        <v>2033</v>
      </c>
      <c r="AF191" s="183">
        <v>2034</v>
      </c>
      <c r="AG191" s="183">
        <v>2035</v>
      </c>
      <c r="AH191" s="181" t="s">
        <v>229</v>
      </c>
      <c r="AI191" s="181" t="s">
        <v>230</v>
      </c>
      <c r="AJ191" s="181" t="s">
        <v>231</v>
      </c>
      <c r="AK191" s="181" t="s">
        <v>232</v>
      </c>
    </row>
    <row r="192" spans="1:37" ht="13.8" thickBot="1">
      <c r="A192" s="107" t="str">
        <f>CONCATENATE($A$190,"_",B192)</f>
        <v>Total oilseed oil_Production</v>
      </c>
      <c r="B192" s="1" t="s">
        <v>27</v>
      </c>
      <c r="C192" s="29">
        <v>10.149612967256147</v>
      </c>
      <c r="D192" s="29">
        <v>10.580023940183136</v>
      </c>
      <c r="E192" s="29">
        <v>11.194207235057569</v>
      </c>
      <c r="F192" s="29">
        <v>12.627768479412566</v>
      </c>
      <c r="G192" s="29">
        <v>13.3217186116342</v>
      </c>
      <c r="H192" s="29">
        <v>13.278292314503071</v>
      </c>
      <c r="I192" s="29">
        <v>13.266854907995436</v>
      </c>
      <c r="J192" s="29">
        <v>13.279527482051497</v>
      </c>
      <c r="K192" s="29">
        <v>14.597649204843361</v>
      </c>
      <c r="L192" s="29">
        <v>15.152032180329934</v>
      </c>
      <c r="M192" s="29">
        <v>14.770638449107086</v>
      </c>
      <c r="N192" s="29">
        <v>14.635206917211029</v>
      </c>
      <c r="O192" s="29">
        <v>15.579579192128062</v>
      </c>
      <c r="P192" s="29">
        <v>15.503746452977344</v>
      </c>
      <c r="Q192" s="29">
        <v>15.732442648305064</v>
      </c>
      <c r="R192" s="29">
        <v>16.049664539478357</v>
      </c>
      <c r="S192" s="29">
        <v>16.004678480998479</v>
      </c>
      <c r="T192" s="29">
        <v>17.086206628031253</v>
      </c>
      <c r="U192" s="29">
        <v>16.878600039156002</v>
      </c>
      <c r="V192" s="29">
        <v>15.886971149296226</v>
      </c>
      <c r="W192" s="29">
        <v>15.707792523800819</v>
      </c>
      <c r="X192" s="29">
        <v>15.720381916828424</v>
      </c>
      <c r="Y192" s="29">
        <v>15.658101201896322</v>
      </c>
      <c r="Z192" s="29">
        <v>15.640558151596615</v>
      </c>
      <c r="AA192" s="29">
        <v>15.596939741260522</v>
      </c>
      <c r="AB192" s="29">
        <v>15.557023842313068</v>
      </c>
      <c r="AC192" s="29">
        <v>15.525844863876269</v>
      </c>
      <c r="AD192" s="29">
        <v>15.497179295608174</v>
      </c>
      <c r="AE192" s="29">
        <v>15.469440945963914</v>
      </c>
      <c r="AF192" s="29">
        <v>15.440421399609612</v>
      </c>
      <c r="AG192" s="29">
        <v>15.405955666478157</v>
      </c>
      <c r="AH192" s="27">
        <v>2.9418178510984792</v>
      </c>
      <c r="AI192" s="27">
        <v>-1.2505393829170863</v>
      </c>
      <c r="AJ192" s="45">
        <v>1.9623421552019665E-2</v>
      </c>
      <c r="AK192" s="45">
        <v>-6.4827347478553232E-3</v>
      </c>
    </row>
    <row r="193" spans="1:37" ht="13.8" thickBot="1">
      <c r="A193" s="107" t="str">
        <f t="shared" ref="A193:A200" si="11">CONCATENATE($A$190,"_",B193)</f>
        <v>Total oilseed oil_Imports</v>
      </c>
      <c r="B193" s="114" t="s">
        <v>4</v>
      </c>
      <c r="C193" s="140">
        <v>2.1726233007644788</v>
      </c>
      <c r="D193" s="140">
        <v>3.2349206183365333</v>
      </c>
      <c r="E193" s="140">
        <v>2.7790396269521347</v>
      </c>
      <c r="F193" s="140">
        <v>2.7020215621931878</v>
      </c>
      <c r="G193" s="140">
        <v>1.9279170268679477</v>
      </c>
      <c r="H193" s="140">
        <v>2.2584004764547987</v>
      </c>
      <c r="I193" s="140">
        <v>2.0855765733700662</v>
      </c>
      <c r="J193" s="140">
        <v>1.5592005688007284</v>
      </c>
      <c r="K193" s="140">
        <v>1.6063287386832377</v>
      </c>
      <c r="L193" s="140">
        <v>1.607602492389665</v>
      </c>
      <c r="M193" s="140">
        <v>1.9750742597488744</v>
      </c>
      <c r="N193" s="140">
        <v>2.1758700762592742</v>
      </c>
      <c r="O193" s="140">
        <v>2.1478693723340365</v>
      </c>
      <c r="P193" s="140">
        <v>2.6154785132080787</v>
      </c>
      <c r="Q193" s="140">
        <v>3.3314810163415149</v>
      </c>
      <c r="R193" s="140">
        <v>2.5645482633620764</v>
      </c>
      <c r="S193" s="140">
        <v>2.7554219797977888</v>
      </c>
      <c r="T193" s="140">
        <v>3.3754119760935928</v>
      </c>
      <c r="U193" s="140">
        <v>2.7744035758694965</v>
      </c>
      <c r="V193" s="140">
        <v>2.856385688958138</v>
      </c>
      <c r="W193" s="140">
        <v>2.818652011183667</v>
      </c>
      <c r="X193" s="140">
        <v>2.7533787259852445</v>
      </c>
      <c r="Y193" s="140">
        <v>2.7178706128442158</v>
      </c>
      <c r="Z193" s="140">
        <v>2.6942699104748229</v>
      </c>
      <c r="AA193" s="140">
        <v>2.6542380522364857</v>
      </c>
      <c r="AB193" s="140">
        <v>2.6268750995467101</v>
      </c>
      <c r="AC193" s="140">
        <v>2.6312039173423192</v>
      </c>
      <c r="AD193" s="140">
        <v>2.6468423073374723</v>
      </c>
      <c r="AE193" s="140">
        <v>2.6830698482610011</v>
      </c>
      <c r="AF193" s="140">
        <v>2.7080692588134245</v>
      </c>
      <c r="AG193" s="140">
        <v>2.728033155621846</v>
      </c>
      <c r="AH193" s="139">
        <v>1.2180438836356156</v>
      </c>
      <c r="AI193" s="139">
        <v>-0.24037935496511365</v>
      </c>
      <c r="AJ193" s="152">
        <v>5.4239958898901361E-2</v>
      </c>
      <c r="AK193" s="152">
        <v>-7.0124975481852259E-3</v>
      </c>
    </row>
    <row r="194" spans="1:37" ht="13.8" thickBot="1">
      <c r="A194" s="107" t="str">
        <f t="shared" si="11"/>
        <v>Total oilseed oil_Exports</v>
      </c>
      <c r="B194" s="114" t="s">
        <v>5</v>
      </c>
      <c r="C194" s="140">
        <v>0.93697992899999982</v>
      </c>
      <c r="D194" s="140">
        <v>0.85704400799999991</v>
      </c>
      <c r="E194" s="140">
        <v>1.1284342999999999</v>
      </c>
      <c r="F194" s="140">
        <v>1.1764040769999999</v>
      </c>
      <c r="G194" s="140">
        <v>1.0687453740000001</v>
      </c>
      <c r="H194" s="140">
        <v>1.2039117819999998</v>
      </c>
      <c r="I194" s="140">
        <v>1.480170183</v>
      </c>
      <c r="J194" s="140">
        <v>2.2347777549999996</v>
      </c>
      <c r="K194" s="140">
        <v>1.960405178</v>
      </c>
      <c r="L194" s="140">
        <v>2.076540874</v>
      </c>
      <c r="M194" s="140">
        <v>2.0904905710000001</v>
      </c>
      <c r="N194" s="140">
        <v>2.0863174099999999</v>
      </c>
      <c r="O194" s="140">
        <v>2.074221927</v>
      </c>
      <c r="P194" s="140">
        <v>2.0503572180000003</v>
      </c>
      <c r="Q194" s="140">
        <v>2.0916483870000002</v>
      </c>
      <c r="R194" s="140">
        <v>2.4487377849999996</v>
      </c>
      <c r="S194" s="140">
        <v>2.0842476843333331</v>
      </c>
      <c r="T194" s="140">
        <v>2.367159372797401</v>
      </c>
      <c r="U194" s="140">
        <v>2.273988309352363</v>
      </c>
      <c r="V194" s="140">
        <v>2.3519810523208315</v>
      </c>
      <c r="W194" s="140">
        <v>2.3581179130018639</v>
      </c>
      <c r="X194" s="140">
        <v>2.3737226644636609</v>
      </c>
      <c r="Y194" s="140">
        <v>2.3801203925464471</v>
      </c>
      <c r="Z194" s="140">
        <v>2.367990242343764</v>
      </c>
      <c r="AA194" s="140">
        <v>2.3626230107547768</v>
      </c>
      <c r="AB194" s="140">
        <v>2.3499213514474788</v>
      </c>
      <c r="AC194" s="140">
        <v>2.3206645077245129</v>
      </c>
      <c r="AD194" s="140">
        <v>2.2866084860105862</v>
      </c>
      <c r="AE194" s="140">
        <v>2.2649311018156246</v>
      </c>
      <c r="AF194" s="140">
        <v>2.2504639718889323</v>
      </c>
      <c r="AG194" s="140">
        <v>2.2405620997351163</v>
      </c>
      <c r="AH194" s="139">
        <v>0.35001408349436547</v>
      </c>
      <c r="AI194" s="139">
        <v>-1.2363557592491858E-3</v>
      </c>
      <c r="AJ194" s="152">
        <v>1.7120700566042472E-2</v>
      </c>
      <c r="AK194" s="152">
        <v>-4.5970099811332155E-5</v>
      </c>
    </row>
    <row r="195" spans="1:37" ht="13.8" thickBot="1">
      <c r="A195" s="107" t="str">
        <f t="shared" si="11"/>
        <v>Total oilseed oil_Domestic use</v>
      </c>
      <c r="B195" s="1" t="s">
        <v>135</v>
      </c>
      <c r="C195" s="29">
        <v>11.256636882765621</v>
      </c>
      <c r="D195" s="29">
        <v>13.041518712283795</v>
      </c>
      <c r="E195" s="29">
        <v>12.719473219892496</v>
      </c>
      <c r="F195" s="29">
        <v>13.935366154757565</v>
      </c>
      <c r="G195" s="29">
        <v>14.441326849701751</v>
      </c>
      <c r="H195" s="29">
        <v>14.216883211780832</v>
      </c>
      <c r="I195" s="29">
        <v>13.904014737085081</v>
      </c>
      <c r="J195" s="29">
        <v>12.562432282690098</v>
      </c>
      <c r="K195" s="29">
        <v>13.903712127039201</v>
      </c>
      <c r="L195" s="29">
        <v>14.743230088409099</v>
      </c>
      <c r="M195" s="29">
        <v>14.694715250147613</v>
      </c>
      <c r="N195" s="29">
        <v>14.656007271125574</v>
      </c>
      <c r="O195" s="29">
        <v>15.659023654388164</v>
      </c>
      <c r="P195" s="29">
        <v>16.060693368196834</v>
      </c>
      <c r="Q195" s="29">
        <v>17.002445027068884</v>
      </c>
      <c r="R195" s="29">
        <v>15.938941138000994</v>
      </c>
      <c r="S195" s="29">
        <v>16.066916550377805</v>
      </c>
      <c r="T195" s="29">
        <v>18.148816647784908</v>
      </c>
      <c r="U195" s="29">
        <v>16.750547028262414</v>
      </c>
      <c r="V195" s="29">
        <v>16.766291205530553</v>
      </c>
      <c r="W195" s="29">
        <v>16.728139253451648</v>
      </c>
      <c r="X195" s="29">
        <v>16.687604593744783</v>
      </c>
      <c r="Y195" s="29">
        <v>16.650327983913133</v>
      </c>
      <c r="Z195" s="29">
        <v>16.61100849940896</v>
      </c>
      <c r="AA195" s="29">
        <v>16.570072310739569</v>
      </c>
      <c r="AB195" s="29">
        <v>16.528378699831691</v>
      </c>
      <c r="AC195" s="29">
        <v>16.494235129997477</v>
      </c>
      <c r="AD195" s="29">
        <v>16.459199173119288</v>
      </c>
      <c r="AE195" s="29">
        <v>16.433085655484394</v>
      </c>
      <c r="AF195" s="29">
        <v>16.406586599945086</v>
      </c>
      <c r="AG195" s="29">
        <v>16.379072469334421</v>
      </c>
      <c r="AH195" s="27">
        <v>3.5320403598702494</v>
      </c>
      <c r="AI195" s="27">
        <v>-0.60968760614062134</v>
      </c>
      <c r="AJ195" s="45">
        <v>2.3581075031677442E-2</v>
      </c>
      <c r="AK195" s="45">
        <v>-3.0409919831932974E-3</v>
      </c>
    </row>
    <row r="196" spans="1:37" ht="13.8" thickBot="1">
      <c r="A196" s="107" t="str">
        <f t="shared" si="11"/>
        <v>Total oilseed oil_Beginning stocks</v>
      </c>
      <c r="B196" s="17" t="s">
        <v>6</v>
      </c>
      <c r="C196" s="30">
        <v>0.81763964384315202</v>
      </c>
      <c r="D196" s="30">
        <v>0.9462591000981565</v>
      </c>
      <c r="E196" s="30">
        <v>0.86264093833402988</v>
      </c>
      <c r="F196" s="30">
        <v>0.98798028045123465</v>
      </c>
      <c r="G196" s="30">
        <v>1.2060000902994243</v>
      </c>
      <c r="H196" s="30">
        <v>0.94556350509982079</v>
      </c>
      <c r="I196" s="30">
        <v>1.0614613022768571</v>
      </c>
      <c r="J196" s="30">
        <v>1.0297078635572761</v>
      </c>
      <c r="K196" s="30">
        <v>1.0712258767194072</v>
      </c>
      <c r="L196" s="30">
        <v>1.4110865152068055</v>
      </c>
      <c r="M196" s="30">
        <v>1.3509502255173065</v>
      </c>
      <c r="N196" s="30">
        <v>1.3114571132256534</v>
      </c>
      <c r="O196" s="30">
        <v>1.3802094255703805</v>
      </c>
      <c r="P196" s="30">
        <v>1.3744124086443157</v>
      </c>
      <c r="Q196" s="30">
        <v>1.3825867886329051</v>
      </c>
      <c r="R196" s="30">
        <v>1.3524170392105936</v>
      </c>
      <c r="S196" s="30">
        <v>1.5789509190500324</v>
      </c>
      <c r="T196" s="30">
        <v>2.1878871451351589</v>
      </c>
      <c r="U196" s="30">
        <v>2.133529728677694</v>
      </c>
      <c r="V196" s="30">
        <v>2.7619980060884157</v>
      </c>
      <c r="W196" s="30">
        <v>2.7288497556851032</v>
      </c>
      <c r="X196" s="30">
        <v>2.6310069431134693</v>
      </c>
      <c r="Y196" s="30">
        <v>2.5412126456308504</v>
      </c>
      <c r="Z196" s="30">
        <v>2.4588636317236774</v>
      </c>
      <c r="AA196" s="30">
        <v>2.3909131183801806</v>
      </c>
      <c r="AB196" s="30">
        <v>2.3212777308124917</v>
      </c>
      <c r="AC196" s="30">
        <v>2.2484807111703171</v>
      </c>
      <c r="AD196" s="30">
        <v>2.1760385552799839</v>
      </c>
      <c r="AE196" s="30">
        <v>2.1057279371083517</v>
      </c>
      <c r="AF196" s="30">
        <v>2.0700169730470286</v>
      </c>
      <c r="AG196" s="30">
        <v>2.0712968976154045</v>
      </c>
      <c r="AH196" s="28">
        <v>0.91265758343644854</v>
      </c>
      <c r="AI196" s="28">
        <v>0.10450763332777591</v>
      </c>
      <c r="AJ196" s="46">
        <v>6.435448937380997E-2</v>
      </c>
      <c r="AK196" s="46">
        <v>4.3236981275809327E-3</v>
      </c>
    </row>
    <row r="197" spans="1:37" ht="13.8" thickBot="1">
      <c r="A197" s="107" t="str">
        <f t="shared" si="11"/>
        <v>Total oilseed oil_Ending stocks</v>
      </c>
      <c r="B197" s="17" t="s">
        <v>7</v>
      </c>
      <c r="C197" s="30">
        <v>0.9462591000981565</v>
      </c>
      <c r="D197" s="30">
        <v>0.86264093833402988</v>
      </c>
      <c r="E197" s="30">
        <v>0.98798028045123465</v>
      </c>
      <c r="F197" s="30">
        <v>1.2060000902994243</v>
      </c>
      <c r="G197" s="30">
        <v>0.94556350509982079</v>
      </c>
      <c r="H197" s="30">
        <v>1.0614613022768571</v>
      </c>
      <c r="I197" s="30">
        <v>1.0297078635572761</v>
      </c>
      <c r="J197" s="30">
        <v>1.0712258767194072</v>
      </c>
      <c r="K197" s="30">
        <v>1.4110865152068055</v>
      </c>
      <c r="L197" s="30">
        <v>1.3509502255173065</v>
      </c>
      <c r="M197" s="30">
        <v>1.3114571132256534</v>
      </c>
      <c r="N197" s="30">
        <v>1.3802094255703805</v>
      </c>
      <c r="O197" s="30">
        <v>1.3744124086443157</v>
      </c>
      <c r="P197" s="30">
        <v>1.3825867886329051</v>
      </c>
      <c r="Q197" s="30">
        <v>1.3524170392105936</v>
      </c>
      <c r="R197" s="30">
        <v>1.5789509190500324</v>
      </c>
      <c r="S197" s="30">
        <v>2.1878871451351589</v>
      </c>
      <c r="T197" s="30">
        <v>2.133529728677694</v>
      </c>
      <c r="U197" s="30">
        <v>2.7619980060884157</v>
      </c>
      <c r="V197" s="30">
        <v>2.7288497556851032</v>
      </c>
      <c r="W197" s="30">
        <v>2.6310069431134693</v>
      </c>
      <c r="X197" s="30">
        <v>2.5412126456308504</v>
      </c>
      <c r="Y197" s="30">
        <v>2.4588636317236774</v>
      </c>
      <c r="Z197" s="30">
        <v>2.3909131183801806</v>
      </c>
      <c r="AA197" s="30">
        <v>2.3212777308124917</v>
      </c>
      <c r="AB197" s="30">
        <v>2.2484807111703171</v>
      </c>
      <c r="AC197" s="30">
        <v>2.1760385552799839</v>
      </c>
      <c r="AD197" s="30">
        <v>2.1057279371083517</v>
      </c>
      <c r="AE197" s="30">
        <v>2.0700169730470286</v>
      </c>
      <c r="AF197" s="30">
        <v>2.0712968976154045</v>
      </c>
      <c r="AG197" s="30">
        <v>2.1098689364298719</v>
      </c>
      <c r="AH197" s="28">
        <v>1.1904648748059266</v>
      </c>
      <c r="AI197" s="28">
        <v>-0.25126935687055063</v>
      </c>
      <c r="AJ197" s="46">
        <v>7.2676007146374108E-2</v>
      </c>
      <c r="AK197" s="46">
        <v>-9.3326777223635693E-3</v>
      </c>
    </row>
    <row r="198" spans="1:37" ht="13.8" thickBot="1">
      <c r="A198" s="107" t="str">
        <f t="shared" si="11"/>
        <v>Total oilseed oil_EU price in EUR/t (rapeseed oil)</v>
      </c>
      <c r="B198" s="2" t="s">
        <v>82</v>
      </c>
      <c r="C198" s="23">
        <v>600.92985414625696</v>
      </c>
      <c r="D198" s="23">
        <v>620.332701709974</v>
      </c>
      <c r="E198" s="23">
        <v>886.05600644490198</v>
      </c>
      <c r="F198" s="23">
        <v>719.99444647052701</v>
      </c>
      <c r="G198" s="23">
        <v>643.78948452903796</v>
      </c>
      <c r="H198" s="23">
        <v>934.20390876866099</v>
      </c>
      <c r="I198" s="23">
        <v>962.29429238555304</v>
      </c>
      <c r="J198" s="23">
        <v>917.97927234977897</v>
      </c>
      <c r="K198" s="23">
        <v>730.94359827800895</v>
      </c>
      <c r="L198" s="23">
        <v>669.24056152123796</v>
      </c>
      <c r="M198" s="23">
        <v>710.27384966573402</v>
      </c>
      <c r="N198" s="23">
        <v>786.30279858891902</v>
      </c>
      <c r="O198" s="23">
        <v>713.37308069792903</v>
      </c>
      <c r="P198" s="23">
        <v>730.96514931603599</v>
      </c>
      <c r="Q198" s="23">
        <v>783.02361073790405</v>
      </c>
      <c r="R198" s="23">
        <v>1228.7628737508801</v>
      </c>
      <c r="S198" s="23">
        <v>1459.3080777763601</v>
      </c>
      <c r="T198" s="23">
        <v>1261.8348975880899</v>
      </c>
      <c r="U198" s="23">
        <v>1267.2948639092622</v>
      </c>
      <c r="V198" s="23">
        <v>1062.9769141991221</v>
      </c>
      <c r="W198" s="23">
        <v>1083.2954875886655</v>
      </c>
      <c r="X198" s="23">
        <v>1100.4150934751528</v>
      </c>
      <c r="Y198" s="23">
        <v>1121.8078210832427</v>
      </c>
      <c r="Z198" s="23">
        <v>1142.9790627015877</v>
      </c>
      <c r="AA198" s="23">
        <v>1163.7730606288724</v>
      </c>
      <c r="AB198" s="23">
        <v>1188.4327461248542</v>
      </c>
      <c r="AC198" s="23">
        <v>1220.8722479843077</v>
      </c>
      <c r="AD198" s="23">
        <v>1255.2788752930903</v>
      </c>
      <c r="AE198" s="23">
        <v>1288.4810979388355</v>
      </c>
      <c r="AF198" s="23">
        <v>1319.3775641910245</v>
      </c>
      <c r="AG198" s="23">
        <v>1348.2052206474846</v>
      </c>
      <c r="AH198" s="28">
        <v>459.07355875345695</v>
      </c>
      <c r="AI198" s="28">
        <v>18.72594088958067</v>
      </c>
      <c r="AJ198" s="46">
        <v>4.3268233222432999E-2</v>
      </c>
      <c r="AK198" s="46">
        <v>1.1662541417298833E-3</v>
      </c>
    </row>
    <row r="199" spans="1:37" ht="13.8" thickBot="1">
      <c r="A199" s="107" t="str">
        <f t="shared" si="11"/>
        <v>Total oilseed oil_World price in EUR/t (vegetable oil)</v>
      </c>
      <c r="B199" s="2" t="s">
        <v>102</v>
      </c>
      <c r="C199" s="23">
        <v>456.8993205663453</v>
      </c>
      <c r="D199" s="23">
        <v>604.75685823037986</v>
      </c>
      <c r="E199" s="23">
        <v>922.28402355303945</v>
      </c>
      <c r="F199" s="23">
        <v>515.49697824037116</v>
      </c>
      <c r="G199" s="23">
        <v>633.31885035757932</v>
      </c>
      <c r="H199" s="23">
        <v>954.08470865969764</v>
      </c>
      <c r="I199" s="23">
        <v>841.86686136238859</v>
      </c>
      <c r="J199" s="23">
        <v>782.04378813202982</v>
      </c>
      <c r="K199" s="23">
        <v>688.58262078013956</v>
      </c>
      <c r="L199" s="23">
        <v>555.03316887767824</v>
      </c>
      <c r="M199" s="23">
        <v>666.76016655673106</v>
      </c>
      <c r="N199" s="23">
        <v>720.37741211050331</v>
      </c>
      <c r="O199" s="23">
        <v>661.57692619638703</v>
      </c>
      <c r="P199" s="23">
        <v>557.95798603622734</v>
      </c>
      <c r="Q199" s="23">
        <v>670.8281370336872</v>
      </c>
      <c r="R199" s="23">
        <v>1050.444832149223</v>
      </c>
      <c r="S199" s="23">
        <v>1346.2322395128547</v>
      </c>
      <c r="T199" s="23">
        <v>1097.4980952380952</v>
      </c>
      <c r="U199" s="23">
        <v>999.63012111710191</v>
      </c>
      <c r="V199" s="23">
        <v>958.56284245358484</v>
      </c>
      <c r="W199" s="23">
        <v>979.90282649846699</v>
      </c>
      <c r="X199" s="23">
        <v>999.53621935489548</v>
      </c>
      <c r="Y199" s="23">
        <v>1022.2026944296346</v>
      </c>
      <c r="Z199" s="23">
        <v>1041.0121935143995</v>
      </c>
      <c r="AA199" s="23">
        <v>1060.7088238855195</v>
      </c>
      <c r="AB199" s="23">
        <v>1082.9973317698832</v>
      </c>
      <c r="AC199" s="23">
        <v>1108.3086024689264</v>
      </c>
      <c r="AD199" s="23">
        <v>1134.5349393864155</v>
      </c>
      <c r="AE199" s="23">
        <v>1161.9296471513067</v>
      </c>
      <c r="AF199" s="23">
        <v>1188.9838896023161</v>
      </c>
      <c r="AG199" s="23">
        <v>1215.5748909434508</v>
      </c>
      <c r="AH199" s="28">
        <v>376.9557285311646</v>
      </c>
      <c r="AI199" s="28">
        <v>67.788072320766787</v>
      </c>
      <c r="AJ199" s="46">
        <v>4.0615285721703885E-2</v>
      </c>
      <c r="AK199" s="46">
        <v>4.7932463253359536E-3</v>
      </c>
    </row>
    <row r="200" spans="1:37" ht="13.8" thickBot="1">
      <c r="A200" s="107" t="str">
        <f t="shared" si="11"/>
        <v>Total oilseed oil_World price in USD/t (vegetable oil)</v>
      </c>
      <c r="B200" s="14" t="s">
        <v>103</v>
      </c>
      <c r="C200" s="33">
        <v>568.42399999999998</v>
      </c>
      <c r="D200" s="33">
        <v>759.33199999999999</v>
      </c>
      <c r="E200" s="33">
        <v>1263.97</v>
      </c>
      <c r="F200" s="33">
        <v>758.17</v>
      </c>
      <c r="G200" s="33">
        <v>883.34199999999998</v>
      </c>
      <c r="H200" s="33">
        <v>1264.846</v>
      </c>
      <c r="I200" s="33">
        <v>1171.8409999999999</v>
      </c>
      <c r="J200" s="33">
        <v>1004.761</v>
      </c>
      <c r="K200" s="33">
        <v>914.51900000000001</v>
      </c>
      <c r="L200" s="33">
        <v>737.36199999999997</v>
      </c>
      <c r="M200" s="33">
        <v>739.779</v>
      </c>
      <c r="N200" s="33">
        <v>797.38800000000003</v>
      </c>
      <c r="O200" s="33">
        <v>747.37099999999998</v>
      </c>
      <c r="P200" s="33">
        <v>658.923</v>
      </c>
      <c r="Q200" s="33">
        <v>750.97500000000002</v>
      </c>
      <c r="R200" s="33">
        <v>1199.8140000000001</v>
      </c>
      <c r="S200" s="33">
        <v>1591.7850000000001</v>
      </c>
      <c r="T200" s="33">
        <v>1152.373</v>
      </c>
      <c r="U200" s="33">
        <v>1089.5968320176412</v>
      </c>
      <c r="V200" s="33">
        <v>1044.8334982744077</v>
      </c>
      <c r="W200" s="33">
        <v>1068.0940808833291</v>
      </c>
      <c r="X200" s="33">
        <v>1101.5939423031621</v>
      </c>
      <c r="Y200" s="33">
        <v>1130.7517680804688</v>
      </c>
      <c r="Z200" s="33">
        <v>1153.5924939108515</v>
      </c>
      <c r="AA200" s="33">
        <v>1176.852570848135</v>
      </c>
      <c r="AB200" s="33">
        <v>1203.0242799626424</v>
      </c>
      <c r="AC200" s="33">
        <v>1232.6025165781878</v>
      </c>
      <c r="AD200" s="33">
        <v>1263.0492760867819</v>
      </c>
      <c r="AE200" s="33">
        <v>1294.6799845981234</v>
      </c>
      <c r="AF200" s="33">
        <v>1325.5070850339903</v>
      </c>
      <c r="AG200" s="33">
        <v>1355.582813020374</v>
      </c>
      <c r="AH200" s="28">
        <v>247.54461067254715</v>
      </c>
      <c r="AI200" s="28">
        <v>77.66453568116026</v>
      </c>
      <c r="AJ200" s="46">
        <v>2.1764555333061823E-2</v>
      </c>
      <c r="AK200" s="46">
        <v>4.9286957585181757E-3</v>
      </c>
    </row>
    <row r="201" spans="1:37" ht="13.8" thickBot="1"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58"/>
      <c r="AI201" s="58"/>
      <c r="AJ201" s="57"/>
      <c r="AK201" s="57"/>
    </row>
    <row r="202" spans="1:37" ht="13.8" thickBot="1"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159"/>
      <c r="AI202" s="159"/>
      <c r="AJ202" s="160"/>
      <c r="AK202" s="160"/>
    </row>
    <row r="203" spans="1:37" ht="14.4" thickBot="1">
      <c r="A203" t="s">
        <v>193</v>
      </c>
      <c r="B203" s="69" t="s">
        <v>244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210" t="s">
        <v>107</v>
      </c>
      <c r="AI203" s="211"/>
      <c r="AJ203" s="210" t="s">
        <v>124</v>
      </c>
      <c r="AK203" s="211"/>
    </row>
    <row r="204" spans="1:37" ht="13.8" thickBot="1">
      <c r="B204" s="10"/>
      <c r="C204" s="142">
        <v>2005</v>
      </c>
      <c r="D204" s="181">
        <v>2006</v>
      </c>
      <c r="E204" s="181">
        <v>2007</v>
      </c>
      <c r="F204" s="181">
        <v>2008</v>
      </c>
      <c r="G204" s="181">
        <v>2009</v>
      </c>
      <c r="H204" s="181">
        <v>2010</v>
      </c>
      <c r="I204" s="181">
        <v>2011</v>
      </c>
      <c r="J204" s="181">
        <v>2012</v>
      </c>
      <c r="K204" s="181">
        <v>2013</v>
      </c>
      <c r="L204" s="181">
        <v>2014</v>
      </c>
      <c r="M204" s="181">
        <v>2015</v>
      </c>
      <c r="N204" s="181">
        <v>2016</v>
      </c>
      <c r="O204" s="181">
        <v>2017</v>
      </c>
      <c r="P204" s="181">
        <v>2018</v>
      </c>
      <c r="Q204" s="181">
        <v>2019</v>
      </c>
      <c r="R204" s="181">
        <v>2020</v>
      </c>
      <c r="S204" s="181">
        <v>2021</v>
      </c>
      <c r="T204" s="181">
        <v>2022</v>
      </c>
      <c r="U204" s="181">
        <v>2023</v>
      </c>
      <c r="V204" s="181">
        <v>2024</v>
      </c>
      <c r="W204" s="181">
        <v>2025</v>
      </c>
      <c r="X204" s="181">
        <v>2026</v>
      </c>
      <c r="Y204" s="181">
        <v>2027</v>
      </c>
      <c r="Z204" s="181">
        <v>2028</v>
      </c>
      <c r="AA204" s="181">
        <v>2029</v>
      </c>
      <c r="AB204" s="181">
        <v>2030</v>
      </c>
      <c r="AC204" s="181">
        <v>2031</v>
      </c>
      <c r="AD204" s="181">
        <v>2032</v>
      </c>
      <c r="AE204" s="183">
        <v>2033</v>
      </c>
      <c r="AF204" s="183">
        <v>2034</v>
      </c>
      <c r="AG204" s="183">
        <v>2035</v>
      </c>
      <c r="AH204" s="181" t="s">
        <v>229</v>
      </c>
      <c r="AI204" s="181" t="s">
        <v>230</v>
      </c>
      <c r="AJ204" s="181" t="s">
        <v>231</v>
      </c>
      <c r="AK204" s="181" t="s">
        <v>232</v>
      </c>
    </row>
    <row r="205" spans="1:37" ht="13.8" thickBot="1">
      <c r="A205" s="107" t="str">
        <f>CONCATENATE($A$203,"_",B205)</f>
        <v>Total vegetable oil_Production</v>
      </c>
      <c r="B205" s="1" t="s">
        <v>27</v>
      </c>
      <c r="C205" s="29">
        <v>10.266612967434146</v>
      </c>
      <c r="D205" s="29">
        <v>10.656023940239136</v>
      </c>
      <c r="E205" s="29">
        <v>11.24920723523357</v>
      </c>
      <c r="F205" s="29">
        <v>12.680768479332569</v>
      </c>
      <c r="G205" s="29">
        <v>13.374184283412198</v>
      </c>
      <c r="H205" s="29">
        <v>13.32597548294507</v>
      </c>
      <c r="I205" s="29">
        <v>13.330212907995435</v>
      </c>
      <c r="J205" s="29">
        <v>13.339093482051499</v>
      </c>
      <c r="K205" s="29">
        <v>14.662745204843361</v>
      </c>
      <c r="L205" s="29">
        <v>15.209702180329934</v>
      </c>
      <c r="M205" s="29">
        <v>14.821040449107086</v>
      </c>
      <c r="N205" s="29">
        <v>14.683712917211025</v>
      </c>
      <c r="O205" s="29">
        <v>15.629823192128065</v>
      </c>
      <c r="P205" s="29">
        <v>15.557624452977345</v>
      </c>
      <c r="Q205" s="29">
        <v>15.786162648305062</v>
      </c>
      <c r="R205" s="29">
        <v>16.103226546282642</v>
      </c>
      <c r="S205" s="29">
        <v>16.058087226530823</v>
      </c>
      <c r="T205" s="29">
        <v>17.139387269381281</v>
      </c>
      <c r="U205" s="29">
        <v>16.931338676609872</v>
      </c>
      <c r="V205" s="29">
        <v>15.939489802091259</v>
      </c>
      <c r="W205" s="29">
        <v>15.760212835327772</v>
      </c>
      <c r="X205" s="29">
        <v>15.772606254785057</v>
      </c>
      <c r="Y205" s="29">
        <v>15.710169291501511</v>
      </c>
      <c r="Z205" s="29">
        <v>15.692473357933718</v>
      </c>
      <c r="AA205" s="29">
        <v>15.64874979691546</v>
      </c>
      <c r="AB205" s="29">
        <v>15.60870181121896</v>
      </c>
      <c r="AC205" s="29">
        <v>15.577383275034636</v>
      </c>
      <c r="AD205" s="29">
        <v>15.54854730348373</v>
      </c>
      <c r="AE205" s="29">
        <v>15.520612396411796</v>
      </c>
      <c r="AF205" s="29">
        <v>15.491396200671252</v>
      </c>
      <c r="AG205" s="29">
        <v>15.456781801396785</v>
      </c>
      <c r="AH205" s="27">
        <v>2.932253859210558</v>
      </c>
      <c r="AI205" s="27">
        <v>-1.2528225894438716</v>
      </c>
      <c r="AJ205" s="45">
        <v>1.9483135470758129E-2</v>
      </c>
      <c r="AK205" s="45">
        <v>-6.4736060692579533E-3</v>
      </c>
    </row>
    <row r="206" spans="1:37" ht="13.8" thickBot="1">
      <c r="A206" s="107" t="str">
        <f t="shared" ref="A206:A213" si="12">CONCATENATE($A$203,"_",B206)</f>
        <v>Total vegetable oil_Imports</v>
      </c>
      <c r="B206" s="113" t="s">
        <v>4</v>
      </c>
      <c r="C206" s="140">
        <v>7.1972000616616549</v>
      </c>
      <c r="D206" s="140">
        <v>8.3813868979806863</v>
      </c>
      <c r="E206" s="140">
        <v>8.3822532796393734</v>
      </c>
      <c r="F206" s="140">
        <v>8.9785558776304271</v>
      </c>
      <c r="G206" s="140">
        <v>8.4783725949233109</v>
      </c>
      <c r="H206" s="140">
        <v>8.3921066167327538</v>
      </c>
      <c r="I206" s="140">
        <v>8.4279666745663082</v>
      </c>
      <c r="J206" s="140">
        <v>8.7692756728908989</v>
      </c>
      <c r="K206" s="140">
        <v>9.7430587669586366</v>
      </c>
      <c r="L206" s="140">
        <v>9.5542175157755551</v>
      </c>
      <c r="M206" s="140">
        <v>10.215750496575849</v>
      </c>
      <c r="N206" s="140">
        <v>10.017619405857603</v>
      </c>
      <c r="O206" s="140">
        <v>10.532151111991306</v>
      </c>
      <c r="P206" s="140">
        <v>10.98335729550541</v>
      </c>
      <c r="Q206" s="140">
        <v>11.134699449743916</v>
      </c>
      <c r="R206" s="140">
        <v>10.194001646627681</v>
      </c>
      <c r="S206" s="140">
        <v>10.250803707950523</v>
      </c>
      <c r="T206" s="140">
        <v>10.433703376747683</v>
      </c>
      <c r="U206" s="140">
        <v>9.5801644275039166</v>
      </c>
      <c r="V206" s="140">
        <v>9.3766948410384572</v>
      </c>
      <c r="W206" s="140">
        <v>8.9849757385333309</v>
      </c>
      <c r="X206" s="140">
        <v>8.6058287026693847</v>
      </c>
      <c r="Y206" s="140">
        <v>8.3252484592194858</v>
      </c>
      <c r="Z206" s="140">
        <v>8.0562007867331857</v>
      </c>
      <c r="AA206" s="140">
        <v>7.7453676354942305</v>
      </c>
      <c r="AB206" s="140">
        <v>7.4771991098321893</v>
      </c>
      <c r="AC206" s="140">
        <v>7.2874474979955037</v>
      </c>
      <c r="AD206" s="140">
        <v>7.1450289618408434</v>
      </c>
      <c r="AE206" s="140">
        <v>7.1037363714059261</v>
      </c>
      <c r="AF206" s="140">
        <v>7.0471438949493015</v>
      </c>
      <c r="AG206" s="140">
        <v>6.9836545488373076</v>
      </c>
      <c r="AH206" s="139">
        <v>1.1081234659287595</v>
      </c>
      <c r="AI206" s="139">
        <v>-3.1045692885633986</v>
      </c>
      <c r="AJ206" s="152">
        <v>1.1703731674991075E-2</v>
      </c>
      <c r="AK206" s="152">
        <v>-3.0184762793104336E-2</v>
      </c>
    </row>
    <row r="207" spans="1:37" ht="13.8" thickBot="1">
      <c r="A207" s="107" t="str">
        <f t="shared" si="12"/>
        <v>Total vegetable oil_Exports</v>
      </c>
      <c r="B207" s="113" t="s">
        <v>5</v>
      </c>
      <c r="C207" s="140">
        <v>1.117341979597021</v>
      </c>
      <c r="D207" s="140">
        <v>1.1187559142550709</v>
      </c>
      <c r="E207" s="140">
        <v>1.4341624635683876</v>
      </c>
      <c r="F207" s="140">
        <v>1.4675398073777857</v>
      </c>
      <c r="G207" s="140">
        <v>1.3048625838730177</v>
      </c>
      <c r="H207" s="140">
        <v>1.5626505436889779</v>
      </c>
      <c r="I207" s="140">
        <v>1.8529740191748423</v>
      </c>
      <c r="J207" s="140">
        <v>2.509449552561934</v>
      </c>
      <c r="K207" s="140">
        <v>2.230076246362287</v>
      </c>
      <c r="L207" s="140">
        <v>2.3690006860326518</v>
      </c>
      <c r="M207" s="140">
        <v>2.3473138971875347</v>
      </c>
      <c r="N207" s="140">
        <v>2.3885846626795177</v>
      </c>
      <c r="O207" s="140">
        <v>2.3859694188986049</v>
      </c>
      <c r="P207" s="140">
        <v>2.3478276738160999</v>
      </c>
      <c r="Q207" s="140">
        <v>2.3333925292939091</v>
      </c>
      <c r="R207" s="140">
        <v>2.6375579435868026</v>
      </c>
      <c r="S207" s="140">
        <v>2.3576356818614688</v>
      </c>
      <c r="T207" s="140">
        <v>2.6223058247581124</v>
      </c>
      <c r="U207" s="140">
        <v>2.5189883093523631</v>
      </c>
      <c r="V207" s="140">
        <v>2.5969735247223857</v>
      </c>
      <c r="W207" s="140">
        <v>2.6042617581845859</v>
      </c>
      <c r="X207" s="140">
        <v>2.619171121303205</v>
      </c>
      <c r="Y207" s="140">
        <v>2.6253005384128794</v>
      </c>
      <c r="Z207" s="140">
        <v>2.6129650826518431</v>
      </c>
      <c r="AA207" s="140">
        <v>2.6078846863123384</v>
      </c>
      <c r="AB207" s="140">
        <v>2.5951573948126621</v>
      </c>
      <c r="AC207" s="140">
        <v>2.5661425408319523</v>
      </c>
      <c r="AD207" s="140">
        <v>2.5318331749364384</v>
      </c>
      <c r="AE207" s="140">
        <v>2.5105855697828772</v>
      </c>
      <c r="AF207" s="140">
        <v>2.4962899867353729</v>
      </c>
      <c r="AG207" s="140">
        <v>2.4865532736589326</v>
      </c>
      <c r="AH207" s="139">
        <v>0.30214333262429349</v>
      </c>
      <c r="AI207" s="139">
        <v>-1.3089998331715424E-2</v>
      </c>
      <c r="AJ207" s="152">
        <v>1.2966111142010987E-2</v>
      </c>
      <c r="AK207" s="152">
        <v>-4.3744649124477508E-4</v>
      </c>
    </row>
    <row r="208" spans="1:37" ht="13.8" thickBot="1">
      <c r="A208" s="107" t="str">
        <f t="shared" si="12"/>
        <v>Total vegetable oil_Domestic use</v>
      </c>
      <c r="B208" s="1" t="s">
        <v>135</v>
      </c>
      <c r="C208" s="29">
        <v>16.217302721443776</v>
      </c>
      <c r="D208" s="29">
        <v>17.994798224428877</v>
      </c>
      <c r="E208" s="29">
        <v>18.068052315787348</v>
      </c>
      <c r="F208" s="29">
        <v>19.879704973537017</v>
      </c>
      <c r="G208" s="29">
        <v>20.805741335062095</v>
      </c>
      <c r="H208" s="29">
        <v>19.946302997711808</v>
      </c>
      <c r="I208" s="29">
        <v>19.937614030806483</v>
      </c>
      <c r="J208" s="29">
        <v>19.57587856451833</v>
      </c>
      <c r="K208" s="29">
        <v>21.78616151745231</v>
      </c>
      <c r="L208" s="29">
        <v>22.382319780362341</v>
      </c>
      <c r="M208" s="29">
        <v>22.729587416387051</v>
      </c>
      <c r="N208" s="29">
        <v>22.260915155044383</v>
      </c>
      <c r="O208" s="29">
        <v>23.993547826846829</v>
      </c>
      <c r="P208" s="29">
        <v>24.210336483878066</v>
      </c>
      <c r="Q208" s="29">
        <v>24.615037464251664</v>
      </c>
      <c r="R208" s="29">
        <v>23.42674057594202</v>
      </c>
      <c r="S208" s="29">
        <v>23.347717465099354</v>
      </c>
      <c r="T208" s="29">
        <v>25.011828932538485</v>
      </c>
      <c r="U208" s="29">
        <v>23.378902171079766</v>
      </c>
      <c r="V208" s="29">
        <v>23.089462446128802</v>
      </c>
      <c r="W208" s="29">
        <v>22.701983163056859</v>
      </c>
      <c r="X208" s="29">
        <v>22.348667663101061</v>
      </c>
      <c r="Y208" s="29">
        <v>22.066524388787222</v>
      </c>
      <c r="Z208" s="29">
        <v>21.779990341266632</v>
      </c>
      <c r="AA208" s="29">
        <v>21.467715476918659</v>
      </c>
      <c r="AB208" s="29">
        <v>21.185188128455206</v>
      </c>
      <c r="AC208" s="29">
        <v>20.956698943863241</v>
      </c>
      <c r="AD208" s="29">
        <v>20.763648121449165</v>
      </c>
      <c r="AE208" s="29">
        <v>20.659321204452279</v>
      </c>
      <c r="AF208" s="29">
        <v>20.550783489145676</v>
      </c>
      <c r="AG208" s="29">
        <v>20.439465983350789</v>
      </c>
      <c r="AH208" s="27">
        <v>3.4795981519801664</v>
      </c>
      <c r="AI208" s="27">
        <v>-3.4733502062217489</v>
      </c>
      <c r="AJ208" s="45">
        <v>1.5849557202431017E-2</v>
      </c>
      <c r="AK208" s="45">
        <v>-1.2993752593765229E-2</v>
      </c>
    </row>
    <row r="209" spans="1:44" s="99" customFormat="1" ht="13.8" thickBot="1">
      <c r="A209" s="107" t="str">
        <f t="shared" si="12"/>
        <v>Total vegetable oil_of which food</v>
      </c>
      <c r="B209" s="2" t="s">
        <v>264</v>
      </c>
      <c r="C209" s="39">
        <v>11.02884055268788</v>
      </c>
      <c r="D209" s="39">
        <v>11.707788511263916</v>
      </c>
      <c r="E209" s="39">
        <v>10.134547047856481</v>
      </c>
      <c r="F209" s="39">
        <v>10.716634016303008</v>
      </c>
      <c r="G209" s="39">
        <v>10.0097445397738</v>
      </c>
      <c r="H209" s="39">
        <v>8.0082027771210509</v>
      </c>
      <c r="I209" s="39">
        <v>8.5836986974728191</v>
      </c>
      <c r="J209" s="39">
        <v>7.7633293624423496</v>
      </c>
      <c r="K209" s="39">
        <v>9.595739629889529</v>
      </c>
      <c r="L209" s="39">
        <v>9.3343089750886854</v>
      </c>
      <c r="M209" s="39">
        <v>10.082504032470666</v>
      </c>
      <c r="N209" s="39">
        <v>10.419265934508678</v>
      </c>
      <c r="O209" s="39">
        <v>10.832877040505824</v>
      </c>
      <c r="P209" s="39">
        <v>11.273985264097524</v>
      </c>
      <c r="Q209" s="39">
        <v>12.598513505480199</v>
      </c>
      <c r="R209" s="39">
        <v>10.381623537585499</v>
      </c>
      <c r="S209" s="39">
        <v>11.229305411167777</v>
      </c>
      <c r="T209" s="39">
        <v>10.462332147161375</v>
      </c>
      <c r="U209" s="39">
        <v>10.23364684856957</v>
      </c>
      <c r="V209" s="39">
        <v>10.318719207603351</v>
      </c>
      <c r="W209" s="39">
        <v>10.273160452359798</v>
      </c>
      <c r="X209" s="39">
        <v>10.234392310820112</v>
      </c>
      <c r="Y209" s="39">
        <v>10.188444544645613</v>
      </c>
      <c r="Z209" s="39">
        <v>10.139393736409573</v>
      </c>
      <c r="AA209" s="39">
        <v>10.094835680505652</v>
      </c>
      <c r="AB209" s="39">
        <v>10.046948529192688</v>
      </c>
      <c r="AC209" s="39">
        <v>9.9968207213880422</v>
      </c>
      <c r="AD209" s="39">
        <v>9.9449147763273213</v>
      </c>
      <c r="AE209" s="39">
        <v>9.8922592143545831</v>
      </c>
      <c r="AF209" s="39">
        <v>9.8418876803536843</v>
      </c>
      <c r="AG209" s="39">
        <v>9.7916095042330351</v>
      </c>
      <c r="AH209" s="28">
        <v>1.9941722390313412</v>
      </c>
      <c r="AI209" s="28">
        <v>-0.85015196473320565</v>
      </c>
      <c r="AJ209" s="46">
        <v>2.096733358909475E-2</v>
      </c>
      <c r="AK209" s="46">
        <v>-6.9143332276303537E-3</v>
      </c>
      <c r="AL209"/>
      <c r="AM209"/>
      <c r="AN209"/>
      <c r="AO209" s="97"/>
      <c r="AP209" s="97"/>
      <c r="AQ209" s="97"/>
      <c r="AR209" s="97"/>
    </row>
    <row r="210" spans="1:44" s="99" customFormat="1" ht="13.8" thickBot="1">
      <c r="A210" s="107"/>
      <c r="B210" s="2" t="s">
        <v>265</v>
      </c>
      <c r="C210" s="39">
        <v>2.3709144918452418</v>
      </c>
      <c r="D210" s="39">
        <v>2.2803755458374892</v>
      </c>
      <c r="E210" s="39">
        <v>2.2448934423125264</v>
      </c>
      <c r="F210" s="39">
        <v>2.0777115007479638</v>
      </c>
      <c r="G210" s="39">
        <v>2.1202240723386083</v>
      </c>
      <c r="H210" s="39">
        <v>2.0828766736776476</v>
      </c>
      <c r="I210" s="39">
        <v>1.8867583105971129</v>
      </c>
      <c r="J210" s="39">
        <v>2.0299317960011294</v>
      </c>
      <c r="K210" s="39">
        <v>2.1920055087236392</v>
      </c>
      <c r="L210" s="39">
        <v>1.9581930110551014</v>
      </c>
      <c r="M210" s="39">
        <v>2.0249541692218678</v>
      </c>
      <c r="N210" s="39">
        <v>1.9840085961368388</v>
      </c>
      <c r="O210" s="39">
        <v>2.0798521966086412</v>
      </c>
      <c r="P210" s="39">
        <v>1.9485224476911522</v>
      </c>
      <c r="Q210" s="39">
        <v>1.3759982583344037</v>
      </c>
      <c r="R210" s="39">
        <v>1.9594797681363882</v>
      </c>
      <c r="S210" s="39">
        <v>1.9714068597372787</v>
      </c>
      <c r="T210" s="39">
        <v>1.8218075467222832</v>
      </c>
      <c r="U210" s="39">
        <v>1.9691388256644444</v>
      </c>
      <c r="V210" s="39">
        <v>2.3162774641960784</v>
      </c>
      <c r="W210" s="39">
        <v>2.4342618186945177</v>
      </c>
      <c r="X210" s="39">
        <v>2.464382187495092</v>
      </c>
      <c r="Y210" s="39">
        <v>2.5338691761182002</v>
      </c>
      <c r="Z210" s="39">
        <v>2.5320888683378566</v>
      </c>
      <c r="AA210" s="39">
        <v>2.5619211591769062</v>
      </c>
      <c r="AB210" s="39">
        <v>2.5674261316119669</v>
      </c>
      <c r="AC210" s="39">
        <v>2.5318027092267279</v>
      </c>
      <c r="AD210" s="39">
        <v>2.4744640606952792</v>
      </c>
      <c r="AE210" s="39">
        <v>2.4524013519758281</v>
      </c>
      <c r="AF210" s="39">
        <v>2.4512611627067233</v>
      </c>
      <c r="AG210" s="39">
        <v>2.4643182885225254</v>
      </c>
      <c r="AH210" s="28">
        <v>-0.11544746106595838</v>
      </c>
      <c r="AI210" s="28">
        <v>0.54353387781452334</v>
      </c>
      <c r="AJ210" s="46">
        <v>-5.8197321963805847E-3</v>
      </c>
      <c r="AK210" s="46">
        <v>2.0982225635867158E-2</v>
      </c>
      <c r="AL210"/>
      <c r="AM210"/>
      <c r="AN210"/>
      <c r="AO210" s="97"/>
      <c r="AP210" s="97"/>
      <c r="AQ210" s="97"/>
      <c r="AR210" s="97"/>
    </row>
    <row r="211" spans="1:44" s="99" customFormat="1" ht="13.8" thickBot="1">
      <c r="A211" s="107" t="str">
        <f t="shared" si="12"/>
        <v>Total vegetable oil_of which bioenergy</v>
      </c>
      <c r="B211" s="2" t="s">
        <v>3</v>
      </c>
      <c r="C211" s="39">
        <v>2.817547676910654</v>
      </c>
      <c r="D211" s="39">
        <v>4.0066341673274719</v>
      </c>
      <c r="E211" s="39">
        <v>5.6886118256183407</v>
      </c>
      <c r="F211" s="39">
        <v>7.0853594564860449</v>
      </c>
      <c r="G211" s="39">
        <v>8.6757727229496862</v>
      </c>
      <c r="H211" s="39">
        <v>9.8552235469131091</v>
      </c>
      <c r="I211" s="39">
        <v>9.4671570227365507</v>
      </c>
      <c r="J211" s="39">
        <v>9.7826174060748521</v>
      </c>
      <c r="K211" s="39">
        <v>9.998416378839142</v>
      </c>
      <c r="L211" s="39">
        <v>11.089817794218554</v>
      </c>
      <c r="M211" s="39">
        <v>10.622129214694517</v>
      </c>
      <c r="N211" s="39">
        <v>9.8576406243988668</v>
      </c>
      <c r="O211" s="39">
        <v>11.080818589732363</v>
      </c>
      <c r="P211" s="39">
        <v>10.98782877208939</v>
      </c>
      <c r="Q211" s="39">
        <v>10.640525700437061</v>
      </c>
      <c r="R211" s="39">
        <v>11.085637270220133</v>
      </c>
      <c r="S211" s="39">
        <v>10.147005194194298</v>
      </c>
      <c r="T211" s="39">
        <v>12.727689238654827</v>
      </c>
      <c r="U211" s="39">
        <v>11.176116496845751</v>
      </c>
      <c r="V211" s="39">
        <v>10.454465774329373</v>
      </c>
      <c r="W211" s="39">
        <v>9.9945608920025428</v>
      </c>
      <c r="X211" s="39">
        <v>9.6498931647858566</v>
      </c>
      <c r="Y211" s="39">
        <v>9.3442106680234094</v>
      </c>
      <c r="Z211" s="39">
        <v>9.1085077365192024</v>
      </c>
      <c r="AA211" s="39">
        <v>8.8109586372361015</v>
      </c>
      <c r="AB211" s="39">
        <v>8.5708134676505505</v>
      </c>
      <c r="AC211" s="39">
        <v>8.428075513248471</v>
      </c>
      <c r="AD211" s="39">
        <v>8.3442692844265647</v>
      </c>
      <c r="AE211" s="39">
        <v>8.3146606381218682</v>
      </c>
      <c r="AF211" s="39">
        <v>8.2576346460852683</v>
      </c>
      <c r="AG211" s="39">
        <v>8.1835381905952289</v>
      </c>
      <c r="AH211" s="28">
        <v>1.6008733740147765</v>
      </c>
      <c r="AI211" s="28">
        <v>-3.1667321193030631</v>
      </c>
      <c r="AJ211" s="46">
        <v>1.5319775787341569E-2</v>
      </c>
      <c r="AK211" s="46">
        <v>-2.6891553042623806E-2</v>
      </c>
      <c r="AL211"/>
      <c r="AM211"/>
      <c r="AN211"/>
      <c r="AO211" s="97"/>
      <c r="AP211" s="97"/>
      <c r="AQ211" s="97"/>
      <c r="AR211" s="97"/>
    </row>
    <row r="212" spans="1:44" ht="13.8" thickBot="1">
      <c r="A212" s="107" t="str">
        <f t="shared" si="12"/>
        <v>Total vegetable oil_Beginning stocks</v>
      </c>
      <c r="B212" s="2" t="s">
        <v>6</v>
      </c>
      <c r="C212" s="30">
        <v>0.985601883143152</v>
      </c>
      <c r="D212" s="30">
        <v>1.1147702111981566</v>
      </c>
      <c r="E212" s="30">
        <v>1.03862691073403</v>
      </c>
      <c r="F212" s="30">
        <v>1.1678726462512345</v>
      </c>
      <c r="G212" s="30">
        <v>1.4799522222994241</v>
      </c>
      <c r="H212" s="30">
        <v>1.2219051816998208</v>
      </c>
      <c r="I212" s="30">
        <v>1.4310337399768573</v>
      </c>
      <c r="J212" s="30">
        <v>1.3986252725572763</v>
      </c>
      <c r="K212" s="30">
        <v>1.4216663104194072</v>
      </c>
      <c r="L212" s="30">
        <v>1.8112325184068054</v>
      </c>
      <c r="M212" s="30">
        <v>1.8238317481173065</v>
      </c>
      <c r="N212" s="30">
        <v>1.7837213802256533</v>
      </c>
      <c r="O212" s="30">
        <v>1.8355538855703806</v>
      </c>
      <c r="P212" s="30">
        <v>1.6180109439443158</v>
      </c>
      <c r="Q212" s="30">
        <v>1.6008285347329052</v>
      </c>
      <c r="R212" s="30">
        <v>1.5732606392363058</v>
      </c>
      <c r="S212" s="30">
        <v>1.8061903126178074</v>
      </c>
      <c r="T212" s="30">
        <v>2.4097281001383224</v>
      </c>
      <c r="U212" s="30">
        <v>2.3486839889706896</v>
      </c>
      <c r="V212" s="30">
        <v>2.9622966126523429</v>
      </c>
      <c r="W212" s="30">
        <v>2.9338124541245816</v>
      </c>
      <c r="X212" s="30">
        <v>2.8347259256416293</v>
      </c>
      <c r="Y212" s="30">
        <v>2.7430944166039644</v>
      </c>
      <c r="Z212" s="30">
        <v>2.6588147879367248</v>
      </c>
      <c r="AA212" s="30">
        <v>2.5907536750229454</v>
      </c>
      <c r="AB212" s="30">
        <v>2.5211530846312904</v>
      </c>
      <c r="AC212" s="30">
        <v>2.4483125721917904</v>
      </c>
      <c r="AD212" s="30">
        <v>2.3757105611398059</v>
      </c>
      <c r="AE212" s="30">
        <v>2.3052809680913695</v>
      </c>
      <c r="AF212" s="30">
        <v>2.2695179606877147</v>
      </c>
      <c r="AG212" s="30">
        <v>2.270824418406578</v>
      </c>
      <c r="AH212" s="28">
        <v>0.77109235959109279</v>
      </c>
      <c r="AI212" s="28">
        <v>8.2623617830971607E-2</v>
      </c>
      <c r="AJ212" s="46">
        <v>4.4403716936552373E-2</v>
      </c>
      <c r="AK212" s="46">
        <v>3.0933822924166243E-3</v>
      </c>
    </row>
    <row r="213" spans="1:44" ht="13.8" thickBot="1">
      <c r="A213" s="107" t="str">
        <f t="shared" si="12"/>
        <v>Total vegetable oil_Ending stocks</v>
      </c>
      <c r="B213" s="2" t="s">
        <v>7</v>
      </c>
      <c r="C213" s="30">
        <v>1.1147702111981566</v>
      </c>
      <c r="D213" s="30">
        <v>1.03862691073403</v>
      </c>
      <c r="E213" s="30">
        <v>1.1678726462512345</v>
      </c>
      <c r="F213" s="30">
        <v>1.4799522222994241</v>
      </c>
      <c r="G213" s="30">
        <v>1.2219051816998208</v>
      </c>
      <c r="H213" s="30">
        <v>1.4310337399768573</v>
      </c>
      <c r="I213" s="30">
        <v>1.3986252725572763</v>
      </c>
      <c r="J213" s="30">
        <v>1.4216663104194072</v>
      </c>
      <c r="K213" s="30">
        <v>1.8112325184068054</v>
      </c>
      <c r="L213" s="30">
        <v>1.8238317481173065</v>
      </c>
      <c r="M213" s="30">
        <v>1.7837213802256533</v>
      </c>
      <c r="N213" s="30">
        <v>1.8355538855703806</v>
      </c>
      <c r="O213" s="30">
        <v>1.6180109439443158</v>
      </c>
      <c r="P213" s="30">
        <v>1.6008285347329052</v>
      </c>
      <c r="Q213" s="30">
        <v>1.5732606392363058</v>
      </c>
      <c r="R213" s="30">
        <v>1.8061903126178074</v>
      </c>
      <c r="S213" s="30">
        <v>2.4097281001383224</v>
      </c>
      <c r="T213" s="30">
        <v>2.3486839889706896</v>
      </c>
      <c r="U213" s="30">
        <v>2.9622966126523429</v>
      </c>
      <c r="V213" s="30">
        <v>2.9338124541245816</v>
      </c>
      <c r="W213" s="30">
        <v>2.8347259256416293</v>
      </c>
      <c r="X213" s="30">
        <v>2.7430944166039644</v>
      </c>
      <c r="Y213" s="30">
        <v>2.6588147879367248</v>
      </c>
      <c r="Z213" s="30">
        <v>2.5907536750229454</v>
      </c>
      <c r="AA213" s="30">
        <v>2.5211530846312904</v>
      </c>
      <c r="AB213" s="30">
        <v>2.4483125721917904</v>
      </c>
      <c r="AC213" s="30">
        <v>2.3757105611398059</v>
      </c>
      <c r="AD213" s="30">
        <v>2.3052809680913695</v>
      </c>
      <c r="AE213" s="30">
        <v>2.2695179606877147</v>
      </c>
      <c r="AF213" s="30">
        <v>2.270824418406578</v>
      </c>
      <c r="AG213" s="30">
        <v>2.3094592974149486</v>
      </c>
      <c r="AH213" s="28">
        <v>1.0297282001259551</v>
      </c>
      <c r="AI213" s="28">
        <v>-0.26411026983883623</v>
      </c>
      <c r="AJ213" s="46">
        <v>5.2430253276128977E-2</v>
      </c>
      <c r="AK213" s="46">
        <v>-8.9827819954186872E-3</v>
      </c>
    </row>
    <row r="214" spans="1:44" ht="13.8" thickBot="1">
      <c r="AH214" s="58"/>
      <c r="AI214" s="58"/>
      <c r="AJ214" s="57"/>
      <c r="AK214" s="57"/>
    </row>
    <row r="215" spans="1:44" ht="13.8" thickBot="1"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4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159"/>
      <c r="AI215" s="159"/>
      <c r="AJ215" s="160"/>
      <c r="AK215" s="160"/>
    </row>
    <row r="216" spans="1:44" ht="13.8" thickBot="1"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161"/>
      <c r="AI216" s="161"/>
      <c r="AJ216" s="162"/>
      <c r="AK216" s="162"/>
    </row>
    <row r="217" spans="1:44" ht="14.4" thickBot="1">
      <c r="B217" s="69" t="s">
        <v>245</v>
      </c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210" t="s">
        <v>107</v>
      </c>
      <c r="AI217" s="211"/>
      <c r="AJ217" s="210" t="s">
        <v>124</v>
      </c>
      <c r="AK217" s="211"/>
    </row>
    <row r="218" spans="1:44" ht="13.8" thickBot="1">
      <c r="B218" s="10"/>
      <c r="C218" s="142">
        <v>2005</v>
      </c>
      <c r="D218" s="181">
        <v>2006</v>
      </c>
      <c r="E218" s="181">
        <v>2007</v>
      </c>
      <c r="F218" s="181">
        <v>2008</v>
      </c>
      <c r="G218" s="181">
        <v>2009</v>
      </c>
      <c r="H218" s="181">
        <v>2010</v>
      </c>
      <c r="I218" s="181">
        <v>2011</v>
      </c>
      <c r="J218" s="181">
        <v>2012</v>
      </c>
      <c r="K218" s="181">
        <v>2013</v>
      </c>
      <c r="L218" s="181">
        <v>2014</v>
      </c>
      <c r="M218" s="181">
        <v>2015</v>
      </c>
      <c r="N218" s="181">
        <v>2016</v>
      </c>
      <c r="O218" s="181">
        <v>2017</v>
      </c>
      <c r="P218" s="181">
        <v>2018</v>
      </c>
      <c r="Q218" s="181">
        <v>2019</v>
      </c>
      <c r="R218" s="181">
        <v>2020</v>
      </c>
      <c r="S218" s="181">
        <v>2021</v>
      </c>
      <c r="T218" s="181">
        <v>2022</v>
      </c>
      <c r="U218" s="181">
        <v>2023</v>
      </c>
      <c r="V218" s="181">
        <v>2024</v>
      </c>
      <c r="W218" s="181">
        <v>2025</v>
      </c>
      <c r="X218" s="181">
        <v>2026</v>
      </c>
      <c r="Y218" s="181">
        <v>2027</v>
      </c>
      <c r="Z218" s="181">
        <v>2028</v>
      </c>
      <c r="AA218" s="181">
        <v>2029</v>
      </c>
      <c r="AB218" s="181">
        <v>2030</v>
      </c>
      <c r="AC218" s="181">
        <v>2031</v>
      </c>
      <c r="AD218" s="181">
        <v>2032</v>
      </c>
      <c r="AE218" s="183">
        <v>2033</v>
      </c>
      <c r="AF218" s="183">
        <v>2034</v>
      </c>
      <c r="AG218" s="183">
        <v>2035</v>
      </c>
      <c r="AH218" s="181" t="s">
        <v>229</v>
      </c>
      <c r="AI218" s="181" t="s">
        <v>230</v>
      </c>
      <c r="AJ218" s="181" t="s">
        <v>231</v>
      </c>
      <c r="AK218" s="181" t="s">
        <v>232</v>
      </c>
    </row>
    <row r="219" spans="1:44" ht="13.8" thickBot="1">
      <c r="B219" s="1" t="s">
        <v>10</v>
      </c>
      <c r="C219" s="29">
        <v>57.419694320987645</v>
      </c>
      <c r="D219" s="29">
        <v>55.448258518518536</v>
      </c>
      <c r="E219" s="29">
        <v>55.43255555555556</v>
      </c>
      <c r="F219" s="29">
        <v>58.135796666666664</v>
      </c>
      <c r="G219" s="29">
        <v>56.357749999999989</v>
      </c>
      <c r="H219" s="29">
        <v>53.122623333333337</v>
      </c>
      <c r="I219" s="29">
        <v>53.928420000000003</v>
      </c>
      <c r="J219" s="29">
        <v>54.555375555555557</v>
      </c>
      <c r="K219" s="29">
        <v>54.898050740740729</v>
      </c>
      <c r="L219" s="29">
        <v>54.443077407407401</v>
      </c>
      <c r="M219" s="29">
        <v>53.836349999999996</v>
      </c>
      <c r="N219" s="29">
        <v>53.446690000000004</v>
      </c>
      <c r="O219" s="29">
        <v>51.938409999999998</v>
      </c>
      <c r="P219" s="29">
        <v>52.021619999999999</v>
      </c>
      <c r="Q219" s="29">
        <v>53.138649999999998</v>
      </c>
      <c r="R219" s="29">
        <v>52.235333720122554</v>
      </c>
      <c r="S219" s="29">
        <v>52.452247670739837</v>
      </c>
      <c r="T219" s="29">
        <v>51.383237670739845</v>
      </c>
      <c r="U219" s="29">
        <v>51.160835057029189</v>
      </c>
      <c r="V219" s="29">
        <v>51.37428233145603</v>
      </c>
      <c r="W219" s="29">
        <v>51.366600900322958</v>
      </c>
      <c r="X219" s="29">
        <v>51.510035204784465</v>
      </c>
      <c r="Y219" s="29">
        <v>51.483705747608411</v>
      </c>
      <c r="Z219" s="29">
        <v>51.430626674495073</v>
      </c>
      <c r="AA219" s="29">
        <v>51.395523635220798</v>
      </c>
      <c r="AB219" s="29">
        <v>51.360605111022657</v>
      </c>
      <c r="AC219" s="29">
        <v>51.32426345534374</v>
      </c>
      <c r="AD219" s="29">
        <v>51.279640003159379</v>
      </c>
      <c r="AE219" s="29">
        <v>51.231653376240914</v>
      </c>
      <c r="AF219" s="29">
        <v>51.183825718078907</v>
      </c>
      <c r="AG219" s="29">
        <v>51.13746782853147</v>
      </c>
      <c r="AH219" s="27">
        <v>-2.7951752992624677</v>
      </c>
      <c r="AI219" s="27">
        <v>-0.527972304304825</v>
      </c>
      <c r="AJ219" s="45">
        <v>-5.2550137712775325E-3</v>
      </c>
      <c r="AK219" s="45">
        <v>-8.5560330145573182E-4</v>
      </c>
    </row>
    <row r="220" spans="1:44" s="99" customFormat="1" ht="13.8" thickBot="1">
      <c r="B220" s="5" t="s">
        <v>277</v>
      </c>
      <c r="C220" s="37">
        <v>21.082376666666665</v>
      </c>
      <c r="D220" s="37">
        <v>20.181397777777779</v>
      </c>
      <c r="E220" s="37">
        <v>20.337850000000007</v>
      </c>
      <c r="F220" s="37">
        <v>21.5046</v>
      </c>
      <c r="G220" s="37">
        <v>21.161449999999999</v>
      </c>
      <c r="H220" s="37">
        <v>21.206330000000001</v>
      </c>
      <c r="I220" s="37">
        <v>21.738520000000001</v>
      </c>
      <c r="J220" s="37">
        <v>21.279409999999995</v>
      </c>
      <c r="K220" s="37">
        <v>21.790739999999996</v>
      </c>
      <c r="L220" s="37">
        <v>22.483309999999996</v>
      </c>
      <c r="M220" s="37">
        <v>22.495109999999997</v>
      </c>
      <c r="N220" s="37">
        <v>22.432279999999999</v>
      </c>
      <c r="O220" s="37">
        <v>21.593839999999997</v>
      </c>
      <c r="P220" s="37">
        <v>21.271119999999996</v>
      </c>
      <c r="Q220" s="37">
        <v>22.067629999999998</v>
      </c>
      <c r="R220" s="37">
        <v>20.663890000000002</v>
      </c>
      <c r="S220" s="37">
        <v>21.815810000000003</v>
      </c>
      <c r="T220" s="37">
        <v>21.896430000000002</v>
      </c>
      <c r="U220" s="37">
        <v>21.795800000000003</v>
      </c>
      <c r="V220" s="37">
        <v>21.765515106301955</v>
      </c>
      <c r="W220" s="37">
        <v>21.786034589329006</v>
      </c>
      <c r="X220" s="37">
        <v>21.851505940319033</v>
      </c>
      <c r="Y220" s="37">
        <v>21.866968603532033</v>
      </c>
      <c r="Z220" s="37">
        <v>21.879243521097607</v>
      </c>
      <c r="AA220" s="37">
        <v>21.896656658151066</v>
      </c>
      <c r="AB220" s="37">
        <v>21.915281868243639</v>
      </c>
      <c r="AC220" s="37">
        <v>21.93362037193797</v>
      </c>
      <c r="AD220" s="37">
        <v>21.950497186047073</v>
      </c>
      <c r="AE220" s="37">
        <v>21.9667368362615</v>
      </c>
      <c r="AF220" s="37">
        <v>21.983034033628599</v>
      </c>
      <c r="AG220" s="37">
        <v>21.999926147300453</v>
      </c>
      <c r="AH220" s="28">
        <v>0.23312333333333868</v>
      </c>
      <c r="AI220" s="28">
        <v>0.16391281396711577</v>
      </c>
      <c r="AJ220" s="46">
        <v>1.0739254949861277E-3</v>
      </c>
      <c r="AK220" s="46">
        <v>6.2340272476046898E-4</v>
      </c>
      <c r="AL220"/>
      <c r="AM220"/>
      <c r="AN220"/>
      <c r="AO220" s="97"/>
      <c r="AP220" s="97"/>
      <c r="AQ220" s="97"/>
      <c r="AR220" s="97"/>
    </row>
    <row r="221" spans="1:44" s="99" customFormat="1" ht="13.8" thickBot="1">
      <c r="B221" s="5" t="s">
        <v>62</v>
      </c>
      <c r="C221" s="37">
        <v>3.6918600000000001</v>
      </c>
      <c r="D221" s="37">
        <v>2.9886900000000001</v>
      </c>
      <c r="E221" s="37">
        <v>2.8495999999999997</v>
      </c>
      <c r="F221" s="37">
        <v>3.0855399999999999</v>
      </c>
      <c r="G221" s="37">
        <v>2.9561100000000007</v>
      </c>
      <c r="H221" s="37">
        <v>2.8916800000000005</v>
      </c>
      <c r="I221" s="37">
        <v>2.5048900000000001</v>
      </c>
      <c r="J221" s="37">
        <v>2.5986500000000001</v>
      </c>
      <c r="K221" s="37">
        <v>2.4093800000000005</v>
      </c>
      <c r="L221" s="37">
        <v>2.2946399999999993</v>
      </c>
      <c r="M221" s="37">
        <v>2.4362899999999992</v>
      </c>
      <c r="N221" s="37">
        <v>2.7753900000000002</v>
      </c>
      <c r="O221" s="37">
        <v>2.5448000000000004</v>
      </c>
      <c r="P221" s="37">
        <v>2.4806400000000002</v>
      </c>
      <c r="Q221" s="37">
        <v>2.1447799999999999</v>
      </c>
      <c r="R221" s="37">
        <v>2.1119599999999998</v>
      </c>
      <c r="S221" s="37">
        <v>2.2132499999999999</v>
      </c>
      <c r="T221" s="37">
        <v>2.1920200000000003</v>
      </c>
      <c r="U221" s="37">
        <v>2.2200133333333327</v>
      </c>
      <c r="V221" s="37">
        <v>2.1773300769286124</v>
      </c>
      <c r="W221" s="37">
        <v>2.1759601559048471</v>
      </c>
      <c r="X221" s="37">
        <v>2.1783348918624781</v>
      </c>
      <c r="Y221" s="37">
        <v>2.1769549502316239</v>
      </c>
      <c r="Z221" s="37">
        <v>2.1755767030308646</v>
      </c>
      <c r="AA221" s="37">
        <v>2.1744053093385332</v>
      </c>
      <c r="AB221" s="37">
        <v>2.1733677153533524</v>
      </c>
      <c r="AC221" s="37">
        <v>2.1722867543798179</v>
      </c>
      <c r="AD221" s="37">
        <v>2.1710812391774197</v>
      </c>
      <c r="AE221" s="37">
        <v>2.1698309246920466</v>
      </c>
      <c r="AF221" s="37">
        <v>2.1685769208376273</v>
      </c>
      <c r="AG221" s="37">
        <v>2.1673650242325082</v>
      </c>
      <c r="AH221" s="28">
        <v>-0.29587888888888969</v>
      </c>
      <c r="AI221" s="28">
        <v>-4.1062753545269004E-2</v>
      </c>
      <c r="AJ221" s="46">
        <v>-1.24943954079545E-2</v>
      </c>
      <c r="AK221" s="46">
        <v>-1.5628353663329486E-3</v>
      </c>
      <c r="AL221"/>
      <c r="AM221"/>
      <c r="AN221"/>
      <c r="AO221" s="97"/>
      <c r="AP221" s="97"/>
      <c r="AQ221" s="97"/>
      <c r="AR221" s="97"/>
    </row>
    <row r="222" spans="1:44" s="99" customFormat="1" ht="13.8" thickBot="1">
      <c r="B222" s="5" t="s">
        <v>63</v>
      </c>
      <c r="C222" s="37">
        <v>12.92877</v>
      </c>
      <c r="D222" s="37">
        <v>12.936850000000002</v>
      </c>
      <c r="E222" s="37">
        <v>12.908959999999999</v>
      </c>
      <c r="F222" s="37">
        <v>13.519250000000003</v>
      </c>
      <c r="G222" s="37">
        <v>12.829709999999999</v>
      </c>
      <c r="H222" s="37">
        <v>11.311856666666664</v>
      </c>
      <c r="I222" s="37">
        <v>10.9124</v>
      </c>
      <c r="J222" s="37">
        <v>11.297780000000001</v>
      </c>
      <c r="K222" s="37">
        <v>11.509349999999996</v>
      </c>
      <c r="L222" s="37">
        <v>11.348899999999999</v>
      </c>
      <c r="M222" s="37">
        <v>11.127010000000002</v>
      </c>
      <c r="N222" s="37">
        <v>11.180690000000002</v>
      </c>
      <c r="O222" s="37">
        <v>10.862730000000001</v>
      </c>
      <c r="P222" s="37">
        <v>11.144819999999999</v>
      </c>
      <c r="Q222" s="37">
        <v>11.138969999999997</v>
      </c>
      <c r="R222" s="37">
        <v>11.018569999999999</v>
      </c>
      <c r="S222" s="37">
        <v>10.268509999999999</v>
      </c>
      <c r="T222" s="37">
        <v>10.324160000000003</v>
      </c>
      <c r="U222" s="37">
        <v>10.405056666666669</v>
      </c>
      <c r="V222" s="37">
        <v>10.304671511783894</v>
      </c>
      <c r="W222" s="37">
        <v>10.263007951066964</v>
      </c>
      <c r="X222" s="37">
        <v>10.268204535941431</v>
      </c>
      <c r="Y222" s="37">
        <v>10.220842024880186</v>
      </c>
      <c r="Z222" s="37">
        <v>10.168940942299196</v>
      </c>
      <c r="AA222" s="37">
        <v>10.124329516422881</v>
      </c>
      <c r="AB222" s="37">
        <v>10.081733627976744</v>
      </c>
      <c r="AC222" s="37">
        <v>10.036590819282077</v>
      </c>
      <c r="AD222" s="37">
        <v>9.9878965870205061</v>
      </c>
      <c r="AE222" s="37">
        <v>9.9372289256591912</v>
      </c>
      <c r="AF222" s="37">
        <v>9.8867480032681119</v>
      </c>
      <c r="AG222" s="37">
        <v>9.8367240587772287</v>
      </c>
      <c r="AH222" s="28">
        <v>-0.90726777777777556</v>
      </c>
      <c r="AI222" s="28">
        <v>-0.49585149677832874</v>
      </c>
      <c r="AJ222" s="46">
        <v>-8.3810144510071891E-3</v>
      </c>
      <c r="AK222" s="46">
        <v>-4.0898507714223209E-3</v>
      </c>
      <c r="AL222"/>
      <c r="AM222"/>
      <c r="AN222"/>
      <c r="AO222" s="97"/>
      <c r="AP222" s="97"/>
      <c r="AQ222" s="97"/>
      <c r="AR222" s="97"/>
    </row>
    <row r="223" spans="1:44" s="99" customFormat="1" ht="13.8" thickBot="1">
      <c r="B223" s="5" t="s">
        <v>65</v>
      </c>
      <c r="C223" s="37">
        <v>9.30945</v>
      </c>
      <c r="D223" s="37">
        <v>8.8446300000000004</v>
      </c>
      <c r="E223" s="37">
        <v>8.5774099999999986</v>
      </c>
      <c r="F223" s="37">
        <v>9.1950800000000026</v>
      </c>
      <c r="G223" s="37">
        <v>8.6531999999999982</v>
      </c>
      <c r="H223" s="37">
        <v>8.3349800000000016</v>
      </c>
      <c r="I223" s="37">
        <v>9.2863600000000019</v>
      </c>
      <c r="J223" s="37">
        <v>9.8283799999999992</v>
      </c>
      <c r="K223" s="37">
        <v>9.7670500000000011</v>
      </c>
      <c r="L223" s="37">
        <v>9.5872300000000017</v>
      </c>
      <c r="M223" s="37">
        <v>9.1781500000000005</v>
      </c>
      <c r="N223" s="37">
        <v>8.5414300000000001</v>
      </c>
      <c r="O223" s="37">
        <v>8.2666500000000003</v>
      </c>
      <c r="P223" s="37">
        <v>8.2524599999999992</v>
      </c>
      <c r="Q223" s="37">
        <v>8.9107400000000005</v>
      </c>
      <c r="R223" s="37">
        <v>9.2540700000000005</v>
      </c>
      <c r="S223" s="37">
        <v>9.2469999999999999</v>
      </c>
      <c r="T223" s="37">
        <v>8.8520200000000031</v>
      </c>
      <c r="U223" s="37">
        <v>8.4838264000000017</v>
      </c>
      <c r="V223" s="37">
        <v>8.6243165218046069</v>
      </c>
      <c r="W223" s="37">
        <v>8.6384578988716907</v>
      </c>
      <c r="X223" s="37">
        <v>8.6640539192577197</v>
      </c>
      <c r="Y223" s="37">
        <v>8.6743964091670254</v>
      </c>
      <c r="Z223" s="37">
        <v>8.6821017478931903</v>
      </c>
      <c r="AA223" s="37">
        <v>8.6917984800489787</v>
      </c>
      <c r="AB223" s="37">
        <v>8.7014689314687956</v>
      </c>
      <c r="AC223" s="37">
        <v>8.7109841887197916</v>
      </c>
      <c r="AD223" s="37">
        <v>8.7205467844849736</v>
      </c>
      <c r="AE223" s="37">
        <v>8.7303206700807419</v>
      </c>
      <c r="AF223" s="37">
        <v>8.740208525395909</v>
      </c>
      <c r="AG223" s="37">
        <v>8.7502819298643093</v>
      </c>
      <c r="AH223" s="28">
        <v>-0.76631453333333255</v>
      </c>
      <c r="AI223" s="28">
        <v>-0.11066687013569165</v>
      </c>
      <c r="AJ223" s="46">
        <v>-8.2602111292669634E-3</v>
      </c>
      <c r="AK223" s="46">
        <v>-1.0467789537108585E-3</v>
      </c>
      <c r="AL223"/>
      <c r="AM223"/>
      <c r="AN223"/>
      <c r="AO223" s="97"/>
      <c r="AP223" s="97"/>
      <c r="AQ223" s="97"/>
      <c r="AR223" s="97"/>
    </row>
    <row r="224" spans="1:44" s="99" customFormat="1" ht="13.8" thickBot="1">
      <c r="B224" s="5" t="s">
        <v>64</v>
      </c>
      <c r="C224" s="37">
        <v>2.4794700000000001</v>
      </c>
      <c r="D224" s="37">
        <v>2.33954</v>
      </c>
      <c r="E224" s="37">
        <v>2.5693499999999996</v>
      </c>
      <c r="F224" s="37">
        <v>2.7444900000000003</v>
      </c>
      <c r="G224" s="37">
        <v>2.7797799999999993</v>
      </c>
      <c r="H224" s="37">
        <v>2.5774536363636362</v>
      </c>
      <c r="I224" s="37">
        <v>2.2112091074380165</v>
      </c>
      <c r="J224" s="37">
        <v>2.3622859810668668</v>
      </c>
      <c r="K224" s="37">
        <v>2.6524325334826848</v>
      </c>
      <c r="L224" s="37">
        <v>2.1528739136053052</v>
      </c>
      <c r="M224" s="37">
        <v>1.9420155948091447</v>
      </c>
      <c r="N224" s="37">
        <v>1.8966596085799874</v>
      </c>
      <c r="O224" s="37">
        <v>1.9129844346101164</v>
      </c>
      <c r="P224" s="37">
        <v>1.9086576282311345</v>
      </c>
      <c r="Q224" s="37">
        <v>2.1909709438734226</v>
      </c>
      <c r="R224" s="37">
        <v>2.0712203539515186</v>
      </c>
      <c r="S224" s="37">
        <v>1.9162003539515184</v>
      </c>
      <c r="T224" s="37">
        <v>1.7406203539515186</v>
      </c>
      <c r="U224" s="37">
        <v>1.8702005505921528</v>
      </c>
      <c r="V224" s="37">
        <v>1.9782857966622704</v>
      </c>
      <c r="W224" s="37">
        <v>1.986771226603175</v>
      </c>
      <c r="X224" s="37">
        <v>2.0063718179878967</v>
      </c>
      <c r="Y224" s="37">
        <v>2.011736330378147</v>
      </c>
      <c r="Z224" s="37">
        <v>2.0114229463585898</v>
      </c>
      <c r="AA224" s="37">
        <v>2.012112263310994</v>
      </c>
      <c r="AB224" s="37">
        <v>2.011829269666713</v>
      </c>
      <c r="AC224" s="37">
        <v>2.0116717372539354</v>
      </c>
      <c r="AD224" s="37">
        <v>2.0110292142801725</v>
      </c>
      <c r="AE224" s="37">
        <v>2.0103990551557884</v>
      </c>
      <c r="AF224" s="37">
        <v>2.0097463137275908</v>
      </c>
      <c r="AG224" s="37">
        <v>2.0091226795139394</v>
      </c>
      <c r="AH224" s="28">
        <v>-0.56630212116412593</v>
      </c>
      <c r="AI224" s="28">
        <v>0.16678226001554264</v>
      </c>
      <c r="AJ224" s="46">
        <v>-2.6446656141657171E-2</v>
      </c>
      <c r="AK224" s="46">
        <v>7.2479248477645974E-3</v>
      </c>
      <c r="AL224"/>
      <c r="AM224"/>
      <c r="AN224"/>
      <c r="AO224" s="97"/>
      <c r="AP224" s="97"/>
      <c r="AQ224" s="97"/>
      <c r="AR224" s="97"/>
    </row>
    <row r="225" spans="2:44" s="99" customFormat="1" ht="13.8" thickBot="1">
      <c r="B225" s="5" t="s">
        <v>66</v>
      </c>
      <c r="C225" s="37">
        <v>7.9277676543209861</v>
      </c>
      <c r="D225" s="37">
        <v>8.1571507407407484</v>
      </c>
      <c r="E225" s="37">
        <v>8.1893855555555568</v>
      </c>
      <c r="F225" s="37">
        <v>8.0868366666666631</v>
      </c>
      <c r="G225" s="37">
        <v>7.9774999999999974</v>
      </c>
      <c r="H225" s="37">
        <v>6.8003230303030318</v>
      </c>
      <c r="I225" s="37">
        <v>7.2750408925619841</v>
      </c>
      <c r="J225" s="37">
        <v>7.188869574488689</v>
      </c>
      <c r="K225" s="37">
        <v>6.7690982072580566</v>
      </c>
      <c r="L225" s="37">
        <v>6.5761234938021005</v>
      </c>
      <c r="M225" s="37">
        <v>6.6577744051908594</v>
      </c>
      <c r="N225" s="37">
        <v>6.6202403914200101</v>
      </c>
      <c r="O225" s="37">
        <v>6.7574055653898819</v>
      </c>
      <c r="P225" s="37">
        <v>6.9639223717688683</v>
      </c>
      <c r="Q225" s="37">
        <v>6.6855590561265803</v>
      </c>
      <c r="R225" s="37">
        <v>7.1156233661710342</v>
      </c>
      <c r="S225" s="37">
        <v>6.9914773167883215</v>
      </c>
      <c r="T225" s="37">
        <v>6.3779873167883236</v>
      </c>
      <c r="U225" s="37">
        <v>6.385938106437032</v>
      </c>
      <c r="V225" s="37">
        <v>6.5241633179746863</v>
      </c>
      <c r="W225" s="37">
        <v>6.5163690785472745</v>
      </c>
      <c r="X225" s="37">
        <v>6.5415640994159014</v>
      </c>
      <c r="Y225" s="37">
        <v>6.5328074294193827</v>
      </c>
      <c r="Z225" s="37">
        <v>6.5133408138156188</v>
      </c>
      <c r="AA225" s="37">
        <v>6.4962214079483411</v>
      </c>
      <c r="AB225" s="37">
        <v>6.4769236983134144</v>
      </c>
      <c r="AC225" s="37">
        <v>6.459109583770152</v>
      </c>
      <c r="AD225" s="37">
        <v>6.4385889921492376</v>
      </c>
      <c r="AE225" s="37">
        <v>6.4171369643916369</v>
      </c>
      <c r="AF225" s="37">
        <v>6.39551192122107</v>
      </c>
      <c r="AG225" s="37">
        <v>6.3740479888430306</v>
      </c>
      <c r="AH225" s="28">
        <v>-0.49253531143168594</v>
      </c>
      <c r="AI225" s="28">
        <v>-0.21108625782819423</v>
      </c>
      <c r="AJ225" s="46">
        <v>-7.187046101148553E-3</v>
      </c>
      <c r="AK225" s="46">
        <v>-2.7113158022834538E-3</v>
      </c>
      <c r="AL225"/>
      <c r="AM225"/>
      <c r="AN225"/>
      <c r="AO225" s="97"/>
      <c r="AP225" s="97"/>
      <c r="AQ225" s="97"/>
      <c r="AR225" s="97"/>
    </row>
    <row r="226" spans="2:44" ht="13.8" thickBot="1">
      <c r="B226" s="4" t="s">
        <v>23</v>
      </c>
      <c r="C226" s="36">
        <v>0.41483000000000003</v>
      </c>
      <c r="D226" s="36">
        <v>0.41091</v>
      </c>
      <c r="E226" s="36">
        <v>0.42169999999999991</v>
      </c>
      <c r="F226" s="36">
        <v>0.40900999999999998</v>
      </c>
      <c r="G226" s="36">
        <v>0.46270000000000006</v>
      </c>
      <c r="H226" s="36">
        <v>0.47370000000000007</v>
      </c>
      <c r="I226" s="36">
        <v>0.48310000000000003</v>
      </c>
      <c r="J226" s="36">
        <v>0.4556</v>
      </c>
      <c r="K226" s="36">
        <v>0.43274000000000001</v>
      </c>
      <c r="L226" s="36">
        <v>0.43235000000000001</v>
      </c>
      <c r="M226" s="36">
        <v>0.44057999999999997</v>
      </c>
      <c r="N226" s="36">
        <v>0.44873999999999997</v>
      </c>
      <c r="O226" s="36">
        <v>0.44066999999999995</v>
      </c>
      <c r="P226" s="36">
        <v>0.41736000000000006</v>
      </c>
      <c r="Q226" s="36">
        <v>0.41908999999999996</v>
      </c>
      <c r="R226" s="36">
        <v>0.42706999999999995</v>
      </c>
      <c r="S226" s="36">
        <v>0.40820999999999996</v>
      </c>
      <c r="T226" s="36">
        <v>0.36241000000000001</v>
      </c>
      <c r="U226" s="36">
        <v>0.35769000000000001</v>
      </c>
      <c r="V226" s="36">
        <v>0.35674851642900901</v>
      </c>
      <c r="W226" s="36">
        <v>0.3567571701743199</v>
      </c>
      <c r="X226" s="36">
        <v>0.35705469997926115</v>
      </c>
      <c r="Y226" s="36">
        <v>0.35711514683304091</v>
      </c>
      <c r="Z226" s="36">
        <v>0.35711634324873731</v>
      </c>
      <c r="AA226" s="36">
        <v>0.35711085737206405</v>
      </c>
      <c r="AB226" s="36">
        <v>0.3570954665483817</v>
      </c>
      <c r="AC226" s="36">
        <v>0.35708671838515005</v>
      </c>
      <c r="AD226" s="36">
        <v>0.35707706918948512</v>
      </c>
      <c r="AE226" s="36">
        <v>0.35706805177213513</v>
      </c>
      <c r="AF226" s="36">
        <v>0.35706355828505271</v>
      </c>
      <c r="AG226" s="36">
        <v>0.35706083501288538</v>
      </c>
      <c r="AH226" s="27">
        <v>-8.1043333333333467E-2</v>
      </c>
      <c r="AI226" s="27">
        <v>-1.9042498320447909E-2</v>
      </c>
      <c r="AJ226" s="45">
        <v>-1.9324868163928387E-2</v>
      </c>
      <c r="AK226" s="45">
        <v>-4.3204527797869874E-3</v>
      </c>
    </row>
    <row r="227" spans="2:44" ht="13.8" thickBot="1">
      <c r="B227" s="4" t="s">
        <v>11</v>
      </c>
      <c r="C227" s="36">
        <v>8.46021</v>
      </c>
      <c r="D227" s="36">
        <v>9.3909000000000002</v>
      </c>
      <c r="E227" s="36">
        <v>9.7377099999999963</v>
      </c>
      <c r="F227" s="36">
        <v>9.641020000000001</v>
      </c>
      <c r="G227" s="36">
        <v>10.226849999999999</v>
      </c>
      <c r="H227" s="36">
        <v>10.674630000000001</v>
      </c>
      <c r="I227" s="36">
        <v>10.858320000000001</v>
      </c>
      <c r="J227" s="36">
        <v>10.200120000000002</v>
      </c>
      <c r="K227" s="36">
        <v>11.086220000000001</v>
      </c>
      <c r="L227" s="36">
        <v>10.874280000000001</v>
      </c>
      <c r="M227" s="36">
        <v>10.90141</v>
      </c>
      <c r="N227" s="36">
        <v>10.919969999999999</v>
      </c>
      <c r="O227" s="36">
        <v>11.459799999999998</v>
      </c>
      <c r="P227" s="36">
        <v>11.29866</v>
      </c>
      <c r="Q227" s="36">
        <v>10.364490000000002</v>
      </c>
      <c r="R227" s="36">
        <v>10.660270000000001</v>
      </c>
      <c r="S227" s="36">
        <v>10.633479999999999</v>
      </c>
      <c r="T227" s="36">
        <v>11.856950000000001</v>
      </c>
      <c r="U227" s="36">
        <v>11.991519</v>
      </c>
      <c r="V227" s="36">
        <v>11.873811634241701</v>
      </c>
      <c r="W227" s="36">
        <v>11.76631923529456</v>
      </c>
      <c r="X227" s="36">
        <v>11.800128770604202</v>
      </c>
      <c r="Y227" s="36">
        <v>11.75787044119734</v>
      </c>
      <c r="Z227" s="36">
        <v>11.74221445079691</v>
      </c>
      <c r="AA227" s="36">
        <v>11.70570294049252</v>
      </c>
      <c r="AB227" s="36">
        <v>11.673898628141819</v>
      </c>
      <c r="AC227" s="36">
        <v>11.642910278509886</v>
      </c>
      <c r="AD227" s="36">
        <v>11.615493691477329</v>
      </c>
      <c r="AE227" s="36">
        <v>11.590564998837886</v>
      </c>
      <c r="AF227" s="36">
        <v>11.565857931714264</v>
      </c>
      <c r="AG227" s="36">
        <v>11.538878757142237</v>
      </c>
      <c r="AH227" s="27">
        <v>0.77909633333333339</v>
      </c>
      <c r="AI227" s="27">
        <v>4.4895757142237258E-2</v>
      </c>
      <c r="AJ227" s="45">
        <v>7.0436535795603558E-3</v>
      </c>
      <c r="AK227" s="45">
        <v>3.2492059871702672E-4</v>
      </c>
    </row>
    <row r="228" spans="2:44" s="99" customFormat="1" ht="13.8" thickBot="1">
      <c r="B228" s="5" t="s">
        <v>67</v>
      </c>
      <c r="C228" s="37">
        <v>4.3076699999999999</v>
      </c>
      <c r="D228" s="37">
        <v>4.8605899999999993</v>
      </c>
      <c r="E228" s="37">
        <v>5.9369699999999987</v>
      </c>
      <c r="F228" s="37">
        <v>5.5755099999999995</v>
      </c>
      <c r="G228" s="37">
        <v>5.9606899999999978</v>
      </c>
      <c r="H228" s="37">
        <v>6.4635900000000008</v>
      </c>
      <c r="I228" s="37">
        <v>6.0433200000000005</v>
      </c>
      <c r="J228" s="37">
        <v>5.4531400000000012</v>
      </c>
      <c r="K228" s="37">
        <v>5.9974499999999988</v>
      </c>
      <c r="L228" s="37">
        <v>6.03939</v>
      </c>
      <c r="M228" s="37">
        <v>5.8223900000000013</v>
      </c>
      <c r="N228" s="37">
        <v>5.9556500000000003</v>
      </c>
      <c r="O228" s="37">
        <v>6.185769999999998</v>
      </c>
      <c r="P228" s="37">
        <v>6.3176100000000011</v>
      </c>
      <c r="Q228" s="37">
        <v>5.1187300000000002</v>
      </c>
      <c r="R228" s="37">
        <v>5.3217300000000005</v>
      </c>
      <c r="S228" s="37">
        <v>5.3249599999999999</v>
      </c>
      <c r="T228" s="37">
        <v>5.8670700000000009</v>
      </c>
      <c r="U228" s="37">
        <v>6.1565600000000007</v>
      </c>
      <c r="V228" s="37">
        <v>6.0737281687705238</v>
      </c>
      <c r="W228" s="37">
        <v>5.991406282633454</v>
      </c>
      <c r="X228" s="37">
        <v>5.9840756815719356</v>
      </c>
      <c r="Y228" s="37">
        <v>5.9377422038429675</v>
      </c>
      <c r="Z228" s="37">
        <v>5.908416760649696</v>
      </c>
      <c r="AA228" s="37">
        <v>5.8676602562810007</v>
      </c>
      <c r="AB228" s="37">
        <v>5.8299737628356301</v>
      </c>
      <c r="AC228" s="37">
        <v>5.7929405205706717</v>
      </c>
      <c r="AD228" s="37">
        <v>5.7583181444232849</v>
      </c>
      <c r="AE228" s="37">
        <v>5.7254155481495381</v>
      </c>
      <c r="AF228" s="37">
        <v>5.6924642212302023</v>
      </c>
      <c r="AG228" s="37">
        <v>5.6578833124546799</v>
      </c>
      <c r="AH228" s="28">
        <v>-4.8439999999999372E-2</v>
      </c>
      <c r="AI228" s="28">
        <v>-0.12498002087865423</v>
      </c>
      <c r="AJ228" s="46">
        <v>-8.3381071494187603E-4</v>
      </c>
      <c r="AK228" s="46">
        <v>-1.8191015259982901E-3</v>
      </c>
      <c r="AL228"/>
      <c r="AM228"/>
      <c r="AN228"/>
      <c r="AO228" s="97"/>
      <c r="AP228" s="97"/>
      <c r="AQ228" s="97"/>
      <c r="AR228" s="97"/>
    </row>
    <row r="229" spans="2:44" s="99" customFormat="1" ht="13.8" thickBot="1">
      <c r="B229" s="5" t="s">
        <v>68</v>
      </c>
      <c r="C229" s="37">
        <v>3.6746500000000002</v>
      </c>
      <c r="D229" s="37">
        <v>3.9692799999999999</v>
      </c>
      <c r="E229" s="37">
        <v>3.3887899999999989</v>
      </c>
      <c r="F229" s="37">
        <v>3.7924900000000008</v>
      </c>
      <c r="G229" s="37">
        <v>3.9189300000000005</v>
      </c>
      <c r="H229" s="37">
        <v>3.7821399999999987</v>
      </c>
      <c r="I229" s="37">
        <v>4.3675699999999997</v>
      </c>
      <c r="J229" s="37">
        <v>4.3126300000000004</v>
      </c>
      <c r="K229" s="37">
        <v>4.6232300000000004</v>
      </c>
      <c r="L229" s="37">
        <v>4.2660400000000003</v>
      </c>
      <c r="M229" s="37">
        <v>4.1975999999999996</v>
      </c>
      <c r="N229" s="37">
        <v>4.1331299999999995</v>
      </c>
      <c r="O229" s="37">
        <v>4.3116400000000006</v>
      </c>
      <c r="P229" s="37">
        <v>4.0256499999999997</v>
      </c>
      <c r="Q229" s="37">
        <v>4.3378600000000009</v>
      </c>
      <c r="R229" s="37">
        <v>4.3956800000000014</v>
      </c>
      <c r="S229" s="37">
        <v>4.368739999999999</v>
      </c>
      <c r="T229" s="37">
        <v>4.8979600000000003</v>
      </c>
      <c r="U229" s="37">
        <v>4.8016604999999988</v>
      </c>
      <c r="V229" s="37">
        <v>4.7539500805669288</v>
      </c>
      <c r="W229" s="37">
        <v>4.712849031516142</v>
      </c>
      <c r="X229" s="37">
        <v>4.7308287084526839</v>
      </c>
      <c r="Y229" s="37">
        <v>4.7158836911507676</v>
      </c>
      <c r="Z229" s="37">
        <v>4.7106706034750099</v>
      </c>
      <c r="AA229" s="37">
        <v>4.696428959248939</v>
      </c>
      <c r="AB229" s="37">
        <v>4.6841654894066691</v>
      </c>
      <c r="AC229" s="37">
        <v>4.6718698813234001</v>
      </c>
      <c r="AD229" s="37">
        <v>4.6607648187482562</v>
      </c>
      <c r="AE229" s="37">
        <v>4.6504171498870779</v>
      </c>
      <c r="AF229" s="37">
        <v>4.64034135392167</v>
      </c>
      <c r="AG229" s="37">
        <v>4.6296118774614623</v>
      </c>
      <c r="AH229" s="28">
        <v>0.25497683333333399</v>
      </c>
      <c r="AI229" s="28">
        <v>-5.9841622538537642E-2</v>
      </c>
      <c r="AJ229" s="46">
        <v>5.6063011256431141E-3</v>
      </c>
      <c r="AK229" s="46">
        <v>-1.0696786792978585E-3</v>
      </c>
      <c r="AL229"/>
      <c r="AM229"/>
      <c r="AN229"/>
      <c r="AO229" s="97"/>
      <c r="AP229" s="97"/>
      <c r="AQ229" s="97"/>
      <c r="AR229" s="97"/>
    </row>
    <row r="230" spans="2:44" s="99" customFormat="1" ht="13.8" thickBot="1">
      <c r="B230" s="5" t="s">
        <v>69</v>
      </c>
      <c r="C230" s="37">
        <v>0.47788999999999998</v>
      </c>
      <c r="D230" s="37">
        <v>0.56102999999999992</v>
      </c>
      <c r="E230" s="37">
        <v>0.41195000000000004</v>
      </c>
      <c r="F230" s="37">
        <v>0.27301999999999998</v>
      </c>
      <c r="G230" s="37">
        <v>0.34723000000000004</v>
      </c>
      <c r="H230" s="37">
        <v>0.42890000000000006</v>
      </c>
      <c r="I230" s="37">
        <v>0.44742999999999999</v>
      </c>
      <c r="J230" s="37">
        <v>0.43434999999999996</v>
      </c>
      <c r="K230" s="37">
        <v>0.46553999999999995</v>
      </c>
      <c r="L230" s="37">
        <v>0.56885000000000008</v>
      </c>
      <c r="M230" s="37">
        <v>0.88142000000000009</v>
      </c>
      <c r="N230" s="37">
        <v>0.83118999999999998</v>
      </c>
      <c r="O230" s="37">
        <v>0.96238999999999997</v>
      </c>
      <c r="P230" s="37">
        <v>0.95539999999999992</v>
      </c>
      <c r="Q230" s="37">
        <v>0.90789999999999993</v>
      </c>
      <c r="R230" s="37">
        <v>0.94286000000000003</v>
      </c>
      <c r="S230" s="37">
        <v>0.93977999999999984</v>
      </c>
      <c r="T230" s="37">
        <v>1.09192</v>
      </c>
      <c r="U230" s="37">
        <v>1.0332984999999999</v>
      </c>
      <c r="V230" s="37">
        <v>1.0461333849042485</v>
      </c>
      <c r="W230" s="37">
        <v>1.0620639211449647</v>
      </c>
      <c r="X230" s="37">
        <v>1.0852243805795829</v>
      </c>
      <c r="Y230" s="37">
        <v>1.1042445462036057</v>
      </c>
      <c r="Z230" s="37">
        <v>1.1231270866722032</v>
      </c>
      <c r="AA230" s="37">
        <v>1.1416137249625806</v>
      </c>
      <c r="AB230" s="37">
        <v>1.1597593758995213</v>
      </c>
      <c r="AC230" s="37">
        <v>1.1780998766158137</v>
      </c>
      <c r="AD230" s="37">
        <v>1.1964107283057894</v>
      </c>
      <c r="AE230" s="37">
        <v>1.2147323008012696</v>
      </c>
      <c r="AF230" s="37">
        <v>1.2330523565623903</v>
      </c>
      <c r="AG230" s="37">
        <v>1.2513835672260942</v>
      </c>
      <c r="AH230" s="28">
        <v>0.57255950000000011</v>
      </c>
      <c r="AI230" s="28">
        <v>0.22971740055942758</v>
      </c>
      <c r="AJ230" s="46">
        <v>8.566528456594398E-2</v>
      </c>
      <c r="AK230" s="46">
        <v>1.7044884324613152E-2</v>
      </c>
      <c r="AL230"/>
      <c r="AM230"/>
      <c r="AN230"/>
      <c r="AO230" s="97"/>
      <c r="AP230" s="97"/>
      <c r="AQ230" s="97"/>
      <c r="AR230" s="97"/>
    </row>
    <row r="231" spans="2:44" s="50" customFormat="1" ht="13.8" thickBot="1">
      <c r="B231" s="5" t="s">
        <v>12</v>
      </c>
      <c r="C231" s="37">
        <v>2.12616</v>
      </c>
      <c r="D231" s="37">
        <v>1.7670700000000004</v>
      </c>
      <c r="E231" s="37">
        <v>1.7130700000000001</v>
      </c>
      <c r="F231" s="37">
        <v>1.4244399999999997</v>
      </c>
      <c r="G231" s="37">
        <v>1.4943</v>
      </c>
      <c r="H231" s="37">
        <v>1.4933399999999999</v>
      </c>
      <c r="I231" s="37">
        <v>1.5313599999999996</v>
      </c>
      <c r="J231" s="37">
        <v>1.5340799999999999</v>
      </c>
      <c r="K231" s="37">
        <v>1.4611999999999998</v>
      </c>
      <c r="L231" s="37">
        <v>1.5164299999999995</v>
      </c>
      <c r="M231" s="37">
        <v>1.33033</v>
      </c>
      <c r="N231" s="37">
        <v>1.4124599999999998</v>
      </c>
      <c r="O231" s="37">
        <v>1.6454700000000002</v>
      </c>
      <c r="P231" s="37">
        <v>1.62147</v>
      </c>
      <c r="Q231" s="37">
        <v>1.5327899999999999</v>
      </c>
      <c r="R231" s="37">
        <v>1.4718699999999996</v>
      </c>
      <c r="S231" s="37">
        <v>1.4934799999999997</v>
      </c>
      <c r="T231" s="37">
        <v>1.4273199999999999</v>
      </c>
      <c r="U231" s="37">
        <v>1.4773546666666666</v>
      </c>
      <c r="V231" s="37">
        <v>1.4832955101730607</v>
      </c>
      <c r="W231" s="37">
        <v>1.477655682931337</v>
      </c>
      <c r="X231" s="37">
        <v>1.4744385184122244</v>
      </c>
      <c r="Y231" s="37">
        <v>1.4696595032813908</v>
      </c>
      <c r="Z231" s="37">
        <v>1.4648809308158925</v>
      </c>
      <c r="AA231" s="37">
        <v>1.45998257874617</v>
      </c>
      <c r="AB231" s="37">
        <v>1.4550645744239481</v>
      </c>
      <c r="AC231" s="37">
        <v>1.4501220861998718</v>
      </c>
      <c r="AD231" s="37">
        <v>1.4450855352643999</v>
      </c>
      <c r="AE231" s="37">
        <v>1.4400395316399408</v>
      </c>
      <c r="AF231" s="37">
        <v>1.4350792929172345</v>
      </c>
      <c r="AG231" s="37">
        <v>1.4300541183530828</v>
      </c>
      <c r="AH231" s="28">
        <v>-4.2828444444444225E-2</v>
      </c>
      <c r="AI231" s="28">
        <v>-3.5997437202472726E-2</v>
      </c>
      <c r="AJ231" s="46">
        <v>-2.8753465912035379E-3</v>
      </c>
      <c r="AK231" s="46">
        <v>-2.069562312335349E-3</v>
      </c>
      <c r="AL231"/>
      <c r="AM231"/>
      <c r="AN231"/>
      <c r="AO231" s="95"/>
      <c r="AP231" s="95"/>
      <c r="AQ231" s="95"/>
      <c r="AR231" s="95"/>
    </row>
    <row r="232" spans="2:44" s="50" customFormat="1" ht="13.8" thickBot="1">
      <c r="B232" s="5" t="s">
        <v>101</v>
      </c>
      <c r="C232" s="37">
        <v>2.393547142857142</v>
      </c>
      <c r="D232" s="37">
        <v>2.3427176373626373</v>
      </c>
      <c r="E232" s="37">
        <v>2.2231881318681319</v>
      </c>
      <c r="F232" s="37">
        <v>2.1252486263736263</v>
      </c>
      <c r="G232" s="37">
        <v>2.0717491208791201</v>
      </c>
      <c r="H232" s="37">
        <v>1.8585296153846158</v>
      </c>
      <c r="I232" s="37">
        <v>1.8992100000000003</v>
      </c>
      <c r="J232" s="37">
        <v>1.3539400000000006</v>
      </c>
      <c r="K232" s="37">
        <v>1.7014299999999998</v>
      </c>
      <c r="L232" s="37">
        <v>1.6324100000000004</v>
      </c>
      <c r="M232" s="37">
        <v>1.6143000000000003</v>
      </c>
      <c r="N232" s="37">
        <v>1.6386699999999996</v>
      </c>
      <c r="O232" s="37">
        <v>1.6900699999999995</v>
      </c>
      <c r="P232" s="37">
        <v>1.640843594771241</v>
      </c>
      <c r="Q232" s="37">
        <v>1.6913</v>
      </c>
      <c r="R232" s="37">
        <v>1.5510699999999999</v>
      </c>
      <c r="S232" s="37">
        <v>1.4833799999999999</v>
      </c>
      <c r="T232" s="37">
        <v>1.4348500000000004</v>
      </c>
      <c r="U232" s="37">
        <v>1.1404990905990846</v>
      </c>
      <c r="V232" s="37">
        <v>1.3973802843251175</v>
      </c>
      <c r="W232" s="37">
        <v>1.3905158508863069</v>
      </c>
      <c r="X232" s="37">
        <v>1.390024484882332</v>
      </c>
      <c r="Y232" s="37">
        <v>1.3830767255532272</v>
      </c>
      <c r="Z232" s="37">
        <v>1.3722645308798451</v>
      </c>
      <c r="AA232" s="37">
        <v>1.3639096289810357</v>
      </c>
      <c r="AB232" s="37">
        <v>1.3544573204191213</v>
      </c>
      <c r="AC232" s="37">
        <v>1.3462400010403648</v>
      </c>
      <c r="AD232" s="37">
        <v>1.3360921752140051</v>
      </c>
      <c r="AE232" s="37">
        <v>1.327810474725734</v>
      </c>
      <c r="AF232" s="37">
        <v>1.3172971200313877</v>
      </c>
      <c r="AG232" s="37">
        <v>1.3091329617686278</v>
      </c>
      <c r="AH232" s="28">
        <v>-0.29861696980030494</v>
      </c>
      <c r="AI232" s="28">
        <v>-4.3776735097733832E-2</v>
      </c>
      <c r="AJ232" s="46">
        <v>-1.9746679935643385E-2</v>
      </c>
      <c r="AK232" s="46">
        <v>-2.7372923668652627E-3</v>
      </c>
      <c r="AL232"/>
      <c r="AM232"/>
      <c r="AN232"/>
      <c r="AO232" s="95"/>
      <c r="AP232" s="95"/>
      <c r="AQ232" s="95"/>
      <c r="AR232" s="95"/>
    </row>
    <row r="233" spans="2:44" s="50" customFormat="1" ht="13.8" thickBot="1">
      <c r="B233" s="5" t="s">
        <v>132</v>
      </c>
      <c r="C233" s="37">
        <v>1.7345599999999999</v>
      </c>
      <c r="D233" s="37">
        <v>1.34565</v>
      </c>
      <c r="E233" s="37">
        <v>1.1285299999999998</v>
      </c>
      <c r="F233" s="37">
        <v>0.91830000000000012</v>
      </c>
      <c r="G233" s="37">
        <v>1.0874600000000001</v>
      </c>
      <c r="H233" s="37">
        <v>1.5319333333333331</v>
      </c>
      <c r="I233" s="37">
        <v>1.4484899999999998</v>
      </c>
      <c r="J233" s="37">
        <v>1.2495799999999999</v>
      </c>
      <c r="K233" s="37">
        <v>1.2091299999999996</v>
      </c>
      <c r="L233" s="37">
        <v>1.4324300000000001</v>
      </c>
      <c r="M233" s="37">
        <v>1.9937399999999998</v>
      </c>
      <c r="N233" s="37">
        <v>2.1087200000000004</v>
      </c>
      <c r="O233" s="37">
        <v>2.3505199999999995</v>
      </c>
      <c r="P233" s="37">
        <v>2.1729500000000002</v>
      </c>
      <c r="Q233" s="37">
        <v>1.9908299999999994</v>
      </c>
      <c r="R233" s="37">
        <v>2.1219300000000003</v>
      </c>
      <c r="S233" s="37">
        <v>2.1212499999999999</v>
      </c>
      <c r="T233" s="37">
        <v>2.1451470129870129</v>
      </c>
      <c r="U233" s="37">
        <v>2.1303736834180316</v>
      </c>
      <c r="V233" s="37">
        <v>2.1612764072694777</v>
      </c>
      <c r="W233" s="37">
        <v>2.2145727255598864</v>
      </c>
      <c r="X233" s="37">
        <v>2.2843091952397727</v>
      </c>
      <c r="Y233" s="37">
        <v>2.3369129846509216</v>
      </c>
      <c r="Z233" s="37">
        <v>2.3845338482788683</v>
      </c>
      <c r="AA233" s="37">
        <v>2.4326100339410335</v>
      </c>
      <c r="AB233" s="37">
        <v>2.4797488423628318</v>
      </c>
      <c r="AC233" s="37">
        <v>2.5268115168924434</v>
      </c>
      <c r="AD233" s="37">
        <v>2.5736413305056738</v>
      </c>
      <c r="AE233" s="37">
        <v>2.6201108282525438</v>
      </c>
      <c r="AF233" s="37">
        <v>2.6665269015834911</v>
      </c>
      <c r="AG233" s="37">
        <v>2.7130612588961784</v>
      </c>
      <c r="AH233" s="28">
        <v>0.82985689880168167</v>
      </c>
      <c r="AI233" s="28">
        <v>0.58080436009449699</v>
      </c>
      <c r="AJ233" s="46">
        <v>5.0532551966800267E-2</v>
      </c>
      <c r="AK233" s="46">
        <v>2.0277570407261525E-2</v>
      </c>
      <c r="AL233"/>
      <c r="AM233"/>
      <c r="AN233"/>
      <c r="AO233" s="95"/>
      <c r="AP233" s="95"/>
      <c r="AQ233" s="95"/>
      <c r="AR233" s="95"/>
    </row>
    <row r="234" spans="2:44" s="50" customFormat="1" ht="13.8" thickBot="1">
      <c r="B234" s="5" t="s">
        <v>59</v>
      </c>
      <c r="C234" s="37">
        <v>7.7705842416765156</v>
      </c>
      <c r="D234" s="37">
        <v>8.6729755356185656</v>
      </c>
      <c r="E234" s="37">
        <v>11.872098518881215</v>
      </c>
      <c r="F234" s="37">
        <v>6.1851405839387796</v>
      </c>
      <c r="G234" s="37">
        <v>6.4901412923001294</v>
      </c>
      <c r="H234" s="37">
        <v>5.5747962682547545</v>
      </c>
      <c r="I234" s="37">
        <v>4.5585408908817859</v>
      </c>
      <c r="J234" s="37">
        <v>7.1929090114309355</v>
      </c>
      <c r="K234" s="37">
        <v>3.9254340205052762</v>
      </c>
      <c r="L234" s="37">
        <v>4.0308439732847008</v>
      </c>
      <c r="M234" s="37">
        <v>4.0691311937549743</v>
      </c>
      <c r="N234" s="37">
        <v>4.1515915439179931</v>
      </c>
      <c r="O234" s="37">
        <v>4.016042220579414</v>
      </c>
      <c r="P234" s="37">
        <v>3.8706628294072014</v>
      </c>
      <c r="Q234" s="37">
        <v>3.9802297235434727</v>
      </c>
      <c r="R234" s="37">
        <v>4.6975939792766486</v>
      </c>
      <c r="S234" s="37">
        <v>4.8880656503896729</v>
      </c>
      <c r="T234" s="37">
        <v>5.0019668054442503</v>
      </c>
      <c r="U234" s="37">
        <v>5.5053571421208005</v>
      </c>
      <c r="V234" s="37">
        <v>5.8737867694992989</v>
      </c>
      <c r="W234" s="37">
        <v>5.9586081826950297</v>
      </c>
      <c r="X234" s="37">
        <v>5.9481219301112285</v>
      </c>
      <c r="Y234" s="37">
        <v>5.9605168479527944</v>
      </c>
      <c r="Z234" s="37">
        <v>6.0108713765413189</v>
      </c>
      <c r="AA234" s="37">
        <v>6.1007313875635178</v>
      </c>
      <c r="AB234" s="37">
        <v>6.1920026868765135</v>
      </c>
      <c r="AC234" s="37">
        <v>6.3139087102015017</v>
      </c>
      <c r="AD234" s="37">
        <v>6.4430180575409244</v>
      </c>
      <c r="AE234" s="37">
        <v>6.0795697260678043</v>
      </c>
      <c r="AF234" s="37">
        <v>6.220994802837696</v>
      </c>
      <c r="AG234" s="37">
        <v>6.3626273845487926</v>
      </c>
      <c r="AH234" s="28">
        <v>-9.3831441621091471E-2</v>
      </c>
      <c r="AI234" s="28">
        <v>1.2308308518972177</v>
      </c>
      <c r="AJ234" s="46">
        <v>-1.810277259904467E-3</v>
      </c>
      <c r="AK234" s="46">
        <v>1.8076911626945025E-2</v>
      </c>
      <c r="AL234"/>
      <c r="AM234"/>
      <c r="AN234"/>
      <c r="AO234" s="95"/>
      <c r="AP234" s="95"/>
      <c r="AQ234" s="95"/>
      <c r="AR234" s="95"/>
    </row>
    <row r="235" spans="2:44" s="50" customFormat="1" ht="13.8" thickBot="1">
      <c r="B235" s="5" t="s">
        <v>60</v>
      </c>
      <c r="C235" s="37">
        <v>17.019920000000003</v>
      </c>
      <c r="D235" s="37">
        <v>17.302210000000006</v>
      </c>
      <c r="E235" s="37">
        <v>13.615020000000014</v>
      </c>
      <c r="F235" s="37">
        <v>18.188540000000017</v>
      </c>
      <c r="G235" s="37">
        <v>18.099610000000016</v>
      </c>
      <c r="H235" s="37">
        <v>19.828959999999999</v>
      </c>
      <c r="I235" s="37">
        <v>20.101140000000015</v>
      </c>
      <c r="J235" s="37">
        <v>20.431850000000004</v>
      </c>
      <c r="K235" s="37">
        <v>22.193040000000011</v>
      </c>
      <c r="L235" s="37">
        <v>22.136620000000011</v>
      </c>
      <c r="M235" s="37">
        <v>21.261870000000012</v>
      </c>
      <c r="N235" s="37">
        <v>21.50669000000001</v>
      </c>
      <c r="O235" s="37">
        <v>21.606660000000016</v>
      </c>
      <c r="P235" s="37">
        <v>20.75762000000001</v>
      </c>
      <c r="Q235" s="37">
        <v>20.631150000000012</v>
      </c>
      <c r="R235" s="37">
        <v>19.37991000000001</v>
      </c>
      <c r="S235" s="37">
        <v>19.540930000000003</v>
      </c>
      <c r="T235" s="37">
        <v>19.145393174603189</v>
      </c>
      <c r="U235" s="37">
        <v>19.466732349206378</v>
      </c>
      <c r="V235" s="37">
        <v>19.754750260887928</v>
      </c>
      <c r="W235" s="37">
        <v>19.789263346621972</v>
      </c>
      <c r="X235" s="37">
        <v>19.516028243091817</v>
      </c>
      <c r="Y235" s="37">
        <v>19.51817003300631</v>
      </c>
      <c r="Z235" s="37">
        <v>19.531946825681672</v>
      </c>
      <c r="AA235" s="37">
        <v>19.545090246261108</v>
      </c>
      <c r="AB235" s="37">
        <v>19.556311352669812</v>
      </c>
      <c r="AC235" s="37">
        <v>19.567448655720646</v>
      </c>
      <c r="AD235" s="37">
        <v>19.578561644277844</v>
      </c>
      <c r="AE235" s="37">
        <v>19.589419144708511</v>
      </c>
      <c r="AF235" s="37">
        <v>19.600132723085391</v>
      </c>
      <c r="AG235" s="37">
        <v>19.610771499680958</v>
      </c>
      <c r="AH235" s="28">
        <v>-1.5243248253968176</v>
      </c>
      <c r="AI235" s="28">
        <v>0.22641965841109979</v>
      </c>
      <c r="AJ235" s="46">
        <v>-7.5412301402502631E-3</v>
      </c>
      <c r="AK235" s="46">
        <v>9.6820566904276539E-4</v>
      </c>
      <c r="AL235"/>
      <c r="AM235"/>
      <c r="AN235"/>
      <c r="AO235" s="95"/>
      <c r="AP235" s="95"/>
      <c r="AQ235" s="95"/>
      <c r="AR235" s="95"/>
    </row>
    <row r="236" spans="2:44" ht="13.8" thickBot="1">
      <c r="B236" s="4" t="s">
        <v>75</v>
      </c>
      <c r="C236" s="36">
        <v>97.339505705521304</v>
      </c>
      <c r="D236" s="36">
        <v>96.680691691499746</v>
      </c>
      <c r="E236" s="36">
        <v>96.143872206304906</v>
      </c>
      <c r="F236" s="36">
        <v>97.027495876979089</v>
      </c>
      <c r="G236" s="36">
        <v>96.290560413179264</v>
      </c>
      <c r="H236" s="36">
        <v>94.558512550306034</v>
      </c>
      <c r="I236" s="36">
        <v>94.808580890881814</v>
      </c>
      <c r="J236" s="36">
        <v>96.973454566986504</v>
      </c>
      <c r="K236" s="36">
        <v>96.907244761246005</v>
      </c>
      <c r="L236" s="36">
        <v>96.498441380692114</v>
      </c>
      <c r="M236" s="36">
        <v>95.447711193754984</v>
      </c>
      <c r="N236" s="36">
        <v>95.633531543918011</v>
      </c>
      <c r="O236" s="36">
        <v>95.147642220579428</v>
      </c>
      <c r="P236" s="36">
        <v>93.801186424178454</v>
      </c>
      <c r="Q236" s="36">
        <v>93.748529723543484</v>
      </c>
      <c r="R236" s="36">
        <v>92.54504769939922</v>
      </c>
      <c r="S236" s="36">
        <v>93.021043321129511</v>
      </c>
      <c r="T236" s="36">
        <v>92.757274663774297</v>
      </c>
      <c r="U236" s="36">
        <v>93.23036098904015</v>
      </c>
      <c r="V236" s="36">
        <v>94.27533171428162</v>
      </c>
      <c r="W236" s="36">
        <v>94.320293094486374</v>
      </c>
      <c r="X236" s="36">
        <v>94.280141047105303</v>
      </c>
      <c r="Y236" s="36">
        <v>94.267027430083431</v>
      </c>
      <c r="Z236" s="36">
        <v>94.294454980738323</v>
      </c>
      <c r="AA236" s="36">
        <v>94.360661308578244</v>
      </c>
      <c r="AB236" s="36">
        <v>94.429183982465076</v>
      </c>
      <c r="AC236" s="36">
        <v>94.528791422293608</v>
      </c>
      <c r="AD236" s="36">
        <v>94.628609506629033</v>
      </c>
      <c r="AE236" s="36">
        <v>94.236236132245466</v>
      </c>
      <c r="AF236" s="36">
        <v>94.346778048533423</v>
      </c>
      <c r="AG236" s="36">
        <v>94.459054643934223</v>
      </c>
      <c r="AH236" s="28">
        <v>-3.226867081723455</v>
      </c>
      <c r="AI236" s="28">
        <v>1.4561616526195706</v>
      </c>
      <c r="AJ236" s="46">
        <v>-3.4049964065164316E-3</v>
      </c>
      <c r="AK236" s="46">
        <v>1.2954931197457498E-3</v>
      </c>
    </row>
    <row r="237" spans="2:44" ht="13.8" thickBot="1">
      <c r="B237" s="5" t="s">
        <v>61</v>
      </c>
      <c r="C237" s="37">
        <v>10.269004650720941</v>
      </c>
      <c r="D237" s="37">
        <v>11.240453843388554</v>
      </c>
      <c r="E237" s="37">
        <v>10.2435161208565</v>
      </c>
      <c r="F237" s="37">
        <v>7.8448754135600698</v>
      </c>
      <c r="G237" s="37">
        <v>8.2616373412645334</v>
      </c>
      <c r="H237" s="37">
        <v>8.6817634221262789</v>
      </c>
      <c r="I237" s="37">
        <v>7.8194180988425135</v>
      </c>
      <c r="J237" s="37">
        <v>7.55872355102656</v>
      </c>
      <c r="K237" s="37">
        <v>6.6931244489877191</v>
      </c>
      <c r="L237" s="37">
        <v>6.3818686892000231</v>
      </c>
      <c r="M237" s="37">
        <v>6.6027732519489053</v>
      </c>
      <c r="N237" s="37">
        <v>6.0412812299730954</v>
      </c>
      <c r="O237" s="37">
        <v>5.973336627733941</v>
      </c>
      <c r="P237" s="37">
        <v>5.9739749493737797</v>
      </c>
      <c r="Q237" s="37">
        <v>5.6583385407898819</v>
      </c>
      <c r="R237" s="37">
        <v>5.584645204692813</v>
      </c>
      <c r="S237" s="37">
        <v>5.6234070956275417</v>
      </c>
      <c r="T237" s="37">
        <v>4.283382151333254</v>
      </c>
      <c r="U237" s="37">
        <v>4.3028168675223553</v>
      </c>
      <c r="V237" s="37">
        <v>5.7735741441541464</v>
      </c>
      <c r="W237" s="37">
        <v>5.8280638419091648</v>
      </c>
      <c r="X237" s="37">
        <v>5.8740941668003162</v>
      </c>
      <c r="Y237" s="37">
        <v>5.9254159702236002</v>
      </c>
      <c r="Z237" s="37">
        <v>5.9750596023209601</v>
      </c>
      <c r="AA237" s="37">
        <v>6.0262345725175281</v>
      </c>
      <c r="AB237" s="37">
        <v>6.0758317444194345</v>
      </c>
      <c r="AC237" s="37">
        <v>6.1283820918623908</v>
      </c>
      <c r="AD237" s="37">
        <v>6.1796606273736279</v>
      </c>
      <c r="AE237" s="37">
        <v>6.2340379014381</v>
      </c>
      <c r="AF237" s="37">
        <v>6.2854072658330011</v>
      </c>
      <c r="AG237" s="37">
        <v>6.3370164519015679</v>
      </c>
      <c r="AH237" s="28">
        <v>-2.6205533281245472</v>
      </c>
      <c r="AI237" s="28">
        <v>1.6004810804071843</v>
      </c>
      <c r="AJ237" s="46">
        <v>-4.3080335621687026E-2</v>
      </c>
      <c r="AK237" s="46">
        <v>2.45551424628494E-2</v>
      </c>
    </row>
    <row r="238" spans="2:44" ht="13.8" thickBot="1">
      <c r="B238" s="6" t="s">
        <v>97</v>
      </c>
      <c r="C238" s="38">
        <v>0.10549678238337779</v>
      </c>
      <c r="D238" s="38">
        <v>0.11626368871310863</v>
      </c>
      <c r="E238" s="38">
        <v>0.1065436193257957</v>
      </c>
      <c r="F238" s="38">
        <v>8.0852085717089586E-2</v>
      </c>
      <c r="G238" s="38">
        <v>8.5799036850695967E-2</v>
      </c>
      <c r="H238" s="38">
        <v>9.181366318032444E-2</v>
      </c>
      <c r="I238" s="38">
        <v>8.2475847917628131E-2</v>
      </c>
      <c r="J238" s="38">
        <v>7.7946316182901459E-2</v>
      </c>
      <c r="K238" s="38">
        <v>6.9067327891509239E-2</v>
      </c>
      <c r="L238" s="38">
        <v>6.6134422462049619E-2</v>
      </c>
      <c r="M238" s="38">
        <v>6.9176863115612525E-2</v>
      </c>
      <c r="N238" s="38">
        <v>6.3171161123530647E-2</v>
      </c>
      <c r="O238" s="38">
        <v>6.2779659992898612E-2</v>
      </c>
      <c r="P238" s="38">
        <v>6.3687626746626216E-2</v>
      </c>
      <c r="Q238" s="38">
        <v>6.0356557670566628E-2</v>
      </c>
      <c r="R238" s="38">
        <v>6.0345154533094129E-2</v>
      </c>
      <c r="S238" s="38">
        <v>6.0453064111679319E-2</v>
      </c>
      <c r="T238" s="38">
        <v>4.6178395892501341E-2</v>
      </c>
      <c r="U238" s="38">
        <v>4.6152528230885857E-2</v>
      </c>
      <c r="V238" s="38">
        <v>6.1241621102453431E-2</v>
      </c>
      <c r="W238" s="38">
        <v>6.1790137103060513E-2</v>
      </c>
      <c r="X238" s="38">
        <v>6.2304681575152031E-2</v>
      </c>
      <c r="Y238" s="38">
        <v>6.2857778926129829E-2</v>
      </c>
      <c r="Z238" s="38">
        <v>6.3365969966542521E-2</v>
      </c>
      <c r="AA238" s="38">
        <v>6.3863844201033471E-2</v>
      </c>
      <c r="AB238" s="38">
        <v>6.4342732703775982E-2</v>
      </c>
      <c r="AC238" s="38">
        <v>6.4830852057387853E-2</v>
      </c>
      <c r="AD238" s="38">
        <v>6.530435837103496E-2</v>
      </c>
      <c r="AE238" s="38">
        <v>6.6153298956991721E-2</v>
      </c>
      <c r="AF238" s="38">
        <v>6.6620264049713412E-2</v>
      </c>
      <c r="AG238" s="38">
        <v>6.7087443080910664E-2</v>
      </c>
      <c r="AH238" s="28">
        <v>-2.5568501252324093E-2</v>
      </c>
      <c r="AI238" s="28">
        <v>1.6159447002555151E-2</v>
      </c>
      <c r="AJ238" s="46">
        <v>-3.986676334880556E-2</v>
      </c>
      <c r="AK238" s="46">
        <v>2.3231075068320006E-2</v>
      </c>
    </row>
    <row r="239" spans="2:44" ht="13.8" thickBot="1">
      <c r="B239" s="115" t="s">
        <v>58</v>
      </c>
      <c r="C239" s="141">
        <v>107.46320570552133</v>
      </c>
      <c r="D239" s="141">
        <v>107.63192169149974</v>
      </c>
      <c r="E239" s="141">
        <v>106.29300220630492</v>
      </c>
      <c r="F239" s="141">
        <v>104.83422587697909</v>
      </c>
      <c r="G239" s="141">
        <v>104.63908041317926</v>
      </c>
      <c r="H239" s="141">
        <v>103.31306255030603</v>
      </c>
      <c r="I239" s="141">
        <v>102.68303907269994</v>
      </c>
      <c r="J239" s="141">
        <v>104.36142274880469</v>
      </c>
      <c r="K239" s="141">
        <v>103.54514476124605</v>
      </c>
      <c r="L239" s="141">
        <v>102.92303138069209</v>
      </c>
      <c r="M239" s="141">
        <v>102.110681193755</v>
      </c>
      <c r="N239" s="141">
        <v>101.75688154391798</v>
      </c>
      <c r="O239" s="141">
        <v>101.23980222057939</v>
      </c>
      <c r="P239" s="141">
        <v>99.949276424178422</v>
      </c>
      <c r="Q239" s="141">
        <v>99.644669723543487</v>
      </c>
      <c r="R239" s="141">
        <v>98.364437699399218</v>
      </c>
      <c r="S239" s="141">
        <v>98.849693321129521</v>
      </c>
      <c r="T239" s="141">
        <v>98.741904663774335</v>
      </c>
      <c r="U239" s="141">
        <v>99.191870989040169</v>
      </c>
      <c r="V239" s="141">
        <v>100.32338254764461</v>
      </c>
      <c r="W239" s="141">
        <v>100.4548847611826</v>
      </c>
      <c r="X239" s="141">
        <v>100.50127354713494</v>
      </c>
      <c r="Y239" s="141">
        <v>100.57470076344633</v>
      </c>
      <c r="Z239" s="141">
        <v>100.68866914743445</v>
      </c>
      <c r="AA239" s="141">
        <v>100.84141630860761</v>
      </c>
      <c r="AB239" s="141">
        <v>100.99647981582766</v>
      </c>
      <c r="AC239" s="141">
        <v>101.18262808898939</v>
      </c>
      <c r="AD239" s="141">
        <v>101.36898700665807</v>
      </c>
      <c r="AE239" s="141">
        <v>101.06315446560768</v>
      </c>
      <c r="AF239" s="141">
        <v>101.26023721522883</v>
      </c>
      <c r="AG239" s="141">
        <v>101.45905464396289</v>
      </c>
      <c r="AH239" s="139">
        <v>-4.6020458696022217</v>
      </c>
      <c r="AI239" s="139">
        <v>2.5312316526482164</v>
      </c>
      <c r="AJ239" s="152">
        <v>-4.5366417667331406E-3</v>
      </c>
      <c r="AK239" s="152">
        <v>2.1076171612446348E-3</v>
      </c>
    </row>
    <row r="240" spans="2:44" ht="13.8" thickBot="1">
      <c r="B240" s="5" t="s">
        <v>56</v>
      </c>
      <c r="C240" s="37">
        <v>51.701040000000006</v>
      </c>
      <c r="D240" s="37">
        <v>50.027700000000003</v>
      </c>
      <c r="E240" s="37">
        <v>50.870739999999998</v>
      </c>
      <c r="F240" s="37">
        <v>50.902409999999996</v>
      </c>
      <c r="G240" s="37">
        <v>50.782899999999991</v>
      </c>
      <c r="H240" s="37">
        <v>50.362540000000003</v>
      </c>
      <c r="I240" s="37">
        <v>50.584689999999988</v>
      </c>
      <c r="J240" s="37">
        <v>48.106070000000003</v>
      </c>
      <c r="K240" s="37">
        <v>48.522630000000007</v>
      </c>
      <c r="L240" s="37">
        <v>48.580119999999994</v>
      </c>
      <c r="M240" s="37">
        <v>49.227789999999992</v>
      </c>
      <c r="N240" s="37">
        <v>49.224690000000002</v>
      </c>
      <c r="O240" s="37">
        <v>49.291990000000006</v>
      </c>
      <c r="P240" s="37">
        <v>50.252929999999992</v>
      </c>
      <c r="Q240" s="37">
        <v>50.792160000000003</v>
      </c>
      <c r="R240" s="37">
        <v>51.464999999999989</v>
      </c>
      <c r="S240" s="37">
        <v>51.034770000000002</v>
      </c>
      <c r="T240" s="37">
        <v>51.201336825396815</v>
      </c>
      <c r="U240" s="37">
        <v>51.367903650793622</v>
      </c>
      <c r="V240" s="37">
        <v>51.312245013227496</v>
      </c>
      <c r="W240" s="37">
        <v>51.256586375661357</v>
      </c>
      <c r="X240" s="37">
        <v>51.200927738095224</v>
      </c>
      <c r="Y240" s="37">
        <v>51.145269100529084</v>
      </c>
      <c r="Z240" s="37">
        <v>51.089610462962952</v>
      </c>
      <c r="AA240" s="37">
        <v>51.033951825396812</v>
      </c>
      <c r="AB240" s="37">
        <v>50.978293187830687</v>
      </c>
      <c r="AC240" s="37">
        <v>50.92263455026454</v>
      </c>
      <c r="AD240" s="37">
        <v>50.866975912698415</v>
      </c>
      <c r="AE240" s="37">
        <v>50.811317275132268</v>
      </c>
      <c r="AF240" s="37">
        <v>50.755658637566142</v>
      </c>
      <c r="AG240" s="37">
        <v>50.7</v>
      </c>
      <c r="AH240" s="28">
        <v>2.1302068253968116</v>
      </c>
      <c r="AI240" s="28">
        <v>-0.50133682539681246</v>
      </c>
      <c r="AJ240" s="46">
        <v>4.2585181689373999E-3</v>
      </c>
      <c r="AK240" s="46">
        <v>-8.1964149179281076E-4</v>
      </c>
    </row>
    <row r="241" spans="1:44" ht="13.8" thickBot="1">
      <c r="B241" s="6" t="s">
        <v>96</v>
      </c>
      <c r="C241" s="38">
        <v>0.3005567225285054</v>
      </c>
      <c r="D241" s="38">
        <v>0.29480863834052179</v>
      </c>
      <c r="E241" s="38">
        <v>0.30068720910835239</v>
      </c>
      <c r="F241" s="38">
        <v>0.30300158106522601</v>
      </c>
      <c r="G241" s="38">
        <v>0.3038144314663685</v>
      </c>
      <c r="H241" s="38">
        <v>0.30478677029883128</v>
      </c>
      <c r="I241" s="38">
        <v>0.30664485485671977</v>
      </c>
      <c r="J241" s="38">
        <v>0.29325907556703623</v>
      </c>
      <c r="K241" s="38">
        <v>0.2962498979756541</v>
      </c>
      <c r="L241" s="38">
        <v>0.29759179480010378</v>
      </c>
      <c r="M241" s="38">
        <v>0.30170803120470707</v>
      </c>
      <c r="N241" s="38">
        <v>0.30225724205145699</v>
      </c>
      <c r="O241" s="38">
        <v>0.30328255709937113</v>
      </c>
      <c r="P241" s="38">
        <v>0.30957911343807731</v>
      </c>
      <c r="Q241" s="38">
        <v>0.31254103941230271</v>
      </c>
      <c r="R241" s="38">
        <v>0.31751026505745666</v>
      </c>
      <c r="S241" s="38">
        <v>0.31501751787902116</v>
      </c>
      <c r="T241" s="38">
        <v>0.31627175647666006</v>
      </c>
      <c r="U241" s="38">
        <v>0.31756218746563458</v>
      </c>
      <c r="V241" s="38">
        <v>0.31722157704883602</v>
      </c>
      <c r="W241" s="38">
        <v>0.31688599193910827</v>
      </c>
      <c r="X241" s="38">
        <v>0.31654760291022238</v>
      </c>
      <c r="Y241" s="38">
        <v>0.31621261954330004</v>
      </c>
      <c r="Z241" s="38">
        <v>0.3158722399193441</v>
      </c>
      <c r="AA241" s="38">
        <v>0.3155314846097621</v>
      </c>
      <c r="AB241" s="38">
        <v>0.31518853194209628</v>
      </c>
      <c r="AC241" s="38">
        <v>0.31484543233630213</v>
      </c>
      <c r="AD241" s="38">
        <v>0.31450209633479048</v>
      </c>
      <c r="AE241" s="38">
        <v>0.31415817972978977</v>
      </c>
      <c r="AF241" s="38">
        <v>0.31381393970552479</v>
      </c>
      <c r="AG241" s="38">
        <v>0.31346978329997371</v>
      </c>
      <c r="AH241" s="28">
        <v>1.75658778073019E-2</v>
      </c>
      <c r="AI241" s="28">
        <v>-2.8140373071315894E-3</v>
      </c>
      <c r="AJ241" s="46">
        <v>5.7303745315952885E-3</v>
      </c>
      <c r="AK241" s="46">
        <v>-7.4447328675952829E-4</v>
      </c>
    </row>
    <row r="242" spans="1:44" ht="13.8" thickBot="1">
      <c r="B242" s="5" t="s">
        <v>57</v>
      </c>
      <c r="C242" s="37">
        <v>12.853334087912074</v>
      </c>
      <c r="D242" s="37">
        <v>12.035880725274723</v>
      </c>
      <c r="E242" s="37">
        <v>12.017847362637369</v>
      </c>
      <c r="F242" s="37">
        <v>12.257239999999982</v>
      </c>
      <c r="G242" s="37">
        <v>11.72906555555555</v>
      </c>
      <c r="H242" s="37">
        <v>11.563000000000017</v>
      </c>
      <c r="I242" s="37">
        <v>11.69408</v>
      </c>
      <c r="J242" s="37">
        <v>11.572000000000003</v>
      </c>
      <c r="K242" s="37">
        <v>11.721749999999986</v>
      </c>
      <c r="L242" s="37">
        <v>11.740999999999985</v>
      </c>
      <c r="M242" s="37">
        <v>11.825199999999995</v>
      </c>
      <c r="N242" s="37">
        <v>11.875370000000004</v>
      </c>
      <c r="O242" s="37">
        <v>11.996480000000005</v>
      </c>
      <c r="P242" s="37">
        <v>12.124409999999997</v>
      </c>
      <c r="Q242" s="37">
        <v>12.076739999999987</v>
      </c>
      <c r="R242" s="37">
        <v>12.259810000000002</v>
      </c>
      <c r="S242" s="37">
        <v>12.12166999999998</v>
      </c>
      <c r="T242" s="37">
        <v>11.947081553870873</v>
      </c>
      <c r="U242" s="37">
        <v>11.197215575987997</v>
      </c>
      <c r="V242" s="37">
        <v>10.119589378005969</v>
      </c>
      <c r="W242" s="37">
        <v>10.03940356105258</v>
      </c>
      <c r="X242" s="37">
        <v>10.04575468528644</v>
      </c>
      <c r="Y242" s="37">
        <v>10.023319111642436</v>
      </c>
      <c r="Z242" s="37">
        <v>9.9630955608058258</v>
      </c>
      <c r="AA242" s="37">
        <v>9.8642816778479698</v>
      </c>
      <c r="AB242" s="37">
        <v>9.7642752850528183</v>
      </c>
      <c r="AC242" s="37">
        <v>9.6332582990823425</v>
      </c>
      <c r="AD242" s="37">
        <v>9.5021510884752161</v>
      </c>
      <c r="AE242" s="37">
        <v>9.86353335858783</v>
      </c>
      <c r="AF242" s="37">
        <v>9.7221667877428928</v>
      </c>
      <c r="AG242" s="37">
        <v>9.5790225201854469</v>
      </c>
      <c r="AH242" s="28">
        <v>9.2712376619621395E-2</v>
      </c>
      <c r="AI242" s="28">
        <v>-2.17629985643417</v>
      </c>
      <c r="AJ242" s="46">
        <v>7.9212438344384846E-4</v>
      </c>
      <c r="AK242" s="46">
        <v>-1.6916166745807426E-2</v>
      </c>
    </row>
    <row r="243" spans="1:44" ht="13.8" thickBot="1">
      <c r="B243" s="115" t="s">
        <v>76</v>
      </c>
      <c r="C243" s="141">
        <v>172.01757979343341</v>
      </c>
      <c r="D243" s="141">
        <v>169.69550241677447</v>
      </c>
      <c r="E243" s="141">
        <v>169.18158956894229</v>
      </c>
      <c r="F243" s="141">
        <v>167.99387587697908</v>
      </c>
      <c r="G243" s="141">
        <v>167.15104596873479</v>
      </c>
      <c r="H243" s="141">
        <v>165.23860255030604</v>
      </c>
      <c r="I243" s="141">
        <v>164.96180907269994</v>
      </c>
      <c r="J243" s="141">
        <v>164.03949274880469</v>
      </c>
      <c r="K243" s="141">
        <v>163.78952476124604</v>
      </c>
      <c r="L243" s="141">
        <v>163.24415138069207</v>
      </c>
      <c r="M243" s="141">
        <v>163.16367119375499</v>
      </c>
      <c r="N243" s="141">
        <v>162.856941543918</v>
      </c>
      <c r="O243" s="141">
        <v>162.5282722205794</v>
      </c>
      <c r="P243" s="141">
        <v>162.32661642417841</v>
      </c>
      <c r="Q243" s="141">
        <v>162.51356972354347</v>
      </c>
      <c r="R243" s="141">
        <v>162.08924769939921</v>
      </c>
      <c r="S243" s="141">
        <v>162.00613332112951</v>
      </c>
      <c r="T243" s="141">
        <v>161.89032304304203</v>
      </c>
      <c r="U243" s="141">
        <v>161.75699021582179</v>
      </c>
      <c r="V243" s="141">
        <v>161.75521693887808</v>
      </c>
      <c r="W243" s="141">
        <v>161.75087469789653</v>
      </c>
      <c r="X243" s="141">
        <v>161.74795597051661</v>
      </c>
      <c r="Y243" s="141">
        <v>161.74328897561784</v>
      </c>
      <c r="Z243" s="141">
        <v>161.74137517120323</v>
      </c>
      <c r="AA243" s="141">
        <v>161.73964981185239</v>
      </c>
      <c r="AB243" s="141">
        <v>161.73904828871116</v>
      </c>
      <c r="AC243" s="141">
        <v>161.73852093833628</v>
      </c>
      <c r="AD243" s="141">
        <v>161.73811400783171</v>
      </c>
      <c r="AE243" s="141">
        <v>161.73800509932778</v>
      </c>
      <c r="AF243" s="141">
        <v>161.73806264053786</v>
      </c>
      <c r="AG243" s="141">
        <v>161.73807716414834</v>
      </c>
      <c r="AH243" s="139">
        <v>-2.3791266675857798</v>
      </c>
      <c r="AI243" s="139">
        <v>-0.14640502918277321</v>
      </c>
      <c r="AJ243" s="152">
        <v>-1.4578862992310349E-3</v>
      </c>
      <c r="AK243" s="152">
        <v>-7.5396227114166159E-5</v>
      </c>
    </row>
    <row r="244" spans="1:44" ht="13.8" thickBot="1"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163"/>
      <c r="AI244" s="163"/>
      <c r="AJ244" s="164"/>
      <c r="AK244" s="164"/>
    </row>
    <row r="245" spans="1:44" ht="13.8" thickBot="1"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159"/>
      <c r="AI245" s="163"/>
      <c r="AJ245" s="164"/>
      <c r="AK245" s="164"/>
    </row>
    <row r="246" spans="1:44" ht="14.4" thickBot="1">
      <c r="A246" t="s">
        <v>194</v>
      </c>
      <c r="B246" s="69" t="s">
        <v>280</v>
      </c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6"/>
      <c r="W246" s="76"/>
      <c r="X246" s="76"/>
      <c r="Y246" s="76"/>
      <c r="Z246" s="76"/>
      <c r="AA246" s="76"/>
      <c r="AB246" s="81"/>
      <c r="AC246" s="81"/>
      <c r="AD246" s="81"/>
      <c r="AE246" s="81"/>
      <c r="AF246" s="81"/>
      <c r="AG246" s="81"/>
      <c r="AH246" s="210" t="s">
        <v>107</v>
      </c>
      <c r="AI246" s="211"/>
      <c r="AJ246" s="210" t="s">
        <v>124</v>
      </c>
      <c r="AK246" s="211"/>
    </row>
    <row r="247" spans="1:44" ht="13.8" thickBot="1">
      <c r="B247" s="10"/>
      <c r="C247" s="142">
        <v>2005</v>
      </c>
      <c r="D247" s="181">
        <v>2006</v>
      </c>
      <c r="E247" s="181">
        <v>2007</v>
      </c>
      <c r="F247" s="181">
        <v>2008</v>
      </c>
      <c r="G247" s="181">
        <v>2009</v>
      </c>
      <c r="H247" s="181">
        <v>2010</v>
      </c>
      <c r="I247" s="181">
        <v>2011</v>
      </c>
      <c r="J247" s="181">
        <v>2012</v>
      </c>
      <c r="K247" s="181">
        <v>2013</v>
      </c>
      <c r="L247" s="181">
        <v>2014</v>
      </c>
      <c r="M247" s="181">
        <v>2015</v>
      </c>
      <c r="N247" s="181">
        <v>2016</v>
      </c>
      <c r="O247" s="181">
        <v>2017</v>
      </c>
      <c r="P247" s="181">
        <v>2018</v>
      </c>
      <c r="Q247" s="181">
        <v>2019</v>
      </c>
      <c r="R247" s="181">
        <v>2020</v>
      </c>
      <c r="S247" s="181">
        <v>2021</v>
      </c>
      <c r="T247" s="181">
        <v>2022</v>
      </c>
      <c r="U247" s="181">
        <v>2023</v>
      </c>
      <c r="V247" s="181">
        <v>2024</v>
      </c>
      <c r="W247" s="181">
        <v>2025</v>
      </c>
      <c r="X247" s="181">
        <v>2026</v>
      </c>
      <c r="Y247" s="181">
        <v>2027</v>
      </c>
      <c r="Z247" s="181">
        <v>2028</v>
      </c>
      <c r="AA247" s="181">
        <v>2029</v>
      </c>
      <c r="AB247" s="181">
        <v>2030</v>
      </c>
      <c r="AC247" s="181">
        <v>2031</v>
      </c>
      <c r="AD247" s="181">
        <v>2032</v>
      </c>
      <c r="AE247" s="183">
        <v>2033</v>
      </c>
      <c r="AF247" s="183">
        <v>2034</v>
      </c>
      <c r="AG247" s="183">
        <v>2035</v>
      </c>
      <c r="AH247" s="181" t="s">
        <v>229</v>
      </c>
      <c r="AI247" s="181" t="s">
        <v>230</v>
      </c>
      <c r="AJ247" s="181" t="s">
        <v>231</v>
      </c>
      <c r="AK247" s="181" t="s">
        <v>232</v>
      </c>
    </row>
    <row r="248" spans="1:44" ht="13.8" thickBot="1">
      <c r="A248" s="107" t="str">
        <f>CONCATENATE($A$246,"_",B248)</f>
        <v>Biofuels_Production</v>
      </c>
      <c r="B248" s="1" t="s">
        <v>27</v>
      </c>
      <c r="C248" s="29">
        <v>3.5577161815137188</v>
      </c>
      <c r="D248" s="29">
        <v>4.820818486108033</v>
      </c>
      <c r="E248" s="29">
        <v>6.6621495259756571</v>
      </c>
      <c r="F248" s="29">
        <v>8.1048089902364708</v>
      </c>
      <c r="G248" s="29">
        <v>9.9082531664896134</v>
      </c>
      <c r="H248" s="29">
        <v>11.033435299806088</v>
      </c>
      <c r="I248" s="29">
        <v>11.351040878439777</v>
      </c>
      <c r="J248" s="29">
        <v>12.164800939974862</v>
      </c>
      <c r="K248" s="29">
        <v>12.588464485368293</v>
      </c>
      <c r="L248" s="29">
        <v>13.906266125659609</v>
      </c>
      <c r="M248" s="29">
        <v>13.63533520354793</v>
      </c>
      <c r="N248" s="29">
        <v>13.16823820397749</v>
      </c>
      <c r="O248" s="29">
        <v>14.511828070925379</v>
      </c>
      <c r="P248" s="29">
        <v>14.948247329039283</v>
      </c>
      <c r="Q248" s="29">
        <v>15.639422729418831</v>
      </c>
      <c r="R248" s="29">
        <v>16.442354947058369</v>
      </c>
      <c r="S248" s="29">
        <v>16.855346029891372</v>
      </c>
      <c r="T248" s="29">
        <v>19.049946959482504</v>
      </c>
      <c r="U248" s="29">
        <v>18.017023842187921</v>
      </c>
      <c r="V248" s="29">
        <v>18.428019006620509</v>
      </c>
      <c r="W248" s="29">
        <v>18.355620117284751</v>
      </c>
      <c r="X248" s="29">
        <v>18.179187351292601</v>
      </c>
      <c r="Y248" s="29">
        <v>17.965489581775312</v>
      </c>
      <c r="Z248" s="29">
        <v>17.759989700558428</v>
      </c>
      <c r="AA248" s="29">
        <v>17.516155572726952</v>
      </c>
      <c r="AB248" s="29">
        <v>17.207499443916333</v>
      </c>
      <c r="AC248" s="29">
        <v>17.01369010678933</v>
      </c>
      <c r="AD248" s="29">
        <v>16.689938540213426</v>
      </c>
      <c r="AE248" s="29">
        <v>16.25260362413524</v>
      </c>
      <c r="AF248" s="29">
        <v>15.816749813730286</v>
      </c>
      <c r="AG248" s="29">
        <v>15.186661951247713</v>
      </c>
      <c r="AH248" s="27">
        <v>5.9393368425929545</v>
      </c>
      <c r="AI248" s="27">
        <v>-2.7874436592728866</v>
      </c>
      <c r="AJ248" s="45">
        <v>4.0928630537113264E-2</v>
      </c>
      <c r="AK248" s="45">
        <v>-1.3944742435668012E-2</v>
      </c>
    </row>
    <row r="249" spans="1:44" ht="13.8" thickBot="1">
      <c r="A249" s="107" t="str">
        <f t="shared" ref="A249:A279" si="13">CONCATENATE($A$246,"_",B249)</f>
        <v>Biofuels_Ethanol</v>
      </c>
      <c r="B249" s="2" t="s">
        <v>13</v>
      </c>
      <c r="C249" s="30">
        <v>1.1560377675232347</v>
      </c>
      <c r="D249" s="30">
        <v>1.379479850002044</v>
      </c>
      <c r="E249" s="30">
        <v>1.5604065747141433</v>
      </c>
      <c r="F249" s="30">
        <v>1.8629012619643062</v>
      </c>
      <c r="G249" s="30">
        <v>2.2290923992861984</v>
      </c>
      <c r="H249" s="30">
        <v>2.4255243407046243</v>
      </c>
      <c r="I249" s="30">
        <v>2.8844416468636003</v>
      </c>
      <c r="J249" s="30">
        <v>2.8825591255176981</v>
      </c>
      <c r="K249" s="30">
        <v>2.826506089142113</v>
      </c>
      <c r="L249" s="30">
        <v>3.0564559493579933</v>
      </c>
      <c r="M249" s="30">
        <v>2.844691991075297</v>
      </c>
      <c r="N249" s="30">
        <v>2.8208440880430063</v>
      </c>
      <c r="O249" s="30">
        <v>2.998912713034759</v>
      </c>
      <c r="P249" s="30">
        <v>2.9717697216346588</v>
      </c>
      <c r="Q249" s="30">
        <v>3.162370476020206</v>
      </c>
      <c r="R249" s="30">
        <v>3.2089411477590533</v>
      </c>
      <c r="S249" s="30">
        <v>3.2524444330358757</v>
      </c>
      <c r="T249" s="30">
        <v>3.1411566152607304</v>
      </c>
      <c r="U249" s="30">
        <v>3.0279632899258568</v>
      </c>
      <c r="V249" s="30">
        <v>3.376108719351183</v>
      </c>
      <c r="W249" s="30">
        <v>3.5121355509702803</v>
      </c>
      <c r="X249" s="30">
        <v>3.6166092187383838</v>
      </c>
      <c r="Y249" s="30">
        <v>3.6992965819395569</v>
      </c>
      <c r="Z249" s="30">
        <v>3.7395770000266815</v>
      </c>
      <c r="AA249" s="30">
        <v>3.742114787002023</v>
      </c>
      <c r="AB249" s="30">
        <v>3.6648187966819057</v>
      </c>
      <c r="AC249" s="30">
        <v>3.617963375963106</v>
      </c>
      <c r="AD249" s="30">
        <v>3.4549220092018396</v>
      </c>
      <c r="AE249" s="30">
        <v>3.2810122049421344</v>
      </c>
      <c r="AF249" s="30">
        <v>3.1043135914108726</v>
      </c>
      <c r="AG249" s="30">
        <v>2.8675643979908934</v>
      </c>
      <c r="AH249" s="28">
        <v>0.27601915889968431</v>
      </c>
      <c r="AI249" s="28">
        <v>-0.27295704808326127</v>
      </c>
      <c r="AJ249" s="46">
        <v>9.2418685994834961E-3</v>
      </c>
      <c r="AK249" s="46">
        <v>-7.5485177601556375E-3</v>
      </c>
    </row>
    <row r="250" spans="1:44" s="99" customFormat="1" ht="13.8" thickBot="1">
      <c r="A250" s="107" t="str">
        <f t="shared" si="13"/>
        <v>Biofuels_…based on wheat</v>
      </c>
      <c r="B250" s="2" t="s">
        <v>31</v>
      </c>
      <c r="C250" s="30">
        <v>0.34397589776901122</v>
      </c>
      <c r="D250" s="30">
        <v>0.47128723364406538</v>
      </c>
      <c r="E250" s="30">
        <v>0.47868215109435763</v>
      </c>
      <c r="F250" s="30">
        <v>0.54866745911091186</v>
      </c>
      <c r="G250" s="30">
        <v>0.7924972433137234</v>
      </c>
      <c r="H250" s="30">
        <v>0.73429530667364629</v>
      </c>
      <c r="I250" s="30">
        <v>0.94544889173283775</v>
      </c>
      <c r="J250" s="30">
        <v>0.86927539346116678</v>
      </c>
      <c r="K250" s="30">
        <v>0.74832896830976336</v>
      </c>
      <c r="L250" s="30">
        <v>0.80125971271687402</v>
      </c>
      <c r="M250" s="30">
        <v>0.73042644779521648</v>
      </c>
      <c r="N250" s="30">
        <v>0.75072900020420907</v>
      </c>
      <c r="O250" s="30">
        <v>0.75372180051282944</v>
      </c>
      <c r="P250" s="30">
        <v>0.76664925827700892</v>
      </c>
      <c r="Q250" s="30">
        <v>0.80583714067694401</v>
      </c>
      <c r="R250" s="30">
        <v>0.73699170539009229</v>
      </c>
      <c r="S250" s="30">
        <v>0.67688137722692865</v>
      </c>
      <c r="T250" s="30">
        <v>0.60398645967941311</v>
      </c>
      <c r="U250" s="30">
        <v>0.62481357897870338</v>
      </c>
      <c r="V250" s="30">
        <v>0.66210872418016675</v>
      </c>
      <c r="W250" s="30">
        <v>0.65987400340136548</v>
      </c>
      <c r="X250" s="30">
        <v>0.66363940073559924</v>
      </c>
      <c r="Y250" s="30">
        <v>0.67315628108351389</v>
      </c>
      <c r="Z250" s="30">
        <v>0.67242101810821819</v>
      </c>
      <c r="AA250" s="30">
        <v>0.65210553530271731</v>
      </c>
      <c r="AB250" s="30">
        <v>0.62966074164979957</v>
      </c>
      <c r="AC250" s="30">
        <v>0.60378391680332233</v>
      </c>
      <c r="AD250" s="30">
        <v>0.57861795949931105</v>
      </c>
      <c r="AE250" s="30">
        <v>0.55104544686863377</v>
      </c>
      <c r="AF250" s="30">
        <v>0.52307304610418004</v>
      </c>
      <c r="AG250" s="30">
        <v>0.49509087468343638</v>
      </c>
      <c r="AH250" s="28">
        <v>-0.21912394587290762</v>
      </c>
      <c r="AI250" s="28">
        <v>-0.14013626394491197</v>
      </c>
      <c r="AJ250" s="46">
        <v>-2.9201119372820727E-2</v>
      </c>
      <c r="AK250" s="46">
        <v>-2.0555895486907505E-2</v>
      </c>
      <c r="AL250"/>
      <c r="AM250"/>
      <c r="AN250"/>
      <c r="AO250" s="97"/>
      <c r="AP250" s="97"/>
      <c r="AQ250" s="97"/>
      <c r="AR250" s="97"/>
    </row>
    <row r="251" spans="1:44" s="99" customFormat="1" ht="13.8" thickBot="1">
      <c r="A251" s="107" t="str">
        <f t="shared" si="13"/>
        <v>Biofuels_…based on maize</v>
      </c>
      <c r="B251" s="2" t="s">
        <v>114</v>
      </c>
      <c r="C251" s="30">
        <v>8.0956391939442152E-2</v>
      </c>
      <c r="D251" s="30">
        <v>0.11091973086022909</v>
      </c>
      <c r="E251" s="30">
        <v>0.17223733805275321</v>
      </c>
      <c r="F251" s="30">
        <v>0.41533536689686235</v>
      </c>
      <c r="G251" s="30">
        <v>0.57614724326711819</v>
      </c>
      <c r="H251" s="30">
        <v>0.66340680468559332</v>
      </c>
      <c r="I251" s="30">
        <v>0.72482764102158737</v>
      </c>
      <c r="J251" s="30">
        <v>0.8646587891587969</v>
      </c>
      <c r="K251" s="30">
        <v>0.98774863561806037</v>
      </c>
      <c r="L251" s="30">
        <v>1.0736620742896894</v>
      </c>
      <c r="M251" s="30">
        <v>0.9281541060615911</v>
      </c>
      <c r="N251" s="30">
        <v>1.0325343060123808</v>
      </c>
      <c r="O251" s="30">
        <v>1.1266860846094515</v>
      </c>
      <c r="P251" s="30">
        <v>1.1492912628947913</v>
      </c>
      <c r="Q251" s="30">
        <v>1.2932635703805782</v>
      </c>
      <c r="R251" s="30">
        <v>1.3752129504537629</v>
      </c>
      <c r="S251" s="30">
        <v>1.3974325207265623</v>
      </c>
      <c r="T251" s="30">
        <v>1.2673638014897055</v>
      </c>
      <c r="U251" s="30">
        <v>1.1232132622362963</v>
      </c>
      <c r="V251" s="30">
        <v>1.2843044325060391</v>
      </c>
      <c r="W251" s="30">
        <v>1.3061976685492591</v>
      </c>
      <c r="X251" s="30">
        <v>1.3323907205123082</v>
      </c>
      <c r="Y251" s="30">
        <v>1.36727315445619</v>
      </c>
      <c r="Z251" s="30">
        <v>1.3752604780407518</v>
      </c>
      <c r="AA251" s="30">
        <v>1.3381439209851529</v>
      </c>
      <c r="AB251" s="30">
        <v>1.2959511646614594</v>
      </c>
      <c r="AC251" s="30">
        <v>1.246263661217867</v>
      </c>
      <c r="AD251" s="30">
        <v>1.19813993220906</v>
      </c>
      <c r="AE251" s="30">
        <v>1.1443042949355569</v>
      </c>
      <c r="AF251" s="30">
        <v>1.0895606191164036</v>
      </c>
      <c r="AG251" s="30">
        <v>1.0340925236672334</v>
      </c>
      <c r="AH251" s="28">
        <v>0.40359150621803985</v>
      </c>
      <c r="AI251" s="28">
        <v>-0.22857733781695466</v>
      </c>
      <c r="AJ251" s="46">
        <v>3.926356954238841E-2</v>
      </c>
      <c r="AK251" s="46">
        <v>-1.650430031523642E-2</v>
      </c>
      <c r="AL251"/>
      <c r="AM251"/>
      <c r="AN251"/>
      <c r="AO251" s="97"/>
      <c r="AP251" s="97"/>
      <c r="AQ251" s="97"/>
      <c r="AR251" s="97"/>
    </row>
    <row r="252" spans="1:44" s="99" customFormat="1" ht="13.8" thickBot="1">
      <c r="A252" s="107" t="str">
        <f t="shared" si="13"/>
        <v>Biofuels_…based on other cereals</v>
      </c>
      <c r="B252" s="2" t="s">
        <v>32</v>
      </c>
      <c r="C252" s="30">
        <v>0.14926334763834642</v>
      </c>
      <c r="D252" s="30">
        <v>0.20450825377354737</v>
      </c>
      <c r="E252" s="30">
        <v>0.1357957291307311</v>
      </c>
      <c r="F252" s="30">
        <v>0.12703913210955164</v>
      </c>
      <c r="G252" s="30">
        <v>0.1892398525092796</v>
      </c>
      <c r="H252" s="30">
        <v>0.24350045217437111</v>
      </c>
      <c r="I252" s="30">
        <v>0.26259649103517729</v>
      </c>
      <c r="J252" s="30">
        <v>0.14892372079075572</v>
      </c>
      <c r="K252" s="30">
        <v>0.15564315416905156</v>
      </c>
      <c r="L252" s="30">
        <v>0.15969216398225808</v>
      </c>
      <c r="M252" s="30">
        <v>0.14839992765651974</v>
      </c>
      <c r="N252" s="30">
        <v>0.18269266254236685</v>
      </c>
      <c r="O252" s="30">
        <v>0.19663712061002042</v>
      </c>
      <c r="P252" s="30">
        <v>0.17822624581014254</v>
      </c>
      <c r="Q252" s="30">
        <v>0.18252436059624644</v>
      </c>
      <c r="R252" s="30">
        <v>0.21061077121260788</v>
      </c>
      <c r="S252" s="30">
        <v>0.21630845085705594</v>
      </c>
      <c r="T252" s="30">
        <v>0.2418384680626372</v>
      </c>
      <c r="U252" s="30">
        <v>0.21630845085705591</v>
      </c>
      <c r="V252" s="30">
        <v>0.16642428319946809</v>
      </c>
      <c r="W252" s="30">
        <v>0.16735450502597549</v>
      </c>
      <c r="X252" s="30">
        <v>0.16922296266998188</v>
      </c>
      <c r="Y252" s="30">
        <v>0.17231020802255403</v>
      </c>
      <c r="Z252" s="30">
        <v>0.17179419829837009</v>
      </c>
      <c r="AA252" s="30">
        <v>0.16570568742935668</v>
      </c>
      <c r="AB252" s="30">
        <v>0.15897830237617239</v>
      </c>
      <c r="AC252" s="30">
        <v>0.15139556567453369</v>
      </c>
      <c r="AD252" s="30">
        <v>0.14413083913592431</v>
      </c>
      <c r="AE252" s="30">
        <v>0.13632653536384687</v>
      </c>
      <c r="AF252" s="30">
        <v>0.12857661840491416</v>
      </c>
      <c r="AG252" s="30">
        <v>0.12088084819566469</v>
      </c>
      <c r="AH252" s="28">
        <v>3.5764001260588124E-2</v>
      </c>
      <c r="AI252" s="28">
        <v>-0.10393760839658497</v>
      </c>
      <c r="AJ252" s="46">
        <v>1.7476774461471507E-2</v>
      </c>
      <c r="AK252" s="46">
        <v>-5.0393246255207025E-2</v>
      </c>
      <c r="AL252"/>
      <c r="AM252"/>
      <c r="AN252"/>
      <c r="AO252" s="97"/>
      <c r="AP252" s="97"/>
      <c r="AQ252" s="97"/>
      <c r="AR252" s="97"/>
    </row>
    <row r="253" spans="1:44" s="99" customFormat="1" ht="13.8" thickBot="1">
      <c r="A253" s="107" t="str">
        <f t="shared" si="13"/>
        <v>Biofuels_…based on sugar beet and molasses</v>
      </c>
      <c r="B253" s="2" t="s">
        <v>110</v>
      </c>
      <c r="C253" s="30">
        <v>0.39255599890327458</v>
      </c>
      <c r="D253" s="30">
        <v>0.42162245986588343</v>
      </c>
      <c r="E253" s="30">
        <v>0.59717419388709303</v>
      </c>
      <c r="F253" s="30">
        <v>0.64082060793861662</v>
      </c>
      <c r="G253" s="30">
        <v>0.5313554432478742</v>
      </c>
      <c r="H253" s="30">
        <v>0.63743523320679263</v>
      </c>
      <c r="I253" s="30">
        <v>0.82152829635024349</v>
      </c>
      <c r="J253" s="30">
        <v>0.88469817999426748</v>
      </c>
      <c r="K253" s="30">
        <v>0.84095550300945821</v>
      </c>
      <c r="L253" s="30">
        <v>0.87183715964459718</v>
      </c>
      <c r="M253" s="30">
        <v>0.88635117512181127</v>
      </c>
      <c r="N253" s="30">
        <v>0.71203191458870718</v>
      </c>
      <c r="O253" s="30">
        <v>0.75688533247348799</v>
      </c>
      <c r="P253" s="30">
        <v>0.69514860275150459</v>
      </c>
      <c r="Q253" s="30">
        <v>0.601158354829464</v>
      </c>
      <c r="R253" s="30">
        <v>0.5390681140728002</v>
      </c>
      <c r="S253" s="30">
        <v>0.51681928919461162</v>
      </c>
      <c r="T253" s="30">
        <v>0.49097832473488101</v>
      </c>
      <c r="U253" s="30">
        <v>0.46099659644597307</v>
      </c>
      <c r="V253" s="30">
        <v>0.56719788235130419</v>
      </c>
      <c r="W253" s="30">
        <v>0.56544559217353918</v>
      </c>
      <c r="X253" s="30">
        <v>0.56563837636037728</v>
      </c>
      <c r="Y253" s="30">
        <v>0.56920851287859864</v>
      </c>
      <c r="Z253" s="30">
        <v>0.56111440746288677</v>
      </c>
      <c r="AA253" s="30">
        <v>0.53458001917404196</v>
      </c>
      <c r="AB253" s="30">
        <v>0.50617401338957324</v>
      </c>
      <c r="AC253" s="30">
        <v>0.47569469626485522</v>
      </c>
      <c r="AD253" s="30">
        <v>0.44668314984470525</v>
      </c>
      <c r="AE253" s="30">
        <v>0.41712251290891145</v>
      </c>
      <c r="AF253" s="30">
        <v>0.38840440228920703</v>
      </c>
      <c r="AG253" s="30">
        <v>0.36064199903283117</v>
      </c>
      <c r="AH253" s="28">
        <v>-0.35946258965950117</v>
      </c>
      <c r="AI253" s="28">
        <v>-0.12895607109232404</v>
      </c>
      <c r="AJ253" s="46">
        <v>-5.3566513848399638E-2</v>
      </c>
      <c r="AK253" s="46">
        <v>-2.5153170200359565E-2</v>
      </c>
      <c r="AL253"/>
      <c r="AM253"/>
      <c r="AN253"/>
      <c r="AO253" s="97"/>
      <c r="AP253" s="97"/>
      <c r="AQ253" s="97"/>
      <c r="AR253" s="97"/>
    </row>
    <row r="254" spans="1:44" s="99" customFormat="1" ht="13.8" thickBot="1">
      <c r="A254" s="107" t="str">
        <f t="shared" si="13"/>
        <v>Biofuels_…advanced</v>
      </c>
      <c r="B254" s="2" t="s">
        <v>112</v>
      </c>
      <c r="C254" s="30">
        <v>0.18460643234702423</v>
      </c>
      <c r="D254" s="30">
        <v>0.16520746271539838</v>
      </c>
      <c r="E254" s="30">
        <v>0.16834528831134057</v>
      </c>
      <c r="F254" s="30">
        <v>0.12061708225852678</v>
      </c>
      <c r="G254" s="30">
        <v>0.12689183143914207</v>
      </c>
      <c r="H254" s="30">
        <v>0.12983294694501768</v>
      </c>
      <c r="I254" s="30">
        <v>9.5114261100737479E-2</v>
      </c>
      <c r="J254" s="30">
        <v>7.364224929843971E-2</v>
      </c>
      <c r="K254" s="30">
        <v>5.7054740320516321E-2</v>
      </c>
      <c r="L254" s="30">
        <v>0.10321089524981246</v>
      </c>
      <c r="M254" s="30">
        <v>0.107371246304513</v>
      </c>
      <c r="N254" s="30">
        <v>8.8586614641019898E-2</v>
      </c>
      <c r="O254" s="30">
        <v>9.2787106501130173E-2</v>
      </c>
      <c r="P254" s="30">
        <v>7.530779071874466E-2</v>
      </c>
      <c r="Q254" s="30">
        <v>0.1222945299044375</v>
      </c>
      <c r="R254" s="30">
        <v>0.12537727412042537</v>
      </c>
      <c r="S254" s="30">
        <v>0.16013406970701036</v>
      </c>
      <c r="T254" s="30">
        <v>0.15749098145763635</v>
      </c>
      <c r="U254" s="30">
        <v>0.17084998481117969</v>
      </c>
      <c r="V254" s="30">
        <v>0.19734140810884632</v>
      </c>
      <c r="W254" s="30">
        <v>0.23056565663000111</v>
      </c>
      <c r="X254" s="30">
        <v>0.25110683782223725</v>
      </c>
      <c r="Y254" s="30">
        <v>0.26007434096011695</v>
      </c>
      <c r="Z254" s="30">
        <v>0.27187912311664753</v>
      </c>
      <c r="AA254" s="30">
        <v>0.29812977283850955</v>
      </c>
      <c r="AB254" s="30">
        <v>0.30450156983014748</v>
      </c>
      <c r="AC254" s="30">
        <v>0.32343157864475985</v>
      </c>
      <c r="AD254" s="30">
        <v>0.3082709472272111</v>
      </c>
      <c r="AE254" s="30">
        <v>0.29263932453507552</v>
      </c>
      <c r="AF254" s="30">
        <v>0.27633358104218186</v>
      </c>
      <c r="AG254" s="30">
        <v>0.24292494878773765</v>
      </c>
      <c r="AH254" s="28">
        <v>8.7554595085377621E-2</v>
      </c>
      <c r="AI254" s="28">
        <v>8.0099936795795523E-2</v>
      </c>
      <c r="AJ254" s="46">
        <v>8.0213696857526454E-2</v>
      </c>
      <c r="AK254" s="46">
        <v>3.3901701585620447E-2</v>
      </c>
      <c r="AL254"/>
      <c r="AM254"/>
      <c r="AN254"/>
      <c r="AO254" s="97"/>
      <c r="AP254" s="97"/>
      <c r="AQ254" s="97"/>
      <c r="AR254" s="97"/>
    </row>
    <row r="255" spans="1:44" ht="13.8" thickBot="1">
      <c r="A255" s="107" t="str">
        <f t="shared" si="13"/>
        <v>Biofuels_Biodiesel</v>
      </c>
      <c r="B255" s="2" t="s">
        <v>14</v>
      </c>
      <c r="C255" s="30">
        <v>2.4016784139904841</v>
      </c>
      <c r="D255" s="30">
        <v>3.4413386361059888</v>
      </c>
      <c r="E255" s="30">
        <v>5.1017429512615138</v>
      </c>
      <c r="F255" s="30">
        <v>6.2419077282721638</v>
      </c>
      <c r="G255" s="30">
        <v>7.679160767203415</v>
      </c>
      <c r="H255" s="30">
        <v>8.6079109591014635</v>
      </c>
      <c r="I255" s="30">
        <v>8.4665992315761773</v>
      </c>
      <c r="J255" s="30">
        <v>9.2822418144571639</v>
      </c>
      <c r="K255" s="30">
        <v>9.7619583962261807</v>
      </c>
      <c r="L255" s="30">
        <v>10.849810176301617</v>
      </c>
      <c r="M255" s="30">
        <v>10.790643212472633</v>
      </c>
      <c r="N255" s="30">
        <v>10.347394115934483</v>
      </c>
      <c r="O255" s="30">
        <v>11.51291535789062</v>
      </c>
      <c r="P255" s="30">
        <v>11.976477607404625</v>
      </c>
      <c r="Q255" s="30">
        <v>12.477052253398625</v>
      </c>
      <c r="R255" s="30">
        <v>13.233413799299315</v>
      </c>
      <c r="S255" s="30">
        <v>13.602901596855498</v>
      </c>
      <c r="T255" s="30">
        <v>15.908790344221773</v>
      </c>
      <c r="U255" s="30">
        <v>14.989060552262064</v>
      </c>
      <c r="V255" s="30">
        <v>15.051910287269326</v>
      </c>
      <c r="W255" s="30">
        <v>14.843484566314469</v>
      </c>
      <c r="X255" s="30">
        <v>14.562578132554217</v>
      </c>
      <c r="Y255" s="30">
        <v>14.266192999835754</v>
      </c>
      <c r="Z255" s="30">
        <v>14.020412700531745</v>
      </c>
      <c r="AA255" s="30">
        <v>13.774040785724928</v>
      </c>
      <c r="AB255" s="30">
        <v>13.542680647234427</v>
      </c>
      <c r="AC255" s="30">
        <v>13.395726730826224</v>
      </c>
      <c r="AD255" s="30">
        <v>13.235016531011585</v>
      </c>
      <c r="AE255" s="30">
        <v>12.971591419193107</v>
      </c>
      <c r="AF255" s="30">
        <v>12.712436222319413</v>
      </c>
      <c r="AG255" s="30">
        <v>12.319097553256819</v>
      </c>
      <c r="AH255" s="28">
        <v>5.6633176836932702</v>
      </c>
      <c r="AI255" s="28">
        <v>-2.5144866111896249</v>
      </c>
      <c r="AJ255" s="46">
        <v>4.9267966682094058E-2</v>
      </c>
      <c r="AK255" s="46">
        <v>-1.5359414407109639E-2</v>
      </c>
    </row>
    <row r="256" spans="1:44" s="99" customFormat="1" ht="13.8" thickBot="1">
      <c r="A256" s="107" t="str">
        <f t="shared" si="13"/>
        <v>Biofuels_…based on rape oils</v>
      </c>
      <c r="B256" s="2" t="s">
        <v>116</v>
      </c>
      <c r="C256" s="30">
        <v>1.4564636001759772</v>
      </c>
      <c r="D256" s="30">
        <v>2.1132825481823292</v>
      </c>
      <c r="E256" s="30">
        <v>2.9970666332227149</v>
      </c>
      <c r="F256" s="30">
        <v>3.7311820754592193</v>
      </c>
      <c r="G256" s="30">
        <v>4.5675676962126088</v>
      </c>
      <c r="H256" s="30">
        <v>5.1919674444352868</v>
      </c>
      <c r="I256" s="30">
        <v>5.0640534389978589</v>
      </c>
      <c r="J256" s="30">
        <v>5.2856881574223147</v>
      </c>
      <c r="K256" s="30">
        <v>5.3152604798629977</v>
      </c>
      <c r="L256" s="30">
        <v>5.8194494329947313</v>
      </c>
      <c r="M256" s="30">
        <v>5.6169532866402054</v>
      </c>
      <c r="N256" s="30">
        <v>5.2008195165473454</v>
      </c>
      <c r="O256" s="30">
        <v>5.7948780201370145</v>
      </c>
      <c r="P256" s="30">
        <v>5.6079271994395361</v>
      </c>
      <c r="Q256" s="30">
        <v>5.5126420883342622</v>
      </c>
      <c r="R256" s="30">
        <v>5.8048124881753136</v>
      </c>
      <c r="S256" s="30">
        <v>5.0175588747927158</v>
      </c>
      <c r="T256" s="30">
        <v>6.6451994598362507</v>
      </c>
      <c r="U256" s="30">
        <v>5.6835389399579279</v>
      </c>
      <c r="V256" s="30">
        <v>5.3902078528885129</v>
      </c>
      <c r="W256" s="30">
        <v>5.3079138455070547</v>
      </c>
      <c r="X256" s="30">
        <v>5.2777724316399937</v>
      </c>
      <c r="Y256" s="30">
        <v>5.2257714171578789</v>
      </c>
      <c r="Z256" s="30">
        <v>5.2254696417606699</v>
      </c>
      <c r="AA256" s="30">
        <v>5.1982537896728118</v>
      </c>
      <c r="AB256" s="30">
        <v>5.1918476200510666</v>
      </c>
      <c r="AC256" s="30">
        <v>5.2203534362430881</v>
      </c>
      <c r="AD256" s="30">
        <v>5.2628058717346233</v>
      </c>
      <c r="AE256" s="30">
        <v>5.2805350822592807</v>
      </c>
      <c r="AF256" s="30">
        <v>5.2807958068071192</v>
      </c>
      <c r="AG256" s="30">
        <v>5.2701471254138719</v>
      </c>
      <c r="AH256" s="28">
        <v>0.56043173276790803</v>
      </c>
      <c r="AI256" s="28">
        <v>-0.51195196611509353</v>
      </c>
      <c r="AJ256" s="46">
        <v>1.024714739515332E-2</v>
      </c>
      <c r="AK256" s="46">
        <v>-7.6959418930041545E-3</v>
      </c>
      <c r="AL256"/>
      <c r="AM256"/>
      <c r="AN256"/>
      <c r="AO256" s="97"/>
      <c r="AP256" s="97"/>
      <c r="AQ256" s="97"/>
      <c r="AR256" s="97"/>
    </row>
    <row r="257" spans="1:44" s="99" customFormat="1" ht="13.8" thickBot="1">
      <c r="A257" s="107" t="str">
        <f t="shared" si="13"/>
        <v>Biofuels_…based on palm oils</v>
      </c>
      <c r="B257" s="2" t="s">
        <v>117</v>
      </c>
      <c r="C257" s="30">
        <v>0.73635689999999987</v>
      </c>
      <c r="D257" s="30">
        <v>1.004276588346654</v>
      </c>
      <c r="E257" s="30">
        <v>1.4297025455906702</v>
      </c>
      <c r="F257" s="30">
        <v>1.7828199577137673</v>
      </c>
      <c r="G257" s="30">
        <v>2.1845705874685506</v>
      </c>
      <c r="H257" s="30">
        <v>2.4786992467730524</v>
      </c>
      <c r="I257" s="30">
        <v>2.2931745102884151</v>
      </c>
      <c r="J257" s="30">
        <v>2.3088198687673502</v>
      </c>
      <c r="K257" s="30">
        <v>2.459733890884126</v>
      </c>
      <c r="L257" s="30">
        <v>2.8155592168212102</v>
      </c>
      <c r="M257" s="30">
        <v>2.6475024453285134</v>
      </c>
      <c r="N257" s="30">
        <v>2.4706002200000001</v>
      </c>
      <c r="O257" s="30">
        <v>2.836078413580998</v>
      </c>
      <c r="P257" s="30">
        <v>2.9711905162431584</v>
      </c>
      <c r="Q257" s="30">
        <v>2.7831040412725709</v>
      </c>
      <c r="R257" s="30">
        <v>2.9053482930052219</v>
      </c>
      <c r="S257" s="30">
        <v>2.9290603004754501</v>
      </c>
      <c r="T257" s="30">
        <v>3.1855977712896948</v>
      </c>
      <c r="U257" s="30">
        <v>2.9015704300460059</v>
      </c>
      <c r="V257" s="30">
        <v>2.6222100412100815</v>
      </c>
      <c r="W257" s="30">
        <v>2.3163522093804421</v>
      </c>
      <c r="X257" s="30">
        <v>2.0507737586028627</v>
      </c>
      <c r="Y257" s="30">
        <v>1.8452600355705526</v>
      </c>
      <c r="Z257" s="30">
        <v>1.641463930709083</v>
      </c>
      <c r="AA257" s="30">
        <v>1.4190924552265447</v>
      </c>
      <c r="AB257" s="30">
        <v>1.2234242303522183</v>
      </c>
      <c r="AC257" s="30">
        <v>1.0680349921653192</v>
      </c>
      <c r="AD257" s="30">
        <v>0.89249775448339563</v>
      </c>
      <c r="AE257" s="30">
        <v>0.71715127341810458</v>
      </c>
      <c r="AF257" s="30">
        <v>0.57438794729409104</v>
      </c>
      <c r="AG257" s="30">
        <v>0.45895989743291571</v>
      </c>
      <c r="AH257" s="28">
        <v>0.65150007729041981</v>
      </c>
      <c r="AI257" s="28">
        <v>-2.5464496031708013</v>
      </c>
      <c r="AJ257" s="46">
        <v>2.4734577366040327E-2</v>
      </c>
      <c r="AK257" s="46">
        <v>-0.14495443821607823</v>
      </c>
      <c r="AL257"/>
      <c r="AM257"/>
      <c r="AN257"/>
      <c r="AO257" s="97"/>
      <c r="AP257" s="97"/>
      <c r="AQ257" s="97"/>
      <c r="AR257" s="97"/>
    </row>
    <row r="258" spans="1:44" s="99" customFormat="1" ht="13.8" thickBot="1">
      <c r="A258" s="107" t="str">
        <f t="shared" si="13"/>
        <v>Biofuels_…based on other vegetable oils</v>
      </c>
      <c r="B258" s="2" t="s">
        <v>115</v>
      </c>
      <c r="C258" s="30">
        <v>0.20885791381450736</v>
      </c>
      <c r="D258" s="30">
        <v>0.29711306429406903</v>
      </c>
      <c r="E258" s="30">
        <v>0.42140644492692397</v>
      </c>
      <c r="F258" s="30">
        <v>0.52457877734008151</v>
      </c>
      <c r="G258" s="30">
        <v>0.64188987550441179</v>
      </c>
      <c r="H258" s="30">
        <v>0.72848845479007895</v>
      </c>
      <c r="I258" s="30">
        <v>0.7105407543924136</v>
      </c>
      <c r="J258" s="30">
        <v>0.74163847125616722</v>
      </c>
      <c r="K258" s="30">
        <v>0.74578778376822252</v>
      </c>
      <c r="L258" s="30">
        <v>0.816530875923555</v>
      </c>
      <c r="M258" s="30">
        <v>0.78811850501839986</v>
      </c>
      <c r="N258" s="30">
        <v>0.72973049499999942</v>
      </c>
      <c r="O258" s="30">
        <v>0.81308324440885404</v>
      </c>
      <c r="P258" s="30">
        <v>0.78685204863400149</v>
      </c>
      <c r="Q258" s="30">
        <v>0.77348253041254966</v>
      </c>
      <c r="R258" s="30">
        <v>0.73486227766486112</v>
      </c>
      <c r="S258" s="30">
        <v>0.7040170707221246</v>
      </c>
      <c r="T258" s="30">
        <v>1.0203776899682502</v>
      </c>
      <c r="U258" s="30">
        <v>0.94732206696205046</v>
      </c>
      <c r="V258" s="30">
        <v>0.90351562363406501</v>
      </c>
      <c r="W258" s="30">
        <v>0.88574253531169178</v>
      </c>
      <c r="X258" s="30">
        <v>0.88174009006013065</v>
      </c>
      <c r="Y258" s="30">
        <v>0.87424935131769477</v>
      </c>
      <c r="Z258" s="30">
        <v>0.87582486186523156</v>
      </c>
      <c r="AA258" s="30">
        <v>0.8730874239552836</v>
      </c>
      <c r="AB258" s="30">
        <v>0.87169207365879808</v>
      </c>
      <c r="AC258" s="30">
        <v>0.87825157021241218</v>
      </c>
      <c r="AD258" s="30">
        <v>0.89063875715768126</v>
      </c>
      <c r="AE258" s="30">
        <v>0.88445520102318165</v>
      </c>
      <c r="AF258" s="30">
        <v>0.875344381949265</v>
      </c>
      <c r="AG258" s="30">
        <v>0.86417231967224095</v>
      </c>
      <c r="AH258" s="28">
        <v>0.15791660607854063</v>
      </c>
      <c r="AI258" s="28">
        <v>-2.6399956211900832E-2</v>
      </c>
      <c r="AJ258" s="46">
        <v>1.9710580665898193E-2</v>
      </c>
      <c r="AK258" s="46">
        <v>-2.504530892160961E-3</v>
      </c>
      <c r="AL258"/>
      <c r="AM258"/>
      <c r="AN258"/>
      <c r="AO258" s="97"/>
      <c r="AP258" s="97"/>
      <c r="AQ258" s="97"/>
      <c r="AR258" s="97"/>
    </row>
    <row r="259" spans="1:44" s="99" customFormat="1" ht="13.8" thickBot="1">
      <c r="A259" s="107" t="str">
        <f t="shared" si="13"/>
        <v>Biofuels_...based on waste oils</v>
      </c>
      <c r="B259" s="2" t="s">
        <v>24</v>
      </c>
      <c r="C259" s="30">
        <v>5.5361651192151889E-2</v>
      </c>
      <c r="D259" s="30">
        <v>2.6666435282936336E-2</v>
      </c>
      <c r="E259" s="30">
        <v>0.25356732752120448</v>
      </c>
      <c r="F259" s="30">
        <v>0.2031199501481239</v>
      </c>
      <c r="G259" s="30">
        <v>0.28281487784611614</v>
      </c>
      <c r="H259" s="30">
        <v>0.19779717751872999</v>
      </c>
      <c r="I259" s="30">
        <v>0.37383764984854889</v>
      </c>
      <c r="J259" s="30">
        <v>0.84805308640928434</v>
      </c>
      <c r="K259" s="30">
        <v>1.0853588177555304</v>
      </c>
      <c r="L259" s="30">
        <v>0.91846474278519552</v>
      </c>
      <c r="M259" s="30">
        <v>1.1724929483087303</v>
      </c>
      <c r="N259" s="30">
        <v>1.5550444177477611</v>
      </c>
      <c r="O259" s="30">
        <v>1.69406232509354</v>
      </c>
      <c r="P259" s="30">
        <v>2.3036118829778869</v>
      </c>
      <c r="Q259" s="30">
        <v>2.7737366582002068</v>
      </c>
      <c r="R259" s="30">
        <v>3.0430606828116424</v>
      </c>
      <c r="S259" s="30">
        <v>3.525631703015434</v>
      </c>
      <c r="T259" s="30">
        <v>3.5999533633392731</v>
      </c>
      <c r="U259" s="30">
        <v>3.6115562948133535</v>
      </c>
      <c r="V259" s="30">
        <v>3.7219078547642197</v>
      </c>
      <c r="W259" s="30">
        <v>3.7111086071689758</v>
      </c>
      <c r="X259" s="30">
        <v>3.7737766634672649</v>
      </c>
      <c r="Y259" s="30">
        <v>3.8224286887861836</v>
      </c>
      <c r="Z259" s="30">
        <v>3.8579912504062546</v>
      </c>
      <c r="AA259" s="30">
        <v>3.8810887893202111</v>
      </c>
      <c r="AB259" s="30">
        <v>3.8863024368948387</v>
      </c>
      <c r="AC259" s="30">
        <v>3.8927764872004689</v>
      </c>
      <c r="AD259" s="30">
        <v>3.8872431883845793</v>
      </c>
      <c r="AE259" s="30">
        <v>3.8742397137851934</v>
      </c>
      <c r="AF259" s="30">
        <v>3.8471465644356146</v>
      </c>
      <c r="AG259" s="30">
        <v>3.7957739873296954</v>
      </c>
      <c r="AH259" s="28">
        <v>2.809963935718232</v>
      </c>
      <c r="AI259" s="28">
        <v>0.21672686694034216</v>
      </c>
      <c r="AJ259" s="46">
        <v>0.16621711320536448</v>
      </c>
      <c r="AK259" s="46">
        <v>4.9113330677794664E-3</v>
      </c>
      <c r="AL259"/>
      <c r="AM259"/>
      <c r="AN259"/>
      <c r="AO259" s="97"/>
      <c r="AP259" s="97"/>
      <c r="AQ259" s="97"/>
      <c r="AR259" s="97"/>
    </row>
    <row r="260" spans="1:44" s="99" customFormat="1" ht="13.8" thickBot="1">
      <c r="A260" s="107" t="str">
        <f t="shared" si="13"/>
        <v>Biofuels_...other advanced</v>
      </c>
      <c r="B260" s="2" t="s">
        <v>113</v>
      </c>
      <c r="C260" s="30">
        <v>2.9687260095185779E-3</v>
      </c>
      <c r="D260" s="30">
        <v>4.2545891436744044E-3</v>
      </c>
      <c r="E260" s="30">
        <v>6.3145851746166468E-3</v>
      </c>
      <c r="F260" s="30">
        <v>2.0696761097234231E-4</v>
      </c>
      <c r="G260" s="30">
        <v>2.3177301717267822E-3</v>
      </c>
      <c r="H260" s="30">
        <v>1.0958635584314419E-2</v>
      </c>
      <c r="I260" s="30">
        <v>2.4992878048940671E-2</v>
      </c>
      <c r="J260" s="30">
        <v>9.8042230602049293E-2</v>
      </c>
      <c r="K260" s="30">
        <v>0.15581742395530243</v>
      </c>
      <c r="L260" s="30">
        <v>0.47980590777692572</v>
      </c>
      <c r="M260" s="30">
        <v>0.56557602717678479</v>
      </c>
      <c r="N260" s="30">
        <v>0.39119946663937777</v>
      </c>
      <c r="O260" s="30">
        <v>0.37481335467021515</v>
      </c>
      <c r="P260" s="30">
        <v>0.30689596011004111</v>
      </c>
      <c r="Q260" s="30">
        <v>0.63408693517903514</v>
      </c>
      <c r="R260" s="30">
        <v>0.74533005764227656</v>
      </c>
      <c r="S260" s="30">
        <v>1.4266336478497756</v>
      </c>
      <c r="T260" s="30">
        <v>1.4576620597883045</v>
      </c>
      <c r="U260" s="30">
        <v>1.8450728204827274</v>
      </c>
      <c r="V260" s="30">
        <v>2.414068914772447</v>
      </c>
      <c r="W260" s="30">
        <v>2.6223673689463047</v>
      </c>
      <c r="X260" s="30">
        <v>2.5785151887839675</v>
      </c>
      <c r="Y260" s="30">
        <v>2.4984835070034466</v>
      </c>
      <c r="Z260" s="30">
        <v>2.4196630157905075</v>
      </c>
      <c r="AA260" s="30">
        <v>2.402518327550077</v>
      </c>
      <c r="AB260" s="30">
        <v>2.3694142862775061</v>
      </c>
      <c r="AC260" s="30">
        <v>2.3363102450049347</v>
      </c>
      <c r="AD260" s="30">
        <v>2.3018309592513049</v>
      </c>
      <c r="AE260" s="30">
        <v>2.2152101487073459</v>
      </c>
      <c r="AF260" s="30">
        <v>2.1347615218333242</v>
      </c>
      <c r="AG260" s="30">
        <v>1.9300442234080954</v>
      </c>
      <c r="AH260" s="28">
        <v>1.4835053318381717</v>
      </c>
      <c r="AI260" s="28">
        <v>0.35358804736782634</v>
      </c>
      <c r="AJ260" s="46">
        <v>0.32721981324577371</v>
      </c>
      <c r="AK260" s="46">
        <v>1.7006619859754046E-2</v>
      </c>
      <c r="AL260"/>
      <c r="AM260"/>
      <c r="AN260"/>
      <c r="AO260" s="97"/>
      <c r="AP260" s="97"/>
      <c r="AQ260" s="97"/>
      <c r="AR260" s="97"/>
    </row>
    <row r="261" spans="1:44" ht="13.8" thickBot="1">
      <c r="A261" s="107" t="str">
        <f t="shared" si="13"/>
        <v>Biofuels_Net trade</v>
      </c>
      <c r="B261" s="116" t="s">
        <v>16</v>
      </c>
      <c r="C261" s="144">
        <v>-0.38656827878099037</v>
      </c>
      <c r="D261" s="144">
        <v>-0.53164163007535603</v>
      </c>
      <c r="E261" s="144">
        <v>-1.1968366009334204</v>
      </c>
      <c r="F261" s="144">
        <v>-1.7776739821464482</v>
      </c>
      <c r="G261" s="144">
        <v>-1.5626687870503728</v>
      </c>
      <c r="H261" s="144">
        <v>-1.2110696823047438</v>
      </c>
      <c r="I261" s="144">
        <v>-2.0394913359805815</v>
      </c>
      <c r="J261" s="144">
        <v>-2.217205143059616</v>
      </c>
      <c r="K261" s="144">
        <v>-0.39330982458488606</v>
      </c>
      <c r="L261" s="144">
        <v>-0.1959178625757142</v>
      </c>
      <c r="M261" s="144">
        <v>-0.20340278641181819</v>
      </c>
      <c r="N261" s="144">
        <v>-0.30257517972771575</v>
      </c>
      <c r="O261" s="144">
        <v>-0.79837643216038523</v>
      </c>
      <c r="P261" s="144">
        <v>-2.2916587546539597</v>
      </c>
      <c r="Q261" s="144">
        <v>-2.0698964121524672</v>
      </c>
      <c r="R261" s="144">
        <v>-2.0264035886798628</v>
      </c>
      <c r="S261" s="144">
        <v>-2.2356382348308732</v>
      </c>
      <c r="T261" s="144">
        <v>-2.7197798685169583</v>
      </c>
      <c r="U261" s="144">
        <v>-1.8469073392161075</v>
      </c>
      <c r="V261" s="144">
        <v>-1.9451233573707571</v>
      </c>
      <c r="W261" s="144">
        <v>-1.5927632139285837</v>
      </c>
      <c r="X261" s="144">
        <v>-1.4227320012576106</v>
      </c>
      <c r="Y261" s="144">
        <v>-1.1875300121673282</v>
      </c>
      <c r="Z261" s="144">
        <v>-1.0721403862604986</v>
      </c>
      <c r="AA261" s="144">
        <v>-0.95559127345430728</v>
      </c>
      <c r="AB261" s="144">
        <v>-0.91012288324221435</v>
      </c>
      <c r="AC261" s="144">
        <v>-0.88481393418922871</v>
      </c>
      <c r="AD261" s="144">
        <v>-0.98495840789746225</v>
      </c>
      <c r="AE261" s="144">
        <v>-1.0153809049295566</v>
      </c>
      <c r="AF261" s="144">
        <v>-1.0013138512707278</v>
      </c>
      <c r="AG261" s="144">
        <v>-0.98088361714074379</v>
      </c>
      <c r="AH261" s="139">
        <v>-0.71743971297961839</v>
      </c>
      <c r="AI261" s="139">
        <v>1.2865581970472357</v>
      </c>
      <c r="AJ261" s="152">
        <v>3.8772362811899226E-2</v>
      </c>
      <c r="AK261" s="152">
        <v>-6.7447170493909248E-2</v>
      </c>
    </row>
    <row r="262" spans="1:44" ht="13.8" thickBot="1">
      <c r="A262" s="107" t="str">
        <f t="shared" si="13"/>
        <v>Biofuels_Ethanol imports</v>
      </c>
      <c r="B262" s="3" t="s">
        <v>46</v>
      </c>
      <c r="C262" s="39">
        <v>0.34614022002292927</v>
      </c>
      <c r="D262" s="39">
        <v>0.31781433501289774</v>
      </c>
      <c r="E262" s="39">
        <v>0.64040640386070513</v>
      </c>
      <c r="F262" s="39">
        <v>0.76492911653768991</v>
      </c>
      <c r="G262" s="39">
        <v>0.58456064764689009</v>
      </c>
      <c r="H262" s="39">
        <v>0.28502876892232731</v>
      </c>
      <c r="I262" s="39">
        <v>0.38988541650616221</v>
      </c>
      <c r="J262" s="39">
        <v>0.35379000697047858</v>
      </c>
      <c r="K262" s="39">
        <v>0.45498242283748919</v>
      </c>
      <c r="L262" s="39">
        <v>0.39638847737747213</v>
      </c>
      <c r="M262" s="39">
        <v>0.36152659456004582</v>
      </c>
      <c r="N262" s="39">
        <v>0.39880381285181998</v>
      </c>
      <c r="O262" s="39">
        <v>0.38605513237030659</v>
      </c>
      <c r="P262" s="39">
        <v>0.31143955916308391</v>
      </c>
      <c r="Q262" s="39">
        <v>0.4838503896331327</v>
      </c>
      <c r="R262" s="39">
        <v>0.66167922218973907</v>
      </c>
      <c r="S262" s="39">
        <v>0.48133949519059899</v>
      </c>
      <c r="T262" s="39">
        <v>0.89075705930639171</v>
      </c>
      <c r="U262" s="39">
        <v>0.89080235236457428</v>
      </c>
      <c r="V262" s="39">
        <v>0.55374163736012649</v>
      </c>
      <c r="W262" s="39">
        <v>0.49781374770511105</v>
      </c>
      <c r="X262" s="39">
        <v>0.4901624579408303</v>
      </c>
      <c r="Y262" s="39">
        <v>0.48205469057301442</v>
      </c>
      <c r="Z262" s="39">
        <v>0.47339656738252994</v>
      </c>
      <c r="AA262" s="39">
        <v>0.46304369853098015</v>
      </c>
      <c r="AB262" s="39">
        <v>0.45054264169030755</v>
      </c>
      <c r="AC262" s="39">
        <v>0.43803257701197645</v>
      </c>
      <c r="AD262" s="39">
        <v>0.42335538751727908</v>
      </c>
      <c r="AE262" s="39">
        <v>0.4087751126171425</v>
      </c>
      <c r="AF262" s="39">
        <v>0.39488883310627404</v>
      </c>
      <c r="AG262" s="39">
        <v>0.38116579708686554</v>
      </c>
      <c r="AH262" s="28">
        <v>0.35474702018247839</v>
      </c>
      <c r="AI262" s="28">
        <v>-0.37313383853365617</v>
      </c>
      <c r="AJ262" s="46">
        <v>6.5606821565891663E-2</v>
      </c>
      <c r="AK262" s="46">
        <v>-5.5292197838230361E-2</v>
      </c>
    </row>
    <row r="263" spans="1:44" ht="13.8" thickBot="1">
      <c r="A263" s="107" t="str">
        <f t="shared" si="13"/>
        <v>Biofuels_Ethanol exports</v>
      </c>
      <c r="B263" s="3" t="s">
        <v>47</v>
      </c>
      <c r="C263" s="39">
        <v>7.2918751338492405E-2</v>
      </c>
      <c r="D263" s="39">
        <v>7.9427285932932065E-2</v>
      </c>
      <c r="E263" s="39">
        <v>0.10529859096875896</v>
      </c>
      <c r="F263" s="39">
        <v>8.3520336466036127E-2</v>
      </c>
      <c r="G263" s="39">
        <v>0.10421641855546003</v>
      </c>
      <c r="H263" s="39">
        <v>0.17703525621954716</v>
      </c>
      <c r="I263" s="39">
        <v>0.18727211474347949</v>
      </c>
      <c r="J263" s="39">
        <v>0.20169543840928633</v>
      </c>
      <c r="K263" s="39">
        <v>0.28925008140441388</v>
      </c>
      <c r="L263" s="39">
        <v>0.27313959910002866</v>
      </c>
      <c r="M263" s="39">
        <v>0.34059049557179705</v>
      </c>
      <c r="N263" s="39">
        <v>0.34747994444539976</v>
      </c>
      <c r="O263" s="39">
        <v>0.37107485668386364</v>
      </c>
      <c r="P263" s="39">
        <v>0.37552908019203202</v>
      </c>
      <c r="Q263" s="39">
        <v>0.36583078397248497</v>
      </c>
      <c r="R263" s="39">
        <v>0.30146648314989971</v>
      </c>
      <c r="S263" s="39">
        <v>0.27749209451132123</v>
      </c>
      <c r="T263" s="39">
        <v>0.21045304148466606</v>
      </c>
      <c r="U263" s="39">
        <v>0.17682705348237318</v>
      </c>
      <c r="V263" s="39">
        <v>0.1482739954394357</v>
      </c>
      <c r="W263" s="39">
        <v>0.22254989889557653</v>
      </c>
      <c r="X263" s="39">
        <v>0.308221280194237</v>
      </c>
      <c r="Y263" s="39">
        <v>0.39914768735479833</v>
      </c>
      <c r="Z263" s="39">
        <v>0.47168781831845696</v>
      </c>
      <c r="AA263" s="39">
        <v>0.52001417156652607</v>
      </c>
      <c r="AB263" s="39">
        <v>0.51426911038936651</v>
      </c>
      <c r="AC263" s="39">
        <v>0.53000996626642094</v>
      </c>
      <c r="AD263" s="39">
        <v>0.44546301669400057</v>
      </c>
      <c r="AE263" s="39">
        <v>0.386951115903443</v>
      </c>
      <c r="AF263" s="39">
        <v>0.35958491591475589</v>
      </c>
      <c r="AG263" s="39">
        <v>0.33176636274951676</v>
      </c>
      <c r="AH263" s="28">
        <v>-4.4818150262730949E-3</v>
      </c>
      <c r="AI263" s="28">
        <v>0.1101756329233966</v>
      </c>
      <c r="AJ263" s="46">
        <v>-2.0003787305802236E-3</v>
      </c>
      <c r="AK263" s="46">
        <v>3.4205231486635235E-2</v>
      </c>
    </row>
    <row r="264" spans="1:44" ht="13.8" thickBot="1">
      <c r="A264" s="107" t="str">
        <f t="shared" si="13"/>
        <v>Biofuels_Biodiesel imports</v>
      </c>
      <c r="B264" s="3" t="s">
        <v>48</v>
      </c>
      <c r="C264" s="39">
        <v>0.26535563878475216</v>
      </c>
      <c r="D264" s="39">
        <v>0.48637410588134145</v>
      </c>
      <c r="E264" s="39">
        <v>0.9298630833480227</v>
      </c>
      <c r="F264" s="39">
        <v>1.4056688636299799</v>
      </c>
      <c r="G264" s="39">
        <v>1.5257665499945068</v>
      </c>
      <c r="H264" s="39">
        <v>1.6582221725139727</v>
      </c>
      <c r="I264" s="39">
        <v>2.3381034244340544</v>
      </c>
      <c r="J264" s="39">
        <v>2.3958724006830994</v>
      </c>
      <c r="K264" s="39">
        <v>0.93972905703640031</v>
      </c>
      <c r="L264" s="39">
        <v>0.79186594997253279</v>
      </c>
      <c r="M264" s="39">
        <v>0.8020110319623579</v>
      </c>
      <c r="N264" s="39">
        <v>0.94931805213289389</v>
      </c>
      <c r="O264" s="39">
        <v>1.5264440340752008</v>
      </c>
      <c r="P264" s="39">
        <v>3.489759607974718</v>
      </c>
      <c r="Q264" s="39">
        <v>3.6378970095262968</v>
      </c>
      <c r="R264" s="39">
        <v>3.1180087261787164</v>
      </c>
      <c r="S264" s="39">
        <v>2.8387120955706386</v>
      </c>
      <c r="T264" s="39">
        <v>2.7645720330635091</v>
      </c>
      <c r="U264" s="39">
        <v>2.2781230986395098</v>
      </c>
      <c r="V264" s="39">
        <v>2.5758643351765569</v>
      </c>
      <c r="W264" s="39">
        <v>2.403123143449335</v>
      </c>
      <c r="X264" s="39">
        <v>2.355368700398742</v>
      </c>
      <c r="Y264" s="39">
        <v>2.2584348393689804</v>
      </c>
      <c r="Z264" s="39">
        <v>2.2468025214132719</v>
      </c>
      <c r="AA264" s="39">
        <v>2.2156056088974947</v>
      </c>
      <c r="AB264" s="39">
        <v>2.2001779621136275</v>
      </c>
      <c r="AC264" s="39">
        <v>2.2186593831115053</v>
      </c>
      <c r="AD264" s="39">
        <v>2.2592410392198268</v>
      </c>
      <c r="AE264" s="39">
        <v>2.2637737237414237</v>
      </c>
      <c r="AF264" s="39">
        <v>2.256673166639346</v>
      </c>
      <c r="AG264" s="39">
        <v>2.2437789182080401</v>
      </c>
      <c r="AH264" s="28">
        <v>0.73590078170670092</v>
      </c>
      <c r="AI264" s="28">
        <v>-0.3833568242165124</v>
      </c>
      <c r="AJ264" s="46">
        <v>3.3412481339379525E-2</v>
      </c>
      <c r="AK264" s="46">
        <v>-1.3058383049612932E-2</v>
      </c>
    </row>
    <row r="265" spans="1:44" ht="13.8" thickBot="1">
      <c r="A265" s="107" t="str">
        <f t="shared" si="13"/>
        <v>Biofuels_Biodiesel exports</v>
      </c>
      <c r="B265" s="3" t="s">
        <v>49</v>
      </c>
      <c r="C265" s="39">
        <v>0.15200882868819865</v>
      </c>
      <c r="D265" s="39">
        <v>0.1931195248859511</v>
      </c>
      <c r="E265" s="39">
        <v>0.26813429530654853</v>
      </c>
      <c r="F265" s="39">
        <v>0.30940366155518539</v>
      </c>
      <c r="G265" s="39">
        <v>0.44344199203556411</v>
      </c>
      <c r="H265" s="39">
        <v>0.55514600291200911</v>
      </c>
      <c r="I265" s="39">
        <v>0.50122539021615553</v>
      </c>
      <c r="J265" s="39">
        <v>0.33076182618467564</v>
      </c>
      <c r="K265" s="39">
        <v>0.71215157388458949</v>
      </c>
      <c r="L265" s="39">
        <v>0.71919696567426206</v>
      </c>
      <c r="M265" s="39">
        <v>0.61954434453878859</v>
      </c>
      <c r="N265" s="39">
        <v>0.69806674081159836</v>
      </c>
      <c r="O265" s="39">
        <v>0.74304787760125857</v>
      </c>
      <c r="P265" s="39">
        <v>1.1340113322918099</v>
      </c>
      <c r="Q265" s="39">
        <v>1.6860202030344775</v>
      </c>
      <c r="R265" s="39">
        <v>1.4518178765386929</v>
      </c>
      <c r="S265" s="39">
        <v>0.80692126141904319</v>
      </c>
      <c r="T265" s="39">
        <v>0.72509618236827644</v>
      </c>
      <c r="U265" s="39">
        <v>1.1451910583056033</v>
      </c>
      <c r="V265" s="39">
        <v>1.0362086197264906</v>
      </c>
      <c r="W265" s="39">
        <v>1.0856237783302858</v>
      </c>
      <c r="X265" s="39">
        <v>1.1145778768877248</v>
      </c>
      <c r="Y265" s="39">
        <v>1.1538118304198683</v>
      </c>
      <c r="Z265" s="39">
        <v>1.1763708842168463</v>
      </c>
      <c r="AA265" s="39">
        <v>1.2030438624076416</v>
      </c>
      <c r="AB265" s="39">
        <v>1.2263286101723541</v>
      </c>
      <c r="AC265" s="39">
        <v>1.2418680596678322</v>
      </c>
      <c r="AD265" s="39">
        <v>1.252175002145643</v>
      </c>
      <c r="AE265" s="39">
        <v>1.2702168155255669</v>
      </c>
      <c r="AF265" s="39">
        <v>1.2906632325601364</v>
      </c>
      <c r="AG265" s="39">
        <v>1.3122947354046453</v>
      </c>
      <c r="AH265" s="28">
        <v>0.37768990393583413</v>
      </c>
      <c r="AI265" s="28">
        <v>0.41989190137367094</v>
      </c>
      <c r="AJ265" s="46">
        <v>5.6573189416842667E-2</v>
      </c>
      <c r="AK265" s="46">
        <v>3.2656470162020224E-2</v>
      </c>
    </row>
    <row r="266" spans="1:44" ht="13.8" thickBot="1">
      <c r="A266" s="107" t="str">
        <f t="shared" si="13"/>
        <v>Biofuels_Domestic use</v>
      </c>
      <c r="B266" s="1" t="s">
        <v>135</v>
      </c>
      <c r="C266" s="29">
        <v>4.0039181518128473</v>
      </c>
      <c r="D266" s="29">
        <v>5.7378570589452043</v>
      </c>
      <c r="E266" s="29">
        <v>7.7873938188090115</v>
      </c>
      <c r="F266" s="29">
        <v>9.7501627353459277</v>
      </c>
      <c r="G266" s="29">
        <v>11.585658770886692</v>
      </c>
      <c r="H266" s="29">
        <v>12.362931153402396</v>
      </c>
      <c r="I266" s="29">
        <v>13.077697762359342</v>
      </c>
      <c r="J266" s="29">
        <v>14.186308564597606</v>
      </c>
      <c r="K266" s="29">
        <v>12.810706591051201</v>
      </c>
      <c r="L266" s="29">
        <v>14.070144747783967</v>
      </c>
      <c r="M266" s="29">
        <v>13.809408895783843</v>
      </c>
      <c r="N266" s="29">
        <v>14.239534604055699</v>
      </c>
      <c r="O266" s="29">
        <v>15.67094970972698</v>
      </c>
      <c r="P266" s="29">
        <v>17.078329315553461</v>
      </c>
      <c r="Q266" s="29">
        <v>18.176154898085489</v>
      </c>
      <c r="R266" s="29">
        <v>18.360709027246671</v>
      </c>
      <c r="S266" s="29">
        <v>19.868396745618575</v>
      </c>
      <c r="T266" s="29">
        <v>19.966996606983137</v>
      </c>
      <c r="U266" s="29">
        <v>19.377379324798774</v>
      </c>
      <c r="V266" s="29">
        <v>20.176475209473747</v>
      </c>
      <c r="W266" s="29">
        <v>19.824058399259737</v>
      </c>
      <c r="X266" s="29">
        <v>19.812455615422788</v>
      </c>
      <c r="Y266" s="29">
        <v>19.549206135546271</v>
      </c>
      <c r="Z266" s="29">
        <v>19.362230797179322</v>
      </c>
      <c r="AA266" s="29">
        <v>19.042962325796445</v>
      </c>
      <c r="AB266" s="29">
        <v>18.611358339230271</v>
      </c>
      <c r="AC266" s="29">
        <v>18.403879769261145</v>
      </c>
      <c r="AD266" s="29">
        <v>18.295037079865196</v>
      </c>
      <c r="AE266" s="29">
        <v>17.635601114270116</v>
      </c>
      <c r="AF266" s="29">
        <v>16.849264102294281</v>
      </c>
      <c r="AG266" s="29">
        <v>15.805245199565688</v>
      </c>
      <c r="AH266" s="27">
        <v>6.3793532531307822</v>
      </c>
      <c r="AI266" s="27">
        <v>-3.9323456929011424</v>
      </c>
      <c r="AJ266" s="45">
        <v>3.9811216255963441E-2</v>
      </c>
      <c r="AK266" s="45">
        <v>-1.8344905991411253E-2</v>
      </c>
    </row>
    <row r="267" spans="1:44" ht="13.8" thickBot="1">
      <c r="A267" s="107" t="str">
        <f t="shared" si="13"/>
        <v>Biofuels_Ethanol for fuel</v>
      </c>
      <c r="B267" s="2" t="s">
        <v>25</v>
      </c>
      <c r="C267" s="30">
        <v>0.44831667919664797</v>
      </c>
      <c r="D267" s="30">
        <v>0.7726798212111754</v>
      </c>
      <c r="E267" s="30">
        <v>0.97399853394308566</v>
      </c>
      <c r="F267" s="30">
        <v>1.3287559598655756</v>
      </c>
      <c r="G267" s="30">
        <v>1.8272246415753379</v>
      </c>
      <c r="H267" s="30">
        <v>1.7544875056480493</v>
      </c>
      <c r="I267" s="30">
        <v>2.0015591456746828</v>
      </c>
      <c r="J267" s="30">
        <v>2.0206349973147111</v>
      </c>
      <c r="K267" s="30">
        <v>2.0166482607272882</v>
      </c>
      <c r="L267" s="30">
        <v>2.1215889281365259</v>
      </c>
      <c r="M267" s="30">
        <v>2.038018387471991</v>
      </c>
      <c r="N267" s="30">
        <v>1.9806511924976051</v>
      </c>
      <c r="O267" s="30">
        <v>2.2462922675903458</v>
      </c>
      <c r="P267" s="30">
        <v>2.3988380954904485</v>
      </c>
      <c r="Q267" s="30">
        <v>2.6342756941006695</v>
      </c>
      <c r="R267" s="30">
        <v>2.4996633986678658</v>
      </c>
      <c r="S267" s="30">
        <v>2.6625863100607861</v>
      </c>
      <c r="T267" s="30">
        <v>2.5968977417403152</v>
      </c>
      <c r="U267" s="30">
        <v>2.6837537045138395</v>
      </c>
      <c r="V267" s="30">
        <v>2.7301487275122822</v>
      </c>
      <c r="W267" s="30">
        <v>2.7537865908726102</v>
      </c>
      <c r="X267" s="30">
        <v>2.7671644519488252</v>
      </c>
      <c r="Y267" s="30">
        <v>2.7530870039579218</v>
      </c>
      <c r="Z267" s="30">
        <v>2.7167996639009186</v>
      </c>
      <c r="AA267" s="30">
        <v>2.6647942073071076</v>
      </c>
      <c r="AB267" s="30">
        <v>2.5891821690638119</v>
      </c>
      <c r="AC267" s="30">
        <v>2.5107778213826641</v>
      </c>
      <c r="AD267" s="30">
        <v>2.4299173561524743</v>
      </c>
      <c r="AE267" s="30">
        <v>2.3007728120573669</v>
      </c>
      <c r="AF267" s="30">
        <v>2.1529468719378793</v>
      </c>
      <c r="AG267" s="30">
        <v>1.9054426681964025</v>
      </c>
      <c r="AH267" s="28">
        <v>0.63479845086608622</v>
      </c>
      <c r="AI267" s="28">
        <v>-0.74230325057524427</v>
      </c>
      <c r="AJ267" s="46">
        <v>2.7789997055989772E-2</v>
      </c>
      <c r="AK267" s="46">
        <v>-2.7043781294693425E-2</v>
      </c>
    </row>
    <row r="268" spans="1:44" ht="13.8" thickBot="1">
      <c r="A268" s="107" t="str">
        <f t="shared" si="13"/>
        <v>Biofuels_non fuel use of ethanol</v>
      </c>
      <c r="B268" s="3" t="s">
        <v>15</v>
      </c>
      <c r="C268" s="39">
        <v>0.77002804408549286</v>
      </c>
      <c r="D268" s="39">
        <v>0.84571717547344416</v>
      </c>
      <c r="E268" s="39">
        <v>1.0423334274780003</v>
      </c>
      <c r="F268" s="39">
        <v>1.1740402144601736</v>
      </c>
      <c r="G268" s="39">
        <v>0.9409030987395991</v>
      </c>
      <c r="H268" s="39">
        <v>0.81958864775434725</v>
      </c>
      <c r="I268" s="39">
        <v>0.83346161668466057</v>
      </c>
      <c r="J268" s="39">
        <v>0.86246356728288898</v>
      </c>
      <c r="K268" s="39">
        <v>0.88294033032387498</v>
      </c>
      <c r="L268" s="39">
        <v>1.1090568196474633</v>
      </c>
      <c r="M268" s="39">
        <v>0.90299150831183717</v>
      </c>
      <c r="N268" s="39">
        <v>0.9688135024362281</v>
      </c>
      <c r="O268" s="39">
        <v>0.82482234881054739</v>
      </c>
      <c r="P268" s="39">
        <v>0.93950573230151901</v>
      </c>
      <c r="Q268" s="39">
        <v>0.86493406420177688</v>
      </c>
      <c r="R268" s="39">
        <v>1.1236724921180852</v>
      </c>
      <c r="S268" s="39">
        <v>1.0855904055603325</v>
      </c>
      <c r="T268" s="39">
        <v>1.0855904055603325</v>
      </c>
      <c r="U268" s="39">
        <v>1.0855904055603325</v>
      </c>
      <c r="V268" s="39">
        <v>1.0198802906774398</v>
      </c>
      <c r="W268" s="39">
        <v>1.0198802906774398</v>
      </c>
      <c r="X268" s="39">
        <v>1.0198802906774398</v>
      </c>
      <c r="Y268" s="39">
        <v>1.0198802906774398</v>
      </c>
      <c r="Z268" s="39">
        <v>1.0198802906774398</v>
      </c>
      <c r="AA268" s="39">
        <v>1.0198802906774398</v>
      </c>
      <c r="AB268" s="39">
        <v>1.0198802906774398</v>
      </c>
      <c r="AC268" s="39">
        <v>1.0198802906774398</v>
      </c>
      <c r="AD268" s="39">
        <v>1.0198802906774398</v>
      </c>
      <c r="AE268" s="39">
        <v>1.0198802906774398</v>
      </c>
      <c r="AF268" s="39">
        <v>1.0198802906774398</v>
      </c>
      <c r="AG268" s="39">
        <v>1.0198802906774398</v>
      </c>
      <c r="AH268" s="28">
        <v>0.22596856746319094</v>
      </c>
      <c r="AI268" s="28">
        <v>-6.571011488289269E-2</v>
      </c>
      <c r="AJ268" s="46">
        <v>2.3613148035469038E-2</v>
      </c>
      <c r="AK268" s="46">
        <v>-5.1897144296605413E-3</v>
      </c>
    </row>
    <row r="269" spans="1:44" ht="13.8" thickBot="1">
      <c r="A269" s="107" t="str">
        <f t="shared" si="13"/>
        <v>Biofuels_Biodiesel</v>
      </c>
      <c r="B269" s="2" t="s">
        <v>14</v>
      </c>
      <c r="C269" s="30">
        <v>2.7855734285307063</v>
      </c>
      <c r="D269" s="30">
        <v>4.1194600622605844</v>
      </c>
      <c r="E269" s="30">
        <v>5.7710618573879255</v>
      </c>
      <c r="F269" s="30">
        <v>7.2473665610201792</v>
      </c>
      <c r="G269" s="30">
        <v>8.8175310305717556</v>
      </c>
      <c r="H269" s="30">
        <v>9.7888549999999999</v>
      </c>
      <c r="I269" s="30">
        <v>10.242676999999999</v>
      </c>
      <c r="J269" s="30">
        <v>11.303210000000007</v>
      </c>
      <c r="K269" s="30">
        <v>9.9111180000000374</v>
      </c>
      <c r="L269" s="30">
        <v>10.839498999999979</v>
      </c>
      <c r="M269" s="30">
        <v>10.868399000000014</v>
      </c>
      <c r="N269" s="30">
        <v>11.290069909121867</v>
      </c>
      <c r="O269" s="30">
        <v>12.599835093326087</v>
      </c>
      <c r="P269" s="30">
        <v>13.739985487761494</v>
      </c>
      <c r="Q269" s="30">
        <v>14.676945139783042</v>
      </c>
      <c r="R269" s="30">
        <v>14.737373136460718</v>
      </c>
      <c r="S269" s="30">
        <v>16.120220029997459</v>
      </c>
      <c r="T269" s="30">
        <v>16.284508459682488</v>
      </c>
      <c r="U269" s="30">
        <v>15.608035214724602</v>
      </c>
      <c r="V269" s="30">
        <v>16.426446191284025</v>
      </c>
      <c r="W269" s="30">
        <v>16.050391517709688</v>
      </c>
      <c r="X269" s="30">
        <v>16.025410872796524</v>
      </c>
      <c r="Y269" s="30">
        <v>15.77623884091091</v>
      </c>
      <c r="Z269" s="30">
        <v>15.625550842600962</v>
      </c>
      <c r="AA269" s="30">
        <v>15.3582878278119</v>
      </c>
      <c r="AB269" s="30">
        <v>15.00229587948902</v>
      </c>
      <c r="AC269" s="30">
        <v>14.873221657201041</v>
      </c>
      <c r="AD269" s="30">
        <v>14.84523943303528</v>
      </c>
      <c r="AE269" s="30">
        <v>14.314948011535309</v>
      </c>
      <c r="AF269" s="30">
        <v>13.676436939678963</v>
      </c>
      <c r="AG269" s="30">
        <v>12.879922240691846</v>
      </c>
      <c r="AH269" s="28">
        <v>5.5185862348015018</v>
      </c>
      <c r="AI269" s="28">
        <v>-3.124332327443005</v>
      </c>
      <c r="AJ269" s="46">
        <v>4.3191244597038152E-2</v>
      </c>
      <c r="AK269" s="46">
        <v>-1.7935944213245403E-2</v>
      </c>
    </row>
    <row r="270" spans="1:44" ht="13.8" thickBot="1">
      <c r="A270" s="107" t="str">
        <f t="shared" si="13"/>
        <v>Biofuels_Gasoline consumption</v>
      </c>
      <c r="B270" s="2" t="s">
        <v>119</v>
      </c>
      <c r="C270" s="30">
        <v>94.118773497999982</v>
      </c>
      <c r="D270" s="30">
        <v>90.839881683999991</v>
      </c>
      <c r="E270" s="30">
        <v>87.68890652799999</v>
      </c>
      <c r="F270" s="30">
        <v>83.242563251999997</v>
      </c>
      <c r="G270" s="30">
        <v>80.073287381999947</v>
      </c>
      <c r="H270" s="30">
        <v>75.486804268</v>
      </c>
      <c r="I270" s="30">
        <v>72.675158279999962</v>
      </c>
      <c r="J270" s="30">
        <v>67.467636915999975</v>
      </c>
      <c r="K270" s="30">
        <v>65.368215665999983</v>
      </c>
      <c r="L270" s="30">
        <v>65.107396413999993</v>
      </c>
      <c r="M270" s="30">
        <v>64.138787272000002</v>
      </c>
      <c r="N270" s="30">
        <v>64.355864344000011</v>
      </c>
      <c r="O270" s="30">
        <v>64.729142355999997</v>
      </c>
      <c r="P270" s="30">
        <v>64.84292413999998</v>
      </c>
      <c r="Q270" s="30">
        <v>66.250390335999981</v>
      </c>
      <c r="R270" s="30">
        <v>56.942120221999978</v>
      </c>
      <c r="S270" s="30">
        <v>62.151709455999992</v>
      </c>
      <c r="T270" s="30">
        <v>63.022278960941591</v>
      </c>
      <c r="U270" s="30">
        <v>62.753798331127832</v>
      </c>
      <c r="V270" s="30">
        <v>61.591431455901855</v>
      </c>
      <c r="W270" s="30">
        <v>60.012178167750569</v>
      </c>
      <c r="X270" s="30">
        <v>58.320557065774842</v>
      </c>
      <c r="Y270" s="30">
        <v>56.176432913037729</v>
      </c>
      <c r="Z270" s="30">
        <v>53.725423418653172</v>
      </c>
      <c r="AA270" s="30">
        <v>51.119620473131249</v>
      </c>
      <c r="AB270" s="30">
        <v>48.225591425710157</v>
      </c>
      <c r="AC270" s="30">
        <v>45.444490216994787</v>
      </c>
      <c r="AD270" s="30">
        <v>42.772929487610071</v>
      </c>
      <c r="AE270" s="30">
        <v>40.098659619332082</v>
      </c>
      <c r="AF270" s="30">
        <v>37.150790405419343</v>
      </c>
      <c r="AG270" s="30">
        <v>32.554367169757704</v>
      </c>
      <c r="AH270" s="28">
        <v>-5.8610747046434994</v>
      </c>
      <c r="AI270" s="28">
        <v>-30.088228412932104</v>
      </c>
      <c r="AJ270" s="46">
        <v>-8.904303509959419E-3</v>
      </c>
      <c r="AK270" s="46">
        <v>-5.3083626672860817E-2</v>
      </c>
    </row>
    <row r="271" spans="1:44" ht="13.8" thickBot="1">
      <c r="A271" s="107" t="str">
        <f t="shared" si="13"/>
        <v>Biofuels_Diesel consumption</v>
      </c>
      <c r="B271" s="2" t="s">
        <v>30</v>
      </c>
      <c r="C271" s="30">
        <v>161.63100060000002</v>
      </c>
      <c r="D271" s="30">
        <v>161.87872600000006</v>
      </c>
      <c r="E271" s="30">
        <v>162.12625840000004</v>
      </c>
      <c r="F271" s="30">
        <v>162.37407870000007</v>
      </c>
      <c r="G271" s="30">
        <v>162.62172110000003</v>
      </c>
      <c r="H271" s="30">
        <v>162.86954350000002</v>
      </c>
      <c r="I271" s="30">
        <v>172.34996130000007</v>
      </c>
      <c r="J271" s="30">
        <v>167.80055600000009</v>
      </c>
      <c r="K271" s="30">
        <v>159.10076280000004</v>
      </c>
      <c r="L271" s="30">
        <v>169.8068906</v>
      </c>
      <c r="M271" s="30">
        <v>174.27266900000006</v>
      </c>
      <c r="N271" s="30">
        <v>177.49120208751319</v>
      </c>
      <c r="O271" s="30">
        <v>181.18098681570655</v>
      </c>
      <c r="P271" s="30">
        <v>180.83616415878481</v>
      </c>
      <c r="Q271" s="30">
        <v>181.09299128212481</v>
      </c>
      <c r="R271" s="30">
        <v>159.10314992356919</v>
      </c>
      <c r="S271" s="30">
        <v>172.11530863749704</v>
      </c>
      <c r="T271" s="30">
        <v>173.86941334129079</v>
      </c>
      <c r="U271" s="30">
        <v>170.91734605653713</v>
      </c>
      <c r="V271" s="30">
        <v>167.10723706929261</v>
      </c>
      <c r="W271" s="30">
        <v>161.56687883223901</v>
      </c>
      <c r="X271" s="30">
        <v>156.41697024126378</v>
      </c>
      <c r="Y271" s="30">
        <v>149.97314560125778</v>
      </c>
      <c r="Z271" s="30">
        <v>142.95964107664602</v>
      </c>
      <c r="AA271" s="30">
        <v>135.68954214212269</v>
      </c>
      <c r="AB271" s="30">
        <v>127.61564488258493</v>
      </c>
      <c r="AC271" s="30">
        <v>121.1806588289821</v>
      </c>
      <c r="AD271" s="30">
        <v>115.52212274875659</v>
      </c>
      <c r="AE271" s="30">
        <v>109.85674459711619</v>
      </c>
      <c r="AF271" s="30">
        <v>103.75245815761792</v>
      </c>
      <c r="AG271" s="30">
        <v>96.68276213760403</v>
      </c>
      <c r="AH271" s="28">
        <v>5.8835959784416048</v>
      </c>
      <c r="AI271" s="28">
        <v>-75.617927207504309</v>
      </c>
      <c r="AJ271" s="46">
        <v>3.4804323577262153E-3</v>
      </c>
      <c r="AK271" s="46">
        <v>-4.7009650276051085E-2</v>
      </c>
    </row>
    <row r="272" spans="1:44" ht="13.8" thickBot="1">
      <c r="A272" s="107" t="str">
        <f t="shared" si="13"/>
        <v>Biofuels_Biofuels energy share (% RED counting)</v>
      </c>
      <c r="B272" s="20" t="s">
        <v>17</v>
      </c>
      <c r="C272" s="40">
        <v>1.3476405711308159</v>
      </c>
      <c r="D272" s="40">
        <v>2.0278248877685234</v>
      </c>
      <c r="E272" s="40">
        <v>2.8905325512591937</v>
      </c>
      <c r="F272" s="40">
        <v>3.6512078520337878</v>
      </c>
      <c r="G272" s="40">
        <v>4.5917087289757568</v>
      </c>
      <c r="H272" s="40">
        <v>5.0239680353020706</v>
      </c>
      <c r="I272" s="40">
        <v>5.2469154508354388</v>
      </c>
      <c r="J272" s="40">
        <v>6.1521221882596748</v>
      </c>
      <c r="K272" s="40">
        <v>5.9461798387841522</v>
      </c>
      <c r="L272" s="40">
        <v>6.2155622509505744</v>
      </c>
      <c r="M272" s="40">
        <v>6.2443894689104802</v>
      </c>
      <c r="N272" s="40">
        <v>6.3892454942795105</v>
      </c>
      <c r="O272" s="40">
        <v>6.9877522004845369</v>
      </c>
      <c r="P272" s="40">
        <v>7.7519936950561084</v>
      </c>
      <c r="Q272" s="40">
        <v>8.5408031018271728</v>
      </c>
      <c r="R272" s="40">
        <v>9.9512254333419072</v>
      </c>
      <c r="S272" s="40">
        <v>10.381915181474477</v>
      </c>
      <c r="T272" s="40">
        <v>10.392455015579207</v>
      </c>
      <c r="U272" s="40">
        <v>10.483152703978819</v>
      </c>
      <c r="V272" s="40">
        <v>11.430777075973188</v>
      </c>
      <c r="W272" s="40">
        <v>11.782080711157871</v>
      </c>
      <c r="X272" s="40">
        <v>12.195386820893679</v>
      </c>
      <c r="Y272" s="40">
        <v>12.575543276337797</v>
      </c>
      <c r="Z272" s="40">
        <v>13.08449455663783</v>
      </c>
      <c r="AA272" s="40">
        <v>13.658021179475011</v>
      </c>
      <c r="AB272" s="40">
        <v>14.259972886792477</v>
      </c>
      <c r="AC272" s="40">
        <v>14.947788036069149</v>
      </c>
      <c r="AD272" s="40">
        <v>15.604643864443124</v>
      </c>
      <c r="AE272" s="40">
        <v>15.925430063924431</v>
      </c>
      <c r="AF272" s="40">
        <v>16.268362314563912</v>
      </c>
      <c r="AG272" s="40">
        <v>16.630863875940221</v>
      </c>
      <c r="AH272" s="27">
        <v>4.6374351410510783</v>
      </c>
      <c r="AI272" s="27">
        <v>6.2116895755960542</v>
      </c>
      <c r="AJ272" s="45">
        <v>6.0663150442060922E-2</v>
      </c>
      <c r="AK272" s="45">
        <v>3.9736903705886562E-2</v>
      </c>
    </row>
    <row r="273" spans="1:44" ht="13.8" thickBot="1">
      <c r="A273" s="107" t="str">
        <f t="shared" si="13"/>
        <v>Biofuels_Energy share: 1st-generation</v>
      </c>
      <c r="B273" s="2" t="s">
        <v>50</v>
      </c>
      <c r="C273" s="30">
        <v>1.1965026919032453</v>
      </c>
      <c r="D273" s="30">
        <v>1.8683556654797866</v>
      </c>
      <c r="E273" s="30">
        <v>2.5425084740702264</v>
      </c>
      <c r="F273" s="30">
        <v>3.3761019272269501</v>
      </c>
      <c r="G273" s="30">
        <v>4.2382177561523022</v>
      </c>
      <c r="H273" s="30">
        <v>4.7223325975271608</v>
      </c>
      <c r="I273" s="30">
        <v>4.8118232156369984</v>
      </c>
      <c r="J273" s="30">
        <v>5.2451362404261799</v>
      </c>
      <c r="K273" s="30">
        <v>4.7509603042316035</v>
      </c>
      <c r="L273" s="30">
        <v>4.8904250624264884</v>
      </c>
      <c r="M273" s="30">
        <v>4.6514489194158131</v>
      </c>
      <c r="N273" s="30">
        <v>4.6533394467056368</v>
      </c>
      <c r="O273" s="30">
        <v>5.1620565977160604</v>
      </c>
      <c r="P273" s="30">
        <v>5.4675432549125436</v>
      </c>
      <c r="Q273" s="30">
        <v>5.5445051347831669</v>
      </c>
      <c r="R273" s="30">
        <v>6.1035102306010094</v>
      </c>
      <c r="S273" s="30">
        <v>5.7508943955025762</v>
      </c>
      <c r="T273" s="30">
        <v>5.6441846399789535</v>
      </c>
      <c r="U273" s="30">
        <v>5.2693281230786555</v>
      </c>
      <c r="V273" s="30">
        <v>5.4239167396179848</v>
      </c>
      <c r="W273" s="30">
        <v>5.2953026068212576</v>
      </c>
      <c r="X273" s="30">
        <v>5.4154515720818486</v>
      </c>
      <c r="Y273" s="30">
        <v>5.5123850351935166</v>
      </c>
      <c r="Z273" s="30">
        <v>5.6823708528312427</v>
      </c>
      <c r="AA273" s="30">
        <v>5.756962174012064</v>
      </c>
      <c r="AB273" s="30">
        <v>5.871829403652308</v>
      </c>
      <c r="AC273" s="30">
        <v>6.0459394256188066</v>
      </c>
      <c r="AD273" s="30">
        <v>6.3540653515603331</v>
      </c>
      <c r="AE273" s="30">
        <v>6.3688204530783761</v>
      </c>
      <c r="AF273" s="30">
        <v>6.3343466708156964</v>
      </c>
      <c r="AG273" s="30">
        <v>6.3840383099548017</v>
      </c>
      <c r="AH273" s="28">
        <v>0.61882913275513385</v>
      </c>
      <c r="AI273" s="28">
        <v>0.82923592376807331</v>
      </c>
      <c r="AJ273" s="46">
        <v>1.188132686957573E-2</v>
      </c>
      <c r="AK273" s="46">
        <v>1.1662315036290005E-2</v>
      </c>
    </row>
    <row r="274" spans="1:44" ht="13.8" thickBot="1">
      <c r="A274" s="107" t="str">
        <f t="shared" si="13"/>
        <v>Biofuels_Energy share: based on waste oils</v>
      </c>
      <c r="B274" s="2" t="s">
        <v>51</v>
      </c>
      <c r="C274" s="30">
        <v>7.4567714771334698E-2</v>
      </c>
      <c r="D274" s="30">
        <v>7.8721376291522815E-2</v>
      </c>
      <c r="E274" s="30">
        <v>0.17298702647668582</v>
      </c>
      <c r="F274" s="30">
        <v>0.13651042735128013</v>
      </c>
      <c r="G274" s="30">
        <v>0.17569039983370016</v>
      </c>
      <c r="H274" s="30">
        <v>0.14974342541023053</v>
      </c>
      <c r="I274" s="30">
        <v>0.21604262275619351</v>
      </c>
      <c r="J274" s="30">
        <v>0.45205955188502872</v>
      </c>
      <c r="K274" s="30">
        <v>0.59720476265984734</v>
      </c>
      <c r="L274" s="30">
        <v>0.6570404274232966</v>
      </c>
      <c r="M274" s="30">
        <v>0.78793612151537884</v>
      </c>
      <c r="N274" s="30">
        <v>0.86063789624538367</v>
      </c>
      <c r="O274" s="30">
        <v>0.90502822842969732</v>
      </c>
      <c r="P274" s="30">
        <v>1.1333451647564947</v>
      </c>
      <c r="Q274" s="30">
        <v>1.4814346470942572</v>
      </c>
      <c r="R274" s="30">
        <v>1.9042381639275001</v>
      </c>
      <c r="S274" s="30">
        <v>2.2913188126261677</v>
      </c>
      <c r="T274" s="30">
        <v>2.3408483541343115</v>
      </c>
      <c r="U274" s="30">
        <v>2.5696650607733083</v>
      </c>
      <c r="V274" s="30">
        <v>2.9594720934071153</v>
      </c>
      <c r="W274" s="30">
        <v>3.1903800166233669</v>
      </c>
      <c r="X274" s="30">
        <v>3.3303966718963158</v>
      </c>
      <c r="Y274" s="30">
        <v>3.4673105028827576</v>
      </c>
      <c r="Z274" s="30">
        <v>3.6306430962910619</v>
      </c>
      <c r="AA274" s="30">
        <v>3.8692294144734158</v>
      </c>
      <c r="AB274" s="30">
        <v>4.1058546742879569</v>
      </c>
      <c r="AC274" s="30">
        <v>4.3520403656234015</v>
      </c>
      <c r="AD274" s="30">
        <v>4.5260806647967806</v>
      </c>
      <c r="AE274" s="30">
        <v>4.6788891581850587</v>
      </c>
      <c r="AF274" s="30">
        <v>4.8671005631860789</v>
      </c>
      <c r="AG274" s="30">
        <v>5.0276559355713779</v>
      </c>
      <c r="AH274" s="28">
        <v>1.9788417634109057</v>
      </c>
      <c r="AI274" s="28">
        <v>2.6270451930601157</v>
      </c>
      <c r="AJ274" s="46">
        <v>0.18993903399784884</v>
      </c>
      <c r="AK274" s="46">
        <v>6.3539563802871069E-2</v>
      </c>
    </row>
    <row r="275" spans="1:44" ht="13.8" thickBot="1">
      <c r="A275" s="107" t="str">
        <f t="shared" si="13"/>
        <v>Biofuels_Energy share: other advanced</v>
      </c>
      <c r="B275" s="2" t="s">
        <v>118</v>
      </c>
      <c r="C275" s="30">
        <v>1.0012248424506244E-3</v>
      </c>
      <c r="D275" s="30">
        <v>1.0132348528456485E-3</v>
      </c>
      <c r="E275" s="30">
        <v>1.025012117797777E-3</v>
      </c>
      <c r="F275" s="30">
        <v>1.0425350521387426E-3</v>
      </c>
      <c r="G275" s="30">
        <v>1.0550865780268753E-3</v>
      </c>
      <c r="H275" s="30">
        <v>1.0742934772241921E-3</v>
      </c>
      <c r="I275" s="30">
        <v>1.5034948430264487E-3</v>
      </c>
      <c r="J275" s="30">
        <v>1.4334220317189421E-3</v>
      </c>
      <c r="K275" s="30">
        <v>4.0500461642685166E-4</v>
      </c>
      <c r="L275" s="30">
        <v>5.5281668387464422E-3</v>
      </c>
      <c r="M275" s="30">
        <v>8.5341532319546873E-3</v>
      </c>
      <c r="N275" s="30">
        <v>7.3151275415528957E-3</v>
      </c>
      <c r="O275" s="30">
        <v>7.8195729545409137E-3</v>
      </c>
      <c r="P275" s="30">
        <v>8.8800553152878683E-3</v>
      </c>
      <c r="Q275" s="30">
        <v>1.6714336427745766E-2</v>
      </c>
      <c r="R275" s="30">
        <v>1.9619437442948803E-2</v>
      </c>
      <c r="S275" s="30">
        <v>2.4191580359782812E-2</v>
      </c>
      <c r="T275" s="30">
        <v>3.3286833665815488E-2</v>
      </c>
      <c r="U275" s="30">
        <v>3.7247229676773512E-2</v>
      </c>
      <c r="V275" s="30">
        <v>4.3958074770486369E-2</v>
      </c>
      <c r="W275" s="30">
        <v>5.300903554493995E-2</v>
      </c>
      <c r="X275" s="30">
        <v>5.9570952509599664E-2</v>
      </c>
      <c r="Y275" s="30">
        <v>6.426861768938244E-2</v>
      </c>
      <c r="Z275" s="30">
        <v>7.0418755612231876E-2</v>
      </c>
      <c r="AA275" s="30">
        <v>8.1300088258057387E-2</v>
      </c>
      <c r="AB275" s="30">
        <v>8.8217067282127248E-2</v>
      </c>
      <c r="AC275" s="30">
        <v>9.8883939601769874E-2</v>
      </c>
      <c r="AD275" s="30">
        <v>9.9208591644615249E-2</v>
      </c>
      <c r="AE275" s="30">
        <v>9.9415647237968391E-2</v>
      </c>
      <c r="AF275" s="30">
        <v>9.990725868802891E-2</v>
      </c>
      <c r="AG275" s="30">
        <v>9.5756847421332225E-2</v>
      </c>
      <c r="AH275" s="28">
        <v>3.0461240737066526E-2</v>
      </c>
      <c r="AI275" s="28">
        <v>6.4181632853874959E-2</v>
      </c>
      <c r="AJ275" s="46">
        <v>0.39716318070713613</v>
      </c>
      <c r="AK275" s="46">
        <v>9.6861923799478333E-2</v>
      </c>
    </row>
    <row r="276" spans="1:44" ht="13.8" thickBot="1">
      <c r="A276" s="107" t="str">
        <f t="shared" si="13"/>
        <v>Biofuels_Energy share: Ethanol in Gasoline</v>
      </c>
      <c r="B276" s="2" t="s">
        <v>120</v>
      </c>
      <c r="C276" s="30">
        <v>0.48631103448900004</v>
      </c>
      <c r="D276" s="30">
        <v>0.86841736091599997</v>
      </c>
      <c r="E276" s="30">
        <v>1.134015876861</v>
      </c>
      <c r="F276" s="30">
        <v>1.6296909993299999</v>
      </c>
      <c r="G276" s="30">
        <v>2.329752417246902</v>
      </c>
      <c r="H276" s="30">
        <v>2.3729289027564744</v>
      </c>
      <c r="I276" s="30">
        <v>2.8118226691993962</v>
      </c>
      <c r="J276" s="30">
        <v>3.057721013873139</v>
      </c>
      <c r="K276" s="30">
        <v>3.149698706559465</v>
      </c>
      <c r="L276" s="30">
        <v>3.3268743443677833</v>
      </c>
      <c r="M276" s="30">
        <v>3.2440895963472736</v>
      </c>
      <c r="N276" s="30">
        <v>3.1421387490153894</v>
      </c>
      <c r="O276" s="30">
        <v>3.5430060640973511</v>
      </c>
      <c r="P276" s="30">
        <v>3.7769725804198582</v>
      </c>
      <c r="Q276" s="30">
        <v>4.0595535035144179</v>
      </c>
      <c r="R276" s="30">
        <v>4.4818094031270039</v>
      </c>
      <c r="S276" s="30">
        <v>4.3737716251750633</v>
      </c>
      <c r="T276" s="30">
        <v>4.206939159027872</v>
      </c>
      <c r="U276" s="30">
        <v>4.3662452431250847</v>
      </c>
      <c r="V276" s="30">
        <v>4.5255513272222974</v>
      </c>
      <c r="W276" s="30">
        <v>4.6848574113195101</v>
      </c>
      <c r="X276" s="30">
        <v>4.8441634954167236</v>
      </c>
      <c r="Y276" s="30">
        <v>5.0034695795139363</v>
      </c>
      <c r="Z276" s="30">
        <v>5.162775663611149</v>
      </c>
      <c r="AA276" s="30">
        <v>5.3220817477083617</v>
      </c>
      <c r="AB276" s="30">
        <v>5.4813878318055744</v>
      </c>
      <c r="AC276" s="30">
        <v>5.640693915902788</v>
      </c>
      <c r="AD276" s="30">
        <v>5.8000000000000007</v>
      </c>
      <c r="AE276" s="30">
        <v>5.8579999999999997</v>
      </c>
      <c r="AF276" s="30">
        <v>5.9165799999999997</v>
      </c>
      <c r="AG276" s="30">
        <v>5.9757458000000003</v>
      </c>
      <c r="AH276" s="28">
        <v>1.3092378792320063</v>
      </c>
      <c r="AI276" s="28">
        <v>1.6600937908906603</v>
      </c>
      <c r="AJ276" s="46">
        <v>3.6811394524199702E-2</v>
      </c>
      <c r="AK276" s="46">
        <v>2.7492849088126992E-2</v>
      </c>
    </row>
    <row r="277" spans="1:44" ht="13.8" thickBot="1">
      <c r="A277" s="107" t="str">
        <f t="shared" si="13"/>
        <v>Biofuels_Energy share: Biodiesel in Diesel</v>
      </c>
      <c r="B277" s="2" t="s">
        <v>73</v>
      </c>
      <c r="C277" s="30">
        <v>1.7296822862412173</v>
      </c>
      <c r="D277" s="30">
        <v>2.5540353690653825</v>
      </c>
      <c r="E277" s="30">
        <v>3.5725536344514404</v>
      </c>
      <c r="F277" s="30">
        <v>4.479607015773059</v>
      </c>
      <c r="G277" s="30">
        <v>5.4418282624939174</v>
      </c>
      <c r="H277" s="30">
        <v>6.0320982212144738</v>
      </c>
      <c r="I277" s="30">
        <v>5.9645636242923912</v>
      </c>
      <c r="J277" s="30">
        <v>6.7605929636003026</v>
      </c>
      <c r="K277" s="30">
        <v>6.2521123431665551</v>
      </c>
      <c r="L277" s="30">
        <v>6.4066395194919012</v>
      </c>
      <c r="M277" s="30">
        <v>6.2591113761556612</v>
      </c>
      <c r="N277" s="30">
        <v>6.3840486601721906</v>
      </c>
      <c r="O277" s="30">
        <v>6.9795693785168114</v>
      </c>
      <c r="P277" s="30">
        <v>7.6256589136921553</v>
      </c>
      <c r="Q277" s="30">
        <v>8.134117032963406</v>
      </c>
      <c r="R277" s="30">
        <v>9.2964618182198304</v>
      </c>
      <c r="S277" s="30">
        <v>9.4</v>
      </c>
      <c r="T277" s="30">
        <v>9.4</v>
      </c>
      <c r="U277" s="30">
        <v>9.1651269270427402</v>
      </c>
      <c r="V277" s="30">
        <v>9.8656282109748119</v>
      </c>
      <c r="W277" s="30">
        <v>9.9703334583200149</v>
      </c>
      <c r="X277" s="30">
        <v>10.282570407382289</v>
      </c>
      <c r="Y277" s="30">
        <v>10.557628113134522</v>
      </c>
      <c r="Z277" s="30">
        <v>10.969789032329228</v>
      </c>
      <c r="AA277" s="30">
        <v>11.359855670410356</v>
      </c>
      <c r="AB277" s="30">
        <v>11.798592325055829</v>
      </c>
      <c r="AC277" s="30">
        <v>12.318224908033578</v>
      </c>
      <c r="AD277" s="30">
        <v>12.897289079673744</v>
      </c>
      <c r="AE277" s="30">
        <v>13.077942934345824</v>
      </c>
      <c r="AF277" s="30">
        <v>13.229729378352662</v>
      </c>
      <c r="AG277" s="30">
        <v>13.370282391362631</v>
      </c>
      <c r="AH277" s="28">
        <v>2.9959526653278301</v>
      </c>
      <c r="AI277" s="28">
        <v>4.0485734156817177</v>
      </c>
      <c r="AJ277" s="46">
        <v>3.9533066292580375E-2</v>
      </c>
      <c r="AK277" s="46">
        <v>3.0513660879593285E-2</v>
      </c>
    </row>
    <row r="278" spans="1:44" ht="13.8" thickBot="1">
      <c r="A278" s="107" t="str">
        <f t="shared" si="13"/>
        <v>Biofuels_Ethanol producer price in EUR/hl</v>
      </c>
      <c r="B278" s="2" t="s">
        <v>83</v>
      </c>
      <c r="C278" s="23">
        <v>50.925714285714299</v>
      </c>
      <c r="D278" s="23">
        <v>62.7604166666667</v>
      </c>
      <c r="E278" s="23">
        <v>56.588596491228103</v>
      </c>
      <c r="F278" s="23">
        <v>57.228070175438603</v>
      </c>
      <c r="G278" s="23">
        <v>48.814655172413801</v>
      </c>
      <c r="H278" s="23">
        <v>53.7760416666667</v>
      </c>
      <c r="I278" s="23">
        <v>62.3697916666667</v>
      </c>
      <c r="J278" s="23">
        <v>63.914999999999999</v>
      </c>
      <c r="K278" s="23">
        <v>60.856372549019603</v>
      </c>
      <c r="L278" s="23">
        <v>48.9375</v>
      </c>
      <c r="M278" s="23">
        <v>55.567307692307701</v>
      </c>
      <c r="N278" s="23">
        <v>51.129464285714299</v>
      </c>
      <c r="O278" s="23">
        <v>54.843269230769202</v>
      </c>
      <c r="P278" s="23">
        <v>48.891509433962298</v>
      </c>
      <c r="Q278" s="23">
        <v>60.408653846153797</v>
      </c>
      <c r="R278" s="23">
        <v>60.442307692307701</v>
      </c>
      <c r="S278" s="23">
        <v>72.600961538461505</v>
      </c>
      <c r="T278" s="23">
        <v>89.973544969234666</v>
      </c>
      <c r="U278" s="23">
        <v>76.699591801731074</v>
      </c>
      <c r="V278" s="23">
        <v>65.952354981983504</v>
      </c>
      <c r="W278" s="23">
        <v>66.134920316444394</v>
      </c>
      <c r="X278" s="23">
        <v>65.564752670256595</v>
      </c>
      <c r="Y278" s="23">
        <v>65.358320280763138</v>
      </c>
      <c r="Z278" s="23">
        <v>65.428055754922156</v>
      </c>
      <c r="AA278" s="23">
        <v>65.740697023612967</v>
      </c>
      <c r="AB278" s="23">
        <v>66.494099597169054</v>
      </c>
      <c r="AC278" s="23">
        <v>67.020022386091668</v>
      </c>
      <c r="AD278" s="23">
        <v>68.010210942711936</v>
      </c>
      <c r="AE278" s="23">
        <v>68.760793716622032</v>
      </c>
      <c r="AF278" s="23">
        <v>69.194419364495417</v>
      </c>
      <c r="AG278" s="23">
        <v>69.751625003182539</v>
      </c>
      <c r="AH278" s="28">
        <v>17.377644697913645</v>
      </c>
      <c r="AI278" s="28">
        <v>-10.006407766626538</v>
      </c>
      <c r="AJ278" s="46">
        <v>2.4879098419954886E-2</v>
      </c>
      <c r="AK278" s="46">
        <v>-1.1109226932727312E-2</v>
      </c>
    </row>
    <row r="279" spans="1:44" ht="13.8" thickBot="1">
      <c r="A279" s="107" t="str">
        <f t="shared" si="13"/>
        <v>Biofuels_Biodiesel producer price in EUR/hl</v>
      </c>
      <c r="B279" s="2" t="s">
        <v>84</v>
      </c>
      <c r="C279" s="23">
        <v>70.123999999999995</v>
      </c>
      <c r="D279" s="23">
        <v>70.051521647463204</v>
      </c>
      <c r="E279" s="23">
        <v>65.336072386710995</v>
      </c>
      <c r="F279" s="23">
        <v>88.1815490196078</v>
      </c>
      <c r="G279" s="23">
        <v>59.247520000000002</v>
      </c>
      <c r="H279" s="23">
        <v>70.878173076923105</v>
      </c>
      <c r="I279" s="23">
        <v>95.520862745098</v>
      </c>
      <c r="J279" s="23">
        <v>91.789923076923102</v>
      </c>
      <c r="K279" s="23">
        <v>84.839843137254903</v>
      </c>
      <c r="L279" s="23">
        <v>72.393038461538396</v>
      </c>
      <c r="M279" s="23">
        <v>71.9642745098039</v>
      </c>
      <c r="N279" s="23">
        <v>78.526370370370401</v>
      </c>
      <c r="O279" s="23">
        <v>80.769215686273995</v>
      </c>
      <c r="P279" s="23">
        <v>75.239999999999995</v>
      </c>
      <c r="Q279" s="23">
        <v>73.713747500255309</v>
      </c>
      <c r="R279" s="23">
        <v>74.563829698752897</v>
      </c>
      <c r="S279" s="23">
        <v>126.46265652373403</v>
      </c>
      <c r="T279" s="23">
        <v>180.4998405722431</v>
      </c>
      <c r="U279" s="23">
        <v>154.13828847017692</v>
      </c>
      <c r="V279" s="23">
        <v>105.35412021960843</v>
      </c>
      <c r="W279" s="23">
        <v>102.38811186288011</v>
      </c>
      <c r="X279" s="23">
        <v>107.60724860670699</v>
      </c>
      <c r="Y279" s="23">
        <v>105.54090136345546</v>
      </c>
      <c r="Z279" s="23">
        <v>107.11824729729346</v>
      </c>
      <c r="AA279" s="23">
        <v>107.61682343307501</v>
      </c>
      <c r="AB279" s="23">
        <v>110.16251423771358</v>
      </c>
      <c r="AC279" s="23">
        <v>114.72041970082431</v>
      </c>
      <c r="AD279" s="23">
        <v>119.59662947795483</v>
      </c>
      <c r="AE279" s="23">
        <v>121.35170217350282</v>
      </c>
      <c r="AF279" s="23">
        <v>122.91752587613473</v>
      </c>
      <c r="AG279" s="23">
        <v>124.7424217448598</v>
      </c>
      <c r="AH279" s="28">
        <v>62.983385535626027</v>
      </c>
      <c r="AI279" s="28">
        <v>-28.957840110524899</v>
      </c>
      <c r="AJ279" s="46">
        <v>5.4140870794587244E-2</v>
      </c>
      <c r="AK279" s="46">
        <v>-1.7245675301600816E-2</v>
      </c>
    </row>
    <row r="280" spans="1:44" ht="13.8" thickBot="1">
      <c r="B280" s="60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159"/>
      <c r="AI280" s="163"/>
      <c r="AJ280" s="164"/>
      <c r="AK280" s="164"/>
    </row>
    <row r="281" spans="1:44" ht="13.8" thickBot="1">
      <c r="A281" s="78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58"/>
      <c r="AI281" s="163"/>
      <c r="AJ281" s="164"/>
      <c r="AK281" s="164"/>
    </row>
    <row r="282" spans="1:44" ht="14.4" thickBot="1">
      <c r="A282" s="78" t="s">
        <v>195</v>
      </c>
      <c r="B282" s="69" t="s">
        <v>251</v>
      </c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210" t="s">
        <v>107</v>
      </c>
      <c r="AI282" s="211"/>
      <c r="AJ282" s="210" t="s">
        <v>124</v>
      </c>
      <c r="AK282" s="211"/>
    </row>
    <row r="283" spans="1:44" ht="13.8" thickBot="1">
      <c r="A283" s="78"/>
      <c r="B283" s="10"/>
      <c r="C283" s="142">
        <v>2005</v>
      </c>
      <c r="D283" s="181">
        <v>2006</v>
      </c>
      <c r="E283" s="181">
        <v>2007</v>
      </c>
      <c r="F283" s="181">
        <v>2008</v>
      </c>
      <c r="G283" s="181">
        <v>2009</v>
      </c>
      <c r="H283" s="181">
        <v>2010</v>
      </c>
      <c r="I283" s="181">
        <v>2011</v>
      </c>
      <c r="J283" s="181">
        <v>2012</v>
      </c>
      <c r="K283" s="181">
        <v>2013</v>
      </c>
      <c r="L283" s="181">
        <v>2014</v>
      </c>
      <c r="M283" s="181">
        <v>2015</v>
      </c>
      <c r="N283" s="181">
        <v>2016</v>
      </c>
      <c r="O283" s="181">
        <v>2017</v>
      </c>
      <c r="P283" s="181">
        <v>2018</v>
      </c>
      <c r="Q283" s="181">
        <v>2019</v>
      </c>
      <c r="R283" s="181">
        <v>2020</v>
      </c>
      <c r="S283" s="181">
        <v>2021</v>
      </c>
      <c r="T283" s="181">
        <v>2022</v>
      </c>
      <c r="U283" s="181">
        <v>2023</v>
      </c>
      <c r="V283" s="181">
        <v>2024</v>
      </c>
      <c r="W283" s="181">
        <v>2025</v>
      </c>
      <c r="X283" s="181">
        <v>2026</v>
      </c>
      <c r="Y283" s="181">
        <v>2027</v>
      </c>
      <c r="Z283" s="181">
        <v>2028</v>
      </c>
      <c r="AA283" s="181">
        <v>2029</v>
      </c>
      <c r="AB283" s="181">
        <v>2030</v>
      </c>
      <c r="AC283" s="181">
        <v>2031</v>
      </c>
      <c r="AD283" s="181">
        <v>2032</v>
      </c>
      <c r="AE283" s="183">
        <v>2033</v>
      </c>
      <c r="AF283" s="183">
        <v>2034</v>
      </c>
      <c r="AG283" s="183">
        <v>2035</v>
      </c>
      <c r="AH283" s="181" t="s">
        <v>229</v>
      </c>
      <c r="AI283" s="181" t="s">
        <v>230</v>
      </c>
      <c r="AJ283" s="181" t="s">
        <v>231</v>
      </c>
      <c r="AK283" s="181" t="s">
        <v>232</v>
      </c>
    </row>
    <row r="284" spans="1:44" ht="13.8" thickBot="1">
      <c r="A284" s="107" t="str">
        <f>CONCATENATE($A$282,"_",B284)</f>
        <v>Sugar_Sugar beet production (million tonnes)</v>
      </c>
      <c r="B284" s="1" t="s">
        <v>78</v>
      </c>
      <c r="C284" s="29">
        <v>128.34940000000003</v>
      </c>
      <c r="D284" s="29">
        <v>104.74373000000001</v>
      </c>
      <c r="E284" s="29">
        <v>109.23250999999999</v>
      </c>
      <c r="F284" s="29">
        <v>95.990889999999979</v>
      </c>
      <c r="G284" s="29">
        <v>106.55958999999999</v>
      </c>
      <c r="H284" s="29">
        <v>98.671630000000007</v>
      </c>
      <c r="I284" s="29">
        <v>116.4802</v>
      </c>
      <c r="J284" s="29">
        <v>106.85749999999999</v>
      </c>
      <c r="K284" s="29">
        <v>100.54900000000001</v>
      </c>
      <c r="L284" s="29">
        <v>121.71177</v>
      </c>
      <c r="M284" s="29">
        <v>95.654079999999993</v>
      </c>
      <c r="N284" s="29">
        <v>106.71800000000002</v>
      </c>
      <c r="O284" s="29">
        <v>134.20173000000003</v>
      </c>
      <c r="P284" s="29">
        <v>111.93268999999998</v>
      </c>
      <c r="Q284" s="29">
        <v>113.12764999999999</v>
      </c>
      <c r="R284" s="29">
        <v>100.8292</v>
      </c>
      <c r="S284" s="29">
        <v>113.31933000000004</v>
      </c>
      <c r="T284" s="29">
        <v>103.86315400000001</v>
      </c>
      <c r="U284" s="29">
        <v>108.96376466437934</v>
      </c>
      <c r="V284" s="29">
        <v>109.18089206425572</v>
      </c>
      <c r="W284" s="29">
        <v>107.89110195203133</v>
      </c>
      <c r="X284" s="29">
        <v>107.43149432317132</v>
      </c>
      <c r="Y284" s="29">
        <v>106.7897243576918</v>
      </c>
      <c r="Z284" s="29">
        <v>106.21330534699115</v>
      </c>
      <c r="AA284" s="29">
        <v>105.6647594884852</v>
      </c>
      <c r="AB284" s="29">
        <v>105.16746335580278</v>
      </c>
      <c r="AC284" s="29">
        <v>104.74362934686825</v>
      </c>
      <c r="AD284" s="29">
        <v>104.31048667178332</v>
      </c>
      <c r="AE284" s="29">
        <v>103.87439758041751</v>
      </c>
      <c r="AF284" s="29">
        <v>103.4677791308808</v>
      </c>
      <c r="AG284" s="29">
        <v>103.036757902895</v>
      </c>
      <c r="AH284" s="27">
        <v>0.75318288812646017</v>
      </c>
      <c r="AI284" s="27">
        <v>-5.6786583185647999</v>
      </c>
      <c r="AJ284" s="45">
        <v>6.9545501935238004E-4</v>
      </c>
      <c r="AK284" s="45">
        <v>-4.4606723683172644E-3</v>
      </c>
    </row>
    <row r="285" spans="1:44" s="99" customFormat="1" ht="13.8" thickBot="1">
      <c r="A285" s="107" t="str">
        <f t="shared" ref="A285:A296" si="14">CONCATENATE($A$282,"_",B285)</f>
        <v>Sugar_of which for ethanol</v>
      </c>
      <c r="B285" s="2" t="s">
        <v>52</v>
      </c>
      <c r="C285" s="30">
        <v>5.6350404212853595</v>
      </c>
      <c r="D285" s="30">
        <v>6.0522819941707908</v>
      </c>
      <c r="E285" s="30">
        <v>8.5722819941707922</v>
      </c>
      <c r="F285" s="30">
        <v>9.1988150445167989</v>
      </c>
      <c r="G285" s="30">
        <v>7.5962086762991214</v>
      </c>
      <c r="H285" s="30">
        <v>10.17397782771749</v>
      </c>
      <c r="I285" s="30">
        <v>11.823746816512493</v>
      </c>
      <c r="J285" s="30">
        <v>14.688408129224992</v>
      </c>
      <c r="K285" s="30">
        <v>14.244636786885007</v>
      </c>
      <c r="L285" s="30">
        <v>13.485712377622507</v>
      </c>
      <c r="M285" s="30">
        <v>15.279661691040001</v>
      </c>
      <c r="N285" s="30">
        <v>11.593674360872496</v>
      </c>
      <c r="O285" s="30">
        <v>9.2614971454274961</v>
      </c>
      <c r="P285" s="30">
        <v>10.129809802999999</v>
      </c>
      <c r="Q285" s="30">
        <v>9.3699049999999993</v>
      </c>
      <c r="R285" s="30">
        <v>8.6786250000000003</v>
      </c>
      <c r="S285" s="30">
        <v>7.8816249999999997</v>
      </c>
      <c r="T285" s="30">
        <v>8.4812499999999993</v>
      </c>
      <c r="U285" s="30">
        <v>7.8834999999999997</v>
      </c>
      <c r="V285" s="30">
        <v>8.4593569883422521</v>
      </c>
      <c r="W285" s="30">
        <v>8.4414331135941634</v>
      </c>
      <c r="X285" s="30">
        <v>8.4349843836830107</v>
      </c>
      <c r="Y285" s="30">
        <v>8.4840753190619047</v>
      </c>
      <c r="Z285" s="30">
        <v>8.3604782069837622</v>
      </c>
      <c r="AA285" s="30">
        <v>7.9548322702736378</v>
      </c>
      <c r="AB285" s="30">
        <v>7.5247673454938173</v>
      </c>
      <c r="AC285" s="30">
        <v>7.0654808834063401</v>
      </c>
      <c r="AD285" s="30">
        <v>6.6333775819698166</v>
      </c>
      <c r="AE285" s="30">
        <v>6.1943450873047059</v>
      </c>
      <c r="AF285" s="30">
        <v>5.7670909061770104</v>
      </c>
      <c r="AG285" s="30">
        <v>5.3539950278615605</v>
      </c>
      <c r="AH285" s="28">
        <v>-5.5034722442074973</v>
      </c>
      <c r="AI285" s="28">
        <v>-2.7281299721384391</v>
      </c>
      <c r="AJ285" s="46">
        <v>-5.060993482676366E-2</v>
      </c>
      <c r="AK285" s="46">
        <v>-3.3735479377292377E-2</v>
      </c>
      <c r="AL285"/>
      <c r="AM285"/>
      <c r="AN285"/>
      <c r="AO285" s="97"/>
      <c r="AP285" s="97"/>
      <c r="AQ285" s="97"/>
      <c r="AR285" s="97"/>
    </row>
    <row r="286" spans="1:44" s="99" customFormat="1" ht="13.8" thickBot="1">
      <c r="A286" s="107" t="str">
        <f t="shared" si="14"/>
        <v>Sugar_of which processed for sugar</v>
      </c>
      <c r="B286" s="2" t="s">
        <v>53</v>
      </c>
      <c r="C286" s="30">
        <v>122.71435957871468</v>
      </c>
      <c r="D286" s="30">
        <v>98.691448005829216</v>
      </c>
      <c r="E286" s="30">
        <v>100.6602280058292</v>
      </c>
      <c r="F286" s="30">
        <v>86.792074955483173</v>
      </c>
      <c r="G286" s="30">
        <v>98.963381323700858</v>
      </c>
      <c r="H286" s="30">
        <v>88.497652172282514</v>
      </c>
      <c r="I286" s="30">
        <v>104.6564531834875</v>
      </c>
      <c r="J286" s="30">
        <v>92.169091870774992</v>
      </c>
      <c r="K286" s="30">
        <v>86.304363213114996</v>
      </c>
      <c r="L286" s="30">
        <v>108.2260576223775</v>
      </c>
      <c r="M286" s="30">
        <v>80.374418308959989</v>
      </c>
      <c r="N286" s="30">
        <v>95.12432563912752</v>
      </c>
      <c r="O286" s="30">
        <v>124.94023285457253</v>
      </c>
      <c r="P286" s="30">
        <v>101.80288019699998</v>
      </c>
      <c r="Q286" s="30">
        <v>103.75774499999999</v>
      </c>
      <c r="R286" s="30">
        <v>92.150575000000003</v>
      </c>
      <c r="S286" s="30">
        <v>105.43770500000004</v>
      </c>
      <c r="T286" s="30">
        <v>95.381904000000006</v>
      </c>
      <c r="U286" s="30">
        <v>101.08026466437934</v>
      </c>
      <c r="V286" s="30">
        <v>100.72153507591347</v>
      </c>
      <c r="W286" s="30">
        <v>99.449668838437177</v>
      </c>
      <c r="X286" s="30">
        <v>98.996509939488305</v>
      </c>
      <c r="Y286" s="30">
        <v>98.305649038629895</v>
      </c>
      <c r="Z286" s="30">
        <v>97.852827140007392</v>
      </c>
      <c r="AA286" s="30">
        <v>97.709927218211561</v>
      </c>
      <c r="AB286" s="30">
        <v>97.642696010308967</v>
      </c>
      <c r="AC286" s="30">
        <v>97.678148463461909</v>
      </c>
      <c r="AD286" s="30">
        <v>97.677109089813513</v>
      </c>
      <c r="AE286" s="30">
        <v>97.680052493112797</v>
      </c>
      <c r="AF286" s="30">
        <v>97.700688224703782</v>
      </c>
      <c r="AG286" s="30">
        <v>97.682762875033447</v>
      </c>
      <c r="AH286" s="28">
        <v>6.256655132333961</v>
      </c>
      <c r="AI286" s="28">
        <v>-2.9505283464263385</v>
      </c>
      <c r="AJ286" s="46">
        <v>6.4396042770975721E-3</v>
      </c>
      <c r="AK286" s="46">
        <v>-2.4767623512811365E-3</v>
      </c>
      <c r="AL286"/>
      <c r="AM286"/>
      <c r="AN286"/>
      <c r="AO286" s="97"/>
      <c r="AP286" s="97"/>
      <c r="AQ286" s="97"/>
      <c r="AR286" s="97"/>
    </row>
    <row r="287" spans="1:44" s="99" customFormat="1" ht="13.8" thickBot="1">
      <c r="A287" s="107"/>
      <c r="B287" s="1" t="s">
        <v>154</v>
      </c>
      <c r="C287" s="30">
        <v>60.366764495616522</v>
      </c>
      <c r="D287" s="30">
        <v>59.275371094523699</v>
      </c>
      <c r="E287" s="30">
        <v>63.764183600203133</v>
      </c>
      <c r="F287" s="30">
        <v>67.388510572575882</v>
      </c>
      <c r="G287" s="30">
        <v>71.310707354614195</v>
      </c>
      <c r="H287" s="30">
        <v>66.074457256887257</v>
      </c>
      <c r="I287" s="30">
        <v>76.063237906174919</v>
      </c>
      <c r="J287" s="30">
        <v>69.655754589069673</v>
      </c>
      <c r="K287" s="30">
        <v>68.812619764577079</v>
      </c>
      <c r="L287" s="30">
        <v>80.262043088042333</v>
      </c>
      <c r="M287" s="30">
        <v>71.902520427262402</v>
      </c>
      <c r="N287" s="30">
        <v>75.554705973974507</v>
      </c>
      <c r="O287" s="30">
        <v>81.5582964137906</v>
      </c>
      <c r="P287" s="30">
        <v>69.031613289175866</v>
      </c>
      <c r="Q287" s="30">
        <v>73.805054834647933</v>
      </c>
      <c r="R287" s="30">
        <v>68.504147784790803</v>
      </c>
      <c r="S287" s="30">
        <v>75.87602780084103</v>
      </c>
      <c r="T287" s="30">
        <v>72.767952526413154</v>
      </c>
      <c r="U287" s="30">
        <v>73.7559958504972</v>
      </c>
      <c r="V287" s="30">
        <v>73.606972660166178</v>
      </c>
      <c r="W287" s="30">
        <v>73.015048903679386</v>
      </c>
      <c r="X287" s="30">
        <v>72.862647700536783</v>
      </c>
      <c r="Y287" s="30">
        <v>72.662901930179345</v>
      </c>
      <c r="Z287" s="30">
        <v>72.50644275083414</v>
      </c>
      <c r="AA287" s="30">
        <v>72.373986530188517</v>
      </c>
      <c r="AB287" s="30">
        <v>72.276835821831469</v>
      </c>
      <c r="AC287" s="30">
        <v>72.230904103636504</v>
      </c>
      <c r="AD287" s="30">
        <v>72.182915215948213</v>
      </c>
      <c r="AE287" s="30">
        <v>72.133018086054648</v>
      </c>
      <c r="AF287" s="30">
        <v>72.098998042506153</v>
      </c>
      <c r="AG287" s="30">
        <v>72.050950086809962</v>
      </c>
      <c r="AH287" s="28">
        <v>2.6227879726432377</v>
      </c>
      <c r="AI287" s="28">
        <v>-2.0823753057738372</v>
      </c>
      <c r="AJ287" s="46">
        <v>3.6085302497458828E-3</v>
      </c>
      <c r="AK287" s="46">
        <v>-2.3714883796641661E-3</v>
      </c>
      <c r="AL287"/>
      <c r="AM287"/>
      <c r="AN287"/>
      <c r="AO287" s="97"/>
      <c r="AP287" s="97"/>
      <c r="AQ287" s="97"/>
      <c r="AR287" s="97"/>
    </row>
    <row r="288" spans="1:44" ht="13.8" thickBot="1">
      <c r="A288" s="107" t="str">
        <f>CONCATENATE($A$282,"_","Production")</f>
        <v>Sugar_Production</v>
      </c>
      <c r="B288" s="21" t="s">
        <v>18</v>
      </c>
      <c r="C288" s="44">
        <v>19.46822545270463</v>
      </c>
      <c r="D288" s="44">
        <v>16.09129417923733</v>
      </c>
      <c r="E288" s="44">
        <v>16.602405782954122</v>
      </c>
      <c r="F288" s="44">
        <v>14.743259371928954</v>
      </c>
      <c r="G288" s="44">
        <v>16.722703013172048</v>
      </c>
      <c r="H288" s="44">
        <v>14.884960955300205</v>
      </c>
      <c r="I288" s="44">
        <v>16.490713335458803</v>
      </c>
      <c r="J288" s="44">
        <v>15.025886967682954</v>
      </c>
      <c r="K288" s="44">
        <v>13.587364125565792</v>
      </c>
      <c r="L288" s="44">
        <v>16.415191665480616</v>
      </c>
      <c r="M288" s="44">
        <v>12.149492729584193</v>
      </c>
      <c r="N288" s="44">
        <v>14.46345837017485</v>
      </c>
      <c r="O288" s="44">
        <v>19.31684928171379</v>
      </c>
      <c r="P288" s="44">
        <v>15.843509859938386</v>
      </c>
      <c r="Q288" s="44">
        <v>15.621027070735082</v>
      </c>
      <c r="R288" s="44">
        <v>13.876659511880971</v>
      </c>
      <c r="S288" s="44">
        <v>16.256280467446651</v>
      </c>
      <c r="T288" s="44">
        <v>14.279879758641787</v>
      </c>
      <c r="U288" s="44">
        <v>15.48429453298945</v>
      </c>
      <c r="V288" s="44">
        <v>15.828228181856417</v>
      </c>
      <c r="W288" s="44">
        <v>15.684418456800412</v>
      </c>
      <c r="X288" s="44">
        <v>15.572026195836148</v>
      </c>
      <c r="Y288" s="44">
        <v>15.450950083793662</v>
      </c>
      <c r="Z288" s="44">
        <v>15.407571576549502</v>
      </c>
      <c r="AA288" s="44">
        <v>15.36030395248544</v>
      </c>
      <c r="AB288" s="44">
        <v>15.367328580111009</v>
      </c>
      <c r="AC288" s="44">
        <v>15.348429483322244</v>
      </c>
      <c r="AD288" s="44">
        <v>15.292750519165699</v>
      </c>
      <c r="AE288" s="44">
        <v>15.274984613582781</v>
      </c>
      <c r="AF288" s="44">
        <v>15.258243506917362</v>
      </c>
      <c r="AG288" s="44">
        <v>15.234255783327887</v>
      </c>
      <c r="AH288" s="27">
        <v>0.30549677679011289</v>
      </c>
      <c r="AI288" s="27">
        <v>-0.10589580303140878</v>
      </c>
      <c r="AJ288" s="45">
        <v>2.0136066493026306E-3</v>
      </c>
      <c r="AK288" s="45">
        <v>-5.7709304753594814E-4</v>
      </c>
    </row>
    <row r="289" spans="1:37" ht="13.8" thickBot="1">
      <c r="A289" s="107" t="str">
        <f t="shared" si="14"/>
        <v>Sugar_Imports</v>
      </c>
      <c r="B289" s="113" t="s">
        <v>4</v>
      </c>
      <c r="C289" s="140">
        <v>1.1612907369814369</v>
      </c>
      <c r="D289" s="140">
        <v>2.2447114636840344</v>
      </c>
      <c r="E289" s="140">
        <v>1.5189924071405498</v>
      </c>
      <c r="F289" s="140">
        <v>2.0366558868341555</v>
      </c>
      <c r="G289" s="140">
        <v>1.5910800269486014</v>
      </c>
      <c r="H289" s="140">
        <v>3.1928209881529543</v>
      </c>
      <c r="I289" s="140">
        <v>3.7264626626510049</v>
      </c>
      <c r="J289" s="140">
        <v>4.6942809965206882</v>
      </c>
      <c r="K289" s="140">
        <v>4.6749393526302825</v>
      </c>
      <c r="L289" s="140">
        <v>2.2378556493777859</v>
      </c>
      <c r="M289" s="140">
        <v>5.960403812643003</v>
      </c>
      <c r="N289" s="140">
        <v>3.2580462088885458</v>
      </c>
      <c r="O289" s="140">
        <v>3.1900878438353115</v>
      </c>
      <c r="P289" s="140">
        <v>2.5162899864313122</v>
      </c>
      <c r="Q289" s="140">
        <v>2.453812433845497</v>
      </c>
      <c r="R289" s="140">
        <v>2.6690252586894609</v>
      </c>
      <c r="S289" s="140">
        <v>1.5114815082774133</v>
      </c>
      <c r="T289" s="140">
        <v>2.3775466460338648</v>
      </c>
      <c r="U289" s="140">
        <v>1.8774023674852558</v>
      </c>
      <c r="V289" s="140">
        <v>1.695534972594074</v>
      </c>
      <c r="W289" s="140">
        <v>1.3488844177833745</v>
      </c>
      <c r="X289" s="140">
        <v>1.2120831640038838</v>
      </c>
      <c r="Y289" s="140">
        <v>1.231012296333188</v>
      </c>
      <c r="Z289" s="140">
        <v>1.1556871875414945</v>
      </c>
      <c r="AA289" s="140">
        <v>1.1344431930168257</v>
      </c>
      <c r="AB289" s="140">
        <v>1.0872075008124369</v>
      </c>
      <c r="AC289" s="140">
        <v>1.0200607394873518</v>
      </c>
      <c r="AD289" s="140">
        <v>1.0244713759510746</v>
      </c>
      <c r="AE289" s="140">
        <v>0.96693678330079036</v>
      </c>
      <c r="AF289" s="140">
        <v>0.9116964406900484</v>
      </c>
      <c r="AG289" s="140">
        <v>0.85920593738825601</v>
      </c>
      <c r="AH289" s="139">
        <v>-2.443084163335147</v>
      </c>
      <c r="AI289" s="139">
        <v>-1.0629375698772554</v>
      </c>
      <c r="AJ289" s="152">
        <v>-7.8749172533533876E-2</v>
      </c>
      <c r="AK289" s="152">
        <v>-6.4897348656253073E-2</v>
      </c>
    </row>
    <row r="290" spans="1:37" ht="13.8" thickBot="1">
      <c r="A290" s="107" t="str">
        <f t="shared" si="14"/>
        <v>Sugar_Exports</v>
      </c>
      <c r="B290" s="113" t="s">
        <v>5</v>
      </c>
      <c r="C290" s="140">
        <v>6.505583262</v>
      </c>
      <c r="D290" s="140">
        <v>1.3219003189999998</v>
      </c>
      <c r="E290" s="140">
        <v>1.5658329149999999</v>
      </c>
      <c r="F290" s="140">
        <v>1.1950374549999998</v>
      </c>
      <c r="G290" s="140">
        <v>2.4416396579999997</v>
      </c>
      <c r="H290" s="140">
        <v>1.0919594929999998</v>
      </c>
      <c r="I290" s="140">
        <v>2.4028081530000001</v>
      </c>
      <c r="J290" s="140">
        <v>1.6489492140000002</v>
      </c>
      <c r="K290" s="140">
        <v>1.7141827849999995</v>
      </c>
      <c r="L290" s="140">
        <v>1.8814393009999997</v>
      </c>
      <c r="M290" s="140">
        <v>1.8926089459999995</v>
      </c>
      <c r="N290" s="140">
        <v>1.832444838</v>
      </c>
      <c r="O290" s="140">
        <v>3.8418585599999999</v>
      </c>
      <c r="P290" s="140">
        <v>2.0711870480000001</v>
      </c>
      <c r="Q290" s="140">
        <v>1.0717307810000003</v>
      </c>
      <c r="R290" s="140">
        <v>0.85878890500000016</v>
      </c>
      <c r="S290" s="140">
        <v>0.80141938499999998</v>
      </c>
      <c r="T290" s="140">
        <v>0.57721393017163203</v>
      </c>
      <c r="U290" s="140">
        <v>0.74915021777166624</v>
      </c>
      <c r="V290" s="140">
        <v>0.74176153061883943</v>
      </c>
      <c r="W290" s="140">
        <v>0.73257244644019193</v>
      </c>
      <c r="X290" s="140">
        <v>0.7534177489391457</v>
      </c>
      <c r="Y290" s="140">
        <v>0.75913801437600192</v>
      </c>
      <c r="Z290" s="140">
        <v>0.76373749641350874</v>
      </c>
      <c r="AA290" s="140">
        <v>0.77025456683619098</v>
      </c>
      <c r="AB290" s="140">
        <v>0.77278333297775037</v>
      </c>
      <c r="AC290" s="140">
        <v>0.77425883028579778</v>
      </c>
      <c r="AD290" s="140">
        <v>0.77155153918209074</v>
      </c>
      <c r="AE290" s="140">
        <v>0.76891895213603578</v>
      </c>
      <c r="AF290" s="140">
        <v>0.76981472698801079</v>
      </c>
      <c r="AG290" s="140">
        <v>0.76826269157640037</v>
      </c>
      <c r="AH290" s="139">
        <v>-1.2127188730189005</v>
      </c>
      <c r="AI290" s="139">
        <v>5.9001513928634286E-2</v>
      </c>
      <c r="AJ290" s="152">
        <v>-9.4880896318104813E-2</v>
      </c>
      <c r="AK290" s="152">
        <v>6.6812110065235242E-3</v>
      </c>
    </row>
    <row r="291" spans="1:37" ht="13.8" thickBot="1">
      <c r="A291" s="107" t="str">
        <f t="shared" si="14"/>
        <v>Sugar_Domestic use</v>
      </c>
      <c r="B291" s="1" t="s">
        <v>135</v>
      </c>
      <c r="C291" s="29">
        <v>15.663486130901846</v>
      </c>
      <c r="D291" s="29">
        <v>19.875977625111283</v>
      </c>
      <c r="E291" s="29">
        <v>17.024731571367763</v>
      </c>
      <c r="F291" s="29">
        <v>16.252878315661729</v>
      </c>
      <c r="G291" s="29">
        <v>16.537653267072699</v>
      </c>
      <c r="H291" s="29">
        <v>17.177207258118635</v>
      </c>
      <c r="I291" s="29">
        <v>17.732099576644675</v>
      </c>
      <c r="J291" s="29">
        <v>17.686641297727178</v>
      </c>
      <c r="K291" s="29">
        <v>17.455158858642186</v>
      </c>
      <c r="L291" s="29">
        <v>17.712907457282562</v>
      </c>
      <c r="M291" s="29">
        <v>16.96338127993528</v>
      </c>
      <c r="N291" s="29">
        <v>16.211319407053704</v>
      </c>
      <c r="O291" s="29">
        <v>17.343774508491304</v>
      </c>
      <c r="P291" s="29">
        <v>17.079420623276768</v>
      </c>
      <c r="Q291" s="29">
        <v>16.685483717828014</v>
      </c>
      <c r="R291" s="29">
        <v>16.850985018499948</v>
      </c>
      <c r="S291" s="29">
        <v>16.71777576535688</v>
      </c>
      <c r="T291" s="29">
        <v>16.601955661115664</v>
      </c>
      <c r="U291" s="29">
        <v>16.468799062484365</v>
      </c>
      <c r="V291" s="29">
        <v>16.360944576949262</v>
      </c>
      <c r="W291" s="29">
        <v>16.248313791288471</v>
      </c>
      <c r="X291" s="29">
        <v>16.148613347320058</v>
      </c>
      <c r="Y291" s="29">
        <v>16.06383715706551</v>
      </c>
      <c r="Z291" s="29">
        <v>15.983862959972862</v>
      </c>
      <c r="AA291" s="29">
        <v>15.903387987174291</v>
      </c>
      <c r="AB291" s="29">
        <v>15.824344807597146</v>
      </c>
      <c r="AC291" s="29">
        <v>15.745693204805445</v>
      </c>
      <c r="AD291" s="29">
        <v>15.668397488097057</v>
      </c>
      <c r="AE291" s="29">
        <v>15.591103552506077</v>
      </c>
      <c r="AF291" s="29">
        <v>15.51291243224078</v>
      </c>
      <c r="AG291" s="29">
        <v>15.433752660519241</v>
      </c>
      <c r="AH291" s="27">
        <v>-1.0284564146857065</v>
      </c>
      <c r="AI291" s="27">
        <v>-1.1624241691330628</v>
      </c>
      <c r="AJ291" s="45">
        <v>-5.9944792116837673E-3</v>
      </c>
      <c r="AK291" s="45">
        <v>-6.033020726276872E-3</v>
      </c>
    </row>
    <row r="292" spans="1:37" ht="13.8" thickBot="1">
      <c r="A292" s="107" t="str">
        <f>CONCATENATE($A$282,"_","Beginning stocks")</f>
        <v>Sugar_Beginning stocks</v>
      </c>
      <c r="B292" s="2" t="s">
        <v>19</v>
      </c>
      <c r="C292" s="30">
        <v>7.4246706922608698</v>
      </c>
      <c r="D292" s="30">
        <v>6.66</v>
      </c>
      <c r="E292" s="30">
        <v>3.0859999999999999</v>
      </c>
      <c r="F292" s="30">
        <v>2.8820000000000001</v>
      </c>
      <c r="G292" s="30">
        <v>2.012</v>
      </c>
      <c r="H292" s="30">
        <v>1.57143926</v>
      </c>
      <c r="I292" s="30">
        <v>1.217666629</v>
      </c>
      <c r="J292" s="30">
        <v>2.3969344220000002</v>
      </c>
      <c r="K292" s="30">
        <v>3.1685629309999999</v>
      </c>
      <c r="L292" s="30">
        <v>2.5729466579999998</v>
      </c>
      <c r="M292" s="30">
        <v>4.0289999999999999</v>
      </c>
      <c r="N292" s="30">
        <v>1.9278454700000003</v>
      </c>
      <c r="O292" s="30">
        <v>2.1739999999999999</v>
      </c>
      <c r="P292" s="30">
        <v>2.423</v>
      </c>
      <c r="Q292" s="30">
        <v>1.829</v>
      </c>
      <c r="R292" s="30">
        <v>2.16</v>
      </c>
      <c r="S292" s="30">
        <v>1.228</v>
      </c>
      <c r="T292" s="30">
        <v>1.6080000000000001</v>
      </c>
      <c r="U292" s="30">
        <v>1.2929999999999999</v>
      </c>
      <c r="V292" s="30">
        <v>1.6</v>
      </c>
      <c r="W292" s="30">
        <v>2.1684948705862213</v>
      </c>
      <c r="X292" s="30">
        <v>2.3382058046398977</v>
      </c>
      <c r="Y292" s="30">
        <v>2.3256826042210621</v>
      </c>
      <c r="Z292" s="30">
        <v>2.2917143604136303</v>
      </c>
      <c r="AA292" s="30">
        <v>2.2078672061653402</v>
      </c>
      <c r="AB292" s="30">
        <v>2.1276190318324981</v>
      </c>
      <c r="AC292" s="30">
        <v>2.07956675486039</v>
      </c>
      <c r="AD292" s="30">
        <v>2.016805876447211</v>
      </c>
      <c r="AE292" s="30">
        <v>1.9831632117588418</v>
      </c>
      <c r="AF292" s="30">
        <v>1.949143563417761</v>
      </c>
      <c r="AG292" s="30">
        <v>1.9156343031607284</v>
      </c>
      <c r="AH292" s="28">
        <v>-0.88472132733333297</v>
      </c>
      <c r="AI292" s="28">
        <v>0.53930096982739495</v>
      </c>
      <c r="AJ292" s="46">
        <v>-4.8428871550694197E-2</v>
      </c>
      <c r="AK292" s="46">
        <v>2.7935223816953902E-2</v>
      </c>
    </row>
    <row r="293" spans="1:37" ht="13.8" thickBot="1">
      <c r="A293" s="107" t="str">
        <f>CONCATENATE($A$282,"_","Ending stocks")</f>
        <v>Sugar_Ending stocks</v>
      </c>
      <c r="B293" s="2" t="s">
        <v>20</v>
      </c>
      <c r="C293" s="30">
        <v>6.66</v>
      </c>
      <c r="D293" s="30">
        <v>3.0859999999999999</v>
      </c>
      <c r="E293" s="30">
        <v>2.8820000000000001</v>
      </c>
      <c r="F293" s="30">
        <v>2.012</v>
      </c>
      <c r="G293" s="30">
        <v>1.57143926</v>
      </c>
      <c r="H293" s="30">
        <v>1.217666629</v>
      </c>
      <c r="I293" s="30">
        <v>2.3969344220000002</v>
      </c>
      <c r="J293" s="30">
        <v>3.1685629309999999</v>
      </c>
      <c r="K293" s="30">
        <v>2.5729466579999998</v>
      </c>
      <c r="L293" s="30">
        <v>4.0289999999999999</v>
      </c>
      <c r="M293" s="30">
        <v>1.9278454700000003</v>
      </c>
      <c r="N293" s="30">
        <v>2.1739999999999999</v>
      </c>
      <c r="O293" s="30">
        <v>2.423</v>
      </c>
      <c r="P293" s="30">
        <v>1.829</v>
      </c>
      <c r="Q293" s="30">
        <v>2.36</v>
      </c>
      <c r="R293" s="30">
        <v>1.228</v>
      </c>
      <c r="S293" s="30">
        <v>1.6080000000000001</v>
      </c>
      <c r="T293" s="30">
        <v>1.2929999999999999</v>
      </c>
      <c r="U293" s="30">
        <v>1.6</v>
      </c>
      <c r="V293" s="30">
        <v>2.1684948705862213</v>
      </c>
      <c r="W293" s="30">
        <v>2.3382058046398977</v>
      </c>
      <c r="X293" s="30">
        <v>2.3256826042210621</v>
      </c>
      <c r="Y293" s="30">
        <v>2.2917143604136303</v>
      </c>
      <c r="Z293" s="30">
        <v>2.2078672061653402</v>
      </c>
      <c r="AA293" s="30">
        <v>2.1276190318324981</v>
      </c>
      <c r="AB293" s="30">
        <v>2.07956675486039</v>
      </c>
      <c r="AC293" s="30">
        <v>2.016805876447211</v>
      </c>
      <c r="AD293" s="30">
        <v>1.9831632117588418</v>
      </c>
      <c r="AE293" s="30">
        <v>1.949143563417761</v>
      </c>
      <c r="AF293" s="30">
        <v>1.9156343031607284</v>
      </c>
      <c r="AG293" s="30">
        <v>1.8817942315541238</v>
      </c>
      <c r="AH293" s="28">
        <v>-1.212481337</v>
      </c>
      <c r="AI293" s="28">
        <v>0.38146089822079077</v>
      </c>
      <c r="AJ293" s="46">
        <v>-5.7509973236427925E-2</v>
      </c>
      <c r="AK293" s="46">
        <v>1.9057519389873434E-2</v>
      </c>
    </row>
    <row r="294" spans="1:37" ht="13.8" thickBot="1">
      <c r="A294" s="107" t="str">
        <f t="shared" si="14"/>
        <v>Sugar_EU white sugar price in EUR/t</v>
      </c>
      <c r="B294" s="2" t="s">
        <v>121</v>
      </c>
      <c r="C294" s="23">
        <v>631</v>
      </c>
      <c r="D294" s="23">
        <v>627.83299999999997</v>
      </c>
      <c r="E294" s="23">
        <v>608.08299999999997</v>
      </c>
      <c r="F294" s="23">
        <v>568.25</v>
      </c>
      <c r="G294" s="23">
        <v>488.41699999999997</v>
      </c>
      <c r="H294" s="23">
        <v>514.75</v>
      </c>
      <c r="I294" s="23">
        <v>679.16700000000003</v>
      </c>
      <c r="J294" s="23">
        <v>722.25</v>
      </c>
      <c r="K294" s="23">
        <v>602.33299999999997</v>
      </c>
      <c r="L294" s="23">
        <v>432.25</v>
      </c>
      <c r="M294" s="23">
        <v>430</v>
      </c>
      <c r="N294" s="23">
        <v>488.08300000000003</v>
      </c>
      <c r="O294" s="23">
        <v>385.58300000000003</v>
      </c>
      <c r="P294" s="23">
        <v>320.08300000000003</v>
      </c>
      <c r="Q294" s="23">
        <v>364.91699999999997</v>
      </c>
      <c r="R294" s="23">
        <v>392.41699999999997</v>
      </c>
      <c r="S294" s="23">
        <v>448.91666666666669</v>
      </c>
      <c r="T294" s="23">
        <v>762.25</v>
      </c>
      <c r="U294" s="23">
        <v>605.58333333333337</v>
      </c>
      <c r="V294" s="23">
        <v>538.92815464920795</v>
      </c>
      <c r="W294" s="23">
        <v>523.4181611210023</v>
      </c>
      <c r="X294" s="23">
        <v>500.98885367372191</v>
      </c>
      <c r="Y294" s="23">
        <v>485.59145516214244</v>
      </c>
      <c r="Z294" s="23">
        <v>474.51346690590839</v>
      </c>
      <c r="AA294" s="23">
        <v>465.0991815247807</v>
      </c>
      <c r="AB294" s="23">
        <v>458.34766933930575</v>
      </c>
      <c r="AC294" s="23">
        <v>453.7587891233843</v>
      </c>
      <c r="AD294" s="23">
        <v>451.29383172991231</v>
      </c>
      <c r="AE294" s="23">
        <v>452.20281144133821</v>
      </c>
      <c r="AF294" s="23">
        <v>451.77118665174021</v>
      </c>
      <c r="AG294" s="23">
        <v>454.02685978644723</v>
      </c>
      <c r="AH294" s="28">
        <v>-62.333333333333258</v>
      </c>
      <c r="AI294" s="28">
        <v>-151.55647354688614</v>
      </c>
      <c r="AJ294" s="46">
        <v>-9.7492879729495028E-3</v>
      </c>
      <c r="AK294" s="46">
        <v>-2.3717204614283616E-2</v>
      </c>
    </row>
    <row r="295" spans="1:37" ht="13.8" thickBot="1">
      <c r="A295" s="107" t="str">
        <f t="shared" si="14"/>
        <v>Sugar_World white sugar price in EUR/t</v>
      </c>
      <c r="B295" s="2" t="s">
        <v>122</v>
      </c>
      <c r="C295" s="23">
        <v>325.11627902191316</v>
      </c>
      <c r="D295" s="23">
        <v>261.73567043735926</v>
      </c>
      <c r="E295" s="23">
        <v>250.07843266870458</v>
      </c>
      <c r="F295" s="23">
        <v>282.83083678269833</v>
      </c>
      <c r="G295" s="23">
        <v>418.86389646513635</v>
      </c>
      <c r="H295" s="23">
        <v>543.05419696439583</v>
      </c>
      <c r="I295" s="23">
        <v>439.56585434862382</v>
      </c>
      <c r="J295" s="23">
        <v>391.93527385023521</v>
      </c>
      <c r="K295" s="23">
        <v>344.16368619175108</v>
      </c>
      <c r="L295" s="23">
        <v>283.30656973101185</v>
      </c>
      <c r="M295" s="23">
        <v>416.0807898175201</v>
      </c>
      <c r="N295" s="23">
        <v>429.06194265983601</v>
      </c>
      <c r="O295" s="23">
        <v>310.40439324802907</v>
      </c>
      <c r="P295" s="23">
        <v>284.45549524172594</v>
      </c>
      <c r="Q295" s="23">
        <v>322.86666357414418</v>
      </c>
      <c r="R295" s="23">
        <v>389.60297316159063</v>
      </c>
      <c r="S295" s="23">
        <v>443.68064952638679</v>
      </c>
      <c r="T295" s="23">
        <v>506.68380952380954</v>
      </c>
      <c r="U295" s="23">
        <v>477.30428001090718</v>
      </c>
      <c r="V295" s="23">
        <v>430.6481720775418</v>
      </c>
      <c r="W295" s="23">
        <v>410.78641693844878</v>
      </c>
      <c r="X295" s="23">
        <v>401.7847528393184</v>
      </c>
      <c r="Y295" s="23">
        <v>404.06501878197787</v>
      </c>
      <c r="Z295" s="23">
        <v>410.19397060010806</v>
      </c>
      <c r="AA295" s="23">
        <v>418.40064013361723</v>
      </c>
      <c r="AB295" s="23">
        <v>424.12662014574954</v>
      </c>
      <c r="AC295" s="23">
        <v>426.97581427248036</v>
      </c>
      <c r="AD295" s="23">
        <v>426.99574314727562</v>
      </c>
      <c r="AE295" s="23">
        <v>427.11238303088629</v>
      </c>
      <c r="AF295" s="23">
        <v>426.39638140917458</v>
      </c>
      <c r="AG295" s="23">
        <v>427.37651677628219</v>
      </c>
      <c r="AH295" s="28">
        <v>84.001308223497745</v>
      </c>
      <c r="AI295" s="28">
        <v>-48.513062910752296</v>
      </c>
      <c r="AJ295" s="46">
        <v>1.9610720058156374E-2</v>
      </c>
      <c r="AK295" s="46">
        <v>-8.9200163866666182E-3</v>
      </c>
    </row>
    <row r="296" spans="1:37" ht="13.8" thickBot="1">
      <c r="A296" s="107" t="str">
        <f t="shared" si="14"/>
        <v>Sugar_World white sugar price in USD/t</v>
      </c>
      <c r="B296" s="14" t="s">
        <v>123</v>
      </c>
      <c r="C296" s="33">
        <v>404.47399999999999</v>
      </c>
      <c r="D296" s="33">
        <v>328.63499999999999</v>
      </c>
      <c r="E296" s="33">
        <v>342.72699999999998</v>
      </c>
      <c r="F296" s="33">
        <v>415.97500000000002</v>
      </c>
      <c r="G296" s="33">
        <v>584.22400000000005</v>
      </c>
      <c r="H296" s="33">
        <v>719.93600000000004</v>
      </c>
      <c r="I296" s="33">
        <v>611.85599999999999</v>
      </c>
      <c r="J296" s="33">
        <v>503.55399999999997</v>
      </c>
      <c r="K296" s="33">
        <v>457.09</v>
      </c>
      <c r="L296" s="33">
        <v>376.37299999999999</v>
      </c>
      <c r="M296" s="33">
        <v>461.64699999999999</v>
      </c>
      <c r="N296" s="33">
        <v>474.93</v>
      </c>
      <c r="O296" s="33">
        <v>350.65800000000002</v>
      </c>
      <c r="P296" s="33">
        <v>335.92899999999997</v>
      </c>
      <c r="Q296" s="33">
        <v>361.44099999999997</v>
      </c>
      <c r="R296" s="33">
        <v>445.00299999999999</v>
      </c>
      <c r="S296" s="33">
        <v>524.60799999999995</v>
      </c>
      <c r="T296" s="33">
        <v>532.01800000000003</v>
      </c>
      <c r="U296" s="33">
        <v>520.26166521188884</v>
      </c>
      <c r="V296" s="33">
        <v>469.40650756452067</v>
      </c>
      <c r="W296" s="33">
        <v>447.75719446290924</v>
      </c>
      <c r="X296" s="33">
        <v>442.80901608870602</v>
      </c>
      <c r="Y296" s="33">
        <v>446.97322448570469</v>
      </c>
      <c r="Z296" s="33">
        <v>454.55441202305946</v>
      </c>
      <c r="AA296" s="33">
        <v>464.21398398670834</v>
      </c>
      <c r="AB296" s="33">
        <v>471.13192881092431</v>
      </c>
      <c r="AC296" s="33">
        <v>474.86003629123309</v>
      </c>
      <c r="AD296" s="33">
        <v>475.3636450949495</v>
      </c>
      <c r="AE296" s="33">
        <v>475.90992693905088</v>
      </c>
      <c r="AF296" s="33">
        <v>475.35667180466027</v>
      </c>
      <c r="AG296" s="33">
        <v>476.60104296888875</v>
      </c>
      <c r="AH296" s="28">
        <v>1.4625550706296053</v>
      </c>
      <c r="AI296" s="28">
        <v>-49.028178768407486</v>
      </c>
      <c r="AJ296" s="46">
        <v>2.7867508580214917E-4</v>
      </c>
      <c r="AK296" s="46">
        <v>-8.1264925314722403E-3</v>
      </c>
    </row>
    <row r="297" spans="1:37" ht="13.8" thickBot="1">
      <c r="A297" s="78"/>
      <c r="B297" s="60" t="s">
        <v>21</v>
      </c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58"/>
      <c r="AI297" s="163"/>
      <c r="AJ297" s="164"/>
      <c r="AK297" s="164"/>
    </row>
    <row r="298" spans="1:37" ht="13.8" thickBot="1">
      <c r="A298" s="78"/>
      <c r="B298" s="60" t="s">
        <v>276</v>
      </c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159"/>
      <c r="AI298" s="163"/>
      <c r="AJ298" s="164"/>
      <c r="AK298" s="164"/>
    </row>
    <row r="299" spans="1:37" ht="13.8" thickBot="1">
      <c r="A299" s="78"/>
      <c r="B299" s="60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163"/>
      <c r="AI299" s="163"/>
      <c r="AJ299" s="164"/>
      <c r="AK299" s="164"/>
    </row>
    <row r="300" spans="1:37" ht="13.8" thickBot="1">
      <c r="A300" s="78"/>
      <c r="B300" s="60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163"/>
      <c r="AI300" s="163"/>
      <c r="AJ300" s="164"/>
      <c r="AK300" s="164"/>
    </row>
    <row r="301" spans="1:37" ht="14.4" thickBot="1">
      <c r="A301" s="78" t="s">
        <v>196</v>
      </c>
      <c r="B301" s="69" t="s">
        <v>281</v>
      </c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210" t="s">
        <v>107</v>
      </c>
      <c r="AI301" s="211"/>
      <c r="AJ301" s="210" t="s">
        <v>124</v>
      </c>
      <c r="AK301" s="211"/>
    </row>
    <row r="302" spans="1:37" ht="13.8" thickBot="1">
      <c r="A302" s="78"/>
      <c r="B302" s="10"/>
      <c r="C302" s="143">
        <v>2005</v>
      </c>
      <c r="D302" s="181">
        <v>2006</v>
      </c>
      <c r="E302" s="181">
        <v>2007</v>
      </c>
      <c r="F302" s="181">
        <v>2008</v>
      </c>
      <c r="G302" s="181">
        <v>2009</v>
      </c>
      <c r="H302" s="181">
        <v>2010</v>
      </c>
      <c r="I302" s="181">
        <v>2011</v>
      </c>
      <c r="J302" s="181">
        <v>2012</v>
      </c>
      <c r="K302" s="181">
        <v>2013</v>
      </c>
      <c r="L302" s="181">
        <v>2014</v>
      </c>
      <c r="M302" s="181">
        <v>2015</v>
      </c>
      <c r="N302" s="181">
        <v>2016</v>
      </c>
      <c r="O302" s="181">
        <v>2017</v>
      </c>
      <c r="P302" s="181">
        <v>2018</v>
      </c>
      <c r="Q302" s="181">
        <v>2019</v>
      </c>
      <c r="R302" s="181">
        <v>2020</v>
      </c>
      <c r="S302" s="181">
        <v>2021</v>
      </c>
      <c r="T302" s="181">
        <v>2022</v>
      </c>
      <c r="U302" s="181">
        <v>2023</v>
      </c>
      <c r="V302" s="181">
        <v>2024</v>
      </c>
      <c r="W302" s="181">
        <v>2025</v>
      </c>
      <c r="X302" s="181">
        <v>2026</v>
      </c>
      <c r="Y302" s="181">
        <v>2027</v>
      </c>
      <c r="Z302" s="181">
        <v>2028</v>
      </c>
      <c r="AA302" s="181">
        <v>2029</v>
      </c>
      <c r="AB302" s="181">
        <v>2030</v>
      </c>
      <c r="AC302" s="181">
        <v>2031</v>
      </c>
      <c r="AD302" s="181">
        <v>2032</v>
      </c>
      <c r="AE302" s="183">
        <v>2033</v>
      </c>
      <c r="AF302" s="183">
        <v>2034</v>
      </c>
      <c r="AG302" s="183">
        <v>2035</v>
      </c>
      <c r="AH302" s="181" t="s">
        <v>229</v>
      </c>
      <c r="AI302" s="181" t="s">
        <v>230</v>
      </c>
      <c r="AJ302" s="181" t="s">
        <v>231</v>
      </c>
      <c r="AK302" s="181" t="s">
        <v>232</v>
      </c>
    </row>
    <row r="303" spans="1:37" ht="13.8" thickBot="1">
      <c r="A303" s="78" t="s">
        <v>197</v>
      </c>
      <c r="B303" s="1" t="s">
        <v>71</v>
      </c>
      <c r="C303" s="24">
        <v>601.95499999999993</v>
      </c>
      <c r="D303" s="24">
        <v>729</v>
      </c>
      <c r="E303" s="24">
        <v>666</v>
      </c>
      <c r="F303" s="24">
        <v>776.91028499999993</v>
      </c>
      <c r="G303" s="24">
        <v>688.48811799999999</v>
      </c>
      <c r="H303" s="24">
        <v>720.02109999999993</v>
      </c>
      <c r="I303" s="24">
        <v>720.02109999999993</v>
      </c>
      <c r="J303" s="24">
        <v>720.02109999999993</v>
      </c>
      <c r="K303" s="24">
        <v>717.16986399999996</v>
      </c>
      <c r="L303" s="24">
        <v>713.41230500000006</v>
      </c>
      <c r="M303" s="24">
        <v>711.17825599999992</v>
      </c>
      <c r="N303" s="24">
        <v>720.02109999999993</v>
      </c>
      <c r="O303" s="24">
        <v>602.024</v>
      </c>
      <c r="P303" s="24">
        <v>560.71199999999999</v>
      </c>
      <c r="Q303" s="24">
        <v>565.81899999999996</v>
      </c>
      <c r="R303" s="24">
        <v>619.92576600000007</v>
      </c>
      <c r="S303" s="24">
        <v>580</v>
      </c>
      <c r="T303" s="24">
        <v>580</v>
      </c>
      <c r="U303" s="24">
        <v>597</v>
      </c>
      <c r="V303" s="24">
        <v>613.41319866251899</v>
      </c>
      <c r="W303" s="24">
        <v>629.86406151315907</v>
      </c>
      <c r="X303" s="24">
        <v>646.26075778238055</v>
      </c>
      <c r="Y303" s="24">
        <v>662.78693762831131</v>
      </c>
      <c r="Z303" s="24">
        <v>679.43229620944692</v>
      </c>
      <c r="AA303" s="24">
        <v>696.14689747385</v>
      </c>
      <c r="AB303" s="24">
        <v>712.95428796415877</v>
      </c>
      <c r="AC303" s="24">
        <v>729.84146305029674</v>
      </c>
      <c r="AD303" s="24">
        <v>746.82306713523008</v>
      </c>
      <c r="AE303" s="24">
        <v>763.88155981569366</v>
      </c>
      <c r="AF303" s="24">
        <v>780.96691139946665</v>
      </c>
      <c r="AG303" s="24">
        <v>798.08537180494045</v>
      </c>
      <c r="AH303" s="24">
        <v>-133.40402133333328</v>
      </c>
      <c r="AI303" s="24">
        <v>212.41870513827382</v>
      </c>
      <c r="AJ303" s="45">
        <v>-2.0311766261499144E-2</v>
      </c>
      <c r="AK303" s="45">
        <v>2.6124137558103833E-2</v>
      </c>
    </row>
    <row r="304" spans="1:37" ht="13.8" thickBot="1">
      <c r="A304" s="78" t="s">
        <v>198</v>
      </c>
      <c r="B304" s="3" t="s">
        <v>72</v>
      </c>
      <c r="C304" s="55">
        <v>608.19899900000007</v>
      </c>
      <c r="D304" s="55">
        <v>752.01208399999996</v>
      </c>
      <c r="E304" s="55">
        <v>682.593568</v>
      </c>
      <c r="F304" s="55">
        <v>776.38297899999998</v>
      </c>
      <c r="G304" s="55">
        <v>685.214156</v>
      </c>
      <c r="H304" s="55">
        <v>707.77467100000001</v>
      </c>
      <c r="I304" s="55">
        <v>701.19160199999999</v>
      </c>
      <c r="J304" s="55">
        <v>688.93188799999996</v>
      </c>
      <c r="K304" s="55">
        <v>679.57056299999999</v>
      </c>
      <c r="L304" s="55">
        <v>662.89550300000008</v>
      </c>
      <c r="M304" s="55">
        <v>655.80972399999996</v>
      </c>
      <c r="N304" s="55">
        <v>672.68797099999995</v>
      </c>
      <c r="O304" s="55">
        <v>550.65744399999994</v>
      </c>
      <c r="P304" s="55">
        <v>519.80309799999998</v>
      </c>
      <c r="Q304" s="55">
        <v>523.22003699999993</v>
      </c>
      <c r="R304" s="55">
        <v>535.55270399999995</v>
      </c>
      <c r="S304" s="55">
        <v>503.61991670560741</v>
      </c>
      <c r="T304" s="55">
        <v>500.61991670560741</v>
      </c>
      <c r="U304" s="55">
        <v>556.31765564872876</v>
      </c>
      <c r="V304" s="55">
        <v>570.67112267039965</v>
      </c>
      <c r="W304" s="55">
        <v>592.41380265104192</v>
      </c>
      <c r="X304" s="55">
        <v>611.20646168940982</v>
      </c>
      <c r="Y304" s="55">
        <v>629.75320774884585</v>
      </c>
      <c r="Z304" s="55">
        <v>648.84085042857134</v>
      </c>
      <c r="AA304" s="55">
        <v>667.99113792169805</v>
      </c>
      <c r="AB304" s="55">
        <v>686.48398782906963</v>
      </c>
      <c r="AC304" s="55">
        <v>704.88873617646766</v>
      </c>
      <c r="AD304" s="55">
        <v>722.18384713408102</v>
      </c>
      <c r="AE304" s="55">
        <v>739.4215450560805</v>
      </c>
      <c r="AF304" s="55">
        <v>756.2914324919426</v>
      </c>
      <c r="AG304" s="55">
        <v>773.62894740285469</v>
      </c>
      <c r="AH304" s="25">
        <v>-169.71218798001883</v>
      </c>
      <c r="AI304" s="25">
        <v>253.44311771620676</v>
      </c>
      <c r="AJ304" s="46">
        <v>-2.7840863619790355E-2</v>
      </c>
      <c r="AK304" s="46">
        <v>3.3628596787150355E-2</v>
      </c>
    </row>
    <row r="305" spans="1:44" ht="13.8" thickBot="1">
      <c r="A305" s="107" t="str">
        <f>CONCATENATE($A$301,"_",B305)</f>
        <v>Isoglucose_Imports</v>
      </c>
      <c r="B305" s="113" t="s">
        <v>4</v>
      </c>
      <c r="C305" s="148">
        <v>15.715734000000001</v>
      </c>
      <c r="D305" s="148">
        <v>32.676835999999994</v>
      </c>
      <c r="E305" s="148">
        <v>27.313680000000002</v>
      </c>
      <c r="F305" s="148">
        <v>13.816720000000002</v>
      </c>
      <c r="G305" s="148">
        <v>18.299672999999995</v>
      </c>
      <c r="H305" s="148">
        <v>13.428014000000001</v>
      </c>
      <c r="I305" s="148">
        <v>14.137761000000001</v>
      </c>
      <c r="J305" s="148">
        <v>16.195090999999998</v>
      </c>
      <c r="K305" s="148">
        <v>11.103037999999998</v>
      </c>
      <c r="L305" s="148">
        <v>11.912566999999999</v>
      </c>
      <c r="M305" s="148">
        <v>13.670656000000001</v>
      </c>
      <c r="N305" s="148">
        <v>15.597293000000001</v>
      </c>
      <c r="O305" s="148">
        <v>11.750995000000001</v>
      </c>
      <c r="P305" s="148">
        <v>7.2073230000000006</v>
      </c>
      <c r="Q305" s="148">
        <v>2.5989710000000001</v>
      </c>
      <c r="R305" s="148">
        <v>3.8739279999999998</v>
      </c>
      <c r="S305" s="148">
        <v>2.784872</v>
      </c>
      <c r="T305" s="148">
        <v>3.6354679999999995</v>
      </c>
      <c r="U305" s="148">
        <v>3.6354679999999995</v>
      </c>
      <c r="V305" s="148">
        <v>4.2383275331993842</v>
      </c>
      <c r="W305" s="148">
        <v>4.7113547233024482</v>
      </c>
      <c r="X305" s="148">
        <v>5.7222525681009904</v>
      </c>
      <c r="Y305" s="148">
        <v>6.9209756814822798</v>
      </c>
      <c r="Z305" s="148">
        <v>8.0017568336029647</v>
      </c>
      <c r="AA305" s="148">
        <v>9.0447322144695228</v>
      </c>
      <c r="AB305" s="148">
        <v>9.826223419589482</v>
      </c>
      <c r="AC305" s="148">
        <v>10.684738255803131</v>
      </c>
      <c r="AD305" s="148">
        <v>11.209266947430271</v>
      </c>
      <c r="AE305" s="148">
        <v>11.636479839584011</v>
      </c>
      <c r="AF305" s="148">
        <v>11.755194507153053</v>
      </c>
      <c r="AG305" s="148">
        <v>11.977721067917038</v>
      </c>
      <c r="AH305" s="148">
        <v>-10.460027333333333</v>
      </c>
      <c r="AI305" s="148">
        <v>8.6257850679170378</v>
      </c>
      <c r="AJ305" s="150">
        <v>-0.13203136828058376</v>
      </c>
      <c r="AK305" s="150">
        <v>0.11196181339312172</v>
      </c>
    </row>
    <row r="306" spans="1:44" ht="13.8" thickBot="1">
      <c r="A306" s="107" t="str">
        <f>CONCATENATE($A$301,"_",B306)</f>
        <v>Isoglucose_Exports</v>
      </c>
      <c r="B306" s="113" t="s">
        <v>5</v>
      </c>
      <c r="C306" s="148">
        <v>9.4717349999998532</v>
      </c>
      <c r="D306" s="148">
        <v>9.6647520000000213</v>
      </c>
      <c r="E306" s="148">
        <v>10.720111999999972</v>
      </c>
      <c r="F306" s="148">
        <v>14.344025999999985</v>
      </c>
      <c r="G306" s="148">
        <v>21.573634999999967</v>
      </c>
      <c r="H306" s="148">
        <v>25.674442999999883</v>
      </c>
      <c r="I306" s="148">
        <v>32.967258999999899</v>
      </c>
      <c r="J306" s="148">
        <v>47.284303000000023</v>
      </c>
      <c r="K306" s="148">
        <v>48.702338999999938</v>
      </c>
      <c r="L306" s="148">
        <v>62.429368999999951</v>
      </c>
      <c r="M306" s="148">
        <v>69.039187999999967</v>
      </c>
      <c r="N306" s="148">
        <v>62.930422000000021</v>
      </c>
      <c r="O306" s="148">
        <v>63.117551000000049</v>
      </c>
      <c r="P306" s="148">
        <v>48.116224999999986</v>
      </c>
      <c r="Q306" s="148">
        <v>45.197934000000032</v>
      </c>
      <c r="R306" s="148">
        <v>88.246990000000096</v>
      </c>
      <c r="S306" s="148">
        <v>79.164955294392541</v>
      </c>
      <c r="T306" s="148">
        <v>83.015551294392537</v>
      </c>
      <c r="U306" s="148">
        <v>44.317812351271186</v>
      </c>
      <c r="V306" s="148">
        <v>46.980403525318799</v>
      </c>
      <c r="W306" s="148">
        <v>42.16161358541958</v>
      </c>
      <c r="X306" s="148">
        <v>40.776548661071644</v>
      </c>
      <c r="Y306" s="148">
        <v>39.954705560947566</v>
      </c>
      <c r="Z306" s="148">
        <v>38.593202614478628</v>
      </c>
      <c r="AA306" s="148">
        <v>37.200491766621568</v>
      </c>
      <c r="AB306" s="148">
        <v>36.2965235546786</v>
      </c>
      <c r="AC306" s="148">
        <v>35.637465129632254</v>
      </c>
      <c r="AD306" s="148">
        <v>35.84848694857935</v>
      </c>
      <c r="AE306" s="148">
        <v>36.096494599197236</v>
      </c>
      <c r="AF306" s="148">
        <v>36.430673414677088</v>
      </c>
      <c r="AG306" s="148">
        <v>36.434145470002584</v>
      </c>
      <c r="AH306" s="148">
        <v>25.848139313352142</v>
      </c>
      <c r="AI306" s="148">
        <v>-32.398627510016176</v>
      </c>
      <c r="AJ306" s="150">
        <v>4.8209770724135979E-2</v>
      </c>
      <c r="AK306" s="150">
        <v>-5.1633706183773054E-2</v>
      </c>
    </row>
    <row r="307" spans="1:44" ht="13.8" thickBot="1">
      <c r="A307" s="78"/>
      <c r="B307" s="60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159"/>
      <c r="AI307" s="163"/>
      <c r="AJ307" s="164"/>
      <c r="AK307" s="164"/>
    </row>
    <row r="308" spans="1:44" ht="13.8" thickBot="1">
      <c r="A308" s="78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58"/>
      <c r="AI308" s="163"/>
      <c r="AJ308" s="164"/>
      <c r="AK308" s="164"/>
    </row>
    <row r="309" spans="1:44" ht="15" customHeight="1" thickBot="1">
      <c r="A309" s="78"/>
      <c r="B309" s="69" t="s">
        <v>246</v>
      </c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210" t="s">
        <v>107</v>
      </c>
      <c r="AI309" s="211"/>
      <c r="AJ309" s="210" t="s">
        <v>124</v>
      </c>
      <c r="AK309" s="211"/>
    </row>
    <row r="310" spans="1:44" ht="13.8" thickBot="1">
      <c r="A310" s="78"/>
      <c r="B310" s="10"/>
      <c r="C310" s="143">
        <v>2005</v>
      </c>
      <c r="D310" s="181">
        <v>2006</v>
      </c>
      <c r="E310" s="181">
        <v>2007</v>
      </c>
      <c r="F310" s="181">
        <v>2008</v>
      </c>
      <c r="G310" s="181">
        <v>2009</v>
      </c>
      <c r="H310" s="181">
        <v>2010</v>
      </c>
      <c r="I310" s="181">
        <v>2011</v>
      </c>
      <c r="J310" s="181">
        <v>2012</v>
      </c>
      <c r="K310" s="181">
        <v>2013</v>
      </c>
      <c r="L310" s="181">
        <v>2014</v>
      </c>
      <c r="M310" s="181">
        <v>2015</v>
      </c>
      <c r="N310" s="181">
        <v>2016</v>
      </c>
      <c r="O310" s="181">
        <v>2017</v>
      </c>
      <c r="P310" s="181">
        <v>2018</v>
      </c>
      <c r="Q310" s="181">
        <v>2019</v>
      </c>
      <c r="R310" s="181">
        <v>2020</v>
      </c>
      <c r="S310" s="181">
        <v>2021</v>
      </c>
      <c r="T310" s="181">
        <v>2022</v>
      </c>
      <c r="U310" s="181">
        <v>2023</v>
      </c>
      <c r="V310" s="181">
        <v>2024</v>
      </c>
      <c r="W310" s="181">
        <v>2025</v>
      </c>
      <c r="X310" s="181">
        <v>2026</v>
      </c>
      <c r="Y310" s="181">
        <v>2027</v>
      </c>
      <c r="Z310" s="181">
        <v>2028</v>
      </c>
      <c r="AA310" s="181">
        <v>2029</v>
      </c>
      <c r="AB310" s="181">
        <v>2030</v>
      </c>
      <c r="AC310" s="181">
        <v>2031</v>
      </c>
      <c r="AD310" s="181">
        <v>2032</v>
      </c>
      <c r="AE310" s="183">
        <v>2033</v>
      </c>
      <c r="AF310" s="183">
        <v>2034</v>
      </c>
      <c r="AG310" s="183">
        <v>2035</v>
      </c>
      <c r="AH310" s="181" t="s">
        <v>229</v>
      </c>
      <c r="AI310" s="181" t="s">
        <v>230</v>
      </c>
      <c r="AJ310" s="181" t="s">
        <v>231</v>
      </c>
      <c r="AK310" s="181" t="s">
        <v>232</v>
      </c>
    </row>
    <row r="311" spans="1:44" ht="13.8" thickBot="1">
      <c r="A311" s="78"/>
      <c r="B311" s="1" t="s">
        <v>77</v>
      </c>
      <c r="C311" s="29">
        <v>22.936398474648488</v>
      </c>
      <c r="D311" s="29">
        <v>22.383296399659141</v>
      </c>
      <c r="E311" s="29">
        <v>22.244790000000002</v>
      </c>
      <c r="F311" s="29">
        <v>22.469339999999999</v>
      </c>
      <c r="G311" s="29">
        <v>21.897070000000003</v>
      </c>
      <c r="H311" s="29">
        <v>21.420959999999997</v>
      </c>
      <c r="I311" s="29">
        <v>21.20823</v>
      </c>
      <c r="J311" s="29">
        <v>21.209884000000002</v>
      </c>
      <c r="K311" s="29">
        <v>21.391727000000003</v>
      </c>
      <c r="L311" s="29">
        <v>21.352640000000001</v>
      </c>
      <c r="M311" s="29">
        <v>21.372303999999996</v>
      </c>
      <c r="N311" s="29">
        <v>21.343094000000001</v>
      </c>
      <c r="O311" s="29">
        <v>21.108039999999999</v>
      </c>
      <c r="P311" s="29">
        <v>20.730311999999998</v>
      </c>
      <c r="Q311" s="29">
        <v>20.478766999999998</v>
      </c>
      <c r="R311" s="29">
        <v>20.235011999999998</v>
      </c>
      <c r="S311" s="29">
        <v>19.923558000000003</v>
      </c>
      <c r="T311" s="29">
        <v>19.798647999999993</v>
      </c>
      <c r="U311" s="29">
        <v>19.680467697299807</v>
      </c>
      <c r="V311" s="29">
        <v>19.537989128666698</v>
      </c>
      <c r="W311" s="29">
        <v>19.29838014699676</v>
      </c>
      <c r="X311" s="29">
        <v>19.083360321381576</v>
      </c>
      <c r="Y311" s="29">
        <v>18.88301758265203</v>
      </c>
      <c r="Z311" s="29">
        <v>18.682641289874613</v>
      </c>
      <c r="AA311" s="29">
        <v>18.483238435278388</v>
      </c>
      <c r="AB311" s="29">
        <v>18.285356939717847</v>
      </c>
      <c r="AC311" s="29">
        <v>18.089353610062961</v>
      </c>
      <c r="AD311" s="29">
        <v>17.895323946994541</v>
      </c>
      <c r="AE311" s="29">
        <v>17.699117431252532</v>
      </c>
      <c r="AF311" s="29">
        <v>17.504903529306869</v>
      </c>
      <c r="AG311" s="29">
        <v>17.31258074265369</v>
      </c>
      <c r="AH311" s="27">
        <v>-1.4690557675667328</v>
      </c>
      <c r="AI311" s="27">
        <v>-2.4883104897795789</v>
      </c>
      <c r="AJ311" s="45">
        <v>-7.1312698589028403E-3</v>
      </c>
      <c r="AK311" s="45">
        <v>-1.1128737360903362E-2</v>
      </c>
    </row>
    <row r="312" spans="1:44" ht="13.8" thickBot="1">
      <c r="A312" s="78"/>
      <c r="B312" s="1" t="s">
        <v>26</v>
      </c>
      <c r="C312" s="65">
        <v>5720.4589155511267</v>
      </c>
      <c r="D312" s="65">
        <v>5840.7536435067213</v>
      </c>
      <c r="E312" s="65">
        <v>5834.7073629375691</v>
      </c>
      <c r="F312" s="65">
        <v>5853.3072177464937</v>
      </c>
      <c r="G312" s="65">
        <v>5975.1583202684178</v>
      </c>
      <c r="H312" s="65">
        <v>6175.6812019629388</v>
      </c>
      <c r="I312" s="65">
        <v>6331.7826258230443</v>
      </c>
      <c r="J312" s="65">
        <v>6373.4830584193733</v>
      </c>
      <c r="K312" s="65">
        <v>6388.8109641638557</v>
      </c>
      <c r="L312" s="65">
        <v>6636.1625541385047</v>
      </c>
      <c r="M312" s="65">
        <v>6759.8781114099838</v>
      </c>
      <c r="N312" s="65">
        <v>6831.3333577596568</v>
      </c>
      <c r="O312" s="65">
        <v>6973.5593641096002</v>
      </c>
      <c r="P312" s="65">
        <v>7158.5589256929661</v>
      </c>
      <c r="Q312" s="65">
        <v>7304.4641798991124</v>
      </c>
      <c r="R312" s="65">
        <v>7483.4475017855202</v>
      </c>
      <c r="S312" s="65">
        <v>7578.2242308326659</v>
      </c>
      <c r="T312" s="65">
        <v>7635.9642458482895</v>
      </c>
      <c r="U312" s="65">
        <v>7709.9752327307606</v>
      </c>
      <c r="V312" s="65">
        <v>7808.3452231577467</v>
      </c>
      <c r="W312" s="65">
        <v>7853.3683666001516</v>
      </c>
      <c r="X312" s="65">
        <v>7916.8110365228067</v>
      </c>
      <c r="Y312" s="65">
        <v>7984.9019654818158</v>
      </c>
      <c r="Z312" s="65">
        <v>8053.2967533913561</v>
      </c>
      <c r="AA312" s="65">
        <v>8121.3493444243204</v>
      </c>
      <c r="AB312" s="65">
        <v>8189.0549327367989</v>
      </c>
      <c r="AC312" s="65">
        <v>8256.6960163368585</v>
      </c>
      <c r="AD312" s="65">
        <v>8323.8929406572788</v>
      </c>
      <c r="AE312" s="65">
        <v>8391.0572634742221</v>
      </c>
      <c r="AF312" s="65">
        <v>8457.8907792491518</v>
      </c>
      <c r="AG312" s="65">
        <v>8524.419195670338</v>
      </c>
      <c r="AH312" s="27">
        <v>1276.6956870018148</v>
      </c>
      <c r="AI312" s="27">
        <v>883.03129253309908</v>
      </c>
      <c r="AJ312" s="45">
        <v>1.8449464035498693E-2</v>
      </c>
      <c r="AK312" s="45">
        <v>9.1546196929512824E-3</v>
      </c>
    </row>
    <row r="313" spans="1:44" ht="13.8" thickBot="1">
      <c r="A313" s="78"/>
      <c r="B313" s="1" t="s">
        <v>94</v>
      </c>
      <c r="C313" s="29">
        <v>131.2067251449362</v>
      </c>
      <c r="D313" s="29">
        <v>130.73532</v>
      </c>
      <c r="E313" s="29">
        <v>129.79184000000001</v>
      </c>
      <c r="F313" s="29">
        <v>131.51994999999999</v>
      </c>
      <c r="G313" s="29">
        <v>130.83845999999997</v>
      </c>
      <c r="H313" s="29">
        <v>132.28902000000002</v>
      </c>
      <c r="I313" s="29">
        <v>134.28590223845907</v>
      </c>
      <c r="J313" s="29">
        <v>135.18083634504015</v>
      </c>
      <c r="K313" s="29">
        <v>136.6677</v>
      </c>
      <c r="L313" s="29">
        <v>141.69959</v>
      </c>
      <c r="M313" s="29">
        <v>144.47417000000002</v>
      </c>
      <c r="N313" s="29">
        <v>145.80178999999998</v>
      </c>
      <c r="O313" s="29">
        <v>147.19817</v>
      </c>
      <c r="P313" s="29">
        <v>148.39915999999999</v>
      </c>
      <c r="Q313" s="29">
        <v>149.58642</v>
      </c>
      <c r="R313" s="29">
        <v>151.42765</v>
      </c>
      <c r="S313" s="29">
        <v>150.98519000000002</v>
      </c>
      <c r="T313" s="29">
        <v>151.1817682441357</v>
      </c>
      <c r="U313" s="29">
        <v>151.7359185147393</v>
      </c>
      <c r="V313" s="29">
        <v>152.5593640829326</v>
      </c>
      <c r="W313" s="29">
        <v>151.55728817304873</v>
      </c>
      <c r="X313" s="29">
        <v>151.07935760625509</v>
      </c>
      <c r="Y313" s="29">
        <v>150.77904420994588</v>
      </c>
      <c r="Z313" s="29">
        <v>150.45685444452252</v>
      </c>
      <c r="AA313" s="29">
        <v>150.10883634918653</v>
      </c>
      <c r="AB313" s="29">
        <v>149.7397924440495</v>
      </c>
      <c r="AC313" s="29">
        <v>149.35829389031562</v>
      </c>
      <c r="AD313" s="29">
        <v>148.958760673163</v>
      </c>
      <c r="AE313" s="29">
        <v>148.51430787859476</v>
      </c>
      <c r="AF313" s="29">
        <v>148.05456215217049</v>
      </c>
      <c r="AG313" s="29">
        <v>147.57969560926975</v>
      </c>
      <c r="AH313" s="27">
        <v>15.922812725125254</v>
      </c>
      <c r="AI313" s="27">
        <v>-3.7212633103552548</v>
      </c>
      <c r="AJ313" s="45">
        <v>1.1181957208200401E-2</v>
      </c>
      <c r="AK313" s="45">
        <v>-2.0730665201305065E-3</v>
      </c>
    </row>
    <row r="314" spans="1:44" ht="13.8" thickBot="1">
      <c r="A314" s="78"/>
      <c r="B314" s="1" t="s">
        <v>95</v>
      </c>
      <c r="C314" s="29">
        <v>134.84917082178481</v>
      </c>
      <c r="D314" s="29">
        <v>134.31228000000002</v>
      </c>
      <c r="E314" s="29">
        <v>133.47645</v>
      </c>
      <c r="F314" s="29">
        <v>135.33631999999997</v>
      </c>
      <c r="G314" s="29">
        <v>134.46027000000001</v>
      </c>
      <c r="H314" s="29">
        <v>135.82634000000002</v>
      </c>
      <c r="I314" s="29">
        <v>137.66045</v>
      </c>
      <c r="J314" s="29">
        <v>138.23183</v>
      </c>
      <c r="K314" s="29">
        <v>139.6996</v>
      </c>
      <c r="L314" s="29">
        <v>144.31079</v>
      </c>
      <c r="M314" s="29">
        <v>147.09509000000003</v>
      </c>
      <c r="N314" s="29">
        <v>148.16599000000002</v>
      </c>
      <c r="O314" s="29">
        <v>149.49698000000001</v>
      </c>
      <c r="P314" s="29">
        <v>150.86551</v>
      </c>
      <c r="Q314" s="29">
        <v>152.16004000000001</v>
      </c>
      <c r="R314" s="29">
        <v>154.03992</v>
      </c>
      <c r="S314" s="29">
        <v>153.56478999999999</v>
      </c>
      <c r="T314" s="29">
        <v>153.72740699800735</v>
      </c>
      <c r="U314" s="29">
        <v>154.23168848351852</v>
      </c>
      <c r="V314" s="29">
        <v>155.0504739519875</v>
      </c>
      <c r="W314" s="29">
        <v>154.21089163661503</v>
      </c>
      <c r="X314" s="29">
        <v>153.7484127715818</v>
      </c>
      <c r="Y314" s="29">
        <v>153.46364125744589</v>
      </c>
      <c r="Z314" s="29">
        <v>153.15708490731481</v>
      </c>
      <c r="AA314" s="29">
        <v>152.82479313338695</v>
      </c>
      <c r="AB314" s="29">
        <v>152.47156984936552</v>
      </c>
      <c r="AC314" s="29">
        <v>152.10598763095049</v>
      </c>
      <c r="AD314" s="29">
        <v>151.72246789903278</v>
      </c>
      <c r="AE314" s="29">
        <v>151.2954547787036</v>
      </c>
      <c r="AF314" s="29">
        <v>150.85314872651836</v>
      </c>
      <c r="AG314" s="29">
        <v>150.39572185785664</v>
      </c>
      <c r="AH314" s="27">
        <v>15.310668493841945</v>
      </c>
      <c r="AI314" s="27">
        <v>-3.4455733026519795</v>
      </c>
      <c r="AJ314" s="45">
        <v>1.0538148020775111E-2</v>
      </c>
      <c r="AK314" s="45">
        <v>-1.885849056873834E-3</v>
      </c>
    </row>
    <row r="315" spans="1:44" ht="13.8" thickBot="1">
      <c r="A315" s="78"/>
      <c r="B315" s="2" t="s">
        <v>86</v>
      </c>
      <c r="C315" s="189">
        <v>4.03557750897318</v>
      </c>
      <c r="D315" s="189">
        <v>4.0255183881095959</v>
      </c>
      <c r="E315" s="189">
        <v>4.0275633516724945</v>
      </c>
      <c r="F315" s="189">
        <v>4.0259314113327216</v>
      </c>
      <c r="G315" s="189">
        <v>4.030100813402175</v>
      </c>
      <c r="H315" s="189">
        <v>4.0493701252746401</v>
      </c>
      <c r="I315" s="189">
        <v>4.0080921932739928</v>
      </c>
      <c r="J315" s="189">
        <v>4.0179425495104173</v>
      </c>
      <c r="K315" s="189">
        <v>4.0203481061221416</v>
      </c>
      <c r="L315" s="189">
        <v>3.9878690330610609</v>
      </c>
      <c r="M315" s="189">
        <v>4.0021745607256767</v>
      </c>
      <c r="N315" s="189">
        <v>4.0579812631484229</v>
      </c>
      <c r="O315" s="189">
        <v>4.041900869347784</v>
      </c>
      <c r="P315" s="189">
        <v>4.0227407063902971</v>
      </c>
      <c r="Q315" s="189">
        <v>4.0635703621102799</v>
      </c>
      <c r="R315" s="189">
        <v>4.0855076048579795</v>
      </c>
      <c r="S315" s="189">
        <v>4.100495209180135</v>
      </c>
      <c r="T315" s="189">
        <v>4.0839139306286176</v>
      </c>
      <c r="U315" s="189">
        <v>4.0939038481199832</v>
      </c>
      <c r="V315" s="189">
        <v>4.0978090759508996</v>
      </c>
      <c r="W315" s="189">
        <v>4.1019527837553555</v>
      </c>
      <c r="X315" s="189">
        <v>4.1054786737536588</v>
      </c>
      <c r="Y315" s="189">
        <v>4.1091849041629258</v>
      </c>
      <c r="Z315" s="189">
        <v>4.1128998434231709</v>
      </c>
      <c r="AA315" s="189">
        <v>4.1166241496616411</v>
      </c>
      <c r="AB315" s="189">
        <v>4.1203581940515406</v>
      </c>
      <c r="AC315" s="189">
        <v>4.1241022051172331</v>
      </c>
      <c r="AD315" s="189">
        <v>4.1278560736729686</v>
      </c>
      <c r="AE315" s="189">
        <v>4.1316436001653685</v>
      </c>
      <c r="AF315" s="189">
        <v>4.1354413596128969</v>
      </c>
      <c r="AG315" s="189">
        <v>4.1392494668790896</v>
      </c>
      <c r="AH315" s="189">
        <v>7.7310046340727467E-2</v>
      </c>
      <c r="AI315" s="189">
        <v>4.6478470902844293E-2</v>
      </c>
      <c r="AJ315" s="46">
        <v>1.9088293084628561E-3</v>
      </c>
      <c r="AK315" s="46">
        <v>9.4146268375716602E-4</v>
      </c>
    </row>
    <row r="316" spans="1:44" ht="13.8" thickBot="1">
      <c r="A316" s="78"/>
      <c r="B316" s="2" t="s">
        <v>87</v>
      </c>
      <c r="C316" s="189">
        <v>9.2555344527594414</v>
      </c>
      <c r="D316" s="189">
        <v>9.2237255966742087</v>
      </c>
      <c r="E316" s="189">
        <v>9.2731391944213239</v>
      </c>
      <c r="F316" s="189">
        <v>9.3006264009270687</v>
      </c>
      <c r="G316" s="189">
        <v>9.2968020972046386</v>
      </c>
      <c r="H316" s="189">
        <v>9.3454301187044528</v>
      </c>
      <c r="I316" s="189">
        <v>9.2837226278877356</v>
      </c>
      <c r="J316" s="189">
        <v>9.3034531641161315</v>
      </c>
      <c r="K316" s="189">
        <v>9.2920112000571518</v>
      </c>
      <c r="L316" s="189">
        <v>9.2642909787876171</v>
      </c>
      <c r="M316" s="189">
        <v>9.3013255910932546</v>
      </c>
      <c r="N316" s="189">
        <v>9.4762491277166525</v>
      </c>
      <c r="O316" s="189">
        <v>9.5899103805152777</v>
      </c>
      <c r="P316" s="189">
        <v>9.5876783968917891</v>
      </c>
      <c r="Q316" s="189">
        <v>9.611936964812914</v>
      </c>
      <c r="R316" s="189">
        <v>9.5860219979534396</v>
      </c>
      <c r="S316" s="189">
        <v>9.6040173094524413</v>
      </c>
      <c r="T316" s="189">
        <v>9.5736413932897761</v>
      </c>
      <c r="U316" s="189">
        <v>9.5884733223406222</v>
      </c>
      <c r="V316" s="189">
        <v>9.6001853703578259</v>
      </c>
      <c r="W316" s="189">
        <v>9.6035403093716472</v>
      </c>
      <c r="X316" s="189">
        <v>9.6052339202749604</v>
      </c>
      <c r="Y316" s="189">
        <v>9.6075115233886432</v>
      </c>
      <c r="Z316" s="189">
        <v>9.6098948461858491</v>
      </c>
      <c r="AA316" s="189">
        <v>9.6123833506251373</v>
      </c>
      <c r="AB316" s="189">
        <v>9.6149755566263657</v>
      </c>
      <c r="AC316" s="189">
        <v>9.6176695091154869</v>
      </c>
      <c r="AD316" s="189">
        <v>9.6204624768493385</v>
      </c>
      <c r="AE316" s="189">
        <v>9.6233961324714379</v>
      </c>
      <c r="AF316" s="189">
        <v>9.6264190511643868</v>
      </c>
      <c r="AG316" s="189">
        <v>9.6295288133581423</v>
      </c>
      <c r="AH316" s="189">
        <v>0.29564834434060572</v>
      </c>
      <c r="AI316" s="189">
        <v>4.0818138330529052E-2</v>
      </c>
      <c r="AJ316" s="46">
        <v>3.1367392330537312E-3</v>
      </c>
      <c r="AK316" s="46">
        <v>3.540510320043655E-4</v>
      </c>
    </row>
    <row r="317" spans="1:44" ht="13.8" thickBot="1">
      <c r="A317" s="78"/>
      <c r="B317" s="1" t="s">
        <v>54</v>
      </c>
      <c r="C317" s="29">
        <v>119.82763</v>
      </c>
      <c r="D317" s="29">
        <v>119.11682000000006</v>
      </c>
      <c r="E317" s="29">
        <v>119.90649999999995</v>
      </c>
      <c r="F317" s="29">
        <v>121.66678999999996</v>
      </c>
      <c r="G317" s="29">
        <v>120.79340000000001</v>
      </c>
      <c r="H317" s="29">
        <v>123.50951300000006</v>
      </c>
      <c r="I317" s="29">
        <v>126.55009799999999</v>
      </c>
      <c r="J317" s="29">
        <v>127.11744100000001</v>
      </c>
      <c r="K317" s="29">
        <v>127.93207240000005</v>
      </c>
      <c r="L317" s="29">
        <v>133.74966117999998</v>
      </c>
      <c r="M317" s="29">
        <v>137.271784513</v>
      </c>
      <c r="N317" s="29">
        <v>138.48626683100008</v>
      </c>
      <c r="O317" s="29">
        <v>140.47967563199998</v>
      </c>
      <c r="P317" s="29">
        <v>141.86582351900003</v>
      </c>
      <c r="Q317" s="29">
        <v>142.61265051699996</v>
      </c>
      <c r="R317" s="29">
        <v>144.826065946</v>
      </c>
      <c r="S317" s="29">
        <v>144.62816518767906</v>
      </c>
      <c r="T317" s="29">
        <v>144.79078218568642</v>
      </c>
      <c r="U317" s="29">
        <v>145.2950636711976</v>
      </c>
      <c r="V317" s="29">
        <v>146.11874855232762</v>
      </c>
      <c r="W317" s="29">
        <v>145.66121608378452</v>
      </c>
      <c r="X317" s="29">
        <v>145.35404564444832</v>
      </c>
      <c r="Y317" s="29">
        <v>145.2238158581587</v>
      </c>
      <c r="Z317" s="29">
        <v>145.06881175221264</v>
      </c>
      <c r="AA317" s="29">
        <v>144.88470611618783</v>
      </c>
      <c r="AB317" s="29">
        <v>144.67739456263675</v>
      </c>
      <c r="AC317" s="29">
        <v>144.45460751418193</v>
      </c>
      <c r="AD317" s="29">
        <v>144.19106797905562</v>
      </c>
      <c r="AE317" s="29">
        <v>143.87881183609787</v>
      </c>
      <c r="AF317" s="29">
        <v>143.54838129343861</v>
      </c>
      <c r="AG317" s="29">
        <v>143.20150289641677</v>
      </c>
      <c r="AH317" s="27">
        <v>17.704799881520998</v>
      </c>
      <c r="AI317" s="27">
        <v>-1.7031674517709234</v>
      </c>
      <c r="AJ317" s="45">
        <v>1.3116926711975339E-2</v>
      </c>
      <c r="AK317" s="45">
        <v>-9.8479233806070265E-4</v>
      </c>
    </row>
    <row r="318" spans="1:44" s="99" customFormat="1" ht="13.8" thickBot="1">
      <c r="A318" s="97"/>
      <c r="B318" s="3" t="s">
        <v>85</v>
      </c>
      <c r="C318" s="98">
        <v>88.860487068446929</v>
      </c>
      <c r="D318" s="98">
        <v>88.686470068112939</v>
      </c>
      <c r="E318" s="98">
        <v>89.83345002058411</v>
      </c>
      <c r="F318" s="98">
        <v>89.899584974676415</v>
      </c>
      <c r="G318" s="98">
        <v>89.835755944860139</v>
      </c>
      <c r="H318" s="98">
        <v>90.931930434111706</v>
      </c>
      <c r="I318" s="98">
        <v>91.929161934310102</v>
      </c>
      <c r="J318" s="98">
        <v>91.959602213180574</v>
      </c>
      <c r="K318" s="98">
        <v>91.576548823332388</v>
      </c>
      <c r="L318" s="98">
        <v>92.681677634776989</v>
      </c>
      <c r="M318" s="98">
        <v>93.321799193297323</v>
      </c>
      <c r="N318" s="98">
        <v>93.466973649620982</v>
      </c>
      <c r="O318" s="98">
        <v>93.968236436615626</v>
      </c>
      <c r="P318" s="98">
        <v>94.034629597580007</v>
      </c>
      <c r="Q318" s="98">
        <v>93.725429171154246</v>
      </c>
      <c r="R318" s="98">
        <v>94.018528408739769</v>
      </c>
      <c r="S318" s="98">
        <v>94.180550885186037</v>
      </c>
      <c r="T318" s="98">
        <v>94.186706855442665</v>
      </c>
      <c r="U318" s="98">
        <v>94.205714208156451</v>
      </c>
      <c r="V318" s="98">
        <v>94.239472365350096</v>
      </c>
      <c r="W318" s="98">
        <v>94.455854925618937</v>
      </c>
      <c r="X318" s="98">
        <v>94.540192659026232</v>
      </c>
      <c r="Y318" s="98">
        <v>94.630763787583859</v>
      </c>
      <c r="Z318" s="98">
        <v>94.71896898534149</v>
      </c>
      <c r="AA318" s="98">
        <v>94.804450996201297</v>
      </c>
      <c r="AB318" s="98">
        <v>94.888112390769606</v>
      </c>
      <c r="AC318" s="98">
        <v>94.969704851243037</v>
      </c>
      <c r="AD318" s="98">
        <v>95.036068141872633</v>
      </c>
      <c r="AE318" s="98">
        <v>95.097907631492376</v>
      </c>
      <c r="AF318" s="98">
        <v>95.157696412209091</v>
      </c>
      <c r="AG318" s="98">
        <v>95.216473665228762</v>
      </c>
      <c r="AH318" s="28">
        <v>2.3692196593206774</v>
      </c>
      <c r="AI318" s="28">
        <v>1.0254830156337107</v>
      </c>
      <c r="AJ318" s="46">
        <v>2.5507586713975172E-3</v>
      </c>
      <c r="AK318" s="46">
        <v>9.0277668971538994E-4</v>
      </c>
      <c r="AL318"/>
      <c r="AM318"/>
      <c r="AN318"/>
      <c r="AO318" s="97"/>
      <c r="AP318" s="97"/>
      <c r="AQ318" s="97"/>
      <c r="AR318" s="97"/>
    </row>
    <row r="319" spans="1:44" s="66" customFormat="1" ht="13.8" thickBot="1">
      <c r="A319" s="94"/>
      <c r="B319" s="67" t="s">
        <v>55</v>
      </c>
      <c r="C319" s="68">
        <v>15.021540821784811</v>
      </c>
      <c r="D319" s="68">
        <v>15.195459999999954</v>
      </c>
      <c r="E319" s="68">
        <v>13.569950000000048</v>
      </c>
      <c r="F319" s="68">
        <v>13.669530000000009</v>
      </c>
      <c r="G319" s="68">
        <v>13.666870000000003</v>
      </c>
      <c r="H319" s="68">
        <v>12.316826999999961</v>
      </c>
      <c r="I319" s="68">
        <v>11.110352000000006</v>
      </c>
      <c r="J319" s="68">
        <v>11.114388999999989</v>
      </c>
      <c r="K319" s="68">
        <v>11.767527599999951</v>
      </c>
      <c r="L319" s="68">
        <v>10.561128820000022</v>
      </c>
      <c r="M319" s="68">
        <v>9.8233054870000274</v>
      </c>
      <c r="N319" s="68">
        <v>9.6797231689999421</v>
      </c>
      <c r="O319" s="68">
        <v>9.0173043680000262</v>
      </c>
      <c r="P319" s="68">
        <v>8.9996864809999693</v>
      </c>
      <c r="Q319" s="68">
        <v>9.5473894830000461</v>
      </c>
      <c r="R319" s="68">
        <v>9.2138540539999951</v>
      </c>
      <c r="S319" s="68">
        <v>8.9366248123209289</v>
      </c>
      <c r="T319" s="68">
        <v>8.9366248123209289</v>
      </c>
      <c r="U319" s="68">
        <v>8.9366248123209289</v>
      </c>
      <c r="V319" s="68">
        <v>8.9317253996598822</v>
      </c>
      <c r="W319" s="68">
        <v>8.5496755528305073</v>
      </c>
      <c r="X319" s="68">
        <v>8.3943671271334779</v>
      </c>
      <c r="Y319" s="68">
        <v>8.2398253992871844</v>
      </c>
      <c r="Z319" s="68">
        <v>8.088273155102172</v>
      </c>
      <c r="AA319" s="68">
        <v>7.9400870171991187</v>
      </c>
      <c r="AB319" s="68">
        <v>7.7941752867287732</v>
      </c>
      <c r="AC319" s="68">
        <v>7.6513801167685642</v>
      </c>
      <c r="AD319" s="68">
        <v>7.5313999199771615</v>
      </c>
      <c r="AE319" s="68">
        <v>7.4166429426057334</v>
      </c>
      <c r="AF319" s="68">
        <v>7.3047674330797463</v>
      </c>
      <c r="AG319" s="68">
        <v>7.1942189614398728</v>
      </c>
      <c r="AH319" s="28">
        <v>-2.3941313876790531</v>
      </c>
      <c r="AI319" s="28">
        <v>-1.742405850881056</v>
      </c>
      <c r="AJ319" s="46">
        <v>-2.345679372257976E-2</v>
      </c>
      <c r="AK319" s="46">
        <v>-1.7911006400319507E-2</v>
      </c>
      <c r="AL319"/>
      <c r="AM319"/>
      <c r="AN319"/>
      <c r="AO319" s="94"/>
      <c r="AP319" s="94"/>
      <c r="AQ319" s="94"/>
      <c r="AR319" s="94"/>
    </row>
    <row r="320" spans="1:44" ht="13.8" thickBot="1">
      <c r="A320" s="78"/>
      <c r="B320" s="117" t="s">
        <v>88</v>
      </c>
      <c r="C320" s="145">
        <v>280.99132361048845</v>
      </c>
      <c r="D320" s="145">
        <v>273.99920676754527</v>
      </c>
      <c r="E320" s="145">
        <v>314.00127009064795</v>
      </c>
      <c r="F320" s="145">
        <v>329.64162334034552</v>
      </c>
      <c r="G320" s="145">
        <v>253.91810894659159</v>
      </c>
      <c r="H320" s="145">
        <v>298.32355126841435</v>
      </c>
      <c r="I320" s="145">
        <v>332.62329311509887</v>
      </c>
      <c r="J320" s="145">
        <v>322.29804884610741</v>
      </c>
      <c r="K320" s="145">
        <v>358.54429682050329</v>
      </c>
      <c r="L320" s="145">
        <v>362.54142826187842</v>
      </c>
      <c r="M320" s="145">
        <v>292.07416392345283</v>
      </c>
      <c r="N320" s="145">
        <v>281.72726172676357</v>
      </c>
      <c r="O320" s="145">
        <v>349.58615529364323</v>
      </c>
      <c r="P320" s="145">
        <v>319.8970953484897</v>
      </c>
      <c r="Q320" s="145">
        <v>342.26398799678446</v>
      </c>
      <c r="R320" s="145">
        <v>321.14267099774412</v>
      </c>
      <c r="S320" s="145">
        <v>391.22872450197542</v>
      </c>
      <c r="T320" s="145">
        <v>581.70536925697695</v>
      </c>
      <c r="U320" s="145">
        <v>396.94401708077146</v>
      </c>
      <c r="V320" s="145">
        <v>403.65322827051227</v>
      </c>
      <c r="W320" s="145">
        <v>415.02252201854822</v>
      </c>
      <c r="X320" s="145">
        <v>428.07668256483561</v>
      </c>
      <c r="Y320" s="145">
        <v>435.87332045271506</v>
      </c>
      <c r="Z320" s="145">
        <v>443.38627788222982</v>
      </c>
      <c r="AA320" s="145">
        <v>451.3740380264137</v>
      </c>
      <c r="AB320" s="145">
        <v>458.71681248299188</v>
      </c>
      <c r="AC320" s="145">
        <v>467.78280565223287</v>
      </c>
      <c r="AD320" s="145">
        <v>476.67898737000496</v>
      </c>
      <c r="AE320" s="145">
        <v>485.48486661174354</v>
      </c>
      <c r="AF320" s="145">
        <v>494.32305272734601</v>
      </c>
      <c r="AG320" s="145">
        <v>503.18343492083335</v>
      </c>
      <c r="AH320" s="139">
        <v>118.80415735267144</v>
      </c>
      <c r="AI320" s="139">
        <v>46.55739797425872</v>
      </c>
      <c r="AJ320" s="152">
        <v>3.0593240704032354E-2</v>
      </c>
      <c r="AK320" s="152">
        <v>8.1236550442502775E-3</v>
      </c>
    </row>
    <row r="321" spans="1:44" ht="13.8" thickBot="1">
      <c r="A321" s="78"/>
      <c r="B321" s="60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159"/>
      <c r="AI321" s="163"/>
      <c r="AJ321" s="164"/>
      <c r="AK321" s="164"/>
    </row>
    <row r="322" spans="1:44" ht="13.8" thickBot="1">
      <c r="A322" s="78"/>
      <c r="B322" s="60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58"/>
      <c r="AI322" s="163"/>
      <c r="AJ322" s="164"/>
      <c r="AK322" s="164"/>
    </row>
    <row r="323" spans="1:44" ht="15" customHeight="1" thickBot="1">
      <c r="A323" s="78" t="s">
        <v>275</v>
      </c>
      <c r="B323" s="69" t="s">
        <v>252</v>
      </c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210" t="s">
        <v>107</v>
      </c>
      <c r="AI323" s="211"/>
      <c r="AJ323" s="210" t="s">
        <v>124</v>
      </c>
      <c r="AK323" s="211"/>
    </row>
    <row r="324" spans="1:44" ht="13.8" thickBot="1">
      <c r="A324" s="78"/>
      <c r="B324" s="10"/>
      <c r="C324" s="142">
        <v>2005</v>
      </c>
      <c r="D324" s="181">
        <v>2006</v>
      </c>
      <c r="E324" s="181">
        <v>2007</v>
      </c>
      <c r="F324" s="181">
        <v>2008</v>
      </c>
      <c r="G324" s="181">
        <v>2009</v>
      </c>
      <c r="H324" s="181">
        <v>2010</v>
      </c>
      <c r="I324" s="181">
        <v>2011</v>
      </c>
      <c r="J324" s="181">
        <v>2012</v>
      </c>
      <c r="K324" s="181">
        <v>2013</v>
      </c>
      <c r="L324" s="181">
        <v>2014</v>
      </c>
      <c r="M324" s="181">
        <v>2015</v>
      </c>
      <c r="N324" s="181">
        <v>2016</v>
      </c>
      <c r="O324" s="181">
        <v>2017</v>
      </c>
      <c r="P324" s="181">
        <v>2018</v>
      </c>
      <c r="Q324" s="181">
        <v>2019</v>
      </c>
      <c r="R324" s="181">
        <v>2020</v>
      </c>
      <c r="S324" s="181">
        <v>2021</v>
      </c>
      <c r="T324" s="181">
        <v>2022</v>
      </c>
      <c r="U324" s="181">
        <v>2023</v>
      </c>
      <c r="V324" s="181">
        <v>2024</v>
      </c>
      <c r="W324" s="181">
        <v>2025</v>
      </c>
      <c r="X324" s="181">
        <v>2026</v>
      </c>
      <c r="Y324" s="181">
        <v>2027</v>
      </c>
      <c r="Z324" s="181">
        <v>2028</v>
      </c>
      <c r="AA324" s="181">
        <v>2029</v>
      </c>
      <c r="AB324" s="181">
        <v>2030</v>
      </c>
      <c r="AC324" s="181">
        <v>2031</v>
      </c>
      <c r="AD324" s="181">
        <v>2032</v>
      </c>
      <c r="AE324" s="183">
        <v>2033</v>
      </c>
      <c r="AF324" s="183">
        <v>2034</v>
      </c>
      <c r="AG324" s="183">
        <v>2035</v>
      </c>
      <c r="AH324" s="181" t="s">
        <v>229</v>
      </c>
      <c r="AI324" s="181" t="s">
        <v>230</v>
      </c>
      <c r="AJ324" s="181" t="s">
        <v>231</v>
      </c>
      <c r="AK324" s="181" t="s">
        <v>232</v>
      </c>
    </row>
    <row r="325" spans="1:44" ht="13.8" thickBot="1">
      <c r="A325" s="107" t="str">
        <f>CONCATENATE($A$323,"_",B325)</f>
        <v>Fresh Dairy Products_Production</v>
      </c>
      <c r="B325" s="1" t="s">
        <v>27</v>
      </c>
      <c r="C325" s="65">
        <v>39880.421292696876</v>
      </c>
      <c r="D325" s="65">
        <v>39732.978473289186</v>
      </c>
      <c r="E325" s="65">
        <v>39293.598241794214</v>
      </c>
      <c r="F325" s="65">
        <v>39043.461247575266</v>
      </c>
      <c r="G325" s="65">
        <v>38948.129768991173</v>
      </c>
      <c r="H325" s="65">
        <v>39009.531945763527</v>
      </c>
      <c r="I325" s="65">
        <v>38821.693801984686</v>
      </c>
      <c r="J325" s="65">
        <v>38781.647179312327</v>
      </c>
      <c r="K325" s="65">
        <v>38674.108353584372</v>
      </c>
      <c r="L325" s="65">
        <v>38234.043187325158</v>
      </c>
      <c r="M325" s="65">
        <v>38584.738916573333</v>
      </c>
      <c r="N325" s="65">
        <v>38658.868225683247</v>
      </c>
      <c r="O325" s="65">
        <v>38333.34825834231</v>
      </c>
      <c r="P325" s="65">
        <v>37972.355520312994</v>
      </c>
      <c r="Q325" s="65">
        <v>37801.577756188541</v>
      </c>
      <c r="R325" s="65">
        <v>38308.152792285677</v>
      </c>
      <c r="S325" s="65">
        <v>37956.036213807893</v>
      </c>
      <c r="T325" s="65">
        <v>37120.176827254196</v>
      </c>
      <c r="U325" s="65">
        <v>37251.264707493458</v>
      </c>
      <c r="V325" s="65">
        <v>36935.264604048614</v>
      </c>
      <c r="W325" s="65">
        <v>36675.368705044661</v>
      </c>
      <c r="X325" s="65">
        <v>36461.687229589079</v>
      </c>
      <c r="Y325" s="65">
        <v>36206.396174698559</v>
      </c>
      <c r="Z325" s="65">
        <v>35950.706598490833</v>
      </c>
      <c r="AA325" s="65">
        <v>35699.355507290187</v>
      </c>
      <c r="AB325" s="65">
        <v>35443.0327503933</v>
      </c>
      <c r="AC325" s="65">
        <v>35192.342706435695</v>
      </c>
      <c r="AD325" s="65">
        <v>34940.616815824615</v>
      </c>
      <c r="AE325" s="65">
        <v>34689.907547868781</v>
      </c>
      <c r="AF325" s="65">
        <v>34437.704148186524</v>
      </c>
      <c r="AG325" s="65">
        <v>34185.999556419243</v>
      </c>
      <c r="AH325" s="27">
        <v>-1316.6571954419487</v>
      </c>
      <c r="AI325" s="27">
        <v>-3256.4930264326031</v>
      </c>
      <c r="AJ325" s="45">
        <v>-3.4500973343797627E-3</v>
      </c>
      <c r="AK325" s="45">
        <v>-7.5538281988538625E-3</v>
      </c>
    </row>
    <row r="326" spans="1:44" s="99" customFormat="1" ht="13.8" thickBot="1">
      <c r="A326" s="107" t="str">
        <f t="shared" ref="A326:A338" si="15">CONCATENATE($A$323,"_",B326)</f>
        <v>Fresh Dairy Products_of which fresh milk</v>
      </c>
      <c r="B326" s="2" t="s">
        <v>104</v>
      </c>
      <c r="C326" s="23">
        <v>26155.910000000003</v>
      </c>
      <c r="D326" s="23">
        <v>25207.369999999995</v>
      </c>
      <c r="E326" s="23">
        <v>25245.089999999993</v>
      </c>
      <c r="F326" s="23">
        <v>25199.050000000003</v>
      </c>
      <c r="G326" s="23">
        <v>25053.200000000001</v>
      </c>
      <c r="H326" s="23">
        <v>24938.720000000008</v>
      </c>
      <c r="I326" s="23">
        <v>24829.86</v>
      </c>
      <c r="J326" s="23">
        <v>24796.838982679234</v>
      </c>
      <c r="K326" s="23">
        <v>24762.024347730752</v>
      </c>
      <c r="L326" s="23">
        <v>24292.799999999996</v>
      </c>
      <c r="M326" s="23">
        <v>24411.299999999996</v>
      </c>
      <c r="N326" s="23">
        <v>24108.283846141177</v>
      </c>
      <c r="O326" s="23">
        <v>23766.909999999996</v>
      </c>
      <c r="P326" s="23">
        <v>23342.160000000003</v>
      </c>
      <c r="Q326" s="23">
        <v>23359.249999999996</v>
      </c>
      <c r="R326" s="23">
        <v>23915.57</v>
      </c>
      <c r="S326" s="23">
        <v>23233.240000000005</v>
      </c>
      <c r="T326" s="23">
        <v>22545.850000000002</v>
      </c>
      <c r="U326" s="23">
        <v>22930.547108817555</v>
      </c>
      <c r="V326" s="23">
        <v>22738.302573742272</v>
      </c>
      <c r="W326" s="23">
        <v>22330.019610577307</v>
      </c>
      <c r="X326" s="23">
        <v>21929.437475792547</v>
      </c>
      <c r="Y326" s="23">
        <v>21536.406801129211</v>
      </c>
      <c r="Z326" s="23">
        <v>21150.781159210619</v>
      </c>
      <c r="AA326" s="23">
        <v>20772.41700518936</v>
      </c>
      <c r="AB326" s="23">
        <v>20401.173619556896</v>
      </c>
      <c r="AC326" s="23">
        <v>20036.913052092365</v>
      </c>
      <c r="AD326" s="23">
        <v>19679.50006692786</v>
      </c>
      <c r="AE326" s="23">
        <v>19328.802088707875</v>
      </c>
      <c r="AF326" s="23">
        <v>18984.689149821097</v>
      </c>
      <c r="AG326" s="23">
        <v>18647.033838683186</v>
      </c>
      <c r="AH326" s="28">
        <v>-1893.0287405308081</v>
      </c>
      <c r="AI326" s="28">
        <v>-4256.1785309226689</v>
      </c>
      <c r="AJ326" s="46">
        <v>-7.9100391489932073E-3</v>
      </c>
      <c r="AK326" s="46">
        <v>-1.6986580558643105E-2</v>
      </c>
      <c r="AL326"/>
      <c r="AM326"/>
      <c r="AN326"/>
      <c r="AO326" s="97"/>
      <c r="AP326" s="97"/>
      <c r="AQ326" s="97"/>
      <c r="AR326" s="97"/>
    </row>
    <row r="327" spans="1:44" s="99" customFormat="1" ht="13.8" thickBot="1">
      <c r="A327" s="107" t="str">
        <f t="shared" si="15"/>
        <v>Fresh Dairy Products_of which cream</v>
      </c>
      <c r="B327" s="2" t="s">
        <v>105</v>
      </c>
      <c r="C327" s="23">
        <v>2159.7700000000004</v>
      </c>
      <c r="D327" s="23">
        <v>2075.06</v>
      </c>
      <c r="E327" s="23">
        <v>2143.0199999999991</v>
      </c>
      <c r="F327" s="23">
        <v>2136.9700000000003</v>
      </c>
      <c r="G327" s="23">
        <v>2161.8799999999997</v>
      </c>
      <c r="H327" s="23">
        <v>2166.1499999999996</v>
      </c>
      <c r="I327" s="23">
        <v>2168.6</v>
      </c>
      <c r="J327" s="23">
        <v>2255.7099999999996</v>
      </c>
      <c r="K327" s="23">
        <v>2268.8199999999993</v>
      </c>
      <c r="L327" s="23">
        <v>2326.06</v>
      </c>
      <c r="M327" s="23">
        <v>2412.25</v>
      </c>
      <c r="N327" s="23">
        <v>2443.3599999999992</v>
      </c>
      <c r="O327" s="23">
        <v>2475.38</v>
      </c>
      <c r="P327" s="23">
        <v>2418.4500000000003</v>
      </c>
      <c r="Q327" s="23">
        <v>2467.8299999999995</v>
      </c>
      <c r="R327" s="23">
        <v>2482.8210036176915</v>
      </c>
      <c r="S327" s="23">
        <v>2528.3933618447259</v>
      </c>
      <c r="T327" s="23">
        <v>2548.1835865743637</v>
      </c>
      <c r="U327" s="23">
        <v>2473.6247417898703</v>
      </c>
      <c r="V327" s="23">
        <v>2484.1299558417386</v>
      </c>
      <c r="W327" s="23">
        <v>2497.4027258526066</v>
      </c>
      <c r="X327" s="23">
        <v>2510.7619494453934</v>
      </c>
      <c r="Y327" s="23">
        <v>2524.208306059445</v>
      </c>
      <c r="Z327" s="23">
        <v>2537.7424811881156</v>
      </c>
      <c r="AA327" s="23">
        <v>2551.3651664363451</v>
      </c>
      <c r="AB327" s="23">
        <v>2565.0770595788022</v>
      </c>
      <c r="AC327" s="23">
        <v>2578.8788646185963</v>
      </c>
      <c r="AD327" s="23">
        <v>2592.7712918465645</v>
      </c>
      <c r="AE327" s="23">
        <v>2606.7550579011395</v>
      </c>
      <c r="AF327" s="23">
        <v>2620.8308858288046</v>
      </c>
      <c r="AG327" s="23">
        <v>2634.9995051451406</v>
      </c>
      <c r="AH327" s="28">
        <v>285.69056340298675</v>
      </c>
      <c r="AI327" s="28">
        <v>118.26560840882075</v>
      </c>
      <c r="AJ327" s="46">
        <v>1.2122149798247505E-2</v>
      </c>
      <c r="AK327" s="46">
        <v>3.8340818602806692E-3</v>
      </c>
      <c r="AL327"/>
      <c r="AM327"/>
      <c r="AN327"/>
      <c r="AO327" s="97"/>
      <c r="AP327" s="97"/>
      <c r="AQ327" s="97"/>
      <c r="AR327" s="97"/>
    </row>
    <row r="328" spans="1:44" s="99" customFormat="1" ht="13.8" thickBot="1">
      <c r="A328" s="107" t="str">
        <f t="shared" si="15"/>
        <v>Fresh Dairy Products_of which yogurt</v>
      </c>
      <c r="B328" s="2" t="s">
        <v>106</v>
      </c>
      <c r="C328" s="23">
        <v>7163.2500000000009</v>
      </c>
      <c r="D328" s="23">
        <v>7494</v>
      </c>
      <c r="E328" s="23">
        <v>7723.1100000000015</v>
      </c>
      <c r="F328" s="23">
        <v>7689.119999999999</v>
      </c>
      <c r="G328" s="23">
        <v>7722.7700000000041</v>
      </c>
      <c r="H328" s="23">
        <v>7899.6299999999983</v>
      </c>
      <c r="I328" s="23">
        <v>7911.2899999999972</v>
      </c>
      <c r="J328" s="23">
        <v>7856.4199999999992</v>
      </c>
      <c r="K328" s="23">
        <v>7793.1149999999998</v>
      </c>
      <c r="L328" s="23">
        <v>7693.5700000000015</v>
      </c>
      <c r="M328" s="23">
        <v>7750.52</v>
      </c>
      <c r="N328" s="23">
        <v>7873.09</v>
      </c>
      <c r="O328" s="23">
        <v>7866.67</v>
      </c>
      <c r="P328" s="23">
        <v>7906.7300000000014</v>
      </c>
      <c r="Q328" s="23">
        <v>7663.34</v>
      </c>
      <c r="R328" s="23">
        <v>7731.85</v>
      </c>
      <c r="S328" s="23">
        <v>7706.2500000000009</v>
      </c>
      <c r="T328" s="23">
        <v>7683.73</v>
      </c>
      <c r="U328" s="23">
        <v>7589.8956493186715</v>
      </c>
      <c r="V328" s="23">
        <v>7527.4247836125605</v>
      </c>
      <c r="W328" s="23">
        <v>7531.7730992211827</v>
      </c>
      <c r="X328" s="23">
        <v>7536.1289422545888</v>
      </c>
      <c r="Y328" s="23">
        <v>7540.4923170610928</v>
      </c>
      <c r="Z328" s="23">
        <v>7544.8632279965404</v>
      </c>
      <c r="AA328" s="23">
        <v>7549.2416794243054</v>
      </c>
      <c r="AB328" s="23">
        <v>7553.6276757152973</v>
      </c>
      <c r="AC328" s="23">
        <v>7558.0212212479692</v>
      </c>
      <c r="AD328" s="23">
        <v>7562.4223204083155</v>
      </c>
      <c r="AE328" s="23">
        <v>7566.8309775898852</v>
      </c>
      <c r="AF328" s="23">
        <v>7571.2471971937739</v>
      </c>
      <c r="AG328" s="23">
        <v>7575.6709836286409</v>
      </c>
      <c r="AH328" s="28">
        <v>-193.6497835604423</v>
      </c>
      <c r="AI328" s="28">
        <v>-84.287566144249467</v>
      </c>
      <c r="AJ328" s="46">
        <v>-2.4935373578986743E-3</v>
      </c>
      <c r="AK328" s="46">
        <v>-9.2162889826552519E-4</v>
      </c>
      <c r="AL328"/>
      <c r="AM328"/>
      <c r="AN328"/>
      <c r="AO328" s="97"/>
      <c r="AP328" s="97"/>
      <c r="AQ328" s="97"/>
      <c r="AR328" s="97"/>
    </row>
    <row r="329" spans="1:44" ht="13.8" thickBot="1">
      <c r="A329" s="107" t="str">
        <f t="shared" si="15"/>
        <v>Fresh Dairy Products_Net trade</v>
      </c>
      <c r="B329" s="116" t="s">
        <v>16</v>
      </c>
      <c r="C329" s="146">
        <v>183.79267999999865</v>
      </c>
      <c r="D329" s="146">
        <v>208.22826900000655</v>
      </c>
      <c r="E329" s="146">
        <v>369.58313300000009</v>
      </c>
      <c r="F329" s="146">
        <v>329.44791399999667</v>
      </c>
      <c r="G329" s="146">
        <v>365.42950299999939</v>
      </c>
      <c r="H329" s="146">
        <v>322.34097199999815</v>
      </c>
      <c r="I329" s="146">
        <v>334.29501100000198</v>
      </c>
      <c r="J329" s="146">
        <v>509.18030700000236</v>
      </c>
      <c r="K329" s="146">
        <v>628.0985290000026</v>
      </c>
      <c r="L329" s="146">
        <v>493.57738999999856</v>
      </c>
      <c r="M329" s="146">
        <v>629.56485200000316</v>
      </c>
      <c r="N329" s="146">
        <v>837.33059099999809</v>
      </c>
      <c r="O329" s="146">
        <v>644.04653899999539</v>
      </c>
      <c r="P329" s="146">
        <v>548.61658300000272</v>
      </c>
      <c r="Q329" s="146">
        <v>823.96520199999941</v>
      </c>
      <c r="R329" s="146">
        <v>1027.1166099999973</v>
      </c>
      <c r="S329" s="146">
        <v>1363.8032430000021</v>
      </c>
      <c r="T329" s="146">
        <v>899.61694599999464</v>
      </c>
      <c r="U329" s="146">
        <v>826.12402676500642</v>
      </c>
      <c r="V329" s="146">
        <v>825.155451029299</v>
      </c>
      <c r="W329" s="146">
        <v>822.68215623108699</v>
      </c>
      <c r="X329" s="146">
        <v>873.18803223105351</v>
      </c>
      <c r="Y329" s="146">
        <v>870.28238241237705</v>
      </c>
      <c r="Z329" s="146">
        <v>866.55457934984588</v>
      </c>
      <c r="AA329" s="146">
        <v>867.87131520406547</v>
      </c>
      <c r="AB329" s="146">
        <v>863.65144549245451</v>
      </c>
      <c r="AC329" s="146">
        <v>864.8058833616451</v>
      </c>
      <c r="AD329" s="146">
        <v>864.45690686945454</v>
      </c>
      <c r="AE329" s="146">
        <v>865.00501957895904</v>
      </c>
      <c r="AF329" s="146">
        <v>864.35543585392588</v>
      </c>
      <c r="AG329" s="146">
        <v>864.33189523116744</v>
      </c>
      <c r="AH329" s="139">
        <v>539.32345625499875</v>
      </c>
      <c r="AI329" s="139">
        <v>-165.51617669050029</v>
      </c>
      <c r="AJ329" s="152">
        <v>7.6988920206382261E-2</v>
      </c>
      <c r="AK329" s="152">
        <v>-1.4494736236795758E-2</v>
      </c>
    </row>
    <row r="330" spans="1:44" ht="13.8" thickBot="1">
      <c r="A330" s="107" t="str">
        <f t="shared" si="15"/>
        <v>Fresh Dairy Products_Consumption</v>
      </c>
      <c r="B330" s="1" t="s">
        <v>0</v>
      </c>
      <c r="C330" s="65">
        <v>39696.628612696877</v>
      </c>
      <c r="D330" s="65">
        <v>39524.750204289179</v>
      </c>
      <c r="E330" s="65">
        <v>38924.015108794214</v>
      </c>
      <c r="F330" s="65">
        <v>38714.013333575269</v>
      </c>
      <c r="G330" s="65">
        <v>38582.700265991174</v>
      </c>
      <c r="H330" s="65">
        <v>38687.190973763529</v>
      </c>
      <c r="I330" s="65">
        <v>38487.398790984684</v>
      </c>
      <c r="J330" s="65">
        <v>38272.466872312325</v>
      </c>
      <c r="K330" s="65">
        <v>38046.009824584369</v>
      </c>
      <c r="L330" s="65">
        <v>37740.46579732516</v>
      </c>
      <c r="M330" s="65">
        <v>37955.17406457333</v>
      </c>
      <c r="N330" s="65">
        <v>37821.537634683249</v>
      </c>
      <c r="O330" s="65">
        <v>37689.301719342315</v>
      </c>
      <c r="P330" s="65">
        <v>37423.738937312992</v>
      </c>
      <c r="Q330" s="65">
        <v>36977.612554188541</v>
      </c>
      <c r="R330" s="65">
        <v>37281.036182285679</v>
      </c>
      <c r="S330" s="65">
        <v>36592.232970807891</v>
      </c>
      <c r="T330" s="65">
        <v>36220.559881254201</v>
      </c>
      <c r="U330" s="65">
        <v>36425.140680728451</v>
      </c>
      <c r="V330" s="65">
        <v>36110.109153019315</v>
      </c>
      <c r="W330" s="65">
        <v>35852.686548813574</v>
      </c>
      <c r="X330" s="65">
        <v>35588.499197358025</v>
      </c>
      <c r="Y330" s="65">
        <v>35336.113792286182</v>
      </c>
      <c r="Z330" s="65">
        <v>35084.152019140987</v>
      </c>
      <c r="AA330" s="65">
        <v>34831.484192086122</v>
      </c>
      <c r="AB330" s="65">
        <v>34579.381304900846</v>
      </c>
      <c r="AC330" s="65">
        <v>34327.53682307405</v>
      </c>
      <c r="AD330" s="65">
        <v>34076.15990895516</v>
      </c>
      <c r="AE330" s="65">
        <v>33824.902528289822</v>
      </c>
      <c r="AF330" s="65">
        <v>33573.348712332598</v>
      </c>
      <c r="AG330" s="65">
        <v>33321.667661188076</v>
      </c>
      <c r="AH330" s="27">
        <v>-1855.9806516969475</v>
      </c>
      <c r="AI330" s="27">
        <v>-3090.9768497421028</v>
      </c>
      <c r="AJ330" s="45">
        <v>-4.9590912151097656E-3</v>
      </c>
      <c r="AK330" s="45">
        <v>-7.3650958603123096E-3</v>
      </c>
    </row>
    <row r="331" spans="1:44" s="99" customFormat="1" ht="13.8" thickBot="1">
      <c r="A331" s="107" t="str">
        <f t="shared" si="15"/>
        <v>Fresh Dairy Products_of which fresh milk</v>
      </c>
      <c r="B331" s="2" t="s">
        <v>104</v>
      </c>
      <c r="C331" s="23">
        <v>26163.631806000005</v>
      </c>
      <c r="D331" s="23">
        <v>25154.868944999998</v>
      </c>
      <c r="E331" s="23">
        <v>25094.631745999992</v>
      </c>
      <c r="F331" s="23">
        <v>25095.516359000001</v>
      </c>
      <c r="G331" s="23">
        <v>24885.877648000001</v>
      </c>
      <c r="H331" s="23">
        <v>24831.980978000007</v>
      </c>
      <c r="I331" s="23">
        <v>24711.082432999996</v>
      </c>
      <c r="J331" s="23">
        <v>24533.455662679233</v>
      </c>
      <c r="K331" s="23">
        <v>24414.185240730752</v>
      </c>
      <c r="L331" s="23">
        <v>24092.680138999996</v>
      </c>
      <c r="M331" s="23">
        <v>24080.935416999997</v>
      </c>
      <c r="N331" s="23">
        <v>23668.756716141179</v>
      </c>
      <c r="O331" s="23">
        <v>23529.211357999997</v>
      </c>
      <c r="P331" s="23">
        <v>23184.885738000001</v>
      </c>
      <c r="Q331" s="23">
        <v>22940.364512</v>
      </c>
      <c r="R331" s="23">
        <v>23331.266079000001</v>
      </c>
      <c r="S331" s="23">
        <v>22475.168783000001</v>
      </c>
      <c r="T331" s="23">
        <v>22167.426950000001</v>
      </c>
      <c r="U331" s="23">
        <v>22091.137375935363</v>
      </c>
      <c r="V331" s="23">
        <v>21830.642596934827</v>
      </c>
      <c r="W331" s="23">
        <v>21500.082235700203</v>
      </c>
      <c r="X331" s="23">
        <v>21178.527631335506</v>
      </c>
      <c r="Y331" s="23">
        <v>20863.68986064148</v>
      </c>
      <c r="Z331" s="23">
        <v>20551.093083881999</v>
      </c>
      <c r="AA331" s="23">
        <v>20238.487055446236</v>
      </c>
      <c r="AB331" s="23">
        <v>19924.639898631285</v>
      </c>
      <c r="AC331" s="23">
        <v>19610.015181646122</v>
      </c>
      <c r="AD331" s="23">
        <v>19294.72246457095</v>
      </c>
      <c r="AE331" s="23">
        <v>19048.059753227786</v>
      </c>
      <c r="AF331" s="23">
        <v>18800.243716585013</v>
      </c>
      <c r="AG331" s="23">
        <v>18551.24917464703</v>
      </c>
      <c r="AH331" s="28">
        <v>-2308.3300758248733</v>
      </c>
      <c r="AI331" s="28">
        <v>-3693.3285283314253</v>
      </c>
      <c r="AJ331" s="46">
        <v>-9.8246209809202869E-3</v>
      </c>
      <c r="AK331" s="46">
        <v>-1.5016211219230247E-2</v>
      </c>
      <c r="AL331"/>
      <c r="AM331"/>
      <c r="AN331"/>
      <c r="AO331" s="97"/>
      <c r="AP331" s="97"/>
      <c r="AQ331" s="97"/>
      <c r="AR331" s="97"/>
    </row>
    <row r="332" spans="1:44" s="99" customFormat="1" ht="13.8" thickBot="1">
      <c r="A332" s="107" t="str">
        <f t="shared" si="15"/>
        <v>Fresh Dairy Products_of which cream</v>
      </c>
      <c r="B332" s="2" t="s">
        <v>105</v>
      </c>
      <c r="C332" s="23">
        <v>2151.9844560000006</v>
      </c>
      <c r="D332" s="23">
        <v>2090.0179120000003</v>
      </c>
      <c r="E332" s="23">
        <v>2123.0833979999993</v>
      </c>
      <c r="F332" s="23">
        <v>2115.2256600000001</v>
      </c>
      <c r="G332" s="23">
        <v>2150.8544549999997</v>
      </c>
      <c r="H332" s="23">
        <v>2144.8675399999997</v>
      </c>
      <c r="I332" s="23">
        <v>2128.1761029999998</v>
      </c>
      <c r="J332" s="23">
        <v>2196.4265799999994</v>
      </c>
      <c r="K332" s="23">
        <v>2186.1775099999991</v>
      </c>
      <c r="L332" s="23">
        <v>2221.735353</v>
      </c>
      <c r="M332" s="23">
        <v>2297.8238689999998</v>
      </c>
      <c r="N332" s="23">
        <v>2274.6346329999992</v>
      </c>
      <c r="O332" s="23">
        <v>2302.0201110000003</v>
      </c>
      <c r="P332" s="23">
        <v>2252.3259060000005</v>
      </c>
      <c r="Q332" s="23">
        <v>2308.7670409999996</v>
      </c>
      <c r="R332" s="23">
        <v>2305.9544046176916</v>
      </c>
      <c r="S332" s="23">
        <v>2294.2007998447257</v>
      </c>
      <c r="T332" s="23">
        <v>2331.9910245743636</v>
      </c>
      <c r="U332" s="23">
        <v>2352.2441392326068</v>
      </c>
      <c r="V332" s="23">
        <v>2361.7751155778783</v>
      </c>
      <c r="W332" s="23">
        <v>2363.4023472206791</v>
      </c>
      <c r="X332" s="23">
        <v>2366.5340215474348</v>
      </c>
      <c r="Y332" s="23">
        <v>2370.81032426605</v>
      </c>
      <c r="Z332" s="23">
        <v>2375.4439395588161</v>
      </c>
      <c r="AA332" s="23">
        <v>2380.0278220212144</v>
      </c>
      <c r="AB332" s="23">
        <v>2384.3355877852523</v>
      </c>
      <c r="AC332" s="23">
        <v>2388.4064211811083</v>
      </c>
      <c r="AD332" s="23">
        <v>2387.8222140851749</v>
      </c>
      <c r="AE332" s="23">
        <v>2386.9571870825744</v>
      </c>
      <c r="AF332" s="23">
        <v>2385.8046501506469</v>
      </c>
      <c r="AG332" s="23">
        <v>2384.3559294963143</v>
      </c>
      <c r="AH332" s="28">
        <v>155.88525688389927</v>
      </c>
      <c r="AI332" s="28">
        <v>58.210608279081953</v>
      </c>
      <c r="AJ332" s="46">
        <v>6.9606659355872583E-3</v>
      </c>
      <c r="AK332" s="46">
        <v>2.0618316845728568E-3</v>
      </c>
      <c r="AL332"/>
      <c r="AM332"/>
      <c r="AN332"/>
      <c r="AO332" s="97"/>
      <c r="AP332" s="97"/>
      <c r="AQ332" s="97"/>
      <c r="AR332" s="97"/>
    </row>
    <row r="333" spans="1:44" s="99" customFormat="1" ht="13.8" thickBot="1">
      <c r="A333" s="107" t="str">
        <f t="shared" si="15"/>
        <v>Fresh Dairy Products_of which yogurt</v>
      </c>
      <c r="B333" s="2" t="s">
        <v>106</v>
      </c>
      <c r="C333" s="23">
        <v>7034.1332510000011</v>
      </c>
      <c r="D333" s="23">
        <v>7380.505752</v>
      </c>
      <c r="E333" s="23">
        <v>7601.0564900000008</v>
      </c>
      <c r="F333" s="23">
        <v>7542.1016859999991</v>
      </c>
      <c r="G333" s="23">
        <v>7602.0530110000036</v>
      </c>
      <c r="H333" s="23">
        <v>7786.3917399999991</v>
      </c>
      <c r="I333" s="23">
        <v>7819.4179959999965</v>
      </c>
      <c r="J333" s="23">
        <v>7758.2237019999993</v>
      </c>
      <c r="K333" s="23">
        <v>7669.9697890000007</v>
      </c>
      <c r="L333" s="23">
        <v>7577.7895910000016</v>
      </c>
      <c r="M333" s="23">
        <v>7602.3691720000006</v>
      </c>
      <c r="N333" s="23">
        <v>7697.1611510000002</v>
      </c>
      <c r="O333" s="23">
        <v>7722.0876480000006</v>
      </c>
      <c r="P333" s="23">
        <v>7763.9567160000015</v>
      </c>
      <c r="Q333" s="23">
        <v>7493.691538</v>
      </c>
      <c r="R333" s="23">
        <v>7544.4851630000012</v>
      </c>
      <c r="S333" s="23">
        <v>7399.3177070000011</v>
      </c>
      <c r="T333" s="23">
        <v>7475.7977069999997</v>
      </c>
      <c r="U333" s="23">
        <v>7526.2376547138647</v>
      </c>
      <c r="V333" s="23">
        <v>7542.7517377226832</v>
      </c>
      <c r="W333" s="23">
        <v>7534.1902450192865</v>
      </c>
      <c r="X333" s="23">
        <v>7530.2810517454509</v>
      </c>
      <c r="Y333" s="23">
        <v>7529.8026533184875</v>
      </c>
      <c r="Z333" s="23">
        <v>7530.3094129021865</v>
      </c>
      <c r="AA333" s="23">
        <v>7530.5594003677479</v>
      </c>
      <c r="AB333" s="23">
        <v>7529.8767332306952</v>
      </c>
      <c r="AC333" s="23">
        <v>7528.3943713287317</v>
      </c>
      <c r="AD333" s="23">
        <v>7526.1257821009285</v>
      </c>
      <c r="AE333" s="23">
        <v>7517.5712247275824</v>
      </c>
      <c r="AF333" s="23">
        <v>7508.1235173059977</v>
      </c>
      <c r="AG333" s="23">
        <v>7497.7537198475511</v>
      </c>
      <c r="AH333" s="28">
        <v>-282.08613942871034</v>
      </c>
      <c r="AI333" s="28">
        <v>30.636030276263227</v>
      </c>
      <c r="AJ333" s="46">
        <v>-3.7012367872128493E-3</v>
      </c>
      <c r="AK333" s="46">
        <v>3.4125808527729617E-4</v>
      </c>
      <c r="AL333"/>
      <c r="AM333"/>
      <c r="AN333"/>
      <c r="AO333" s="97"/>
      <c r="AP333" s="97"/>
      <c r="AQ333" s="97"/>
      <c r="AR333" s="97"/>
    </row>
    <row r="334" spans="1:44" ht="13.8" thickBot="1">
      <c r="A334" s="107" t="str">
        <f t="shared" si="15"/>
        <v>Fresh Dairy Products_per capita consumption (kg)</v>
      </c>
      <c r="B334" s="21" t="s">
        <v>291</v>
      </c>
      <c r="C334" s="44">
        <v>91.367213837109901</v>
      </c>
      <c r="D334" s="44">
        <v>90.685612582807906</v>
      </c>
      <c r="E334" s="44">
        <v>88.99479568768713</v>
      </c>
      <c r="F334" s="44">
        <v>88.219276790802994</v>
      </c>
      <c r="G334" s="44">
        <v>87.645110634420035</v>
      </c>
      <c r="H334" s="44">
        <v>87.733703984908644</v>
      </c>
      <c r="I334" s="44">
        <v>87.161606368079788</v>
      </c>
      <c r="J334" s="44">
        <v>86.544560559847113</v>
      </c>
      <c r="K334" s="44">
        <v>85.943231635866553</v>
      </c>
      <c r="L334" s="44">
        <v>85.143628235031954</v>
      </c>
      <c r="M334" s="44">
        <v>85.449886273878448</v>
      </c>
      <c r="N334" s="44">
        <v>84.956522391295564</v>
      </c>
      <c r="O334" s="44">
        <v>84.522214962930107</v>
      </c>
      <c r="P334" s="44">
        <v>83.766197245999166</v>
      </c>
      <c r="Q334" s="44">
        <v>82.576200230756072</v>
      </c>
      <c r="R334" s="44">
        <v>83.173047876595504</v>
      </c>
      <c r="S334" s="44">
        <v>81.697491624358904</v>
      </c>
      <c r="T334" s="44">
        <v>80.68076737952407</v>
      </c>
      <c r="U334" s="44">
        <v>80.665372264636673</v>
      </c>
      <c r="V334" s="44">
        <v>79.888344690159812</v>
      </c>
      <c r="W334" s="44">
        <v>79.507171971174174</v>
      </c>
      <c r="X334" s="44">
        <v>79.053638435847333</v>
      </c>
      <c r="Y334" s="44">
        <v>78.583874813679685</v>
      </c>
      <c r="Z334" s="44">
        <v>78.101612816664883</v>
      </c>
      <c r="AA334" s="44">
        <v>77.618793307479422</v>
      </c>
      <c r="AB334" s="44">
        <v>77.145827889854758</v>
      </c>
      <c r="AC334" s="44">
        <v>76.680531951269046</v>
      </c>
      <c r="AD334" s="44">
        <v>76.223082865790062</v>
      </c>
      <c r="AE334" s="44">
        <v>75.773411161083459</v>
      </c>
      <c r="AF334" s="44">
        <v>75.330634385365556</v>
      </c>
      <c r="AG334" s="44">
        <v>74.895241832172829</v>
      </c>
      <c r="AH334" s="27">
        <v>-5.5352557650912644</v>
      </c>
      <c r="AI334" s="27">
        <v>-6.1193019240003963</v>
      </c>
      <c r="AJ334" s="45">
        <v>-6.5873351715640639E-3</v>
      </c>
      <c r="AK334" s="45">
        <v>-6.5234898419096465E-3</v>
      </c>
    </row>
    <row r="335" spans="1:44" s="99" customFormat="1" ht="13.8" thickBot="1">
      <c r="A335" s="107" t="str">
        <f t="shared" si="15"/>
        <v>Fresh Dairy Products_of which fresh milk</v>
      </c>
      <c r="B335" s="2" t="s">
        <v>104</v>
      </c>
      <c r="C335" s="30">
        <v>60.219172899978126</v>
      </c>
      <c r="D335" s="30">
        <v>57.715347672710266</v>
      </c>
      <c r="E335" s="30">
        <v>57.375674602192888</v>
      </c>
      <c r="F335" s="30">
        <v>57.186225690600331</v>
      </c>
      <c r="G335" s="30">
        <v>56.531178083877137</v>
      </c>
      <c r="H335" s="30">
        <v>56.313255463809604</v>
      </c>
      <c r="I335" s="30">
        <v>55.9626710979189</v>
      </c>
      <c r="J335" s="30">
        <v>55.476882282628424</v>
      </c>
      <c r="K335" s="30">
        <v>55.149908939708354</v>
      </c>
      <c r="L335" s="30">
        <v>54.353812482249261</v>
      </c>
      <c r="M335" s="30">
        <v>54.214299985832326</v>
      </c>
      <c r="N335" s="30">
        <v>53.165878112925</v>
      </c>
      <c r="O335" s="30">
        <v>52.766726088970273</v>
      </c>
      <c r="P335" s="30">
        <v>51.895127718489363</v>
      </c>
      <c r="Q335" s="30">
        <v>51.229054621452775</v>
      </c>
      <c r="R335" s="30">
        <v>52.051463943277206</v>
      </c>
      <c r="S335" s="30">
        <v>50.179088957758573</v>
      </c>
      <c r="T335" s="30">
        <v>49.377619313973263</v>
      </c>
      <c r="U335" s="30">
        <v>48.921974956759939</v>
      </c>
      <c r="V335" s="30">
        <v>48.297109632131665</v>
      </c>
      <c r="W335" s="30">
        <v>47.678734852431027</v>
      </c>
      <c r="X335" s="30">
        <v>47.044402088624445</v>
      </c>
      <c r="Y335" s="30">
        <v>46.398695730881393</v>
      </c>
      <c r="Z335" s="30">
        <v>45.749246386827473</v>
      </c>
      <c r="AA335" s="30">
        <v>45.099626962485054</v>
      </c>
      <c r="AB335" s="30">
        <v>44.451426901883075</v>
      </c>
      <c r="AC335" s="30">
        <v>43.804669220843593</v>
      </c>
      <c r="AD335" s="30">
        <v>43.159300614237168</v>
      </c>
      <c r="AE335" s="30">
        <v>42.670824026619592</v>
      </c>
      <c r="AF335" s="30">
        <v>42.183289427116407</v>
      </c>
      <c r="AG335" s="30">
        <v>41.696601363154798</v>
      </c>
      <c r="AH335" s="28">
        <v>-6.036926363921296</v>
      </c>
      <c r="AI335" s="28">
        <v>-7.7962930463424627</v>
      </c>
      <c r="AJ335" s="46">
        <v>-1.1443131143701492E-2</v>
      </c>
      <c r="AK335" s="46">
        <v>-1.4182589965737291E-2</v>
      </c>
      <c r="AL335"/>
      <c r="AM335"/>
      <c r="AN335"/>
      <c r="AO335" s="97"/>
      <c r="AP335" s="97"/>
      <c r="AQ335" s="97"/>
      <c r="AR335" s="97"/>
    </row>
    <row r="336" spans="1:44" s="99" customFormat="1" ht="13.8" thickBot="1">
      <c r="A336" s="107" t="str">
        <f t="shared" si="15"/>
        <v>Fresh Dairy Products_of which cream</v>
      </c>
      <c r="B336" s="2" t="s">
        <v>105</v>
      </c>
      <c r="C336" s="30">
        <v>4.9530862150495043</v>
      </c>
      <c r="D336" s="30">
        <v>4.7953384570206108</v>
      </c>
      <c r="E336" s="30">
        <v>4.8541593847609503</v>
      </c>
      <c r="F336" s="30">
        <v>4.8200551145833881</v>
      </c>
      <c r="G336" s="30">
        <v>4.8859171433673474</v>
      </c>
      <c r="H336" s="30">
        <v>4.8640691946028118</v>
      </c>
      <c r="I336" s="30">
        <v>4.8196358704057332</v>
      </c>
      <c r="J336" s="30">
        <v>4.9667238279219692</v>
      </c>
      <c r="K336" s="30">
        <v>4.938419587371393</v>
      </c>
      <c r="L336" s="30">
        <v>5.0123019135038493</v>
      </c>
      <c r="M336" s="30">
        <v>5.1731758086368975</v>
      </c>
      <c r="N336" s="30">
        <v>5.1093916380932773</v>
      </c>
      <c r="O336" s="30">
        <v>5.1625217182274072</v>
      </c>
      <c r="P336" s="30">
        <v>5.0414197368226983</v>
      </c>
      <c r="Q336" s="30">
        <v>5.1558009372400893</v>
      </c>
      <c r="R336" s="30">
        <v>5.1445258967250842</v>
      </c>
      <c r="S336" s="30">
        <v>5.1221375525084243</v>
      </c>
      <c r="T336" s="30">
        <v>5.1944758999210503</v>
      </c>
      <c r="U336" s="30">
        <v>5.2091672290752964</v>
      </c>
      <c r="V336" s="30">
        <v>5.2250826413841347</v>
      </c>
      <c r="W336" s="30">
        <v>5.2410978073209247</v>
      </c>
      <c r="X336" s="30">
        <v>5.2568422132122699</v>
      </c>
      <c r="Y336" s="30">
        <v>5.2724377905352231</v>
      </c>
      <c r="Z336" s="30">
        <v>5.2880287012180798</v>
      </c>
      <c r="AA336" s="30">
        <v>5.3036754496234675</v>
      </c>
      <c r="AB336" s="30">
        <v>5.3193994786964911</v>
      </c>
      <c r="AC336" s="30">
        <v>5.3352000126292047</v>
      </c>
      <c r="AD336" s="30">
        <v>5.3411878268935276</v>
      </c>
      <c r="AE336" s="30">
        <v>5.3471813617035657</v>
      </c>
      <c r="AF336" s="30">
        <v>5.353179968889572</v>
      </c>
      <c r="AG336" s="30">
        <v>5.3591829727538478</v>
      </c>
      <c r="AH336" s="28">
        <v>0.26700046526855825</v>
      </c>
      <c r="AI336" s="28">
        <v>0.18392274558559052</v>
      </c>
      <c r="AJ336" s="46">
        <v>5.3110711652040263E-3</v>
      </c>
      <c r="AK336" s="46">
        <v>2.9143977635797125E-3</v>
      </c>
      <c r="AL336"/>
      <c r="AM336"/>
      <c r="AN336"/>
      <c r="AO336" s="97"/>
      <c r="AP336" s="97"/>
      <c r="AQ336" s="97"/>
      <c r="AR336" s="97"/>
    </row>
    <row r="337" spans="1:44" s="99" customFormat="1" ht="13.8" thickBot="1">
      <c r="A337" s="107" t="str">
        <f t="shared" si="15"/>
        <v>Fresh Dairy Products_of which yogurt</v>
      </c>
      <c r="B337" s="2" t="s">
        <v>106</v>
      </c>
      <c r="C337" s="30">
        <v>16.190018632899204</v>
      </c>
      <c r="D337" s="30">
        <v>16.933837199012206</v>
      </c>
      <c r="E337" s="30">
        <v>17.37884613001512</v>
      </c>
      <c r="F337" s="30">
        <v>17.18650945559742</v>
      </c>
      <c r="G337" s="30">
        <v>17.268951436898732</v>
      </c>
      <c r="H337" s="30">
        <v>17.657756245238243</v>
      </c>
      <c r="I337" s="30">
        <v>17.708472248181099</v>
      </c>
      <c r="J337" s="30">
        <v>17.543474875937985</v>
      </c>
      <c r="K337" s="30">
        <v>17.32591652200486</v>
      </c>
      <c r="L337" s="30">
        <v>17.095721691519962</v>
      </c>
      <c r="M337" s="30">
        <v>17.115494716326026</v>
      </c>
      <c r="N337" s="30">
        <v>17.289726557142348</v>
      </c>
      <c r="O337" s="30">
        <v>17.317592058541141</v>
      </c>
      <c r="P337" s="30">
        <v>17.378197586597192</v>
      </c>
      <c r="Q337" s="30">
        <v>16.734465266046968</v>
      </c>
      <c r="R337" s="30">
        <v>16.831555394499016</v>
      </c>
      <c r="S337" s="30">
        <v>16.520054867268101</v>
      </c>
      <c r="T337" s="30">
        <v>16.652230052551058</v>
      </c>
      <c r="U337" s="30">
        <v>16.667245501973408</v>
      </c>
      <c r="V337" s="30">
        <v>16.687237033320006</v>
      </c>
      <c r="W337" s="30">
        <v>16.707873722621045</v>
      </c>
      <c r="X337" s="30">
        <v>16.727204827709897</v>
      </c>
      <c r="Y337" s="30">
        <v>16.7455049686099</v>
      </c>
      <c r="Z337" s="30">
        <v>16.763389630603182</v>
      </c>
      <c r="AA337" s="30">
        <v>16.781166440207119</v>
      </c>
      <c r="AB337" s="30">
        <v>16.798986927256205</v>
      </c>
      <c r="AC337" s="30">
        <v>16.816857210226456</v>
      </c>
      <c r="AD337" s="30">
        <v>16.834775710648074</v>
      </c>
      <c r="AE337" s="30">
        <v>16.840610697032904</v>
      </c>
      <c r="AF337" s="30">
        <v>16.846449022661314</v>
      </c>
      <c r="AG337" s="30">
        <v>16.852280136630892</v>
      </c>
      <c r="AH337" s="28">
        <v>-0.91277774144379009</v>
      </c>
      <c r="AI337" s="28">
        <v>0.23910332936669931</v>
      </c>
      <c r="AJ337" s="46">
        <v>-5.3343948358198648E-3</v>
      </c>
      <c r="AK337" s="46">
        <v>1.1915262433286333E-3</v>
      </c>
      <c r="AL337"/>
      <c r="AM337"/>
      <c r="AN337"/>
      <c r="AO337" s="97"/>
      <c r="AP337" s="97"/>
      <c r="AQ337" s="97"/>
      <c r="AR337" s="97"/>
    </row>
    <row r="338" spans="1:44" s="99" customFormat="1" ht="13.8" thickBot="1">
      <c r="A338" s="107" t="str">
        <f t="shared" si="15"/>
        <v>Fresh Dairy Products_of which other FDP</v>
      </c>
      <c r="B338" s="2" t="s">
        <v>152</v>
      </c>
      <c r="C338" s="30">
        <v>10.004936089183058</v>
      </c>
      <c r="D338" s="30">
        <v>11.241089254064837</v>
      </c>
      <c r="E338" s="30">
        <v>9.386115570718168</v>
      </c>
      <c r="F338" s="30">
        <v>9.0264865300218649</v>
      </c>
      <c r="G338" s="30">
        <v>8.9590639702768247</v>
      </c>
      <c r="H338" s="30">
        <v>8.8986230812579699</v>
      </c>
      <c r="I338" s="30">
        <v>8.6708271515740645</v>
      </c>
      <c r="J338" s="30">
        <v>8.5574795733587266</v>
      </c>
      <c r="K338" s="30">
        <v>8.528986586781949</v>
      </c>
      <c r="L338" s="30">
        <v>8.6817921477588715</v>
      </c>
      <c r="M338" s="30">
        <v>8.946915763083199</v>
      </c>
      <c r="N338" s="30">
        <v>9.3915260831349343</v>
      </c>
      <c r="O338" s="30">
        <v>9.2753750971912829</v>
      </c>
      <c r="P338" s="30">
        <v>9.4514522040899038</v>
      </c>
      <c r="Q338" s="30">
        <v>9.45687940601624</v>
      </c>
      <c r="R338" s="30">
        <v>9.1455026420942058</v>
      </c>
      <c r="S338" s="30">
        <v>9.8762102468238062</v>
      </c>
      <c r="T338" s="30">
        <v>9.4564421130786744</v>
      </c>
      <c r="U338" s="30">
        <v>9.8669845768280329</v>
      </c>
      <c r="V338" s="30">
        <v>9.6833871910994613</v>
      </c>
      <c r="W338" s="30">
        <v>9.8030142180606052</v>
      </c>
      <c r="X338" s="30">
        <v>9.8583664872090768</v>
      </c>
      <c r="Y338" s="30">
        <v>9.9138930928204516</v>
      </c>
      <c r="Z338" s="30">
        <v>9.9579531408301545</v>
      </c>
      <c r="AA338" s="30">
        <v>10.002553089384943</v>
      </c>
      <c r="AB338" s="30">
        <v>10.054578175084499</v>
      </c>
      <c r="AC338" s="30">
        <v>10.114679190397689</v>
      </c>
      <c r="AD338" s="30">
        <v>10.186349824510526</v>
      </c>
      <c r="AE338" s="30">
        <v>10.121685336071144</v>
      </c>
      <c r="AF338" s="30">
        <v>10.06307390856033</v>
      </c>
      <c r="AG338" s="30">
        <v>10.01100517897526</v>
      </c>
      <c r="AH338" s="28">
        <v>1.1474478750052572</v>
      </c>
      <c r="AI338" s="28">
        <v>0.2777928667317564</v>
      </c>
      <c r="AJ338" s="46">
        <v>1.2622849331141169E-2</v>
      </c>
      <c r="AK338" s="46">
        <v>2.3478367715172865E-3</v>
      </c>
      <c r="AL338"/>
      <c r="AM338"/>
      <c r="AN338"/>
      <c r="AO338" s="97"/>
      <c r="AP338" s="97"/>
      <c r="AQ338" s="97"/>
      <c r="AR338" s="97"/>
    </row>
    <row r="339" spans="1:44" ht="13.8" thickBot="1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 s="163"/>
      <c r="AI339" s="163"/>
      <c r="AJ339" s="164"/>
      <c r="AK339" s="164"/>
      <c r="AO339"/>
      <c r="AP339"/>
      <c r="AQ339"/>
      <c r="AR339"/>
    </row>
    <row r="340" spans="1:44" ht="13.8" thickBot="1">
      <c r="A340" s="78"/>
      <c r="B340" s="60"/>
      <c r="C340" s="71"/>
      <c r="D340" s="71"/>
      <c r="E340" s="71"/>
      <c r="F340" s="71"/>
      <c r="G340" s="71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159"/>
      <c r="AI340" s="163"/>
      <c r="AJ340" s="164"/>
      <c r="AK340" s="164"/>
    </row>
    <row r="341" spans="1:44" ht="15" customHeight="1" thickBot="1">
      <c r="A341" s="78" t="s">
        <v>199</v>
      </c>
      <c r="B341" s="69" t="s">
        <v>253</v>
      </c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210" t="s">
        <v>107</v>
      </c>
      <c r="AI341" s="211"/>
      <c r="AJ341" s="210" t="s">
        <v>124</v>
      </c>
      <c r="AK341" s="211"/>
    </row>
    <row r="342" spans="1:44" ht="13.8" thickBot="1">
      <c r="A342" s="78"/>
      <c r="B342" s="10"/>
      <c r="C342" s="142">
        <v>2005</v>
      </c>
      <c r="D342" s="181">
        <v>2006</v>
      </c>
      <c r="E342" s="181">
        <v>2007</v>
      </c>
      <c r="F342" s="181">
        <v>2008</v>
      </c>
      <c r="G342" s="181">
        <v>2009</v>
      </c>
      <c r="H342" s="181">
        <v>2010</v>
      </c>
      <c r="I342" s="181">
        <v>2011</v>
      </c>
      <c r="J342" s="181">
        <v>2012</v>
      </c>
      <c r="K342" s="181">
        <v>2013</v>
      </c>
      <c r="L342" s="181">
        <v>2014</v>
      </c>
      <c r="M342" s="181">
        <v>2015</v>
      </c>
      <c r="N342" s="181">
        <v>2016</v>
      </c>
      <c r="O342" s="181">
        <v>2017</v>
      </c>
      <c r="P342" s="181">
        <v>2018</v>
      </c>
      <c r="Q342" s="181">
        <v>2019</v>
      </c>
      <c r="R342" s="181">
        <v>2020</v>
      </c>
      <c r="S342" s="181">
        <v>2021</v>
      </c>
      <c r="T342" s="181">
        <v>2022</v>
      </c>
      <c r="U342" s="181">
        <v>2023</v>
      </c>
      <c r="V342" s="181">
        <v>2024</v>
      </c>
      <c r="W342" s="181">
        <v>2025</v>
      </c>
      <c r="X342" s="181">
        <v>2026</v>
      </c>
      <c r="Y342" s="181">
        <v>2027</v>
      </c>
      <c r="Z342" s="181">
        <v>2028</v>
      </c>
      <c r="AA342" s="181">
        <v>2029</v>
      </c>
      <c r="AB342" s="181">
        <v>2030</v>
      </c>
      <c r="AC342" s="181">
        <v>2031</v>
      </c>
      <c r="AD342" s="181">
        <v>2032</v>
      </c>
      <c r="AE342" s="183">
        <v>2033</v>
      </c>
      <c r="AF342" s="183">
        <v>2034</v>
      </c>
      <c r="AG342" s="183">
        <v>2035</v>
      </c>
      <c r="AH342" s="181" t="s">
        <v>229</v>
      </c>
      <c r="AI342" s="181" t="s">
        <v>230</v>
      </c>
      <c r="AJ342" s="181" t="s">
        <v>231</v>
      </c>
      <c r="AK342" s="181" t="s">
        <v>232</v>
      </c>
    </row>
    <row r="343" spans="1:44" ht="13.8" thickBot="1">
      <c r="A343" s="107" t="str">
        <f>CONCATENATE($A$341,"_",B343)</f>
        <v>Cheese_Production</v>
      </c>
      <c r="B343" s="1" t="s">
        <v>27</v>
      </c>
      <c r="C343" s="65">
        <v>8496.6456848976559</v>
      </c>
      <c r="D343" s="65">
        <v>8629.0708103999077</v>
      </c>
      <c r="E343" s="65">
        <v>8734.8144793950141</v>
      </c>
      <c r="F343" s="65">
        <v>8778.6009623709488</v>
      </c>
      <c r="G343" s="65">
        <v>8811.7868880870756</v>
      </c>
      <c r="H343" s="65">
        <v>9020.5792726173513</v>
      </c>
      <c r="I343" s="65">
        <v>9047.5915981067574</v>
      </c>
      <c r="J343" s="65">
        <v>9253.970684154152</v>
      </c>
      <c r="K343" s="65">
        <v>9377.2530816598319</v>
      </c>
      <c r="L343" s="65">
        <v>9578.3015451255851</v>
      </c>
      <c r="M343" s="65">
        <v>9820.9950691928098</v>
      </c>
      <c r="N343" s="65">
        <v>10019.859921115221</v>
      </c>
      <c r="O343" s="65">
        <v>10161.461999633346</v>
      </c>
      <c r="P343" s="65">
        <v>10266.94792669697</v>
      </c>
      <c r="Q343" s="65">
        <v>10438.64313846119</v>
      </c>
      <c r="R343" s="65">
        <v>10633.892302648173</v>
      </c>
      <c r="S343" s="65">
        <v>10804.273599349339</v>
      </c>
      <c r="T343" s="65">
        <v>10763.644195783769</v>
      </c>
      <c r="U343" s="65">
        <v>10873.647613929803</v>
      </c>
      <c r="V343" s="65">
        <v>10965.380134177627</v>
      </c>
      <c r="W343" s="65">
        <v>10989.330298468985</v>
      </c>
      <c r="X343" s="65">
        <v>10998.912634637463</v>
      </c>
      <c r="Y343" s="65">
        <v>11021.442035080603</v>
      </c>
      <c r="Z343" s="65">
        <v>11053.591465376318</v>
      </c>
      <c r="AA343" s="65">
        <v>11084.23289903823</v>
      </c>
      <c r="AB343" s="65">
        <v>11115.75909358167</v>
      </c>
      <c r="AC343" s="65">
        <v>11146.480143336774</v>
      </c>
      <c r="AD343" s="65">
        <v>11176.277170196525</v>
      </c>
      <c r="AE343" s="65">
        <v>11203.46131955336</v>
      </c>
      <c r="AF343" s="65">
        <v>11231.697706601584</v>
      </c>
      <c r="AG343" s="65">
        <v>11260.094517070233</v>
      </c>
      <c r="AH343" s="27">
        <v>1587.5833483807237</v>
      </c>
      <c r="AI343" s="27">
        <v>446.23938071592966</v>
      </c>
      <c r="AJ343" s="45">
        <v>1.6004029438839922E-2</v>
      </c>
      <c r="AK343" s="45">
        <v>3.3754190899564218E-3</v>
      </c>
    </row>
    <row r="344" spans="1:44" ht="13.8" thickBot="1">
      <c r="A344" s="107" t="str">
        <f t="shared" ref="A344:A351" si="16">CONCATENATE($A$341,"_",B344)</f>
        <v>Cheese_Imports</v>
      </c>
      <c r="B344" s="113" t="s">
        <v>4</v>
      </c>
      <c r="C344" s="147">
        <v>140.70498500000002</v>
      </c>
      <c r="D344" s="147">
        <v>142.83903699999999</v>
      </c>
      <c r="E344" s="147">
        <v>162.46050099999999</v>
      </c>
      <c r="F344" s="147">
        <v>140.89138799999998</v>
      </c>
      <c r="G344" s="147">
        <v>143.84326799999999</v>
      </c>
      <c r="H344" s="147">
        <v>165.70936200000003</v>
      </c>
      <c r="I344" s="147">
        <v>182.16652999999999</v>
      </c>
      <c r="J344" s="147">
        <v>174.593728</v>
      </c>
      <c r="K344" s="147">
        <v>174.30468500000001</v>
      </c>
      <c r="L344" s="147">
        <v>179.54860100000002</v>
      </c>
      <c r="M344" s="147">
        <v>187.43120099999999</v>
      </c>
      <c r="N344" s="147">
        <v>194.51688799999999</v>
      </c>
      <c r="O344" s="147">
        <v>191.08</v>
      </c>
      <c r="P344" s="147">
        <v>196.95362399999999</v>
      </c>
      <c r="Q344" s="147">
        <v>211.96741900000004</v>
      </c>
      <c r="R344" s="147">
        <v>222.670052</v>
      </c>
      <c r="S344" s="147">
        <v>196.37302599999998</v>
      </c>
      <c r="T344" s="147">
        <v>186.93913299999997</v>
      </c>
      <c r="U344" s="147">
        <v>175.72278501999998</v>
      </c>
      <c r="V344" s="147">
        <v>169.55529810955508</v>
      </c>
      <c r="W344" s="147">
        <v>171.74702993698168</v>
      </c>
      <c r="X344" s="147">
        <v>176.0410044504338</v>
      </c>
      <c r="Y344" s="147">
        <v>177.00134257771117</v>
      </c>
      <c r="Z344" s="147">
        <v>178.04234225207682</v>
      </c>
      <c r="AA344" s="147">
        <v>179.18613400474743</v>
      </c>
      <c r="AB344" s="147">
        <v>180.28847974002778</v>
      </c>
      <c r="AC344" s="147">
        <v>181.49576278422128</v>
      </c>
      <c r="AD344" s="147">
        <v>182.78543202999512</v>
      </c>
      <c r="AE344" s="147">
        <v>184.03508272601135</v>
      </c>
      <c r="AF344" s="147">
        <v>185.30739512508842</v>
      </c>
      <c r="AG344" s="147">
        <v>186.57897961398129</v>
      </c>
      <c r="AH344" s="139">
        <v>9.3233336733332806</v>
      </c>
      <c r="AI344" s="139">
        <v>0.23399827398131379</v>
      </c>
      <c r="AJ344" s="152">
        <v>5.1459618027556078E-3</v>
      </c>
      <c r="AK344" s="152">
        <v>1.0458367083732156E-4</v>
      </c>
    </row>
    <row r="345" spans="1:44" ht="13.8" thickBot="1">
      <c r="A345" s="107" t="str">
        <f t="shared" si="16"/>
        <v>Cheese_Exports</v>
      </c>
      <c r="B345" s="113" t="s">
        <v>5</v>
      </c>
      <c r="C345" s="147">
        <v>862.80602699999986</v>
      </c>
      <c r="D345" s="147">
        <v>933.22485500000005</v>
      </c>
      <c r="E345" s="147">
        <v>952.76190899999995</v>
      </c>
      <c r="F345" s="147">
        <v>936.88103799999999</v>
      </c>
      <c r="G345" s="147">
        <v>946.24462499999993</v>
      </c>
      <c r="H345" s="147">
        <v>1064.485561</v>
      </c>
      <c r="I345" s="147">
        <v>1081.8154579999998</v>
      </c>
      <c r="J345" s="147">
        <v>1182.5650360000002</v>
      </c>
      <c r="K345" s="147">
        <v>1228.9573830000002</v>
      </c>
      <c r="L345" s="147">
        <v>1151.9438950000001</v>
      </c>
      <c r="M345" s="147">
        <v>1159.0905229999998</v>
      </c>
      <c r="N345" s="147">
        <v>1230.744027</v>
      </c>
      <c r="O345" s="147">
        <v>1274.714203</v>
      </c>
      <c r="P345" s="147">
        <v>1279.0651229999996</v>
      </c>
      <c r="Q345" s="147">
        <v>1347.623227</v>
      </c>
      <c r="R345" s="147">
        <v>1401.7613930000002</v>
      </c>
      <c r="S345" s="147">
        <v>1385.1555180000005</v>
      </c>
      <c r="T345" s="147">
        <v>1335.7327</v>
      </c>
      <c r="U345" s="147">
        <v>1355.7686904999998</v>
      </c>
      <c r="V345" s="147">
        <v>1393.9367110352403</v>
      </c>
      <c r="W345" s="147">
        <v>1401.206183532232</v>
      </c>
      <c r="X345" s="147">
        <v>1390.9534408173729</v>
      </c>
      <c r="Y345" s="147">
        <v>1404.394209810891</v>
      </c>
      <c r="Z345" s="147">
        <v>1417.3870763874722</v>
      </c>
      <c r="AA345" s="147">
        <v>1429.3401856663897</v>
      </c>
      <c r="AB345" s="147">
        <v>1441.796558033097</v>
      </c>
      <c r="AC345" s="147">
        <v>1453.4709003503431</v>
      </c>
      <c r="AD345" s="147">
        <v>1464.0038692768555</v>
      </c>
      <c r="AE345" s="147">
        <v>1475.2479626960419</v>
      </c>
      <c r="AF345" s="147">
        <v>1486.0075848642196</v>
      </c>
      <c r="AG345" s="147">
        <v>1497.0194544414849</v>
      </c>
      <c r="AH345" s="139">
        <v>194.4396771666668</v>
      </c>
      <c r="AI345" s="139">
        <v>138.13381827481817</v>
      </c>
      <c r="AJ345" s="152">
        <v>1.5561800751389824E-2</v>
      </c>
      <c r="AK345" s="152">
        <v>8.1002242469945251E-3</v>
      </c>
    </row>
    <row r="346" spans="1:44" ht="13.8" thickBot="1">
      <c r="A346" s="107" t="str">
        <f t="shared" si="16"/>
        <v>Cheese_Domestic use</v>
      </c>
      <c r="B346" s="1" t="s">
        <v>135</v>
      </c>
      <c r="C346" s="65">
        <v>7774.5446428976556</v>
      </c>
      <c r="D346" s="65">
        <v>7838.6849923999071</v>
      </c>
      <c r="E346" s="65">
        <v>7944.513071395013</v>
      </c>
      <c r="F346" s="65">
        <v>7982.6113123709492</v>
      </c>
      <c r="G346" s="65">
        <v>8009.3855310870749</v>
      </c>
      <c r="H346" s="65">
        <v>8121.8030736173514</v>
      </c>
      <c r="I346" s="65">
        <v>8147.9426701067569</v>
      </c>
      <c r="J346" s="65">
        <v>8245.9993761541518</v>
      </c>
      <c r="K346" s="65">
        <v>8322.600383659832</v>
      </c>
      <c r="L346" s="65">
        <v>8593.130165127508</v>
      </c>
      <c r="M346" s="65">
        <v>8835.7006129456058</v>
      </c>
      <c r="N346" s="65">
        <v>9009.6327821152227</v>
      </c>
      <c r="O346" s="65">
        <v>9077.827796633348</v>
      </c>
      <c r="P346" s="65">
        <v>9184.8364276969696</v>
      </c>
      <c r="Q346" s="65">
        <v>9302.9873304611901</v>
      </c>
      <c r="R346" s="65">
        <v>9439.8009616481722</v>
      </c>
      <c r="S346" s="65">
        <v>9630.4911073493386</v>
      </c>
      <c r="T346" s="65">
        <v>9674.8506287837699</v>
      </c>
      <c r="U346" s="65">
        <v>9693.6017084498053</v>
      </c>
      <c r="V346" s="65">
        <v>9740.9987212519409</v>
      </c>
      <c r="W346" s="65">
        <v>9750.2823651190174</v>
      </c>
      <c r="X346" s="65">
        <v>9784.0001982705253</v>
      </c>
      <c r="Y346" s="65">
        <v>9794.0491678474245</v>
      </c>
      <c r="Z346" s="65">
        <v>9814.2467312409226</v>
      </c>
      <c r="AA346" s="65">
        <v>9834.0788473765897</v>
      </c>
      <c r="AB346" s="65">
        <v>9854.2510152885989</v>
      </c>
      <c r="AC346" s="65">
        <v>9874.5050057706521</v>
      </c>
      <c r="AD346" s="65">
        <v>9895.0587329496666</v>
      </c>
      <c r="AE346" s="65">
        <v>9912.2484395833271</v>
      </c>
      <c r="AF346" s="65">
        <v>9930.9975168624514</v>
      </c>
      <c r="AG346" s="65">
        <v>9949.6540422427297</v>
      </c>
      <c r="AH346" s="27">
        <v>1427.4670048873904</v>
      </c>
      <c r="AI346" s="27">
        <v>283.33956071509238</v>
      </c>
      <c r="AJ346" s="45">
        <v>1.6107005811460056E-2</v>
      </c>
      <c r="AK346" s="45">
        <v>2.4104565931684085E-3</v>
      </c>
    </row>
    <row r="347" spans="1:44" ht="13.8" thickBot="1">
      <c r="A347" s="107" t="str">
        <f t="shared" si="16"/>
        <v>Cheese_per capita consumption (kg)</v>
      </c>
      <c r="B347" s="21" t="s">
        <v>291</v>
      </c>
      <c r="C347" s="44">
        <v>17.894176601349645</v>
      </c>
      <c r="D347" s="44">
        <v>17.985083946268873</v>
      </c>
      <c r="E347" s="44">
        <v>18.164115794601567</v>
      </c>
      <c r="F347" s="44">
        <v>18.190317568256432</v>
      </c>
      <c r="G347" s="44">
        <v>18.194254838213464</v>
      </c>
      <c r="H347" s="44">
        <v>18.418392463999247</v>
      </c>
      <c r="I347" s="44">
        <v>18.45247520047733</v>
      </c>
      <c r="J347" s="44">
        <v>18.646469660995695</v>
      </c>
      <c r="K347" s="44">
        <v>18.800162642113353</v>
      </c>
      <c r="L347" s="44">
        <v>19.386360626389269</v>
      </c>
      <c r="M347" s="44">
        <v>19.892139375826297</v>
      </c>
      <c r="N347" s="44">
        <v>20.237862262088669</v>
      </c>
      <c r="O347" s="44">
        <v>20.357981639912833</v>
      </c>
      <c r="P347" s="44">
        <v>20.558577034845673</v>
      </c>
      <c r="Q347" s="44">
        <v>20.774876783042437</v>
      </c>
      <c r="R347" s="44">
        <v>21.059956957466717</v>
      </c>
      <c r="S347" s="44">
        <v>21.501474567261553</v>
      </c>
      <c r="T347" s="44">
        <v>21.550588272836954</v>
      </c>
      <c r="U347" s="44">
        <v>21.466986147041119</v>
      </c>
      <c r="V347" s="44">
        <v>21.550537556453584</v>
      </c>
      <c r="W347" s="44">
        <v>21.622295325499891</v>
      </c>
      <c r="X347" s="44">
        <v>21.733448489667019</v>
      </c>
      <c r="Y347" s="44">
        <v>21.780955830325631</v>
      </c>
      <c r="Z347" s="44">
        <v>21.84771340268993</v>
      </c>
      <c r="AA347" s="44">
        <v>21.914349937388153</v>
      </c>
      <c r="AB347" s="44">
        <v>21.984614071193274</v>
      </c>
      <c r="AC347" s="44">
        <v>22.057577288476026</v>
      </c>
      <c r="AD347" s="44">
        <v>22.133711186314489</v>
      </c>
      <c r="AE347" s="44">
        <v>22.20508620579697</v>
      </c>
      <c r="AF347" s="44">
        <v>22.282803822602709</v>
      </c>
      <c r="AG347" s="44">
        <v>22.363278849581324</v>
      </c>
      <c r="AH347" s="27">
        <v>2.8733138278510815</v>
      </c>
      <c r="AI347" s="27">
        <v>0.85692918720144817</v>
      </c>
      <c r="AJ347" s="45">
        <v>1.4444538436767261E-2</v>
      </c>
      <c r="AK347" s="45">
        <v>3.2613108682402192E-3</v>
      </c>
    </row>
    <row r="348" spans="1:44" ht="13.8" thickBot="1">
      <c r="A348" s="107" t="str">
        <f t="shared" si="16"/>
        <v>Cheese_Variation in stocks</v>
      </c>
      <c r="B348" s="2" t="s">
        <v>141</v>
      </c>
      <c r="C348" s="25">
        <v>0</v>
      </c>
      <c r="D348" s="25">
        <v>0</v>
      </c>
      <c r="E348" s="25">
        <v>1.2505552149377763E-12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12.776085998076951</v>
      </c>
      <c r="M348" s="25">
        <v>13.635134247203951</v>
      </c>
      <c r="N348" s="25">
        <v>-26.000000000001137</v>
      </c>
      <c r="O348" s="25">
        <v>-2.2737367544323206E-12</v>
      </c>
      <c r="P348" s="25">
        <v>0</v>
      </c>
      <c r="Q348" s="25">
        <v>0</v>
      </c>
      <c r="R348" s="25">
        <v>15.000000000000909</v>
      </c>
      <c r="S348" s="25">
        <v>-15.000000000000227</v>
      </c>
      <c r="T348" s="25">
        <v>-60.000000000001364</v>
      </c>
      <c r="U348" s="25">
        <v>-2.2737367544323206E-12</v>
      </c>
      <c r="V348" s="25">
        <v>0</v>
      </c>
      <c r="W348" s="25">
        <v>9.5887797547175069</v>
      </c>
      <c r="X348" s="25">
        <v>0</v>
      </c>
      <c r="Y348" s="25">
        <v>0</v>
      </c>
      <c r="Z348" s="25">
        <v>0</v>
      </c>
      <c r="AA348" s="25">
        <v>-1.8189894035458565E-12</v>
      </c>
      <c r="AB348" s="25">
        <v>0</v>
      </c>
      <c r="AC348" s="25">
        <v>0</v>
      </c>
      <c r="AD348" s="25">
        <v>-2.2737367544323206E-12</v>
      </c>
      <c r="AE348" s="25">
        <v>2.5011104298755527E-12</v>
      </c>
      <c r="AF348" s="25">
        <v>1.8189894035458565E-12</v>
      </c>
      <c r="AG348" s="25">
        <v>0</v>
      </c>
      <c r="AH348" s="28">
        <v>-25.00000000000129</v>
      </c>
      <c r="AI348" s="28">
        <v>25.00000000000129</v>
      </c>
      <c r="AJ348" s="46"/>
      <c r="AK348" s="46"/>
    </row>
    <row r="349" spans="1:44" ht="13.8" thickBot="1">
      <c r="A349" s="107" t="str">
        <f t="shared" si="16"/>
        <v>Cheese_EU market price in EUR/t (Cheddar)</v>
      </c>
      <c r="B349" s="2" t="s">
        <v>93</v>
      </c>
      <c r="C349" s="25">
        <v>2856.7705208333332</v>
      </c>
      <c r="D349" s="25">
        <v>2756.4592933333333</v>
      </c>
      <c r="E349" s="25">
        <v>3109.7088708333335</v>
      </c>
      <c r="F349" s="25">
        <v>3322.1386458333327</v>
      </c>
      <c r="G349" s="25">
        <v>2384.9541741666667</v>
      </c>
      <c r="H349" s="25">
        <v>2803.0762108333333</v>
      </c>
      <c r="I349" s="25">
        <v>3151.5181191666666</v>
      </c>
      <c r="J349" s="25">
        <v>3015.6997333333334</v>
      </c>
      <c r="K349" s="25">
        <v>3441.6837375000009</v>
      </c>
      <c r="L349" s="25">
        <v>3414.304275</v>
      </c>
      <c r="M349" s="25">
        <v>2750.353118333333</v>
      </c>
      <c r="N349" s="25">
        <v>2517.1675608333335</v>
      </c>
      <c r="O349" s="25">
        <v>3224.9268099999995</v>
      </c>
      <c r="P349" s="25">
        <v>3168.082406666666</v>
      </c>
      <c r="Q349" s="25">
        <v>3028.9465516666664</v>
      </c>
      <c r="R349" s="25">
        <v>3036.7194858333337</v>
      </c>
      <c r="S349" s="25">
        <v>3182.5672950000003</v>
      </c>
      <c r="T349" s="25">
        <v>4249.7412708333331</v>
      </c>
      <c r="U349" s="25">
        <v>3994.2611462499999</v>
      </c>
      <c r="V349" s="25">
        <v>4117.0413074166863</v>
      </c>
      <c r="W349" s="25">
        <v>4228.3806492971962</v>
      </c>
      <c r="X349" s="25">
        <v>4321.6969587566309</v>
      </c>
      <c r="Y349" s="25">
        <v>4392.8125591141425</v>
      </c>
      <c r="Z349" s="25">
        <v>4469.3417769772868</v>
      </c>
      <c r="AA349" s="25">
        <v>4548.3467894471414</v>
      </c>
      <c r="AB349" s="25">
        <v>4627.9386607670986</v>
      </c>
      <c r="AC349" s="25">
        <v>4710.2070177405712</v>
      </c>
      <c r="AD349" s="25">
        <v>4791.2090950160054</v>
      </c>
      <c r="AE349" s="25">
        <v>4871.3558727708951</v>
      </c>
      <c r="AF349" s="25">
        <v>4953.2963914915354</v>
      </c>
      <c r="AG349" s="25">
        <v>5035.7481233861772</v>
      </c>
      <c r="AH349" s="28">
        <v>605.88937402777719</v>
      </c>
      <c r="AI349" s="28">
        <v>1226.8915526917331</v>
      </c>
      <c r="AJ349" s="46">
        <v>1.7476090957726315E-2</v>
      </c>
      <c r="AK349" s="46">
        <v>2.3542267573562814E-2</v>
      </c>
    </row>
    <row r="350" spans="1:44" ht="13.8" thickBot="1">
      <c r="A350" s="107" t="str">
        <f t="shared" si="16"/>
        <v>Cheese_World market price in EUR/t</v>
      </c>
      <c r="B350" s="2" t="s">
        <v>90</v>
      </c>
      <c r="C350" s="25">
        <v>2281.5563017279173</v>
      </c>
      <c r="D350" s="25">
        <v>2135.8183432003593</v>
      </c>
      <c r="E350" s="25">
        <v>2934.8263055238913</v>
      </c>
      <c r="F350" s="25">
        <v>3182.5610025999499</v>
      </c>
      <c r="G350" s="25">
        <v>2120.5400594014659</v>
      </c>
      <c r="H350" s="25">
        <v>3022.3132134764069</v>
      </c>
      <c r="I350" s="25">
        <v>3103.1751851867889</v>
      </c>
      <c r="J350" s="25">
        <v>2975.646566099238</v>
      </c>
      <c r="K350" s="25">
        <v>3298.6525830931796</v>
      </c>
      <c r="L350" s="25">
        <v>3367.7345575431732</v>
      </c>
      <c r="M350" s="25">
        <v>3006.7771425289375</v>
      </c>
      <c r="N350" s="25">
        <v>2791.4855091748213</v>
      </c>
      <c r="O350" s="25">
        <v>3405.9131742140303</v>
      </c>
      <c r="P350" s="25">
        <v>3092.7558759227722</v>
      </c>
      <c r="Q350" s="25">
        <v>3497.0907912856355</v>
      </c>
      <c r="R350" s="25">
        <v>3465.405781731657</v>
      </c>
      <c r="S350" s="25">
        <v>3735.0693504736109</v>
      </c>
      <c r="T350" s="25">
        <v>5197.344761904762</v>
      </c>
      <c r="U350" s="25">
        <v>4036.6972477064219</v>
      </c>
      <c r="V350" s="25">
        <v>4157.4298959394764</v>
      </c>
      <c r="W350" s="25">
        <v>4268.1953786986487</v>
      </c>
      <c r="X350" s="25">
        <v>4333.4202526211038</v>
      </c>
      <c r="Y350" s="25">
        <v>4412.7406026371436</v>
      </c>
      <c r="Z350" s="25">
        <v>4496.8667851813707</v>
      </c>
      <c r="AA350" s="25">
        <v>4581.8894097640505</v>
      </c>
      <c r="AB350" s="25">
        <v>4668.3544887589424</v>
      </c>
      <c r="AC350" s="25">
        <v>4756.2909761034407</v>
      </c>
      <c r="AD350" s="25">
        <v>4841.0826385502542</v>
      </c>
      <c r="AE350" s="25">
        <v>4926.1727626378297</v>
      </c>
      <c r="AF350" s="25">
        <v>5012.2544207751271</v>
      </c>
      <c r="AG350" s="25">
        <v>5099.2582836213614</v>
      </c>
      <c r="AH350" s="28">
        <v>1197.2123419018631</v>
      </c>
      <c r="AI350" s="28">
        <v>776.22116359309621</v>
      </c>
      <c r="AJ350" s="46">
        <v>3.2957453005340941E-2</v>
      </c>
      <c r="AK350" s="46">
        <v>1.385653255202679E-2</v>
      </c>
    </row>
    <row r="351" spans="1:44" ht="13.8" thickBot="1">
      <c r="A351" s="107" t="str">
        <f t="shared" si="16"/>
        <v>Cheese_World market price in USD/t</v>
      </c>
      <c r="B351" s="14" t="s">
        <v>91</v>
      </c>
      <c r="C351" s="41">
        <v>2838.462</v>
      </c>
      <c r="D351" s="41">
        <v>2681.7310000000002</v>
      </c>
      <c r="E351" s="41">
        <v>4022.1149999999998</v>
      </c>
      <c r="F351" s="41">
        <v>4680.7690000000002</v>
      </c>
      <c r="G351" s="41">
        <v>2957.692</v>
      </c>
      <c r="H351" s="41">
        <v>4006.7310000000002</v>
      </c>
      <c r="I351" s="41">
        <v>4319.4809999999998</v>
      </c>
      <c r="J351" s="41">
        <v>3823.0770000000002</v>
      </c>
      <c r="K351" s="41">
        <v>4381</v>
      </c>
      <c r="L351" s="41">
        <v>4474.0379999999996</v>
      </c>
      <c r="M351" s="41">
        <v>3336.058</v>
      </c>
      <c r="N351" s="41">
        <v>3089.904</v>
      </c>
      <c r="O351" s="41">
        <v>3847.596</v>
      </c>
      <c r="P351" s="41">
        <v>3652.404</v>
      </c>
      <c r="Q351" s="41">
        <v>3914.904</v>
      </c>
      <c r="R351" s="41">
        <v>3958.1729999999998</v>
      </c>
      <c r="S351" s="41">
        <v>4416.3459999999995</v>
      </c>
      <c r="T351" s="41">
        <v>5457.2120000000004</v>
      </c>
      <c r="U351" s="41">
        <v>4400</v>
      </c>
      <c r="V351" s="41">
        <v>4531.5985865740295</v>
      </c>
      <c r="W351" s="41">
        <v>4652.3329627815274</v>
      </c>
      <c r="X351" s="41">
        <v>4775.8844625182164</v>
      </c>
      <c r="Y351" s="41">
        <v>4881.3354393441205</v>
      </c>
      <c r="Z351" s="41">
        <v>4983.1806023225954</v>
      </c>
      <c r="AA351" s="41">
        <v>5083.5895863204751</v>
      </c>
      <c r="AB351" s="41">
        <v>5185.7411211451845</v>
      </c>
      <c r="AC351" s="41">
        <v>5289.6965823989403</v>
      </c>
      <c r="AD351" s="41">
        <v>5389.4558112102523</v>
      </c>
      <c r="AE351" s="41">
        <v>5488.9874719145701</v>
      </c>
      <c r="AF351" s="41">
        <v>5587.7786106526137</v>
      </c>
      <c r="AG351" s="41">
        <v>5686.5824886065875</v>
      </c>
      <c r="AH351" s="28">
        <v>583.33333333333303</v>
      </c>
      <c r="AI351" s="28">
        <v>928.72982193992084</v>
      </c>
      <c r="AJ351" s="46">
        <v>1.3165636143969976E-2</v>
      </c>
      <c r="AK351" s="46">
        <v>1.4970367054565559E-2</v>
      </c>
    </row>
    <row r="352" spans="1:44" ht="13.8" thickBot="1">
      <c r="A352" s="78"/>
      <c r="B352" s="60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163"/>
      <c r="AI352" s="163"/>
      <c r="AJ352" s="164"/>
      <c r="AK352" s="164"/>
    </row>
    <row r="353" spans="1:44" ht="13.8" thickBot="1">
      <c r="A353" s="78"/>
      <c r="B353" s="60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159"/>
      <c r="AI353" s="163"/>
      <c r="AJ353" s="164"/>
      <c r="AK353" s="164"/>
    </row>
    <row r="354" spans="1:44" ht="15" customHeight="1" thickBot="1">
      <c r="A354" s="78" t="s">
        <v>200</v>
      </c>
      <c r="B354" s="69" t="s">
        <v>254</v>
      </c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210" t="s">
        <v>107</v>
      </c>
      <c r="AI354" s="211"/>
      <c r="AJ354" s="210" t="s">
        <v>124</v>
      </c>
      <c r="AK354" s="211"/>
    </row>
    <row r="355" spans="1:44" ht="13.8" thickBot="1">
      <c r="A355" s="78"/>
      <c r="B355" s="10"/>
      <c r="C355" s="142">
        <v>2005</v>
      </c>
      <c r="D355" s="181">
        <v>2006</v>
      </c>
      <c r="E355" s="181">
        <v>2007</v>
      </c>
      <c r="F355" s="181">
        <v>2008</v>
      </c>
      <c r="G355" s="181">
        <v>2009</v>
      </c>
      <c r="H355" s="181">
        <v>2010</v>
      </c>
      <c r="I355" s="181">
        <v>2011</v>
      </c>
      <c r="J355" s="181">
        <v>2012</v>
      </c>
      <c r="K355" s="181">
        <v>2013</v>
      </c>
      <c r="L355" s="181">
        <v>2014</v>
      </c>
      <c r="M355" s="181">
        <v>2015</v>
      </c>
      <c r="N355" s="181">
        <v>2016</v>
      </c>
      <c r="O355" s="181">
        <v>2017</v>
      </c>
      <c r="P355" s="181">
        <v>2018</v>
      </c>
      <c r="Q355" s="181">
        <v>2019</v>
      </c>
      <c r="R355" s="181">
        <v>2020</v>
      </c>
      <c r="S355" s="181">
        <v>2021</v>
      </c>
      <c r="T355" s="181">
        <v>2022</v>
      </c>
      <c r="U355" s="181">
        <v>2023</v>
      </c>
      <c r="V355" s="181">
        <v>2024</v>
      </c>
      <c r="W355" s="181">
        <v>2025</v>
      </c>
      <c r="X355" s="181">
        <v>2026</v>
      </c>
      <c r="Y355" s="181">
        <v>2027</v>
      </c>
      <c r="Z355" s="181">
        <v>2028</v>
      </c>
      <c r="AA355" s="181">
        <v>2029</v>
      </c>
      <c r="AB355" s="181">
        <v>2030</v>
      </c>
      <c r="AC355" s="181">
        <v>2031</v>
      </c>
      <c r="AD355" s="181">
        <v>2032</v>
      </c>
      <c r="AE355" s="183">
        <v>2033</v>
      </c>
      <c r="AF355" s="183">
        <v>2034</v>
      </c>
      <c r="AG355" s="183">
        <v>2035</v>
      </c>
      <c r="AH355" s="181" t="s">
        <v>229</v>
      </c>
      <c r="AI355" s="181" t="s">
        <v>230</v>
      </c>
      <c r="AJ355" s="181" t="s">
        <v>231</v>
      </c>
      <c r="AK355" s="181" t="s">
        <v>232</v>
      </c>
    </row>
    <row r="356" spans="1:44" ht="13.8" thickBot="1">
      <c r="A356" s="107" t="str">
        <f>CONCATENATE($A$354,"_",B356)</f>
        <v>Butter_Production</v>
      </c>
      <c r="B356" s="1" t="s">
        <v>27</v>
      </c>
      <c r="C356" s="65">
        <v>2099.9300000000003</v>
      </c>
      <c r="D356" s="65">
        <v>2022.9900000000002</v>
      </c>
      <c r="E356" s="65">
        <v>2030.9200000000005</v>
      </c>
      <c r="F356" s="65">
        <v>2025.1999999999998</v>
      </c>
      <c r="G356" s="65">
        <v>1961.6899999999998</v>
      </c>
      <c r="H356" s="65">
        <v>1950.08</v>
      </c>
      <c r="I356" s="65">
        <v>1968.7900000000002</v>
      </c>
      <c r="J356" s="65">
        <v>2019.7199999999998</v>
      </c>
      <c r="K356" s="65">
        <v>1979.022727272727</v>
      </c>
      <c r="L356" s="65">
        <v>2092.9496169820031</v>
      </c>
      <c r="M356" s="65">
        <v>2153.12</v>
      </c>
      <c r="N356" s="65">
        <v>2246.2899999999995</v>
      </c>
      <c r="O356" s="65">
        <v>2249.2121199710286</v>
      </c>
      <c r="P356" s="65">
        <v>2280.1699999999996</v>
      </c>
      <c r="Q356" s="65">
        <v>2346.0299999999993</v>
      </c>
      <c r="R356" s="65">
        <v>2399.6699999999996</v>
      </c>
      <c r="S356" s="65">
        <v>2322.2000000000003</v>
      </c>
      <c r="T356" s="65">
        <v>2335.85</v>
      </c>
      <c r="U356" s="65">
        <v>2343.5224699999994</v>
      </c>
      <c r="V356" s="65">
        <v>2344.529812422923</v>
      </c>
      <c r="W356" s="65">
        <v>2345.0986525861244</v>
      </c>
      <c r="X356" s="65">
        <v>2337.8556390332828</v>
      </c>
      <c r="Y356" s="65">
        <v>2339.6324409191775</v>
      </c>
      <c r="Z356" s="65">
        <v>2341.2070178271938</v>
      </c>
      <c r="AA356" s="65">
        <v>2342.6552191248047</v>
      </c>
      <c r="AB356" s="65">
        <v>2343.3918068569919</v>
      </c>
      <c r="AC356" s="65">
        <v>2344.5343988076561</v>
      </c>
      <c r="AD356" s="65">
        <v>2345.3580360475785</v>
      </c>
      <c r="AE356" s="65">
        <v>2345.9857829050343</v>
      </c>
      <c r="AF356" s="65">
        <v>2346.3546457972343</v>
      </c>
      <c r="AG356" s="65">
        <v>2346.5663241686607</v>
      </c>
      <c r="AH356" s="27">
        <v>344.67991424242405</v>
      </c>
      <c r="AI356" s="27">
        <v>12.708834168660815</v>
      </c>
      <c r="AJ356" s="45">
        <v>1.6108484860065886E-2</v>
      </c>
      <c r="AK356" s="45">
        <v>4.5265635708657825E-4</v>
      </c>
    </row>
    <row r="357" spans="1:44" ht="13.8" thickBot="1">
      <c r="A357" s="107" t="str">
        <f t="shared" ref="A357:A367" si="17">CONCATENATE($A$354,"_",B357)</f>
        <v>Butter_Imports</v>
      </c>
      <c r="B357" s="113" t="s">
        <v>4</v>
      </c>
      <c r="C357" s="147">
        <v>91.979399999999998</v>
      </c>
      <c r="D357" s="147">
        <v>108.45379</v>
      </c>
      <c r="E357" s="147">
        <v>92.904939999999996</v>
      </c>
      <c r="F357" s="147">
        <v>55.026860000000006</v>
      </c>
      <c r="G357" s="147">
        <v>68.40355000000001</v>
      </c>
      <c r="H357" s="147">
        <v>47.006361999999996</v>
      </c>
      <c r="I357" s="147">
        <v>51.633895000000003</v>
      </c>
      <c r="J357" s="147">
        <v>48.388873000000004</v>
      </c>
      <c r="K357" s="147">
        <v>43.373615000000001</v>
      </c>
      <c r="L357" s="147">
        <v>43.178287999999988</v>
      </c>
      <c r="M357" s="147">
        <v>27.584936999999989</v>
      </c>
      <c r="N357" s="147">
        <v>32.535268999999992</v>
      </c>
      <c r="O357" s="147">
        <v>35.216711000000018</v>
      </c>
      <c r="P357" s="147">
        <v>44.395390999999989</v>
      </c>
      <c r="Q357" s="147">
        <v>48.452730999999986</v>
      </c>
      <c r="R357" s="147">
        <v>33.935134000000005</v>
      </c>
      <c r="S357" s="147">
        <v>32.638745159999999</v>
      </c>
      <c r="T357" s="147">
        <v>59.931990496800005</v>
      </c>
      <c r="U357" s="147">
        <v>62.928590021640005</v>
      </c>
      <c r="V357" s="147">
        <v>62.838234632110058</v>
      </c>
      <c r="W357" s="147">
        <v>51.937878890901899</v>
      </c>
      <c r="X357" s="147">
        <v>43.886625603777709</v>
      </c>
      <c r="Y357" s="147">
        <v>43.810015043250331</v>
      </c>
      <c r="Z357" s="147">
        <v>43.768187913784452</v>
      </c>
      <c r="AA357" s="147">
        <v>43.732086010242121</v>
      </c>
      <c r="AB357" s="147">
        <v>43.797690831550078</v>
      </c>
      <c r="AC357" s="147">
        <v>43.81635383129057</v>
      </c>
      <c r="AD357" s="147">
        <v>43.880505435112859</v>
      </c>
      <c r="AE357" s="147">
        <v>43.973575874441366</v>
      </c>
      <c r="AF357" s="147">
        <v>44.095072528696583</v>
      </c>
      <c r="AG357" s="147">
        <v>44.237051378740375</v>
      </c>
      <c r="AH357" s="139">
        <v>4.0343142261466625</v>
      </c>
      <c r="AI357" s="139">
        <v>-7.5960571807396278</v>
      </c>
      <c r="AJ357" s="152">
        <v>8.1357861350770128E-3</v>
      </c>
      <c r="AK357" s="152">
        <v>-1.3118722992858767E-2</v>
      </c>
    </row>
    <row r="358" spans="1:44" ht="13.8" thickBot="1">
      <c r="A358" s="107" t="str">
        <f t="shared" si="17"/>
        <v>Butter_Exports</v>
      </c>
      <c r="B358" s="113" t="s">
        <v>5</v>
      </c>
      <c r="C358" s="147">
        <v>376.30788000000001</v>
      </c>
      <c r="D358" s="147">
        <v>307.49813999999998</v>
      </c>
      <c r="E358" s="147">
        <v>295.99541999999997</v>
      </c>
      <c r="F358" s="147">
        <v>221.73257999999998</v>
      </c>
      <c r="G358" s="147">
        <v>217.88727999999998</v>
      </c>
      <c r="H358" s="147">
        <v>216.557141</v>
      </c>
      <c r="I358" s="147">
        <v>205.14296799999997</v>
      </c>
      <c r="J358" s="147">
        <v>214.52803199999997</v>
      </c>
      <c r="K358" s="147">
        <v>203.53872799999994</v>
      </c>
      <c r="L358" s="147">
        <v>218.23161800000003</v>
      </c>
      <c r="M358" s="147">
        <v>245.21925200000001</v>
      </c>
      <c r="N358" s="147">
        <v>280.14703099999997</v>
      </c>
      <c r="O358" s="147">
        <v>236.968672</v>
      </c>
      <c r="P358" s="147">
        <v>227.59905200000003</v>
      </c>
      <c r="Q358" s="147">
        <v>283.06669699999998</v>
      </c>
      <c r="R358" s="147">
        <v>302.62694399999998</v>
      </c>
      <c r="S358" s="147">
        <v>253.88411789999998</v>
      </c>
      <c r="T358" s="147">
        <v>247.239172615</v>
      </c>
      <c r="U358" s="147">
        <v>264.54591469805001</v>
      </c>
      <c r="V358" s="147">
        <v>274.40966647032712</v>
      </c>
      <c r="W358" s="147">
        <v>264.99339516179805</v>
      </c>
      <c r="X358" s="147">
        <v>256.98443628930448</v>
      </c>
      <c r="Y358" s="147">
        <v>258.75349488798611</v>
      </c>
      <c r="Z358" s="147">
        <v>260.32755225505974</v>
      </c>
      <c r="AA358" s="147">
        <v>261.86318944798847</v>
      </c>
      <c r="AB358" s="147">
        <v>262.63675944758847</v>
      </c>
      <c r="AC358" s="147">
        <v>263.78686388096827</v>
      </c>
      <c r="AD358" s="147">
        <v>264.53631015465839</v>
      </c>
      <c r="AE358" s="147">
        <v>265.09485048761701</v>
      </c>
      <c r="AF358" s="147">
        <v>265.37035307560524</v>
      </c>
      <c r="AG358" s="147">
        <v>265.51119563329416</v>
      </c>
      <c r="AH358" s="139">
        <v>47.486492404350059</v>
      </c>
      <c r="AI358" s="139">
        <v>10.288127228944177</v>
      </c>
      <c r="AJ358" s="152">
        <v>2.08000805628447E-2</v>
      </c>
      <c r="AK358" s="152">
        <v>3.2986843142734923E-3</v>
      </c>
    </row>
    <row r="359" spans="1:44" ht="13.8" thickBot="1">
      <c r="A359" s="107" t="str">
        <f t="shared" si="17"/>
        <v>Butter_Domestic use</v>
      </c>
      <c r="B359" s="1" t="s">
        <v>135</v>
      </c>
      <c r="C359" s="65">
        <v>1873.3063450000002</v>
      </c>
      <c r="D359" s="65">
        <v>1813.6796680000004</v>
      </c>
      <c r="E359" s="65">
        <v>1838.6672380000007</v>
      </c>
      <c r="F359" s="65">
        <v>1809.0787449999998</v>
      </c>
      <c r="G359" s="65">
        <v>1831.0017169999999</v>
      </c>
      <c r="H359" s="65">
        <v>1862.466109</v>
      </c>
      <c r="I359" s="65">
        <v>1783.9453770000002</v>
      </c>
      <c r="J359" s="65">
        <v>1833.1567809999999</v>
      </c>
      <c r="K359" s="65">
        <v>1824.558131272727</v>
      </c>
      <c r="L359" s="65">
        <v>1887.4364369820032</v>
      </c>
      <c r="M359" s="65">
        <v>1927.8258599999999</v>
      </c>
      <c r="N359" s="65">
        <v>2016.6334879999995</v>
      </c>
      <c r="O359" s="65">
        <v>2056.6147339710287</v>
      </c>
      <c r="P359" s="65">
        <v>2081.9663389999996</v>
      </c>
      <c r="Q359" s="65">
        <v>2096.4160339999994</v>
      </c>
      <c r="R359" s="65">
        <v>2130.9781899999998</v>
      </c>
      <c r="S359" s="65">
        <v>2100.9546272600001</v>
      </c>
      <c r="T359" s="65">
        <v>2133.5428178818001</v>
      </c>
      <c r="U359" s="65">
        <v>2141.9051453235893</v>
      </c>
      <c r="V359" s="65">
        <v>2142.958380584706</v>
      </c>
      <c r="W359" s="65">
        <v>2142.0431363152288</v>
      </c>
      <c r="X359" s="65">
        <v>2134.757828347756</v>
      </c>
      <c r="Y359" s="65">
        <v>2124.6889610744415</v>
      </c>
      <c r="Z359" s="65">
        <v>2124.6476534859185</v>
      </c>
      <c r="AA359" s="65">
        <v>2124.5241156870588</v>
      </c>
      <c r="AB359" s="65">
        <v>2124.5527382409537</v>
      </c>
      <c r="AC359" s="65">
        <v>2124.563888757978</v>
      </c>
      <c r="AD359" s="65">
        <v>2124.7022313280336</v>
      </c>
      <c r="AE359" s="65">
        <v>2124.8645082918583</v>
      </c>
      <c r="AF359" s="65">
        <v>2125.0793652503253</v>
      </c>
      <c r="AG359" s="65">
        <v>2125.2921799141077</v>
      </c>
      <c r="AH359" s="27">
        <v>311.58076706422116</v>
      </c>
      <c r="AI359" s="27">
        <v>-0.17535024102244279</v>
      </c>
      <c r="AJ359" s="45">
        <v>1.5978295925220889E-2</v>
      </c>
      <c r="AK359" s="45">
        <v>-6.8752274218208953E-6</v>
      </c>
    </row>
    <row r="360" spans="1:44" ht="13.8" thickBot="1">
      <c r="A360" s="107" t="str">
        <f t="shared" si="17"/>
        <v>Butter_per capita consumption (kg)</v>
      </c>
      <c r="B360" s="21" t="s">
        <v>291</v>
      </c>
      <c r="C360" s="44">
        <v>4.3116704714637919</v>
      </c>
      <c r="D360" s="44">
        <v>4.1613078102063534</v>
      </c>
      <c r="E360" s="44">
        <v>4.2038781129361</v>
      </c>
      <c r="F360" s="44">
        <v>4.122425054885797</v>
      </c>
      <c r="G360" s="44">
        <v>4.1593342858828395</v>
      </c>
      <c r="H360" s="44">
        <v>4.2236473151990843</v>
      </c>
      <c r="I360" s="44">
        <v>4.0400637511686606</v>
      </c>
      <c r="J360" s="44">
        <v>4.1452710267736048</v>
      </c>
      <c r="K360" s="44">
        <v>4.121547117084277</v>
      </c>
      <c r="L360" s="44">
        <v>4.2581134840958637</v>
      </c>
      <c r="M360" s="44">
        <v>4.3401856150779778</v>
      </c>
      <c r="N360" s="44">
        <v>4.5298572927716796</v>
      </c>
      <c r="O360" s="44">
        <v>4.6121744025684217</v>
      </c>
      <c r="P360" s="44">
        <v>4.6601009937658153</v>
      </c>
      <c r="Q360" s="44">
        <v>4.6815913260182187</v>
      </c>
      <c r="R360" s="44">
        <v>4.7541583917956531</v>
      </c>
      <c r="S360" s="44">
        <v>4.6906873160941824</v>
      </c>
      <c r="T360" s="44">
        <v>4.7524354219842966</v>
      </c>
      <c r="U360" s="44">
        <v>4.7433605656458022</v>
      </c>
      <c r="V360" s="44">
        <v>4.7409825608489795</v>
      </c>
      <c r="W360" s="44">
        <v>4.7502100512555296</v>
      </c>
      <c r="X360" s="44">
        <v>4.7419918601913498</v>
      </c>
      <c r="Y360" s="44">
        <v>4.7250892476899802</v>
      </c>
      <c r="Z360" s="44">
        <v>4.7297254986770429</v>
      </c>
      <c r="AA360" s="44">
        <v>4.7343086875906382</v>
      </c>
      <c r="AB360" s="44">
        <v>4.739829739638143</v>
      </c>
      <c r="AC360" s="44">
        <v>4.7458310217269366</v>
      </c>
      <c r="AD360" s="44">
        <v>4.7526292480240766</v>
      </c>
      <c r="AE360" s="44">
        <v>4.7600501409791631</v>
      </c>
      <c r="AF360" s="44">
        <v>4.7681742466384645</v>
      </c>
      <c r="AG360" s="44">
        <v>4.776899925812943</v>
      </c>
      <c r="AH360" s="27">
        <v>0.62653380289924598</v>
      </c>
      <c r="AI360" s="27">
        <v>4.8072157904849533E-2</v>
      </c>
      <c r="AJ360" s="45">
        <v>1.4314588547400149E-2</v>
      </c>
      <c r="AK360" s="45">
        <v>8.432255168906444E-4</v>
      </c>
    </row>
    <row r="361" spans="1:44" ht="13.8" thickBot="1">
      <c r="A361" s="107" t="str">
        <f t="shared" si="17"/>
        <v>Butter_Ending Stocks</v>
      </c>
      <c r="B361" s="2" t="s">
        <v>28</v>
      </c>
      <c r="C361" s="106">
        <v>99.819593000000026</v>
      </c>
      <c r="D361" s="106">
        <v>110.08557500000001</v>
      </c>
      <c r="E361" s="106">
        <v>99.247856999999996</v>
      </c>
      <c r="F361" s="106">
        <v>148.66339200000002</v>
      </c>
      <c r="G361" s="106">
        <v>129.86794499999999</v>
      </c>
      <c r="H361" s="106">
        <v>47.931057000000024</v>
      </c>
      <c r="I361" s="106">
        <v>79.266607000000008</v>
      </c>
      <c r="J361" s="106">
        <v>99.690667000000005</v>
      </c>
      <c r="K361" s="106">
        <v>93.99015</v>
      </c>
      <c r="L361" s="106">
        <v>124.45</v>
      </c>
      <c r="M361" s="106">
        <v>132.109825</v>
      </c>
      <c r="N361" s="106">
        <v>114.15457499999999</v>
      </c>
      <c r="O361" s="106">
        <v>105</v>
      </c>
      <c r="P361" s="106">
        <v>120</v>
      </c>
      <c r="Q361" s="106">
        <v>135</v>
      </c>
      <c r="R361" s="106">
        <v>135</v>
      </c>
      <c r="S361" s="106">
        <v>135</v>
      </c>
      <c r="T361" s="106">
        <v>150</v>
      </c>
      <c r="U361" s="106">
        <v>150</v>
      </c>
      <c r="V361" s="106">
        <v>140</v>
      </c>
      <c r="W361" s="106">
        <v>130</v>
      </c>
      <c r="X361" s="106">
        <v>120</v>
      </c>
      <c r="Y361" s="106">
        <v>120</v>
      </c>
      <c r="Z361" s="106">
        <v>120</v>
      </c>
      <c r="AA361" s="106">
        <v>120</v>
      </c>
      <c r="AB361" s="106">
        <v>120</v>
      </c>
      <c r="AC361" s="106">
        <v>120</v>
      </c>
      <c r="AD361" s="106">
        <v>120</v>
      </c>
      <c r="AE361" s="106">
        <v>120</v>
      </c>
      <c r="AF361" s="106">
        <v>120</v>
      </c>
      <c r="AG361" s="106">
        <v>120</v>
      </c>
      <c r="AH361" s="28">
        <v>54.017525333333325</v>
      </c>
      <c r="AI361" s="28">
        <v>-25</v>
      </c>
      <c r="AJ361" s="46">
        <v>4.7709847039493665E-2</v>
      </c>
      <c r="AK361" s="46">
        <v>-1.5646468658223056E-2</v>
      </c>
    </row>
    <row r="362" spans="1:44" s="99" customFormat="1" ht="13.8" thickBot="1">
      <c r="A362" s="107" t="str">
        <f t="shared" si="17"/>
        <v>Butter_of which private</v>
      </c>
      <c r="B362" s="3" t="s">
        <v>29</v>
      </c>
      <c r="C362" s="55">
        <v>42.155340000000002</v>
      </c>
      <c r="D362" s="55">
        <v>46.598824999999998</v>
      </c>
      <c r="E362" s="55">
        <v>99.121560000000002</v>
      </c>
      <c r="F362" s="55">
        <v>148.53709500000002</v>
      </c>
      <c r="G362" s="55">
        <v>57.571022999999997</v>
      </c>
      <c r="H362" s="55">
        <v>47.634135000000029</v>
      </c>
      <c r="I362" s="55">
        <v>78.969685000000013</v>
      </c>
      <c r="J362" s="55">
        <v>99.395620000000008</v>
      </c>
      <c r="K362" s="55">
        <v>93.99015</v>
      </c>
      <c r="L362" s="55">
        <v>124.45</v>
      </c>
      <c r="M362" s="55">
        <v>132.109825</v>
      </c>
      <c r="N362" s="55">
        <v>114.15457499999999</v>
      </c>
      <c r="O362" s="55">
        <v>105</v>
      </c>
      <c r="P362" s="55">
        <v>120</v>
      </c>
      <c r="Q362" s="55">
        <v>135</v>
      </c>
      <c r="R362" s="55">
        <v>135</v>
      </c>
      <c r="S362" s="55">
        <v>135</v>
      </c>
      <c r="T362" s="55">
        <v>150</v>
      </c>
      <c r="U362" s="55">
        <v>150</v>
      </c>
      <c r="V362" s="55">
        <v>140</v>
      </c>
      <c r="W362" s="55">
        <v>130</v>
      </c>
      <c r="X362" s="55">
        <v>120</v>
      </c>
      <c r="Y362" s="55">
        <v>120</v>
      </c>
      <c r="Z362" s="55">
        <v>120</v>
      </c>
      <c r="AA362" s="55">
        <v>120</v>
      </c>
      <c r="AB362" s="55">
        <v>120</v>
      </c>
      <c r="AC362" s="55">
        <v>120</v>
      </c>
      <c r="AD362" s="55">
        <v>120</v>
      </c>
      <c r="AE362" s="55">
        <v>120</v>
      </c>
      <c r="AF362" s="55">
        <v>120</v>
      </c>
      <c r="AG362" s="55">
        <v>120</v>
      </c>
      <c r="AH362" s="28">
        <v>54.214848333333336</v>
      </c>
      <c r="AI362" s="28">
        <v>-25</v>
      </c>
      <c r="AJ362" s="46">
        <v>4.7937346050313606E-2</v>
      </c>
      <c r="AK362" s="46">
        <v>-1.5646468658223056E-2</v>
      </c>
      <c r="AL362"/>
      <c r="AM362"/>
      <c r="AN362"/>
      <c r="AO362" s="97"/>
      <c r="AP362" s="97"/>
      <c r="AQ362" s="97"/>
      <c r="AR362" s="97"/>
    </row>
    <row r="363" spans="1:44" s="99" customFormat="1" ht="13.8" thickBot="1">
      <c r="A363" s="107" t="str">
        <f t="shared" si="17"/>
        <v>Butter_of which intervention</v>
      </c>
      <c r="B363" s="3" t="s">
        <v>8</v>
      </c>
      <c r="C363" s="55">
        <v>57.664253000000024</v>
      </c>
      <c r="D363" s="55">
        <v>63.486750000000001</v>
      </c>
      <c r="E363" s="55">
        <v>0.12629700000000088</v>
      </c>
      <c r="F363" s="55">
        <v>0.12629700000000088</v>
      </c>
      <c r="G363" s="55">
        <v>72.296921999999995</v>
      </c>
      <c r="H363" s="55">
        <v>0.29692199999999502</v>
      </c>
      <c r="I363" s="55">
        <v>0.29692199999999502</v>
      </c>
      <c r="J363" s="55">
        <v>0.29504699999999501</v>
      </c>
      <c r="K363" s="55">
        <v>0</v>
      </c>
      <c r="L363" s="55">
        <v>0</v>
      </c>
      <c r="M363" s="55">
        <v>0</v>
      </c>
      <c r="N363" s="55">
        <v>0</v>
      </c>
      <c r="O363" s="55">
        <v>0</v>
      </c>
      <c r="P363" s="55">
        <v>0</v>
      </c>
      <c r="Q363" s="55">
        <v>0</v>
      </c>
      <c r="R363" s="55">
        <v>0</v>
      </c>
      <c r="S363" s="55">
        <v>0</v>
      </c>
      <c r="T363" s="55">
        <v>0</v>
      </c>
      <c r="U363" s="55">
        <v>0</v>
      </c>
      <c r="V363" s="55">
        <v>0</v>
      </c>
      <c r="W363" s="55">
        <v>0</v>
      </c>
      <c r="X363" s="55">
        <v>0</v>
      </c>
      <c r="Y363" s="55">
        <v>0</v>
      </c>
      <c r="Z363" s="55">
        <v>0</v>
      </c>
      <c r="AA363" s="55">
        <v>0</v>
      </c>
      <c r="AB363" s="55">
        <v>0</v>
      </c>
      <c r="AC363" s="55">
        <v>0</v>
      </c>
      <c r="AD363" s="55">
        <v>0</v>
      </c>
      <c r="AE363" s="55">
        <v>0</v>
      </c>
      <c r="AF363" s="55">
        <v>0</v>
      </c>
      <c r="AG363" s="55">
        <v>0</v>
      </c>
      <c r="AH363" s="28">
        <v>-0.19732299999999667</v>
      </c>
      <c r="AI363" s="28">
        <v>0</v>
      </c>
      <c r="AJ363" s="46"/>
      <c r="AK363" s="46"/>
      <c r="AL363"/>
      <c r="AM363"/>
      <c r="AN363"/>
      <c r="AO363" s="97"/>
      <c r="AP363" s="97"/>
      <c r="AQ363" s="97"/>
      <c r="AR363" s="97"/>
    </row>
    <row r="364" spans="1:44" ht="13.8" thickBot="1">
      <c r="A364" s="107" t="str">
        <f t="shared" si="17"/>
        <v>Butter_EU market price in EUR/t (EU-14)</v>
      </c>
      <c r="B364" s="2" t="s">
        <v>149</v>
      </c>
      <c r="C364" s="25">
        <v>2756.1272041666666</v>
      </c>
      <c r="D364" s="25">
        <v>2525.7760508333331</v>
      </c>
      <c r="E364" s="25">
        <v>3245.039521666667</v>
      </c>
      <c r="F364" s="25">
        <v>2679.006761666667</v>
      </c>
      <c r="G364" s="25">
        <v>2395.7557791666663</v>
      </c>
      <c r="H364" s="25">
        <v>3304.4466874999998</v>
      </c>
      <c r="I364" s="25">
        <v>3797.4929233333337</v>
      </c>
      <c r="J364" s="25">
        <v>3067.0694383333334</v>
      </c>
      <c r="K364" s="25">
        <v>3870.0698666666672</v>
      </c>
      <c r="L364" s="25">
        <v>3407.7747841666664</v>
      </c>
      <c r="M364" s="25">
        <v>3029.89824</v>
      </c>
      <c r="N364" s="25">
        <v>3243.2300600000003</v>
      </c>
      <c r="O364" s="25">
        <v>5085.2040516666666</v>
      </c>
      <c r="P364" s="25">
        <v>5021.6408783333327</v>
      </c>
      <c r="Q364" s="25">
        <v>3920.5601650000003</v>
      </c>
      <c r="R364" s="25">
        <v>3359.9697575000005</v>
      </c>
      <c r="S364" s="25">
        <v>4191.0734775000001</v>
      </c>
      <c r="T364" s="25">
        <v>6672.8797308333333</v>
      </c>
      <c r="U364" s="25">
        <v>4725.9059717091968</v>
      </c>
      <c r="V364" s="25">
        <v>4920.4088113295093</v>
      </c>
      <c r="W364" s="25">
        <v>4993.2870029214919</v>
      </c>
      <c r="X364" s="25">
        <v>5094.7750212740393</v>
      </c>
      <c r="Y364" s="25">
        <v>5131.3540976905651</v>
      </c>
      <c r="Z364" s="25">
        <v>5169.2434328393774</v>
      </c>
      <c r="AA364" s="25">
        <v>5207.4411945815873</v>
      </c>
      <c r="AB364" s="25">
        <v>5244.0246470367747</v>
      </c>
      <c r="AC364" s="25">
        <v>5311.4884588711639</v>
      </c>
      <c r="AD364" s="25">
        <v>5375.4699659367043</v>
      </c>
      <c r="AE364" s="25">
        <v>5435.5019224892658</v>
      </c>
      <c r="AF364" s="25">
        <v>5496.8276375471305</v>
      </c>
      <c r="AG364" s="25">
        <v>5556.9547828447039</v>
      </c>
      <c r="AH364" s="28">
        <v>1618.4089839030653</v>
      </c>
      <c r="AI364" s="28">
        <v>360.33505616386083</v>
      </c>
      <c r="AJ364" s="46">
        <v>3.8019476307374733E-2</v>
      </c>
      <c r="AK364" s="46">
        <v>5.6024600454711582E-3</v>
      </c>
    </row>
    <row r="365" spans="1:44" ht="13.8" thickBot="1">
      <c r="A365" s="107" t="str">
        <f t="shared" si="17"/>
        <v>Butter_World market price in EUR/t</v>
      </c>
      <c r="B365" s="2" t="s">
        <v>90</v>
      </c>
      <c r="C365" s="25">
        <v>1711.9400801809331</v>
      </c>
      <c r="D365" s="25">
        <v>1411.7534726203276</v>
      </c>
      <c r="E365" s="25">
        <v>2144.1146201394904</v>
      </c>
      <c r="F365" s="25">
        <v>2481.0636961160262</v>
      </c>
      <c r="G365" s="25">
        <v>1683.4718899260695</v>
      </c>
      <c r="H365" s="25">
        <v>3051.3246915375785</v>
      </c>
      <c r="I365" s="25">
        <v>3221.8097459200426</v>
      </c>
      <c r="J365" s="25">
        <v>2582.7352562460947</v>
      </c>
      <c r="K365" s="25">
        <v>3022.6981955780802</v>
      </c>
      <c r="L365" s="25">
        <v>2824.9023600124574</v>
      </c>
      <c r="M365" s="25">
        <v>2868.5489153095391</v>
      </c>
      <c r="N365" s="25">
        <v>2936.9887588345773</v>
      </c>
      <c r="O365" s="25">
        <v>4748.1910064154226</v>
      </c>
      <c r="P365" s="25">
        <v>4147.1504266493694</v>
      </c>
      <c r="Q365" s="25">
        <v>4037.3514176754229</v>
      </c>
      <c r="R365" s="25">
        <v>3374.9090630110018</v>
      </c>
      <c r="S365" s="25">
        <v>4322.613328822732</v>
      </c>
      <c r="T365" s="25">
        <v>5532.5095238095237</v>
      </c>
      <c r="U365" s="25">
        <v>4311.9266055045873</v>
      </c>
      <c r="V365" s="25">
        <v>4456.3308445399962</v>
      </c>
      <c r="W365" s="25">
        <v>4582.2461777552808</v>
      </c>
      <c r="X365" s="25">
        <v>4656.8906153450134</v>
      </c>
      <c r="Y365" s="25">
        <v>4744.3820120181017</v>
      </c>
      <c r="Z365" s="25">
        <v>4835.5045400162999</v>
      </c>
      <c r="AA365" s="25">
        <v>4932.0720959824239</v>
      </c>
      <c r="AB365" s="25">
        <v>5022.8629258432293</v>
      </c>
      <c r="AC365" s="25">
        <v>5121.8105422999824</v>
      </c>
      <c r="AD365" s="25">
        <v>5216.0879313955429</v>
      </c>
      <c r="AE365" s="25">
        <v>5304.4019315467822</v>
      </c>
      <c r="AF365" s="25">
        <v>5395.3515792263861</v>
      </c>
      <c r="AG365" s="25">
        <v>5484.5519535709891</v>
      </c>
      <c r="AH365" s="28">
        <v>1779.9354201308756</v>
      </c>
      <c r="AI365" s="28">
        <v>762.20213419204083</v>
      </c>
      <c r="AJ365" s="46">
        <v>4.8444466267487482E-2</v>
      </c>
      <c r="AK365" s="46">
        <v>1.2547136839782702E-2</v>
      </c>
    </row>
    <row r="366" spans="1:44" ht="13.8" thickBot="1">
      <c r="A366" s="107" t="str">
        <f t="shared" si="17"/>
        <v>Butter_World market price in USD/t</v>
      </c>
      <c r="B366" s="14" t="s">
        <v>91</v>
      </c>
      <c r="C366" s="41">
        <v>2129.808</v>
      </c>
      <c r="D366" s="41">
        <v>1772.596</v>
      </c>
      <c r="E366" s="41">
        <v>2938.462</v>
      </c>
      <c r="F366" s="41">
        <v>3649.038</v>
      </c>
      <c r="G366" s="41">
        <v>2348.0770000000002</v>
      </c>
      <c r="H366" s="41">
        <v>4045.192</v>
      </c>
      <c r="I366" s="41">
        <v>4484.6149999999998</v>
      </c>
      <c r="J366" s="41">
        <v>3318.2689999999998</v>
      </c>
      <c r="K366" s="41">
        <v>4014.5</v>
      </c>
      <c r="L366" s="41">
        <v>3752.8850000000002</v>
      </c>
      <c r="M366" s="41">
        <v>3182.692</v>
      </c>
      <c r="N366" s="41">
        <v>3250.962</v>
      </c>
      <c r="O366" s="41">
        <v>5363.942</v>
      </c>
      <c r="P366" s="41">
        <v>4897.5959999999995</v>
      </c>
      <c r="Q366" s="41">
        <v>4519.7120000000004</v>
      </c>
      <c r="R366" s="41">
        <v>3854.808</v>
      </c>
      <c r="S366" s="41">
        <v>5111.058</v>
      </c>
      <c r="T366" s="41">
        <v>5809.1350000000002</v>
      </c>
      <c r="U366" s="41">
        <v>4700</v>
      </c>
      <c r="V366" s="41">
        <v>4857.4006205485948</v>
      </c>
      <c r="W366" s="41">
        <v>4994.6483337532563</v>
      </c>
      <c r="X366" s="41">
        <v>5132.382791634539</v>
      </c>
      <c r="Y366" s="41">
        <v>5248.1942943146214</v>
      </c>
      <c r="Z366" s="41">
        <v>5358.4403491019157</v>
      </c>
      <c r="AA366" s="41">
        <v>5472.1159992836228</v>
      </c>
      <c r="AB366" s="41">
        <v>5579.5391894811683</v>
      </c>
      <c r="AC366" s="41">
        <v>5696.2082129581358</v>
      </c>
      <c r="AD366" s="41">
        <v>5806.9397927199943</v>
      </c>
      <c r="AE366" s="41">
        <v>5910.4292827661675</v>
      </c>
      <c r="AF366" s="41">
        <v>6014.8642946759501</v>
      </c>
      <c r="AG366" s="41">
        <v>6116.253651478246</v>
      </c>
      <c r="AH366" s="28">
        <v>1267.6029999999996</v>
      </c>
      <c r="AI366" s="28">
        <v>909.52265147824619</v>
      </c>
      <c r="AJ366" s="46">
        <v>2.8292112976740356E-2</v>
      </c>
      <c r="AK366" s="46">
        <v>1.3506867000418366E-2</v>
      </c>
    </row>
    <row r="367" spans="1:44" ht="13.8" thickBot="1">
      <c r="A367" s="107" t="str">
        <f t="shared" si="17"/>
        <v>Butter_EU intervention price in EUR/t</v>
      </c>
      <c r="B367" s="2" t="s">
        <v>92</v>
      </c>
      <c r="C367" s="25">
        <v>2747.07</v>
      </c>
      <c r="D367" s="25">
        <v>2473.1999999999998</v>
      </c>
      <c r="E367" s="25">
        <v>2296.29</v>
      </c>
      <c r="F367" s="25">
        <v>2217.5100000000002</v>
      </c>
      <c r="G367" s="25">
        <v>2217.5100000000002</v>
      </c>
      <c r="H367" s="25">
        <v>2217.5100000000002</v>
      </c>
      <c r="I367" s="25">
        <v>2217.5100000000002</v>
      </c>
      <c r="J367" s="25">
        <v>2217.5100000000002</v>
      </c>
      <c r="K367" s="25">
        <v>2217.5100000000002</v>
      </c>
      <c r="L367" s="25">
        <v>2217.5100000000002</v>
      </c>
      <c r="M367" s="25">
        <v>2217.5100000000002</v>
      </c>
      <c r="N367" s="25">
        <v>2217.5100000000002</v>
      </c>
      <c r="O367" s="25">
        <v>2217.5100000000002</v>
      </c>
      <c r="P367" s="25">
        <v>2217.5100000000002</v>
      </c>
      <c r="Q367" s="25">
        <v>2217.5100000000002</v>
      </c>
      <c r="R367" s="25">
        <v>2217.5100000000002</v>
      </c>
      <c r="S367" s="25">
        <v>2217.5100000000002</v>
      </c>
      <c r="T367" s="25">
        <v>2217.5100000000002</v>
      </c>
      <c r="U367" s="25">
        <v>2217.5100000000002</v>
      </c>
      <c r="V367" s="25">
        <v>2217.5100000000002</v>
      </c>
      <c r="W367" s="25">
        <v>2217.5100000000002</v>
      </c>
      <c r="X367" s="25">
        <v>2217.5100000000002</v>
      </c>
      <c r="Y367" s="25">
        <v>2217.5100000000002</v>
      </c>
      <c r="Z367" s="25">
        <v>2217.5100000000002</v>
      </c>
      <c r="AA367" s="25">
        <v>2217.5100000000002</v>
      </c>
      <c r="AB367" s="25">
        <v>2217.5100000000002</v>
      </c>
      <c r="AC367" s="25">
        <v>2217.5100000000002</v>
      </c>
      <c r="AD367" s="25">
        <v>2217.5100000000002</v>
      </c>
      <c r="AE367" s="25">
        <v>2217.5100000000002</v>
      </c>
      <c r="AF367" s="25">
        <v>2217.5100000000002</v>
      </c>
      <c r="AG367" s="25">
        <v>2217.5100000000002</v>
      </c>
      <c r="AH367" s="28">
        <v>0</v>
      </c>
      <c r="AI367" s="28">
        <v>0</v>
      </c>
      <c r="AJ367" s="46">
        <v>0</v>
      </c>
      <c r="AK367" s="46">
        <v>0</v>
      </c>
    </row>
    <row r="368" spans="1:44" ht="13.8" thickBot="1">
      <c r="A368" s="78"/>
      <c r="B368" s="60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163"/>
      <c r="AI368" s="163"/>
      <c r="AJ368" s="164"/>
      <c r="AK368" s="164"/>
    </row>
    <row r="369" spans="1:44" ht="13.8" thickBot="1">
      <c r="A369" s="78"/>
      <c r="B369" s="60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159"/>
      <c r="AI369" s="163"/>
      <c r="AJ369" s="164"/>
      <c r="AK369" s="164"/>
    </row>
    <row r="370" spans="1:44" ht="15" customHeight="1" thickBot="1">
      <c r="A370" s="78" t="s">
        <v>108</v>
      </c>
      <c r="B370" s="69" t="s">
        <v>255</v>
      </c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210" t="s">
        <v>107</v>
      </c>
      <c r="AI370" s="211"/>
      <c r="AJ370" s="210" t="s">
        <v>124</v>
      </c>
      <c r="AK370" s="211"/>
    </row>
    <row r="371" spans="1:44" ht="13.8" thickBot="1">
      <c r="A371" s="78"/>
      <c r="B371" s="10"/>
      <c r="C371" s="142">
        <v>2005</v>
      </c>
      <c r="D371" s="181">
        <v>2006</v>
      </c>
      <c r="E371" s="181">
        <v>2007</v>
      </c>
      <c r="F371" s="181">
        <v>2008</v>
      </c>
      <c r="G371" s="181">
        <v>2009</v>
      </c>
      <c r="H371" s="181">
        <v>2010</v>
      </c>
      <c r="I371" s="181">
        <v>2011</v>
      </c>
      <c r="J371" s="181">
        <v>2012</v>
      </c>
      <c r="K371" s="181">
        <v>2013</v>
      </c>
      <c r="L371" s="181">
        <v>2014</v>
      </c>
      <c r="M371" s="181">
        <v>2015</v>
      </c>
      <c r="N371" s="181">
        <v>2016</v>
      </c>
      <c r="O371" s="181">
        <v>2017</v>
      </c>
      <c r="P371" s="181">
        <v>2018</v>
      </c>
      <c r="Q371" s="181">
        <v>2019</v>
      </c>
      <c r="R371" s="181">
        <v>2020</v>
      </c>
      <c r="S371" s="181">
        <v>2021</v>
      </c>
      <c r="T371" s="181">
        <v>2022</v>
      </c>
      <c r="U371" s="181">
        <v>2023</v>
      </c>
      <c r="V371" s="181">
        <v>2024</v>
      </c>
      <c r="W371" s="181">
        <v>2025</v>
      </c>
      <c r="X371" s="181">
        <v>2026</v>
      </c>
      <c r="Y371" s="181">
        <v>2027</v>
      </c>
      <c r="Z371" s="181">
        <v>2028</v>
      </c>
      <c r="AA371" s="181">
        <v>2029</v>
      </c>
      <c r="AB371" s="181">
        <v>2030</v>
      </c>
      <c r="AC371" s="181">
        <v>2031</v>
      </c>
      <c r="AD371" s="181">
        <v>2032</v>
      </c>
      <c r="AE371" s="183">
        <v>2033</v>
      </c>
      <c r="AF371" s="183">
        <v>2034</v>
      </c>
      <c r="AG371" s="183">
        <v>2035</v>
      </c>
      <c r="AH371" s="181" t="s">
        <v>229</v>
      </c>
      <c r="AI371" s="181" t="s">
        <v>230</v>
      </c>
      <c r="AJ371" s="181" t="s">
        <v>231</v>
      </c>
      <c r="AK371" s="181" t="s">
        <v>232</v>
      </c>
    </row>
    <row r="372" spans="1:44" ht="13.8" thickBot="1">
      <c r="A372" s="107" t="str">
        <f>CONCATENATE($A$370,"_",B372)</f>
        <v>SMP_Production</v>
      </c>
      <c r="B372" s="1" t="s">
        <v>27</v>
      </c>
      <c r="C372" s="65">
        <v>902.99999999999989</v>
      </c>
      <c r="D372" s="65">
        <v>797.17</v>
      </c>
      <c r="E372" s="65">
        <v>853.77</v>
      </c>
      <c r="F372" s="65">
        <v>808.67999999999984</v>
      </c>
      <c r="G372" s="65">
        <v>984.45</v>
      </c>
      <c r="H372" s="65">
        <v>895.41999999999985</v>
      </c>
      <c r="I372" s="65">
        <v>1025.78</v>
      </c>
      <c r="J372" s="65">
        <v>1052.1400000000001</v>
      </c>
      <c r="K372" s="65">
        <v>1038.6000000000001</v>
      </c>
      <c r="L372" s="65">
        <v>1335.1199999999994</v>
      </c>
      <c r="M372" s="65">
        <v>1410.47</v>
      </c>
      <c r="N372" s="65">
        <v>1490.6302035456335</v>
      </c>
      <c r="O372" s="65">
        <v>1447.8499999999997</v>
      </c>
      <c r="P372" s="65">
        <v>1464.6628611422168</v>
      </c>
      <c r="Q372" s="65">
        <v>1473.4299999999996</v>
      </c>
      <c r="R372" s="65">
        <v>1494.21</v>
      </c>
      <c r="S372" s="65">
        <v>1409.42</v>
      </c>
      <c r="T372" s="65">
        <v>1481.2299999999998</v>
      </c>
      <c r="U372" s="65">
        <v>1481.2299999999998</v>
      </c>
      <c r="V372" s="65">
        <v>1473.8193366417554</v>
      </c>
      <c r="W372" s="65">
        <v>1480.1660279221223</v>
      </c>
      <c r="X372" s="65">
        <v>1452.4744057015494</v>
      </c>
      <c r="Y372" s="65">
        <v>1455.852922669332</v>
      </c>
      <c r="Z372" s="65">
        <v>1459.9223441230638</v>
      </c>
      <c r="AA372" s="65">
        <v>1463.5201158410121</v>
      </c>
      <c r="AB372" s="65">
        <v>1467.0416340909997</v>
      </c>
      <c r="AC372" s="65">
        <v>1471.8608615367843</v>
      </c>
      <c r="AD372" s="65">
        <v>1476.9021505587259</v>
      </c>
      <c r="AE372" s="65">
        <v>1481.7134737990796</v>
      </c>
      <c r="AF372" s="65">
        <v>1486.6075336727085</v>
      </c>
      <c r="AG372" s="65">
        <v>1492.1658412870415</v>
      </c>
      <c r="AH372" s="158">
        <v>418.45333333333292</v>
      </c>
      <c r="AI372" s="158">
        <v>34.872507953708464</v>
      </c>
      <c r="AJ372" s="157">
        <v>3.4426961272420439E-2</v>
      </c>
      <c r="AK372" s="157">
        <v>1.9725942931212437E-3</v>
      </c>
    </row>
    <row r="373" spans="1:44" ht="13.8" thickBot="1">
      <c r="A373" s="107" t="str">
        <f t="shared" ref="A373:A381" si="18">CONCATENATE($A$370,"_",B373)</f>
        <v>SMP_Imports</v>
      </c>
      <c r="B373" s="113" t="s">
        <v>4</v>
      </c>
      <c r="C373" s="147">
        <v>28.157532000000003</v>
      </c>
      <c r="D373" s="147">
        <v>49.895398999999991</v>
      </c>
      <c r="E373" s="147">
        <v>37.746554000000003</v>
      </c>
      <c r="F373" s="147">
        <v>19.073699999999999</v>
      </c>
      <c r="G373" s="147">
        <v>19.772500000000001</v>
      </c>
      <c r="H373" s="147">
        <v>20.150088</v>
      </c>
      <c r="I373" s="147">
        <v>17.480615999999998</v>
      </c>
      <c r="J373" s="147">
        <v>22.225244999999997</v>
      </c>
      <c r="K373" s="147">
        <v>25.704460999999998</v>
      </c>
      <c r="L373" s="147">
        <v>45.631190000000011</v>
      </c>
      <c r="M373" s="147">
        <v>52.893021000000005</v>
      </c>
      <c r="N373" s="147">
        <v>44.061990999999992</v>
      </c>
      <c r="O373" s="147">
        <v>54.752615000000006</v>
      </c>
      <c r="P373" s="147">
        <v>46.195551000000002</v>
      </c>
      <c r="Q373" s="147">
        <v>55.580460999999993</v>
      </c>
      <c r="R373" s="147">
        <v>36.161619999999999</v>
      </c>
      <c r="S373" s="147">
        <v>31.850192000000003</v>
      </c>
      <c r="T373" s="147">
        <v>36.631320000000002</v>
      </c>
      <c r="U373" s="147">
        <v>36.631320000000002</v>
      </c>
      <c r="V373" s="147">
        <v>36.631320000000002</v>
      </c>
      <c r="W373" s="147">
        <v>36.66795132</v>
      </c>
      <c r="X373" s="147">
        <v>36.704619271319999</v>
      </c>
      <c r="Y373" s="147">
        <v>36.741323890591318</v>
      </c>
      <c r="Z373" s="147">
        <v>36.778065214481906</v>
      </c>
      <c r="AA373" s="147">
        <v>36.814843279696383</v>
      </c>
      <c r="AB373" s="147">
        <v>36.851658122976076</v>
      </c>
      <c r="AC373" s="147">
        <v>36.888509781099046</v>
      </c>
      <c r="AD373" s="147">
        <v>36.925398290880139</v>
      </c>
      <c r="AE373" s="147">
        <v>36.962323689171015</v>
      </c>
      <c r="AF373" s="147">
        <v>36.999286012860182</v>
      </c>
      <c r="AG373" s="147">
        <v>37.03628529887304</v>
      </c>
      <c r="AH373" s="139">
        <v>13.23417000000001</v>
      </c>
      <c r="AI373" s="139">
        <v>1.9986746322063667</v>
      </c>
      <c r="AJ373" s="152">
        <v>4.8578491060151947E-2</v>
      </c>
      <c r="AK373" s="152">
        <v>4.6337059694465665E-3</v>
      </c>
    </row>
    <row r="374" spans="1:44" ht="13.8" thickBot="1">
      <c r="A374" s="107" t="str">
        <f t="shared" si="18"/>
        <v>SMP_Exports</v>
      </c>
      <c r="B374" s="113" t="s">
        <v>5</v>
      </c>
      <c r="C374" s="147">
        <v>193.76617400000001</v>
      </c>
      <c r="D374" s="147">
        <v>107.310984</v>
      </c>
      <c r="E374" s="147">
        <v>221.38515300000006</v>
      </c>
      <c r="F374" s="147">
        <v>204.88350399999996</v>
      </c>
      <c r="G374" s="147">
        <v>256.77634999999998</v>
      </c>
      <c r="H374" s="147">
        <v>399.88150799999994</v>
      </c>
      <c r="I374" s="147">
        <v>536.12729000000002</v>
      </c>
      <c r="J374" s="147">
        <v>550.76015499999994</v>
      </c>
      <c r="K374" s="147">
        <v>439.03649899999999</v>
      </c>
      <c r="L374" s="147">
        <v>660.94652899999983</v>
      </c>
      <c r="M374" s="147">
        <v>706.55782599999986</v>
      </c>
      <c r="N374" s="147">
        <v>597.00414999999998</v>
      </c>
      <c r="O374" s="147">
        <v>793.71822099999986</v>
      </c>
      <c r="P374" s="147">
        <v>826.05456700000002</v>
      </c>
      <c r="Q374" s="147">
        <v>945.49121300000002</v>
      </c>
      <c r="R374" s="147">
        <v>831.02569300000005</v>
      </c>
      <c r="S374" s="147">
        <v>788.053718</v>
      </c>
      <c r="T374" s="147">
        <v>710.72064499999999</v>
      </c>
      <c r="U374" s="147">
        <v>817.32874174999995</v>
      </c>
      <c r="V374" s="147">
        <v>746.64922662167407</v>
      </c>
      <c r="W374" s="147">
        <v>744.4822736220641</v>
      </c>
      <c r="X374" s="147">
        <v>739.16791604262016</v>
      </c>
      <c r="Y374" s="147">
        <v>741.69380652838333</v>
      </c>
      <c r="Z374" s="147">
        <v>745.37945000632135</v>
      </c>
      <c r="AA374" s="147">
        <v>748.54222888616789</v>
      </c>
      <c r="AB374" s="147">
        <v>751.8678599381409</v>
      </c>
      <c r="AC374" s="147">
        <v>755.92213916382116</v>
      </c>
      <c r="AD374" s="147">
        <v>759.58440165687387</v>
      </c>
      <c r="AE374" s="147">
        <v>763.54340864296785</v>
      </c>
      <c r="AF374" s="147">
        <v>767.56092178543565</v>
      </c>
      <c r="AG374" s="147">
        <v>771.90424752347076</v>
      </c>
      <c r="AH374" s="139">
        <v>263.39305358333343</v>
      </c>
      <c r="AI374" s="139">
        <v>-0.13012072652929874</v>
      </c>
      <c r="AJ374" s="152">
        <v>4.2611474099706184E-2</v>
      </c>
      <c r="AK374" s="152">
        <v>-1.4046306812121045E-5</v>
      </c>
    </row>
    <row r="375" spans="1:44" s="8" customFormat="1" ht="14.25" customHeight="1" thickBot="1">
      <c r="A375" s="107" t="str">
        <f t="shared" si="18"/>
        <v>SMP_Domestic use</v>
      </c>
      <c r="B375" s="1" t="s">
        <v>135</v>
      </c>
      <c r="C375" s="65">
        <v>780.39135799999985</v>
      </c>
      <c r="D375" s="65">
        <v>719.75439000000006</v>
      </c>
      <c r="E375" s="65">
        <v>643.13142599999992</v>
      </c>
      <c r="F375" s="65">
        <v>523.87019599999985</v>
      </c>
      <c r="G375" s="65">
        <v>608.4461500000001</v>
      </c>
      <c r="H375" s="65">
        <v>609.68858</v>
      </c>
      <c r="I375" s="65">
        <v>615.1333259999999</v>
      </c>
      <c r="J375" s="65">
        <v>610.60509000000025</v>
      </c>
      <c r="K375" s="65">
        <v>625.26796200000001</v>
      </c>
      <c r="L375" s="65">
        <v>619.80466099999967</v>
      </c>
      <c r="M375" s="65">
        <v>650.84214500000007</v>
      </c>
      <c r="N375" s="65">
        <v>719.58206954563366</v>
      </c>
      <c r="O375" s="65">
        <v>754.68526899999972</v>
      </c>
      <c r="P375" s="65">
        <v>821.60329514221678</v>
      </c>
      <c r="Q375" s="65">
        <v>804.98794799999973</v>
      </c>
      <c r="R375" s="65">
        <v>699.34592699999996</v>
      </c>
      <c r="S375" s="65">
        <v>673.21647400000006</v>
      </c>
      <c r="T375" s="65">
        <v>747.14067499999976</v>
      </c>
      <c r="U375" s="65">
        <v>735.5325782499998</v>
      </c>
      <c r="V375" s="65">
        <v>763.8014300200814</v>
      </c>
      <c r="W375" s="65">
        <v>772.35170562005828</v>
      </c>
      <c r="X375" s="65">
        <v>750.01110893024907</v>
      </c>
      <c r="Y375" s="65">
        <v>750.90044003154003</v>
      </c>
      <c r="Z375" s="65">
        <v>751.32095933122457</v>
      </c>
      <c r="AA375" s="65">
        <v>751.79273023454039</v>
      </c>
      <c r="AB375" s="65">
        <v>752.02543227583487</v>
      </c>
      <c r="AC375" s="65">
        <v>752.82723215406213</v>
      </c>
      <c r="AD375" s="65">
        <v>754.24314719273207</v>
      </c>
      <c r="AE375" s="65">
        <v>755.13238884528278</v>
      </c>
      <c r="AF375" s="65">
        <v>756.04589790013256</v>
      </c>
      <c r="AG375" s="65">
        <v>757.29787906244326</v>
      </c>
      <c r="AH375" s="158">
        <v>101.62778308333327</v>
      </c>
      <c r="AI375" s="158">
        <v>38.667969979110012</v>
      </c>
      <c r="AJ375" s="157">
        <v>1.5364237248853812E-2</v>
      </c>
      <c r="AK375" s="157">
        <v>4.3770665209315052E-3</v>
      </c>
      <c r="AL375"/>
      <c r="AM375"/>
      <c r="AN375"/>
      <c r="AO375" s="60"/>
      <c r="AP375" s="60"/>
      <c r="AQ375" s="60"/>
      <c r="AR375" s="60"/>
    </row>
    <row r="376" spans="1:44" ht="13.8" thickBot="1">
      <c r="A376" s="107" t="str">
        <f t="shared" si="18"/>
        <v>SMP_Ending Stocks</v>
      </c>
      <c r="B376" s="2" t="s">
        <v>28</v>
      </c>
      <c r="C376" s="23">
        <v>74</v>
      </c>
      <c r="D376" s="23">
        <v>94.000025000000008</v>
      </c>
      <c r="E376" s="23">
        <v>121</v>
      </c>
      <c r="F376" s="23">
        <v>220</v>
      </c>
      <c r="G376" s="23">
        <v>359</v>
      </c>
      <c r="H376" s="23">
        <v>265</v>
      </c>
      <c r="I376" s="23">
        <v>157</v>
      </c>
      <c r="J376" s="23">
        <v>70</v>
      </c>
      <c r="K376" s="23">
        <v>70</v>
      </c>
      <c r="L376" s="23">
        <v>170</v>
      </c>
      <c r="M376" s="23">
        <v>275.96305000000001</v>
      </c>
      <c r="N376" s="23">
        <v>494.06902500000001</v>
      </c>
      <c r="O376" s="23">
        <v>448.26814999999999</v>
      </c>
      <c r="P376" s="23">
        <v>311.46870000000001</v>
      </c>
      <c r="Q376" s="23">
        <v>90</v>
      </c>
      <c r="R376" s="23">
        <v>90</v>
      </c>
      <c r="S376" s="23">
        <v>70</v>
      </c>
      <c r="T376" s="23">
        <v>130</v>
      </c>
      <c r="U376" s="23">
        <v>95</v>
      </c>
      <c r="V376" s="23">
        <v>95</v>
      </c>
      <c r="W376" s="23">
        <v>95</v>
      </c>
      <c r="X376" s="23">
        <v>95</v>
      </c>
      <c r="Y376" s="23">
        <v>95</v>
      </c>
      <c r="Z376" s="23">
        <v>95</v>
      </c>
      <c r="AA376" s="23">
        <v>95</v>
      </c>
      <c r="AB376" s="23">
        <v>95</v>
      </c>
      <c r="AC376" s="23">
        <v>95</v>
      </c>
      <c r="AD376" s="23">
        <v>95</v>
      </c>
      <c r="AE376" s="23">
        <v>95</v>
      </c>
      <c r="AF376" s="23">
        <v>95</v>
      </c>
      <c r="AG376" s="23">
        <v>95</v>
      </c>
      <c r="AH376" s="28">
        <v>-0.6666666666666714</v>
      </c>
      <c r="AI376" s="28">
        <v>-3.3333333333333286</v>
      </c>
      <c r="AJ376" s="46">
        <v>-6.7545002714552993E-4</v>
      </c>
      <c r="AK376" s="46">
        <v>-2.8697224577626246E-3</v>
      </c>
    </row>
    <row r="377" spans="1:44" s="99" customFormat="1" ht="13.8" thickBot="1">
      <c r="A377" s="107" t="str">
        <f t="shared" si="18"/>
        <v>SMP_of which private</v>
      </c>
      <c r="B377" s="3" t="s">
        <v>29</v>
      </c>
      <c r="C377" s="105">
        <v>72.399648999999982</v>
      </c>
      <c r="D377" s="105">
        <v>94</v>
      </c>
      <c r="E377" s="105">
        <v>121</v>
      </c>
      <c r="F377" s="105">
        <v>220</v>
      </c>
      <c r="G377" s="105">
        <v>116.03242139999998</v>
      </c>
      <c r="H377" s="105">
        <v>86.795774999999992</v>
      </c>
      <c r="I377" s="105">
        <v>120.639375</v>
      </c>
      <c r="J377" s="105">
        <v>70</v>
      </c>
      <c r="K377" s="105">
        <v>70</v>
      </c>
      <c r="L377" s="105">
        <v>170</v>
      </c>
      <c r="M377" s="105">
        <v>248.98505</v>
      </c>
      <c r="N377" s="105">
        <v>149.31299999999999</v>
      </c>
      <c r="O377" s="105">
        <v>80</v>
      </c>
      <c r="P377" s="105">
        <v>220</v>
      </c>
      <c r="Q377" s="105">
        <v>90</v>
      </c>
      <c r="R377" s="105">
        <v>90</v>
      </c>
      <c r="S377" s="105">
        <v>70</v>
      </c>
      <c r="T377" s="105">
        <v>130</v>
      </c>
      <c r="U377" s="105">
        <v>95</v>
      </c>
      <c r="V377" s="105">
        <v>95</v>
      </c>
      <c r="W377" s="105">
        <v>95</v>
      </c>
      <c r="X377" s="105">
        <v>95</v>
      </c>
      <c r="Y377" s="105">
        <v>95</v>
      </c>
      <c r="Z377" s="105">
        <v>95</v>
      </c>
      <c r="AA377" s="105">
        <v>95</v>
      </c>
      <c r="AB377" s="105">
        <v>95</v>
      </c>
      <c r="AC377" s="105">
        <v>95</v>
      </c>
      <c r="AD377" s="105">
        <v>95</v>
      </c>
      <c r="AE377" s="105">
        <v>95</v>
      </c>
      <c r="AF377" s="105">
        <v>95</v>
      </c>
      <c r="AG377" s="105">
        <v>95</v>
      </c>
      <c r="AH377" s="28">
        <v>11.453541666666666</v>
      </c>
      <c r="AI377" s="28">
        <v>-3.3333333333333286</v>
      </c>
      <c r="AJ377" s="46">
        <v>1.2460757217011462E-2</v>
      </c>
      <c r="AK377" s="46">
        <v>-2.8697224577626246E-3</v>
      </c>
      <c r="AL377"/>
      <c r="AM377"/>
      <c r="AN377"/>
      <c r="AO377" s="97"/>
      <c r="AP377" s="97"/>
      <c r="AQ377" s="97"/>
      <c r="AR377" s="97"/>
    </row>
    <row r="378" spans="1:44" s="99" customFormat="1" ht="13.8" thickBot="1">
      <c r="A378" s="107" t="str">
        <f t="shared" si="18"/>
        <v>SMP_of which intervention</v>
      </c>
      <c r="B378" s="3" t="s">
        <v>8</v>
      </c>
      <c r="C378" s="105">
        <v>1.6003510000000247</v>
      </c>
      <c r="D378" s="105">
        <v>2.500000000145519E-5</v>
      </c>
      <c r="E378" s="105">
        <v>0</v>
      </c>
      <c r="F378" s="105">
        <v>0</v>
      </c>
      <c r="G378" s="105">
        <v>242.96757860000002</v>
      </c>
      <c r="H378" s="105">
        <v>178.20422500000001</v>
      </c>
      <c r="I378" s="105">
        <v>36.360624999999999</v>
      </c>
      <c r="J378" s="105">
        <v>0</v>
      </c>
      <c r="K378" s="105">
        <v>0</v>
      </c>
      <c r="L378" s="105">
        <v>0</v>
      </c>
      <c r="M378" s="105">
        <v>26.978000000000002</v>
      </c>
      <c r="N378" s="105">
        <v>344.75602500000002</v>
      </c>
      <c r="O378" s="105">
        <v>368.26814999999999</v>
      </c>
      <c r="P378" s="105">
        <v>91.468700000000013</v>
      </c>
      <c r="Q378" s="105">
        <v>0</v>
      </c>
      <c r="R378" s="105">
        <v>0</v>
      </c>
      <c r="S378" s="105">
        <v>0</v>
      </c>
      <c r="T378" s="105">
        <v>0</v>
      </c>
      <c r="U378" s="105">
        <v>0</v>
      </c>
      <c r="V378" s="105">
        <v>0</v>
      </c>
      <c r="W378" s="105">
        <v>0</v>
      </c>
      <c r="X378" s="105">
        <v>0</v>
      </c>
      <c r="Y378" s="105">
        <v>0</v>
      </c>
      <c r="Z378" s="105">
        <v>0</v>
      </c>
      <c r="AA378" s="105">
        <v>0</v>
      </c>
      <c r="AB378" s="105">
        <v>0</v>
      </c>
      <c r="AC378" s="105">
        <v>0</v>
      </c>
      <c r="AD378" s="105">
        <v>0</v>
      </c>
      <c r="AE378" s="105">
        <v>0</v>
      </c>
      <c r="AF378" s="105">
        <v>0</v>
      </c>
      <c r="AG378" s="105">
        <v>0</v>
      </c>
      <c r="AH378" s="28">
        <v>-12.120208333333332</v>
      </c>
      <c r="AI378" s="28">
        <v>0</v>
      </c>
      <c r="AJ378" s="46"/>
      <c r="AK378" s="46"/>
      <c r="AL378"/>
      <c r="AM378"/>
      <c r="AN378"/>
      <c r="AO378" s="97"/>
      <c r="AP378" s="97"/>
      <c r="AQ378" s="97"/>
      <c r="AR378" s="97"/>
    </row>
    <row r="379" spans="1:44" ht="13.8" thickBot="1">
      <c r="A379" s="107" t="str">
        <f t="shared" si="18"/>
        <v>SMP_EU market price in EUR/t (EU-14)</v>
      </c>
      <c r="B379" s="2" t="s">
        <v>149</v>
      </c>
      <c r="C379" s="23">
        <v>1997.0264216666667</v>
      </c>
      <c r="D379" s="23">
        <v>2092.5467549999998</v>
      </c>
      <c r="E379" s="23">
        <v>3168.2108750000002</v>
      </c>
      <c r="F379" s="23">
        <v>2228.6847583333338</v>
      </c>
      <c r="G379" s="23">
        <v>1755.9742008333333</v>
      </c>
      <c r="H379" s="23">
        <v>2186.737321666667</v>
      </c>
      <c r="I379" s="23">
        <v>2362.1870075000002</v>
      </c>
      <c r="J379" s="23">
        <v>2344.1537183333335</v>
      </c>
      <c r="K379" s="23">
        <v>3016.1504549999995</v>
      </c>
      <c r="L379" s="23">
        <v>2657.6066641666666</v>
      </c>
      <c r="M379" s="23">
        <v>1846.8152466666668</v>
      </c>
      <c r="N379" s="23">
        <v>1793.8551024999999</v>
      </c>
      <c r="O379" s="23">
        <v>1772.1222941666665</v>
      </c>
      <c r="P379" s="23">
        <v>1492.0439775000002</v>
      </c>
      <c r="Q379" s="23">
        <v>2100.3244366666668</v>
      </c>
      <c r="R379" s="23">
        <v>2207.0397941666665</v>
      </c>
      <c r="S379" s="23">
        <v>2620.8228941666666</v>
      </c>
      <c r="T379" s="23">
        <v>3674.7698466666675</v>
      </c>
      <c r="U379" s="23">
        <v>2420.4552731571162</v>
      </c>
      <c r="V379" s="23">
        <v>2384.8858650002835</v>
      </c>
      <c r="W379" s="23">
        <v>2475.3831143315192</v>
      </c>
      <c r="X379" s="23">
        <v>2563.4256303586267</v>
      </c>
      <c r="Y379" s="23">
        <v>2634.4266682764655</v>
      </c>
      <c r="Z379" s="23">
        <v>2707.0180267442342</v>
      </c>
      <c r="AA379" s="23">
        <v>2779.4319661663776</v>
      </c>
      <c r="AB379" s="23">
        <v>2852.6805521543538</v>
      </c>
      <c r="AC379" s="23">
        <v>2926.8435747854751</v>
      </c>
      <c r="AD379" s="23">
        <v>3000.5665791371484</v>
      </c>
      <c r="AE379" s="23">
        <v>3075.1716837546392</v>
      </c>
      <c r="AF379" s="23">
        <v>3149.4376282512699</v>
      </c>
      <c r="AG379" s="23">
        <v>3224.6871678689258</v>
      </c>
      <c r="AH379" s="28">
        <v>331.18561105237268</v>
      </c>
      <c r="AI379" s="28">
        <v>319.33782987210907</v>
      </c>
      <c r="AJ379" s="46">
        <v>1.2176428566413051E-2</v>
      </c>
      <c r="AK379" s="46">
        <v>8.7280615223845892E-3</v>
      </c>
    </row>
    <row r="380" spans="1:44" ht="13.8" thickBot="1">
      <c r="A380" s="107" t="str">
        <f t="shared" si="18"/>
        <v>SMP_World market price in EUR/t</v>
      </c>
      <c r="B380" s="2" t="s">
        <v>90</v>
      </c>
      <c r="C380" s="23">
        <v>1788.0688002035906</v>
      </c>
      <c r="D380" s="23">
        <v>1760.1927922799641</v>
      </c>
      <c r="E380" s="23">
        <v>3149.5185454773982</v>
      </c>
      <c r="F380" s="23">
        <v>2264.0119790028803</v>
      </c>
      <c r="G380" s="23">
        <v>1633.4913346075996</v>
      </c>
      <c r="H380" s="23">
        <v>2351.4134487380638</v>
      </c>
      <c r="I380" s="23">
        <v>2629.1182795658437</v>
      </c>
      <c r="J380" s="23">
        <v>2461.4943055786844</v>
      </c>
      <c r="K380" s="23">
        <v>3312.2055953040167</v>
      </c>
      <c r="L380" s="23">
        <v>2824.9023600124574</v>
      </c>
      <c r="M380" s="23">
        <v>1951.2202314736337</v>
      </c>
      <c r="N380" s="23">
        <v>1801.6310339891509</v>
      </c>
      <c r="O380" s="23">
        <v>1812.9690425150534</v>
      </c>
      <c r="P380" s="23">
        <v>1684.9963170893</v>
      </c>
      <c r="Q380" s="23">
        <v>2341.4146339071171</v>
      </c>
      <c r="R380" s="23">
        <v>2450.1554312333956</v>
      </c>
      <c r="S380" s="23">
        <v>2838.9132273342343</v>
      </c>
      <c r="T380" s="23">
        <v>3680.8609523809523</v>
      </c>
      <c r="U380" s="23">
        <v>2568.8073394495414</v>
      </c>
      <c r="V380" s="23">
        <v>2789.0014569532991</v>
      </c>
      <c r="W380" s="23">
        <v>3022.7041399837435</v>
      </c>
      <c r="X380" s="23">
        <v>3017.1939085432814</v>
      </c>
      <c r="Y380" s="23">
        <v>3046.8632532777124</v>
      </c>
      <c r="Z380" s="23">
        <v>3084.5823631358139</v>
      </c>
      <c r="AA380" s="23">
        <v>3122.6002654056533</v>
      </c>
      <c r="AB380" s="23">
        <v>3161.8802511434124</v>
      </c>
      <c r="AC380" s="23">
        <v>3210.6811432193831</v>
      </c>
      <c r="AD380" s="23">
        <v>3261.36926232019</v>
      </c>
      <c r="AE380" s="23">
        <v>3314.8946769937838</v>
      </c>
      <c r="AF380" s="23">
        <v>3371.3566054411749</v>
      </c>
      <c r="AG380" s="23">
        <v>3431.3484746116283</v>
      </c>
      <c r="AH380" s="28">
        <v>228.58777957206075</v>
      </c>
      <c r="AI380" s="28">
        <v>401.82130155671939</v>
      </c>
      <c r="AJ380" s="46">
        <v>7.87602400458212E-3</v>
      </c>
      <c r="AK380" s="46">
        <v>1.0432944772794439E-2</v>
      </c>
    </row>
    <row r="381" spans="1:44" ht="13.8" thickBot="1">
      <c r="A381" s="107" t="str">
        <f t="shared" si="18"/>
        <v>SMP_World market price in USD/t</v>
      </c>
      <c r="B381" s="14" t="s">
        <v>91</v>
      </c>
      <c r="C381" s="33">
        <v>2224.5189999999998</v>
      </c>
      <c r="D381" s="33">
        <v>2210.096</v>
      </c>
      <c r="E381" s="33">
        <v>4316.3459999999995</v>
      </c>
      <c r="F381" s="33">
        <v>3329.808</v>
      </c>
      <c r="G381" s="33">
        <v>2278.3649999999998</v>
      </c>
      <c r="H381" s="33">
        <v>3117.308</v>
      </c>
      <c r="I381" s="33">
        <v>3659.6149999999998</v>
      </c>
      <c r="J381" s="33">
        <v>3162.5</v>
      </c>
      <c r="K381" s="33">
        <v>4399</v>
      </c>
      <c r="L381" s="33">
        <v>3752.8850000000002</v>
      </c>
      <c r="M381" s="33">
        <v>2164.904</v>
      </c>
      <c r="N381" s="33">
        <v>1994.231</v>
      </c>
      <c r="O381" s="33">
        <v>2048.0770000000002</v>
      </c>
      <c r="P381" s="33">
        <v>1989.904</v>
      </c>
      <c r="Q381" s="33">
        <v>2621.154</v>
      </c>
      <c r="R381" s="33">
        <v>2798.558</v>
      </c>
      <c r="S381" s="33">
        <v>3356.7310000000002</v>
      </c>
      <c r="T381" s="33">
        <v>3864.904</v>
      </c>
      <c r="U381" s="33">
        <v>2800.0000000000005</v>
      </c>
      <c r="V381" s="33">
        <v>3040.0115880790968</v>
      </c>
      <c r="W381" s="33">
        <v>3294.7475125822803</v>
      </c>
      <c r="X381" s="33">
        <v>3325.2647258249654</v>
      </c>
      <c r="Y381" s="33">
        <v>3370.4137442775473</v>
      </c>
      <c r="Z381" s="33">
        <v>3418.1646316269134</v>
      </c>
      <c r="AA381" s="33">
        <v>3464.5136038486762</v>
      </c>
      <c r="AB381" s="33">
        <v>3512.306633520077</v>
      </c>
      <c r="AC381" s="33">
        <v>3570.7506449434968</v>
      </c>
      <c r="AD381" s="33">
        <v>3630.8005534435129</v>
      </c>
      <c r="AE381" s="33">
        <v>3693.6210379662025</v>
      </c>
      <c r="AF381" s="33">
        <v>3758.4672978059471</v>
      </c>
      <c r="AG381" s="33">
        <v>3826.5655636050733</v>
      </c>
      <c r="AH381" s="28">
        <v>-399.82666666666637</v>
      </c>
      <c r="AI381" s="28">
        <v>486.02056360507322</v>
      </c>
      <c r="AJ381" s="46">
        <v>-1.1241438996671462E-2</v>
      </c>
      <c r="AK381" s="46">
        <v>1.1383783841249606E-2</v>
      </c>
    </row>
    <row r="382" spans="1:44" ht="13.8" thickBot="1">
      <c r="A382" s="78"/>
      <c r="B382" s="60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159"/>
      <c r="AI382" s="163"/>
      <c r="AJ382" s="164"/>
      <c r="AK382" s="164"/>
    </row>
    <row r="383" spans="1:44" ht="13.8" thickBot="1">
      <c r="A383" s="78"/>
      <c r="B383" s="60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163"/>
      <c r="AI383" s="163"/>
      <c r="AJ383" s="164"/>
      <c r="AK383" s="164"/>
    </row>
    <row r="384" spans="1:44" ht="15" customHeight="1" thickBot="1">
      <c r="A384" s="78" t="s">
        <v>109</v>
      </c>
      <c r="B384" s="69" t="s">
        <v>256</v>
      </c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210" t="s">
        <v>107</v>
      </c>
      <c r="AI384" s="211"/>
      <c r="AJ384" s="210" t="s">
        <v>124</v>
      </c>
      <c r="AK384" s="211"/>
    </row>
    <row r="385" spans="1:37" ht="13.8" thickBot="1">
      <c r="A385" s="78"/>
      <c r="B385" s="10"/>
      <c r="C385" s="142">
        <v>2005</v>
      </c>
      <c r="D385" s="181">
        <v>2006</v>
      </c>
      <c r="E385" s="181">
        <v>2007</v>
      </c>
      <c r="F385" s="181">
        <v>2008</v>
      </c>
      <c r="G385" s="181">
        <v>2009</v>
      </c>
      <c r="H385" s="181">
        <v>2010</v>
      </c>
      <c r="I385" s="181">
        <v>2011</v>
      </c>
      <c r="J385" s="181">
        <v>2012</v>
      </c>
      <c r="K385" s="181">
        <v>2013</v>
      </c>
      <c r="L385" s="181">
        <v>2014</v>
      </c>
      <c r="M385" s="181">
        <v>2015</v>
      </c>
      <c r="N385" s="181">
        <v>2016</v>
      </c>
      <c r="O385" s="181">
        <v>2017</v>
      </c>
      <c r="P385" s="181">
        <v>2018</v>
      </c>
      <c r="Q385" s="181">
        <v>2019</v>
      </c>
      <c r="R385" s="181">
        <v>2020</v>
      </c>
      <c r="S385" s="181">
        <v>2021</v>
      </c>
      <c r="T385" s="181">
        <v>2022</v>
      </c>
      <c r="U385" s="181">
        <v>2023</v>
      </c>
      <c r="V385" s="181">
        <v>2024</v>
      </c>
      <c r="W385" s="181">
        <v>2025</v>
      </c>
      <c r="X385" s="181">
        <v>2026</v>
      </c>
      <c r="Y385" s="181">
        <v>2027</v>
      </c>
      <c r="Z385" s="181">
        <v>2028</v>
      </c>
      <c r="AA385" s="181">
        <v>2029</v>
      </c>
      <c r="AB385" s="181">
        <v>2030</v>
      </c>
      <c r="AC385" s="181">
        <v>2031</v>
      </c>
      <c r="AD385" s="181">
        <v>2032</v>
      </c>
      <c r="AE385" s="183">
        <v>2033</v>
      </c>
      <c r="AF385" s="183">
        <v>2034</v>
      </c>
      <c r="AG385" s="183">
        <v>2035</v>
      </c>
      <c r="AH385" s="181" t="s">
        <v>229</v>
      </c>
      <c r="AI385" s="181" t="s">
        <v>230</v>
      </c>
      <c r="AJ385" s="181" t="s">
        <v>231</v>
      </c>
      <c r="AK385" s="181" t="s">
        <v>232</v>
      </c>
    </row>
    <row r="386" spans="1:37" ht="13.8" thickBot="1">
      <c r="A386" s="107" t="str">
        <f>CONCATENATE($A$384,"_",B386)</f>
        <v>WMP_Production</v>
      </c>
      <c r="B386" s="1" t="s">
        <v>27</v>
      </c>
      <c r="C386" s="65">
        <v>716.89999999999986</v>
      </c>
      <c r="D386" s="65">
        <v>689.91000000000008</v>
      </c>
      <c r="E386" s="65">
        <v>666.91</v>
      </c>
      <c r="F386" s="65">
        <v>751.3304313259556</v>
      </c>
      <c r="G386" s="65">
        <v>658.50999999999988</v>
      </c>
      <c r="H386" s="65">
        <v>656.30500000000006</v>
      </c>
      <c r="I386" s="65">
        <v>639.48606145251415</v>
      </c>
      <c r="J386" s="65">
        <v>617.0601675977656</v>
      </c>
      <c r="K386" s="65">
        <v>680.71</v>
      </c>
      <c r="L386" s="65">
        <v>708.06000000000006</v>
      </c>
      <c r="M386" s="65">
        <v>677.25757111597363</v>
      </c>
      <c r="N386" s="65">
        <v>703.66751327754741</v>
      </c>
      <c r="O386" s="65">
        <v>748.0867108225666</v>
      </c>
      <c r="P386" s="65">
        <v>697.80559818491565</v>
      </c>
      <c r="Q386" s="65">
        <v>709.75565630723895</v>
      </c>
      <c r="R386" s="65">
        <v>728.13524371591825</v>
      </c>
      <c r="S386" s="65">
        <v>628.89920819027236</v>
      </c>
      <c r="T386" s="65">
        <v>590.32098693261651</v>
      </c>
      <c r="U386" s="65">
        <v>590.32098693261651</v>
      </c>
      <c r="V386" s="65">
        <v>583.28093567184874</v>
      </c>
      <c r="W386" s="65">
        <v>573.68134972174255</v>
      </c>
      <c r="X386" s="65">
        <v>560.89342575413161</v>
      </c>
      <c r="Y386" s="65">
        <v>553.54970237699115</v>
      </c>
      <c r="Z386" s="65">
        <v>546.63785555402035</v>
      </c>
      <c r="AA386" s="65">
        <v>539.38394130732297</v>
      </c>
      <c r="AB386" s="65">
        <v>532.28839033371685</v>
      </c>
      <c r="AC386" s="65">
        <v>525.09133013701432</v>
      </c>
      <c r="AD386" s="65">
        <v>517.86815013379294</v>
      </c>
      <c r="AE386" s="65">
        <v>510.71143103225637</v>
      </c>
      <c r="AF386" s="65">
        <v>503.44475915111508</v>
      </c>
      <c r="AG386" s="65">
        <v>496.20945906845583</v>
      </c>
      <c r="AH386" s="158">
        <v>-42.571682331591433</v>
      </c>
      <c r="AI386" s="158">
        <v>-106.970934950046</v>
      </c>
      <c r="AJ386" s="157">
        <v>-6.7967304812849251E-3</v>
      </c>
      <c r="AK386" s="157">
        <v>-1.6136569363558895E-2</v>
      </c>
    </row>
    <row r="387" spans="1:37" ht="13.8" thickBot="1">
      <c r="A387" s="107" t="str">
        <f t="shared" ref="A387:A392" si="19">CONCATENATE($A$384,"_",B387)</f>
        <v>WMP_Imports</v>
      </c>
      <c r="B387" s="113" t="s">
        <v>4</v>
      </c>
      <c r="C387" s="147">
        <v>21.045005</v>
      </c>
      <c r="D387" s="147">
        <v>31.132082999999998</v>
      </c>
      <c r="E387" s="147">
        <v>29.067700000000002</v>
      </c>
      <c r="F387" s="147">
        <v>23.432794000000001</v>
      </c>
      <c r="G387" s="147">
        <v>25.782068000000002</v>
      </c>
      <c r="H387" s="147">
        <v>30.064751999999995</v>
      </c>
      <c r="I387" s="147">
        <v>31.806654000000002</v>
      </c>
      <c r="J387" s="147">
        <v>25.990719999999996</v>
      </c>
      <c r="K387" s="147">
        <v>29.936696000000005</v>
      </c>
      <c r="L387" s="147">
        <v>27.104795000000003</v>
      </c>
      <c r="M387" s="147">
        <v>38.756990999999992</v>
      </c>
      <c r="N387" s="147">
        <v>41.368089999999995</v>
      </c>
      <c r="O387" s="147">
        <v>34.352502000000001</v>
      </c>
      <c r="P387" s="147">
        <v>43.034047000000001</v>
      </c>
      <c r="Q387" s="147">
        <v>42.100378999999997</v>
      </c>
      <c r="R387" s="147">
        <v>27.421404000000003</v>
      </c>
      <c r="S387" s="147">
        <v>11.204000000000001</v>
      </c>
      <c r="T387" s="147">
        <v>19.793004</v>
      </c>
      <c r="U387" s="147">
        <v>19.793004</v>
      </c>
      <c r="V387" s="147">
        <v>19.793004</v>
      </c>
      <c r="W387" s="147">
        <v>12</v>
      </c>
      <c r="X387" s="147">
        <v>12</v>
      </c>
      <c r="Y387" s="147">
        <v>12</v>
      </c>
      <c r="Z387" s="147">
        <v>12</v>
      </c>
      <c r="AA387" s="147">
        <v>12</v>
      </c>
      <c r="AB387" s="147">
        <v>12</v>
      </c>
      <c r="AC387" s="147">
        <v>12</v>
      </c>
      <c r="AD387" s="147">
        <v>12</v>
      </c>
      <c r="AE387" s="147">
        <v>12</v>
      </c>
      <c r="AF387" s="147">
        <v>12</v>
      </c>
      <c r="AG387" s="147">
        <v>12</v>
      </c>
      <c r="AH387" s="139">
        <v>-12.314687333333335</v>
      </c>
      <c r="AI387" s="139">
        <v>-4.9300026666666668</v>
      </c>
      <c r="AJ387" s="152">
        <v>-5.3194002159867325E-2</v>
      </c>
      <c r="AK387" s="152">
        <v>-2.82743090644485E-2</v>
      </c>
    </row>
    <row r="388" spans="1:37" ht="13.8" thickBot="1">
      <c r="A388" s="107" t="str">
        <f t="shared" si="19"/>
        <v>WMP_Exports</v>
      </c>
      <c r="B388" s="113" t="s">
        <v>5</v>
      </c>
      <c r="C388" s="147">
        <v>465.07604000000003</v>
      </c>
      <c r="D388" s="147">
        <v>441.26905400000004</v>
      </c>
      <c r="E388" s="147">
        <v>377.19904700000001</v>
      </c>
      <c r="F388" s="147">
        <v>466.62194999999997</v>
      </c>
      <c r="G388" s="147">
        <v>459.55470000000008</v>
      </c>
      <c r="H388" s="147">
        <v>441.674556</v>
      </c>
      <c r="I388" s="147">
        <v>396.64156400000007</v>
      </c>
      <c r="J388" s="147">
        <v>377.24005600000004</v>
      </c>
      <c r="K388" s="147">
        <v>367.85035899999997</v>
      </c>
      <c r="L388" s="147">
        <v>375.48112300000008</v>
      </c>
      <c r="M388" s="147">
        <v>385.99014799999998</v>
      </c>
      <c r="N388" s="147">
        <v>381.31596399999995</v>
      </c>
      <c r="O388" s="147">
        <v>403.93952399999989</v>
      </c>
      <c r="P388" s="147">
        <v>346.44114100000002</v>
      </c>
      <c r="Q388" s="147">
        <v>315.32689899999997</v>
      </c>
      <c r="R388" s="147">
        <v>344.82891499999999</v>
      </c>
      <c r="S388" s="147">
        <v>298.421177</v>
      </c>
      <c r="T388" s="147">
        <v>235.961309</v>
      </c>
      <c r="U388" s="147">
        <v>243.04014827</v>
      </c>
      <c r="V388" s="147">
        <v>242.5991440470404</v>
      </c>
      <c r="W388" s="147">
        <v>233.0562559965048</v>
      </c>
      <c r="X388" s="147">
        <v>219.48398976198163</v>
      </c>
      <c r="Y388" s="147">
        <v>211.28359273462223</v>
      </c>
      <c r="Z388" s="147">
        <v>203.43349202909675</v>
      </c>
      <c r="AA388" s="147">
        <v>195.24914207899062</v>
      </c>
      <c r="AB388" s="147">
        <v>187.14268259441909</v>
      </c>
      <c r="AC388" s="147">
        <v>178.8860800011692</v>
      </c>
      <c r="AD388" s="147">
        <v>170.5586687480392</v>
      </c>
      <c r="AE388" s="147">
        <v>162.25142250229203</v>
      </c>
      <c r="AF388" s="147">
        <v>153.83014835412038</v>
      </c>
      <c r="AG388" s="147">
        <v>145.39995545311695</v>
      </c>
      <c r="AH388" s="139">
        <v>-121.43644824333336</v>
      </c>
      <c r="AI388" s="139">
        <v>-113.74092263688306</v>
      </c>
      <c r="AJ388" s="152">
        <v>-3.770262406698336E-2</v>
      </c>
      <c r="AK388" s="152">
        <v>-4.7015810298663196E-2</v>
      </c>
    </row>
    <row r="389" spans="1:37" ht="13.8" thickBot="1">
      <c r="A389" s="107" t="str">
        <f t="shared" si="19"/>
        <v>WMP_Domestic use</v>
      </c>
      <c r="B389" s="1" t="s">
        <v>135</v>
      </c>
      <c r="C389" s="65">
        <v>272.86896499999983</v>
      </c>
      <c r="D389" s="65">
        <v>279.77302900000007</v>
      </c>
      <c r="E389" s="65">
        <v>318.77865299999996</v>
      </c>
      <c r="F389" s="65">
        <v>308.14127532595563</v>
      </c>
      <c r="G389" s="65">
        <v>224.73736799999978</v>
      </c>
      <c r="H389" s="65">
        <v>244.69519600000007</v>
      </c>
      <c r="I389" s="65">
        <v>274.65115145251406</v>
      </c>
      <c r="J389" s="65">
        <v>265.81083159776557</v>
      </c>
      <c r="K389" s="65">
        <v>342.79633700000005</v>
      </c>
      <c r="L389" s="65">
        <v>359.683672</v>
      </c>
      <c r="M389" s="65">
        <v>330.02441411597363</v>
      </c>
      <c r="N389" s="65">
        <v>363.71963927754746</v>
      </c>
      <c r="O389" s="65">
        <v>378.49968882256672</v>
      </c>
      <c r="P389" s="65">
        <v>394.39850418491562</v>
      </c>
      <c r="Q389" s="65">
        <v>436.52913630723896</v>
      </c>
      <c r="R389" s="65">
        <v>410.72773271591825</v>
      </c>
      <c r="S389" s="65">
        <v>341.68203119027237</v>
      </c>
      <c r="T389" s="65">
        <v>374.15268193261647</v>
      </c>
      <c r="U389" s="65">
        <v>367.07384266261647</v>
      </c>
      <c r="V389" s="65">
        <v>360.47479562480845</v>
      </c>
      <c r="W389" s="65">
        <v>352.62509372523766</v>
      </c>
      <c r="X389" s="65">
        <v>353.40943599214995</v>
      </c>
      <c r="Y389" s="65">
        <v>354.26610964236897</v>
      </c>
      <c r="Z389" s="65">
        <v>355.20436352492368</v>
      </c>
      <c r="AA389" s="65">
        <v>356.13479922833238</v>
      </c>
      <c r="AB389" s="65">
        <v>357.14570773929785</v>
      </c>
      <c r="AC389" s="65">
        <v>358.20525013584512</v>
      </c>
      <c r="AD389" s="65">
        <v>359.30948138575383</v>
      </c>
      <c r="AE389" s="65">
        <v>360.46000852996434</v>
      </c>
      <c r="AF389" s="65">
        <v>361.61461079699461</v>
      </c>
      <c r="AG389" s="65">
        <v>362.80950361533894</v>
      </c>
      <c r="AH389" s="158">
        <v>66.550078578408545</v>
      </c>
      <c r="AI389" s="158">
        <v>1.8399850201705021</v>
      </c>
      <c r="AJ389" s="157">
        <v>2.0587875846748885E-2</v>
      </c>
      <c r="AK389" s="157">
        <v>4.2378930211728338E-4</v>
      </c>
    </row>
    <row r="390" spans="1:37" ht="13.8" thickBot="1">
      <c r="A390" s="107" t="str">
        <f t="shared" si="19"/>
        <v>WMP_EU market price in EUR/t (EU-14)</v>
      </c>
      <c r="B390" s="2" t="s">
        <v>149</v>
      </c>
      <c r="C390" s="23">
        <v>2391.2147983333334</v>
      </c>
      <c r="D390" s="23">
        <v>2354.9409758333336</v>
      </c>
      <c r="E390" s="23">
        <v>3302.8815224999998</v>
      </c>
      <c r="F390" s="23">
        <v>2696.9547058333333</v>
      </c>
      <c r="G390" s="23">
        <v>2066.3855474999996</v>
      </c>
      <c r="H390" s="23">
        <v>2692.0472208333335</v>
      </c>
      <c r="I390" s="23">
        <v>2985.6123191666666</v>
      </c>
      <c r="J390" s="23">
        <v>2747.1830824999997</v>
      </c>
      <c r="K390" s="23">
        <v>3510.9647024999999</v>
      </c>
      <c r="L390" s="23">
        <v>3072.394875</v>
      </c>
      <c r="M390" s="23">
        <v>2405.1925691666665</v>
      </c>
      <c r="N390" s="23">
        <v>2348.5621908333333</v>
      </c>
      <c r="O390" s="23">
        <v>2921.9430941666665</v>
      </c>
      <c r="P390" s="23">
        <v>2700.4984449999997</v>
      </c>
      <c r="Q390" s="23">
        <v>2912.6970383333332</v>
      </c>
      <c r="R390" s="23">
        <v>2786.7851633333325</v>
      </c>
      <c r="S390" s="23">
        <v>3270.1300641666662</v>
      </c>
      <c r="T390" s="23">
        <v>4770.2361558333332</v>
      </c>
      <c r="U390" s="23">
        <v>3473.1489575154797</v>
      </c>
      <c r="V390" s="23">
        <v>3530.5838458223252</v>
      </c>
      <c r="W390" s="23">
        <v>3430.7562631919227</v>
      </c>
      <c r="X390" s="23">
        <v>3313.6037409370697</v>
      </c>
      <c r="Y390" s="23">
        <v>3354.9908772268977</v>
      </c>
      <c r="Z390" s="23">
        <v>3404.7418388544274</v>
      </c>
      <c r="AA390" s="23">
        <v>3464.3654976720409</v>
      </c>
      <c r="AB390" s="23">
        <v>3523.8293664433422</v>
      </c>
      <c r="AC390" s="23">
        <v>3594.0705595212312</v>
      </c>
      <c r="AD390" s="23">
        <v>3663.5777690618488</v>
      </c>
      <c r="AE390" s="23">
        <v>3729.1461972049574</v>
      </c>
      <c r="AF390" s="23">
        <v>3798.7391539751839</v>
      </c>
      <c r="AG390" s="23">
        <v>3871.1674635492859</v>
      </c>
      <c r="AH390" s="28">
        <v>756.58502444960459</v>
      </c>
      <c r="AI390" s="28">
        <v>33.329071044126067</v>
      </c>
      <c r="AJ390" s="46">
        <v>2.2200118991591893E-2</v>
      </c>
      <c r="AK390" s="46">
        <v>7.208298591594442E-4</v>
      </c>
    </row>
    <row r="391" spans="1:37" ht="13.8" thickBot="1">
      <c r="A391" s="107" t="str">
        <f t="shared" si="19"/>
        <v>WMP_World market price in EUR/t</v>
      </c>
      <c r="B391" s="2" t="s">
        <v>90</v>
      </c>
      <c r="C391" s="23">
        <v>1818.2113074186941</v>
      </c>
      <c r="D391" s="23">
        <v>1741.4304300112974</v>
      </c>
      <c r="E391" s="23">
        <v>3040.7696303114549</v>
      </c>
      <c r="F391" s="23">
        <v>2660.8515708330842</v>
      </c>
      <c r="G391" s="23">
        <v>1733.7965849414757</v>
      </c>
      <c r="H391" s="23">
        <v>2609.9815187734994</v>
      </c>
      <c r="I391" s="23">
        <v>2785.718859599001</v>
      </c>
      <c r="J391" s="23">
        <v>2517.2505568293182</v>
      </c>
      <c r="K391" s="23">
        <v>3537.3361870284771</v>
      </c>
      <c r="L391" s="23">
        <v>2836.4823305968025</v>
      </c>
      <c r="M391" s="23">
        <v>2229.4089776375572</v>
      </c>
      <c r="N391" s="23">
        <v>2189.6677058130199</v>
      </c>
      <c r="O391" s="23">
        <v>2739.4561100485212</v>
      </c>
      <c r="P391" s="23">
        <v>2544.7957347654301</v>
      </c>
      <c r="Q391" s="23">
        <v>2798.3593838148217</v>
      </c>
      <c r="R391" s="23">
        <v>2571.9681382665271</v>
      </c>
      <c r="S391" s="23">
        <v>3258.9352165087939</v>
      </c>
      <c r="T391" s="23">
        <v>3687.2714285714287</v>
      </c>
      <c r="U391" s="23">
        <v>3067.4034369375472</v>
      </c>
      <c r="V391" s="23">
        <v>3123.2678403765631</v>
      </c>
      <c r="W391" s="23">
        <v>3174.6886232284905</v>
      </c>
      <c r="X391" s="23">
        <v>3202.0534426636154</v>
      </c>
      <c r="Y391" s="23">
        <v>3243.4234712904354</v>
      </c>
      <c r="Z391" s="23">
        <v>3294.1686121156617</v>
      </c>
      <c r="AA391" s="23">
        <v>3353.6344861513412</v>
      </c>
      <c r="AB391" s="23">
        <v>3413.4558624833749</v>
      </c>
      <c r="AC391" s="23">
        <v>3483.4345951437567</v>
      </c>
      <c r="AD391" s="23">
        <v>3552.6810983345435</v>
      </c>
      <c r="AE391" s="23">
        <v>3618.4706743300462</v>
      </c>
      <c r="AF391" s="23">
        <v>3687.9508578638292</v>
      </c>
      <c r="AG391" s="23">
        <v>3760.4485455459062</v>
      </c>
      <c r="AH391" s="28">
        <v>391.10149285365833</v>
      </c>
      <c r="AI391" s="28">
        <v>422.57851820664928</v>
      </c>
      <c r="AJ391" s="46">
        <v>1.2540351895618472E-2</v>
      </c>
      <c r="AK391" s="46">
        <v>9.9832835341928661E-3</v>
      </c>
    </row>
    <row r="392" spans="1:37" ht="13.8" thickBot="1">
      <c r="A392" s="107" t="str">
        <f t="shared" si="19"/>
        <v>WMP_World market price in USD/t</v>
      </c>
      <c r="B392" s="14" t="s">
        <v>91</v>
      </c>
      <c r="C392" s="33">
        <v>2262.0189999999998</v>
      </c>
      <c r="D392" s="33">
        <v>2186.538</v>
      </c>
      <c r="E392" s="33">
        <v>4167.308</v>
      </c>
      <c r="F392" s="33">
        <v>3913.462</v>
      </c>
      <c r="G392" s="33">
        <v>2418.2689999999998</v>
      </c>
      <c r="H392" s="33">
        <v>3460.096</v>
      </c>
      <c r="I392" s="33">
        <v>3877.596</v>
      </c>
      <c r="J392" s="33">
        <v>3234.1350000000002</v>
      </c>
      <c r="K392" s="33">
        <v>4698</v>
      </c>
      <c r="L392" s="33">
        <v>3768.2689999999998</v>
      </c>
      <c r="M392" s="33">
        <v>2473.558</v>
      </c>
      <c r="N392" s="33">
        <v>2423.75</v>
      </c>
      <c r="O392" s="33">
        <v>3094.712</v>
      </c>
      <c r="P392" s="33">
        <v>3005.288</v>
      </c>
      <c r="Q392" s="33">
        <v>3132.692</v>
      </c>
      <c r="R392" s="33">
        <v>2937.692</v>
      </c>
      <c r="S392" s="33">
        <v>3853.3649999999998</v>
      </c>
      <c r="T392" s="33">
        <v>3871.6350000000002</v>
      </c>
      <c r="U392" s="33">
        <v>3343.4697462619265</v>
      </c>
      <c r="V392" s="33">
        <v>3404.3619460104542</v>
      </c>
      <c r="W392" s="33">
        <v>3460.4105993190547</v>
      </c>
      <c r="X392" s="33">
        <v>3528.9993569675712</v>
      </c>
      <c r="Y392" s="33">
        <v>3587.8469551889953</v>
      </c>
      <c r="Z392" s="33">
        <v>3650.416592897277</v>
      </c>
      <c r="AA392" s="33">
        <v>3720.8452289995603</v>
      </c>
      <c r="AB392" s="33">
        <v>3791.7639874858637</v>
      </c>
      <c r="AC392" s="33">
        <v>3874.0926838832306</v>
      </c>
      <c r="AD392" s="33">
        <v>3955.1107098080511</v>
      </c>
      <c r="AE392" s="33">
        <v>4031.8805604074009</v>
      </c>
      <c r="AF392" s="33">
        <v>4111.4139847519136</v>
      </c>
      <c r="AG392" s="33">
        <v>4193.5708408990477</v>
      </c>
      <c r="AH392" s="28">
        <v>-247.08708457935791</v>
      </c>
      <c r="AI392" s="28">
        <v>504.08092547840579</v>
      </c>
      <c r="AJ392" s="46">
        <v>-6.4613699698664109E-3</v>
      </c>
      <c r="AK392" s="46">
        <v>1.0729181431569312E-2</v>
      </c>
    </row>
    <row r="393" spans="1:37" ht="13.8" thickBot="1">
      <c r="A393" s="78"/>
      <c r="B393" s="60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159"/>
      <c r="AI393" s="163"/>
      <c r="AJ393" s="164"/>
      <c r="AK393" s="164"/>
    </row>
    <row r="394" spans="1:37" ht="13.8" thickBot="1">
      <c r="A394" s="78"/>
      <c r="B394" s="60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58"/>
      <c r="AI394" s="163"/>
      <c r="AJ394" s="164"/>
      <c r="AK394" s="164"/>
    </row>
    <row r="395" spans="1:37" ht="15" customHeight="1" thickBot="1">
      <c r="A395" s="78" t="s">
        <v>201</v>
      </c>
      <c r="B395" s="69" t="s">
        <v>257</v>
      </c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210" t="s">
        <v>107</v>
      </c>
      <c r="AI395" s="211"/>
      <c r="AJ395" s="210" t="s">
        <v>124</v>
      </c>
      <c r="AK395" s="211"/>
    </row>
    <row r="396" spans="1:37" ht="13.8" thickBot="1">
      <c r="A396" s="78"/>
      <c r="B396" s="10"/>
      <c r="C396" s="142">
        <v>2005</v>
      </c>
      <c r="D396" s="181">
        <v>2006</v>
      </c>
      <c r="E396" s="181">
        <v>2007</v>
      </c>
      <c r="F396" s="181">
        <v>2008</v>
      </c>
      <c r="G396" s="181">
        <v>2009</v>
      </c>
      <c r="H396" s="181">
        <v>2010</v>
      </c>
      <c r="I396" s="181">
        <v>2011</v>
      </c>
      <c r="J396" s="181">
        <v>2012</v>
      </c>
      <c r="K396" s="181">
        <v>2013</v>
      </c>
      <c r="L396" s="181">
        <v>2014</v>
      </c>
      <c r="M396" s="181">
        <v>2015</v>
      </c>
      <c r="N396" s="181">
        <v>2016</v>
      </c>
      <c r="O396" s="181">
        <v>2017</v>
      </c>
      <c r="P396" s="181">
        <v>2018</v>
      </c>
      <c r="Q396" s="181">
        <v>2019</v>
      </c>
      <c r="R396" s="181">
        <v>2020</v>
      </c>
      <c r="S396" s="181">
        <v>2021</v>
      </c>
      <c r="T396" s="181">
        <v>2022</v>
      </c>
      <c r="U396" s="181">
        <v>2023</v>
      </c>
      <c r="V396" s="181">
        <v>2024</v>
      </c>
      <c r="W396" s="181">
        <v>2025</v>
      </c>
      <c r="X396" s="181">
        <v>2026</v>
      </c>
      <c r="Y396" s="181">
        <v>2027</v>
      </c>
      <c r="Z396" s="181">
        <v>2028</v>
      </c>
      <c r="AA396" s="181">
        <v>2029</v>
      </c>
      <c r="AB396" s="181">
        <v>2030</v>
      </c>
      <c r="AC396" s="181">
        <v>2031</v>
      </c>
      <c r="AD396" s="181">
        <v>2032</v>
      </c>
      <c r="AE396" s="183">
        <v>2033</v>
      </c>
      <c r="AF396" s="183">
        <v>2034</v>
      </c>
      <c r="AG396" s="183">
        <v>2035</v>
      </c>
      <c r="AH396" s="181" t="s">
        <v>229</v>
      </c>
      <c r="AI396" s="181" t="s">
        <v>230</v>
      </c>
      <c r="AJ396" s="181" t="s">
        <v>231</v>
      </c>
      <c r="AK396" s="181" t="s">
        <v>232</v>
      </c>
    </row>
    <row r="397" spans="1:37" ht="13.8" thickBot="1">
      <c r="A397" s="107" t="str">
        <f>CONCATENATE($A$395,"_",B397)</f>
        <v>Whey_Production</v>
      </c>
      <c r="B397" s="1" t="s">
        <v>27</v>
      </c>
      <c r="C397" s="65">
        <v>1531.2250000000006</v>
      </c>
      <c r="D397" s="65">
        <v>1546.415</v>
      </c>
      <c r="E397" s="65">
        <v>1664.9699999999996</v>
      </c>
      <c r="F397" s="65">
        <v>1621.5000000000002</v>
      </c>
      <c r="G397" s="65">
        <v>1503.92</v>
      </c>
      <c r="H397" s="65">
        <v>1708.2768723221939</v>
      </c>
      <c r="I397" s="65">
        <v>1683.4710668380462</v>
      </c>
      <c r="J397" s="65">
        <v>1801.2053170522709</v>
      </c>
      <c r="K397" s="65">
        <v>1855.9040916880892</v>
      </c>
      <c r="L397" s="65">
        <v>1785.4038192145645</v>
      </c>
      <c r="M397" s="65">
        <v>1828.441204355815</v>
      </c>
      <c r="N397" s="65">
        <v>1815.5120704222263</v>
      </c>
      <c r="O397" s="65">
        <v>1909.254149195923</v>
      </c>
      <c r="P397" s="65">
        <v>1992.8668035455785</v>
      </c>
      <c r="Q397" s="65">
        <v>2099.2970460230135</v>
      </c>
      <c r="R397" s="65">
        <v>2118.7088826146869</v>
      </c>
      <c r="S397" s="65">
        <v>2177.1685991409013</v>
      </c>
      <c r="T397" s="65">
        <v>2187.3099849910986</v>
      </c>
      <c r="U397" s="65">
        <v>2214.0285989809909</v>
      </c>
      <c r="V397" s="65">
        <v>2236.0070202119809</v>
      </c>
      <c r="W397" s="65">
        <v>2238.8382288754638</v>
      </c>
      <c r="X397" s="65">
        <v>2235.944859113602</v>
      </c>
      <c r="Y397" s="65">
        <v>2241.2138468638827</v>
      </c>
      <c r="Z397" s="65">
        <v>2246.4272779840098</v>
      </c>
      <c r="AA397" s="65">
        <v>2251.3365716644394</v>
      </c>
      <c r="AB397" s="65">
        <v>2256.4364909865794</v>
      </c>
      <c r="AC397" s="65">
        <v>2261.3770969950679</v>
      </c>
      <c r="AD397" s="65">
        <v>2266.1232888935847</v>
      </c>
      <c r="AE397" s="65">
        <v>2271.0360422229783</v>
      </c>
      <c r="AF397" s="65">
        <v>2275.8147349566921</v>
      </c>
      <c r="AG397" s="65">
        <v>2280.6253058478615</v>
      </c>
      <c r="AH397" s="158">
        <v>412.64223584486126</v>
      </c>
      <c r="AI397" s="158">
        <v>87.789578143531344</v>
      </c>
      <c r="AJ397" s="157">
        <v>2.1066173720921171E-2</v>
      </c>
      <c r="AK397" s="157">
        <v>3.2765314036116155E-3</v>
      </c>
    </row>
    <row r="398" spans="1:37" ht="13.8" thickBot="1">
      <c r="A398" s="107" t="str">
        <f t="shared" ref="A398:A403" si="20">CONCATENATE($A$395,"_",B398)</f>
        <v>Whey_Imports</v>
      </c>
      <c r="B398" s="113" t="s">
        <v>4</v>
      </c>
      <c r="C398" s="147">
        <v>72.52555799999999</v>
      </c>
      <c r="D398" s="147">
        <v>59.866928000000016</v>
      </c>
      <c r="E398" s="147">
        <v>48.689</v>
      </c>
      <c r="F398" s="147">
        <v>61.971799999999995</v>
      </c>
      <c r="G398" s="147">
        <v>55.491504000000006</v>
      </c>
      <c r="H398" s="147">
        <v>45.820488999999995</v>
      </c>
      <c r="I398" s="147">
        <v>57.481431000000001</v>
      </c>
      <c r="J398" s="147">
        <v>50.069779999999994</v>
      </c>
      <c r="K398" s="147">
        <v>59.268647999999992</v>
      </c>
      <c r="L398" s="147">
        <v>80.906781999999993</v>
      </c>
      <c r="M398" s="147">
        <v>56.532226000000009</v>
      </c>
      <c r="N398" s="147">
        <v>62.120421000000007</v>
      </c>
      <c r="O398" s="147">
        <v>70.452188000000007</v>
      </c>
      <c r="P398" s="147">
        <v>65.164687999999984</v>
      </c>
      <c r="Q398" s="147">
        <v>68.877066999999997</v>
      </c>
      <c r="R398" s="147">
        <v>51.904794000000003</v>
      </c>
      <c r="S398" s="147">
        <v>41.912979</v>
      </c>
      <c r="T398" s="147">
        <v>47.221054000000002</v>
      </c>
      <c r="U398" s="147">
        <v>42.498948600000006</v>
      </c>
      <c r="V398" s="147">
        <v>42.476490378061591</v>
      </c>
      <c r="W398" s="147">
        <v>50.271425010968358</v>
      </c>
      <c r="X398" s="147">
        <v>50.728528093635838</v>
      </c>
      <c r="Y398" s="147">
        <v>50.955024601867848</v>
      </c>
      <c r="Z398" s="147">
        <v>51.102514977584981</v>
      </c>
      <c r="AA398" s="147">
        <v>51.233319093960958</v>
      </c>
      <c r="AB398" s="147">
        <v>51.407680213439406</v>
      </c>
      <c r="AC398" s="147">
        <v>51.500743565354391</v>
      </c>
      <c r="AD398" s="147">
        <v>51.581367573104401</v>
      </c>
      <c r="AE398" s="147">
        <v>51.81009634980817</v>
      </c>
      <c r="AF398" s="147">
        <v>51.859879949461813</v>
      </c>
      <c r="AG398" s="147">
        <v>51.872407932211438</v>
      </c>
      <c r="AH398" s="139">
        <v>-11.728959133333326</v>
      </c>
      <c r="AI398" s="139">
        <v>7.9947473988781041</v>
      </c>
      <c r="AJ398" s="152">
        <v>-2.3411295338414816E-2</v>
      </c>
      <c r="AK398" s="152">
        <v>1.4046208088008827E-2</v>
      </c>
    </row>
    <row r="399" spans="1:37" ht="13.8" thickBot="1">
      <c r="A399" s="107" t="str">
        <f t="shared" si="20"/>
        <v>Whey_Exports</v>
      </c>
      <c r="B399" s="113" t="s">
        <v>5</v>
      </c>
      <c r="C399" s="147">
        <v>348.06385000000006</v>
      </c>
      <c r="D399" s="147">
        <v>361.98595199999994</v>
      </c>
      <c r="E399" s="147">
        <v>381.56747999999999</v>
      </c>
      <c r="F399" s="147">
        <v>365.80990000000008</v>
      </c>
      <c r="G399" s="147">
        <v>422.11610999999999</v>
      </c>
      <c r="H399" s="147">
        <v>419.39305700000011</v>
      </c>
      <c r="I399" s="147">
        <v>476.96101299999998</v>
      </c>
      <c r="J399" s="147">
        <v>509.62796700000007</v>
      </c>
      <c r="K399" s="147">
        <v>538.25049999999999</v>
      </c>
      <c r="L399" s="147">
        <v>524.69593900000007</v>
      </c>
      <c r="M399" s="147">
        <v>571.19480499999997</v>
      </c>
      <c r="N399" s="147">
        <v>594.08840899999996</v>
      </c>
      <c r="O399" s="147">
        <v>603.14781800000014</v>
      </c>
      <c r="P399" s="147">
        <v>635.27586200000007</v>
      </c>
      <c r="Q399" s="147">
        <v>638.0880699999999</v>
      </c>
      <c r="R399" s="147">
        <v>692.24012300000004</v>
      </c>
      <c r="S399" s="147">
        <v>714.920793</v>
      </c>
      <c r="T399" s="147">
        <v>663.4818590000001</v>
      </c>
      <c r="U399" s="147">
        <v>693.33854265500008</v>
      </c>
      <c r="V399" s="147">
        <v>699.97100075592539</v>
      </c>
      <c r="W399" s="147">
        <v>708.34452445743875</v>
      </c>
      <c r="X399" s="147">
        <v>707.18507993361277</v>
      </c>
      <c r="Y399" s="147">
        <v>707.13866856227946</v>
      </c>
      <c r="Z399" s="147">
        <v>709.43006381071791</v>
      </c>
      <c r="AA399" s="147">
        <v>712.38353050744809</v>
      </c>
      <c r="AB399" s="147">
        <v>715.09007821846842</v>
      </c>
      <c r="AC399" s="147">
        <v>717.66022747411398</v>
      </c>
      <c r="AD399" s="147">
        <v>720.0518221016996</v>
      </c>
      <c r="AE399" s="147">
        <v>722.86379277378865</v>
      </c>
      <c r="AF399" s="147">
        <v>725.63491488753505</v>
      </c>
      <c r="AG399" s="147">
        <v>728.61772957242522</v>
      </c>
      <c r="AH399" s="139">
        <v>182.30057155166668</v>
      </c>
      <c r="AI399" s="139">
        <v>38.037331354091862</v>
      </c>
      <c r="AJ399" s="152">
        <v>3.1124574460042565E-2</v>
      </c>
      <c r="AK399" s="152">
        <v>4.4780647973694521E-3</v>
      </c>
    </row>
    <row r="400" spans="1:37" ht="13.8" thickBot="1">
      <c r="A400" s="107" t="str">
        <f t="shared" si="20"/>
        <v>Whey_Domestic use</v>
      </c>
      <c r="B400" s="1" t="s">
        <v>135</v>
      </c>
      <c r="C400" s="65">
        <v>1255.6867080000006</v>
      </c>
      <c r="D400" s="65">
        <v>1244.2959759999999</v>
      </c>
      <c r="E400" s="65">
        <v>1332.0915199999997</v>
      </c>
      <c r="F400" s="65">
        <v>1317.6619000000001</v>
      </c>
      <c r="G400" s="65">
        <v>1137.2953940000002</v>
      </c>
      <c r="H400" s="65">
        <v>1334.7043043221938</v>
      </c>
      <c r="I400" s="65">
        <v>1263.9914848380463</v>
      </c>
      <c r="J400" s="65">
        <v>1341.6471300522708</v>
      </c>
      <c r="K400" s="65">
        <v>1376.9222396880891</v>
      </c>
      <c r="L400" s="65">
        <v>1341.6146622145643</v>
      </c>
      <c r="M400" s="65">
        <v>1313.7786253558152</v>
      </c>
      <c r="N400" s="65">
        <v>1283.5440824222264</v>
      </c>
      <c r="O400" s="65">
        <v>1376.5585191959228</v>
      </c>
      <c r="P400" s="65">
        <v>1422.7556295455784</v>
      </c>
      <c r="Q400" s="65">
        <v>1530.0860430230136</v>
      </c>
      <c r="R400" s="65">
        <v>1478.3735536146869</v>
      </c>
      <c r="S400" s="65">
        <v>1504.1607851409015</v>
      </c>
      <c r="T400" s="65">
        <v>1571.0491799910988</v>
      </c>
      <c r="U400" s="65">
        <v>1563.1890049259907</v>
      </c>
      <c r="V400" s="65">
        <v>1578.5125098341175</v>
      </c>
      <c r="W400" s="65">
        <v>1580.7651294289935</v>
      </c>
      <c r="X400" s="65">
        <v>1579.4883072736252</v>
      </c>
      <c r="Y400" s="65">
        <v>1585.030202903471</v>
      </c>
      <c r="Z400" s="65">
        <v>1588.0997291508768</v>
      </c>
      <c r="AA400" s="65">
        <v>1590.1863602509522</v>
      </c>
      <c r="AB400" s="65">
        <v>1592.7540929815505</v>
      </c>
      <c r="AC400" s="65">
        <v>1595.2176130863083</v>
      </c>
      <c r="AD400" s="65">
        <v>1597.6528343649898</v>
      </c>
      <c r="AE400" s="65">
        <v>1599.9823457989978</v>
      </c>
      <c r="AF400" s="65">
        <v>1602.0397000186188</v>
      </c>
      <c r="AG400" s="65">
        <v>1603.879984207648</v>
      </c>
      <c r="AH400" s="158">
        <v>218.61270515986166</v>
      </c>
      <c r="AI400" s="158">
        <v>57.746994188317558</v>
      </c>
      <c r="AJ400" s="157">
        <v>1.5361210292516034E-2</v>
      </c>
      <c r="AK400" s="157">
        <v>3.0603997707630004E-3</v>
      </c>
    </row>
    <row r="401" spans="1:44" ht="13.8" thickBot="1">
      <c r="A401" s="107" t="str">
        <f t="shared" si="20"/>
        <v>Whey_EU market price in EUR/t (EU-14)</v>
      </c>
      <c r="B401" s="2" t="s">
        <v>149</v>
      </c>
      <c r="C401" s="23">
        <v>548.82074583333326</v>
      </c>
      <c r="D401" s="23">
        <v>726.6338783333332</v>
      </c>
      <c r="E401" s="23">
        <v>997.21678250000002</v>
      </c>
      <c r="F401" s="23">
        <v>430.18818749999997</v>
      </c>
      <c r="G401" s="23">
        <v>472.09196750000001</v>
      </c>
      <c r="H401" s="23">
        <v>719.68190000000004</v>
      </c>
      <c r="I401" s="23">
        <v>898.48835166666652</v>
      </c>
      <c r="J401" s="23">
        <v>965.8029141666666</v>
      </c>
      <c r="K401" s="23">
        <v>1016.5215999999999</v>
      </c>
      <c r="L401" s="23">
        <v>962.98345583333332</v>
      </c>
      <c r="M401" s="23">
        <v>753.06637166666667</v>
      </c>
      <c r="N401" s="23">
        <v>705.99703416666659</v>
      </c>
      <c r="O401" s="23">
        <v>866.51808166666672</v>
      </c>
      <c r="P401" s="23">
        <v>717.20795666666663</v>
      </c>
      <c r="Q401" s="23">
        <v>755.8051783333334</v>
      </c>
      <c r="R401" s="23">
        <v>748.68487833333336</v>
      </c>
      <c r="S401" s="23">
        <v>937.7901875</v>
      </c>
      <c r="T401" s="23">
        <v>1186.9796716666667</v>
      </c>
      <c r="U401" s="23">
        <v>711.38745068178525</v>
      </c>
      <c r="V401" s="23">
        <v>693.65989110813871</v>
      </c>
      <c r="W401" s="23">
        <v>725.50537801072107</v>
      </c>
      <c r="X401" s="23">
        <v>750.59261911570377</v>
      </c>
      <c r="Y401" s="23">
        <v>776.4612864937003</v>
      </c>
      <c r="Z401" s="23">
        <v>800.82349441577321</v>
      </c>
      <c r="AA401" s="23">
        <v>826.58072307545001</v>
      </c>
      <c r="AB401" s="23">
        <v>851.70601208593155</v>
      </c>
      <c r="AC401" s="23">
        <v>876.84210169665039</v>
      </c>
      <c r="AD401" s="23">
        <v>902.14513043234081</v>
      </c>
      <c r="AE401" s="23">
        <v>927.81271461119957</v>
      </c>
      <c r="AF401" s="23">
        <v>953.57834732619165</v>
      </c>
      <c r="AG401" s="23">
        <v>979.68715395528284</v>
      </c>
      <c r="AH401" s="28">
        <v>-14.885185328293801</v>
      </c>
      <c r="AI401" s="28">
        <v>34.301384005798923</v>
      </c>
      <c r="AJ401" s="46">
        <v>-1.5610226703368824E-3</v>
      </c>
      <c r="AK401" s="46">
        <v>2.9744335149726187E-3</v>
      </c>
    </row>
    <row r="402" spans="1:44" ht="13.8" thickBot="1">
      <c r="A402" s="107" t="str">
        <f t="shared" si="20"/>
        <v>Whey_World market price in EUR/t</v>
      </c>
      <c r="B402" s="2" t="s">
        <v>90</v>
      </c>
      <c r="C402" s="23">
        <v>528.38368307729979</v>
      </c>
      <c r="D402" s="23">
        <v>593.18787638494939</v>
      </c>
      <c r="E402" s="23">
        <v>976.34837036596934</v>
      </c>
      <c r="F402" s="23">
        <v>364.43379698219564</v>
      </c>
      <c r="G402" s="23">
        <v>442.84613159542675</v>
      </c>
      <c r="H402" s="23">
        <v>644.11576112439434</v>
      </c>
      <c r="I402" s="23">
        <v>874.26589136195435</v>
      </c>
      <c r="J402" s="23">
        <v>951.86626925677001</v>
      </c>
      <c r="K402" s="23">
        <v>966.64676052939251</v>
      </c>
      <c r="L402" s="23">
        <v>1037.5944196657695</v>
      </c>
      <c r="M402" s="23">
        <v>734.11314695576641</v>
      </c>
      <c r="N402" s="23">
        <v>606.99892529799035</v>
      </c>
      <c r="O402" s="23">
        <v>845.55095746766665</v>
      </c>
      <c r="P402" s="23">
        <v>792.22103144345465</v>
      </c>
      <c r="Q402" s="23">
        <v>820.2678951573447</v>
      </c>
      <c r="R402" s="23">
        <v>764.38449852922804</v>
      </c>
      <c r="S402" s="23">
        <v>1036.8420162381592</v>
      </c>
      <c r="T402" s="23">
        <v>1266.9409523809522</v>
      </c>
      <c r="U402" s="23">
        <v>920.28411190721397</v>
      </c>
      <c r="V402" s="23">
        <v>916.13683551479869</v>
      </c>
      <c r="W402" s="23">
        <v>936.77450757967597</v>
      </c>
      <c r="X402" s="23">
        <v>936.10790107441528</v>
      </c>
      <c r="Y402" s="23">
        <v>946.29960244378674</v>
      </c>
      <c r="Z402" s="23">
        <v>955.32306135312695</v>
      </c>
      <c r="AA402" s="23">
        <v>968.34343839335702</v>
      </c>
      <c r="AB402" s="23">
        <v>979.3178775259704</v>
      </c>
      <c r="AC402" s="23">
        <v>990.7996931636286</v>
      </c>
      <c r="AD402" s="23">
        <v>1002.8319001430096</v>
      </c>
      <c r="AE402" s="23">
        <v>1014.8711348661323</v>
      </c>
      <c r="AF402" s="23">
        <v>1028.0149820768563</v>
      </c>
      <c r="AG402" s="23">
        <v>1041.7199965190664</v>
      </c>
      <c r="AH402" s="28">
        <v>143.76271979273645</v>
      </c>
      <c r="AI402" s="28">
        <v>-32.969030323042261</v>
      </c>
      <c r="AJ402" s="46">
        <v>1.4464259692581862E-2</v>
      </c>
      <c r="AK402" s="46">
        <v>-2.593144685431148E-3</v>
      </c>
    </row>
    <row r="403" spans="1:44" ht="13.8" thickBot="1">
      <c r="A403" s="107" t="str">
        <f t="shared" si="20"/>
        <v>Whey_World market price in USD/t</v>
      </c>
      <c r="B403" s="14" t="s">
        <v>91</v>
      </c>
      <c r="C403" s="33">
        <v>657.35699999999997</v>
      </c>
      <c r="D403" s="33">
        <v>744.80600000000004</v>
      </c>
      <c r="E403" s="33">
        <v>1338.0640000000001</v>
      </c>
      <c r="F403" s="33">
        <v>535.99300000000005</v>
      </c>
      <c r="G403" s="33">
        <v>617.67399999999998</v>
      </c>
      <c r="H403" s="33">
        <v>853.91499999999996</v>
      </c>
      <c r="I403" s="33">
        <v>1216.9390000000001</v>
      </c>
      <c r="J403" s="33">
        <v>1222.9469999999999</v>
      </c>
      <c r="K403" s="33">
        <v>1283.8209999999999</v>
      </c>
      <c r="L403" s="33">
        <v>1378.4449999999999</v>
      </c>
      <c r="M403" s="33">
        <v>814.50800000000004</v>
      </c>
      <c r="N403" s="33">
        <v>671.88900000000001</v>
      </c>
      <c r="O403" s="33">
        <v>955.20299999999997</v>
      </c>
      <c r="P403" s="33">
        <v>935.577</v>
      </c>
      <c r="Q403" s="33">
        <v>918.26900000000001</v>
      </c>
      <c r="R403" s="33">
        <v>873.077</v>
      </c>
      <c r="S403" s="33">
        <v>1225.962</v>
      </c>
      <c r="T403" s="33">
        <v>1330.288</v>
      </c>
      <c r="U403" s="33">
        <v>1003.1096819788633</v>
      </c>
      <c r="V403" s="33">
        <v>998.58915071113063</v>
      </c>
      <c r="W403" s="33">
        <v>1021.0842132618469</v>
      </c>
      <c r="X403" s="33">
        <v>1031.6892706812073</v>
      </c>
      <c r="Y403" s="33">
        <v>1046.7884250630043</v>
      </c>
      <c r="Z403" s="33">
        <v>1058.636507528727</v>
      </c>
      <c r="AA403" s="33">
        <v>1074.373512574964</v>
      </c>
      <c r="AB403" s="33">
        <v>1087.8541893910756</v>
      </c>
      <c r="AC403" s="33">
        <v>1101.9152901076807</v>
      </c>
      <c r="AD403" s="33">
        <v>1116.4275876751608</v>
      </c>
      <c r="AE403" s="33">
        <v>1130.8200530719937</v>
      </c>
      <c r="AF403" s="33">
        <v>1146.0551771813587</v>
      </c>
      <c r="AG403" s="33">
        <v>1161.703597023858</v>
      </c>
      <c r="AH403" s="28">
        <v>-54.782439340378914</v>
      </c>
      <c r="AI403" s="28">
        <v>-24.74963030242975</v>
      </c>
      <c r="AJ403" s="46">
        <v>-4.5037289993317131E-3</v>
      </c>
      <c r="AK403" s="46">
        <v>-1.7551936368767063E-3</v>
      </c>
    </row>
    <row r="404" spans="1:44" ht="13.8" thickBot="1">
      <c r="A404" s="78"/>
      <c r="B404" s="60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  <c r="AF404" s="88"/>
      <c r="AG404" s="88"/>
      <c r="AH404" s="159"/>
      <c r="AI404" s="163"/>
      <c r="AJ404" s="164"/>
      <c r="AK404" s="164"/>
    </row>
    <row r="405" spans="1:44" ht="13.8" thickBot="1">
      <c r="A405" s="78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58"/>
      <c r="AI405" s="163"/>
      <c r="AJ405" s="164"/>
      <c r="AK405" s="164"/>
    </row>
    <row r="406" spans="1:44" ht="15" customHeight="1" thickBot="1">
      <c r="A406" s="78" t="s">
        <v>202</v>
      </c>
      <c r="B406" s="69" t="s">
        <v>258</v>
      </c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210" t="s">
        <v>107</v>
      </c>
      <c r="AI406" s="211"/>
      <c r="AJ406" s="210" t="s">
        <v>124</v>
      </c>
      <c r="AK406" s="211"/>
    </row>
    <row r="407" spans="1:44" ht="13.8" thickBot="1">
      <c r="A407" s="78"/>
      <c r="B407" s="10"/>
      <c r="C407" s="142">
        <v>2005</v>
      </c>
      <c r="D407" s="181">
        <v>2006</v>
      </c>
      <c r="E407" s="181">
        <v>2007</v>
      </c>
      <c r="F407" s="181">
        <v>2008</v>
      </c>
      <c r="G407" s="181">
        <v>2009</v>
      </c>
      <c r="H407" s="181">
        <v>2010</v>
      </c>
      <c r="I407" s="181">
        <v>2011</v>
      </c>
      <c r="J407" s="181">
        <v>2012</v>
      </c>
      <c r="K407" s="181">
        <v>2013</v>
      </c>
      <c r="L407" s="181">
        <v>2014</v>
      </c>
      <c r="M407" s="181">
        <v>2015</v>
      </c>
      <c r="N407" s="181">
        <v>2016</v>
      </c>
      <c r="O407" s="181">
        <v>2017</v>
      </c>
      <c r="P407" s="181">
        <v>2018</v>
      </c>
      <c r="Q407" s="181">
        <v>2019</v>
      </c>
      <c r="R407" s="181">
        <v>2020</v>
      </c>
      <c r="S407" s="181">
        <v>2021</v>
      </c>
      <c r="T407" s="181">
        <v>2022</v>
      </c>
      <c r="U407" s="181">
        <v>2023</v>
      </c>
      <c r="V407" s="181">
        <v>2024</v>
      </c>
      <c r="W407" s="181">
        <v>2025</v>
      </c>
      <c r="X407" s="181">
        <v>2026</v>
      </c>
      <c r="Y407" s="181">
        <v>2027</v>
      </c>
      <c r="Z407" s="181">
        <v>2028</v>
      </c>
      <c r="AA407" s="181">
        <v>2029</v>
      </c>
      <c r="AB407" s="181">
        <v>2030</v>
      </c>
      <c r="AC407" s="181">
        <v>2031</v>
      </c>
      <c r="AD407" s="181">
        <v>2032</v>
      </c>
      <c r="AE407" s="183">
        <v>2033</v>
      </c>
      <c r="AF407" s="183">
        <v>2034</v>
      </c>
      <c r="AG407" s="183">
        <v>2035</v>
      </c>
      <c r="AH407" s="181" t="s">
        <v>229</v>
      </c>
      <c r="AI407" s="181" t="s">
        <v>230</v>
      </c>
      <c r="AJ407" s="181" t="s">
        <v>231</v>
      </c>
      <c r="AK407" s="181" t="s">
        <v>232</v>
      </c>
    </row>
    <row r="408" spans="1:44" ht="13.8" thickBot="1">
      <c r="A408" s="78"/>
      <c r="B408" s="18" t="s">
        <v>100</v>
      </c>
      <c r="C408" s="34">
        <v>33.327760000000005</v>
      </c>
      <c r="D408" s="34">
        <v>32.794680000000007</v>
      </c>
      <c r="E408" s="34">
        <v>33.093770000000006</v>
      </c>
      <c r="F408" s="34">
        <v>33.254300000000001</v>
      </c>
      <c r="G408" s="34">
        <v>32.688090000000003</v>
      </c>
      <c r="H408" s="34">
        <v>32.14056999999999</v>
      </c>
      <c r="I408" s="34">
        <v>31.756619999999998</v>
      </c>
      <c r="J408" s="34">
        <v>31.641334000000004</v>
      </c>
      <c r="K408" s="34">
        <v>31.804106999999998</v>
      </c>
      <c r="L408" s="34">
        <v>31.91883</v>
      </c>
      <c r="M408" s="34">
        <v>32.166203999999993</v>
      </c>
      <c r="N408" s="34">
        <v>32.149423999999996</v>
      </c>
      <c r="O408" s="34">
        <v>31.87501</v>
      </c>
      <c r="P408" s="34">
        <v>31.448831999999999</v>
      </c>
      <c r="Q408" s="34">
        <v>31.226927000000003</v>
      </c>
      <c r="R408" s="34">
        <v>30.953191999999994</v>
      </c>
      <c r="S408" s="34">
        <v>30.488438000000002</v>
      </c>
      <c r="T408" s="34">
        <v>30.143437999999996</v>
      </c>
      <c r="U408" s="34">
        <v>29.983305034109463</v>
      </c>
      <c r="V408" s="34">
        <v>29.775521632991371</v>
      </c>
      <c r="W408" s="34">
        <v>29.467018451478054</v>
      </c>
      <c r="X408" s="34">
        <v>29.177787628819008</v>
      </c>
      <c r="Y408" s="34">
        <v>28.905903770623421</v>
      </c>
      <c r="Z408" s="34">
        <v>28.638297835316415</v>
      </c>
      <c r="AA408" s="34">
        <v>28.374832400881861</v>
      </c>
      <c r="AB408" s="34">
        <v>28.113000872313684</v>
      </c>
      <c r="AC408" s="34">
        <v>27.853477786063181</v>
      </c>
      <c r="AD408" s="34">
        <v>27.596006822105053</v>
      </c>
      <c r="AE408" s="34">
        <v>27.336257003812637</v>
      </c>
      <c r="AF408" s="34">
        <v>27.078387897873355</v>
      </c>
      <c r="AG408" s="34">
        <v>26.8221651247224</v>
      </c>
      <c r="AH408" s="158">
        <v>-1.5289599886301772</v>
      </c>
      <c r="AI408" s="158">
        <v>-3.3828952199807567</v>
      </c>
      <c r="AJ408" s="157">
        <v>-4.9258112673454943E-3</v>
      </c>
      <c r="AK408" s="157">
        <v>-9.8495777578360144E-3</v>
      </c>
    </row>
    <row r="409" spans="1:44" s="99" customFormat="1" ht="13.8" thickBot="1">
      <c r="A409" s="97"/>
      <c r="B409" s="19" t="s">
        <v>98</v>
      </c>
      <c r="C409" s="35">
        <v>22.936398474648488</v>
      </c>
      <c r="D409" s="35">
        <v>22.383296399659141</v>
      </c>
      <c r="E409" s="35">
        <v>22.244790000000002</v>
      </c>
      <c r="F409" s="35">
        <v>22.469339999999999</v>
      </c>
      <c r="G409" s="35">
        <v>21.897070000000003</v>
      </c>
      <c r="H409" s="35">
        <v>21.420959999999994</v>
      </c>
      <c r="I409" s="35">
        <v>21.20823</v>
      </c>
      <c r="J409" s="35">
        <v>21.209884000000002</v>
      </c>
      <c r="K409" s="35">
        <v>21.391727000000003</v>
      </c>
      <c r="L409" s="35">
        <v>21.352640000000001</v>
      </c>
      <c r="M409" s="35">
        <v>21.372303999999996</v>
      </c>
      <c r="N409" s="35">
        <v>21.343094000000001</v>
      </c>
      <c r="O409" s="35">
        <v>21.108040000000003</v>
      </c>
      <c r="P409" s="35">
        <v>20.730311999999998</v>
      </c>
      <c r="Q409" s="35">
        <v>20.478767000000001</v>
      </c>
      <c r="R409" s="35">
        <v>20.235011999999998</v>
      </c>
      <c r="S409" s="35">
        <v>19.923558</v>
      </c>
      <c r="T409" s="35">
        <v>19.798647999999993</v>
      </c>
      <c r="U409" s="35">
        <v>19.680467697299807</v>
      </c>
      <c r="V409" s="35">
        <v>19.537989128666698</v>
      </c>
      <c r="W409" s="35">
        <v>19.298380146996763</v>
      </c>
      <c r="X409" s="35">
        <v>19.083360321381576</v>
      </c>
      <c r="Y409" s="35">
        <v>18.883017582652027</v>
      </c>
      <c r="Z409" s="35">
        <v>18.68264128987461</v>
      </c>
      <c r="AA409" s="35">
        <v>18.483238435278388</v>
      </c>
      <c r="AB409" s="35">
        <v>18.285356939717847</v>
      </c>
      <c r="AC409" s="35">
        <v>18.089353610062965</v>
      </c>
      <c r="AD409" s="35">
        <v>17.895323946994541</v>
      </c>
      <c r="AE409" s="35">
        <v>17.699117431252532</v>
      </c>
      <c r="AF409" s="35">
        <v>17.504903529306866</v>
      </c>
      <c r="AG409" s="35">
        <v>17.312580742653694</v>
      </c>
      <c r="AH409" s="28">
        <v>-1.4690557675667328</v>
      </c>
      <c r="AI409" s="28">
        <v>-2.4883104897795754</v>
      </c>
      <c r="AJ409" s="46">
        <v>-7.1312698589028403E-3</v>
      </c>
      <c r="AK409" s="46">
        <v>-1.1128737360903362E-2</v>
      </c>
      <c r="AL409"/>
      <c r="AM409"/>
      <c r="AN409"/>
      <c r="AO409" s="97"/>
      <c r="AP409" s="97"/>
      <c r="AQ409" s="97"/>
      <c r="AR409" s="97"/>
    </row>
    <row r="410" spans="1:44" s="99" customFormat="1" ht="13.8" thickBot="1">
      <c r="A410" s="97"/>
      <c r="B410" s="19" t="s">
        <v>99</v>
      </c>
      <c r="C410" s="35">
        <v>10.391361525351515</v>
      </c>
      <c r="D410" s="35">
        <v>10.411383600340862</v>
      </c>
      <c r="E410" s="35">
        <v>10.848980000000001</v>
      </c>
      <c r="F410" s="35">
        <v>10.78496</v>
      </c>
      <c r="G410" s="35">
        <v>10.79102</v>
      </c>
      <c r="H410" s="35">
        <v>10.719609999999999</v>
      </c>
      <c r="I410" s="35">
        <v>10.548389999999999</v>
      </c>
      <c r="J410" s="35">
        <v>10.431449999999998</v>
      </c>
      <c r="K410" s="35">
        <v>10.412379999999997</v>
      </c>
      <c r="L410" s="35">
        <v>10.566189999999999</v>
      </c>
      <c r="M410" s="35">
        <v>10.793899999999997</v>
      </c>
      <c r="N410" s="35">
        <v>10.806329999999999</v>
      </c>
      <c r="O410" s="35">
        <v>10.766969999999997</v>
      </c>
      <c r="P410" s="35">
        <v>10.71852</v>
      </c>
      <c r="Q410" s="35">
        <v>10.748160000000002</v>
      </c>
      <c r="R410" s="35">
        <v>10.718179999999998</v>
      </c>
      <c r="S410" s="35">
        <v>10.56488</v>
      </c>
      <c r="T410" s="35">
        <v>10.34479</v>
      </c>
      <c r="U410" s="35">
        <v>10.30283733680966</v>
      </c>
      <c r="V410" s="35">
        <v>10.237532504324674</v>
      </c>
      <c r="W410" s="35">
        <v>10.168638304481293</v>
      </c>
      <c r="X410" s="35">
        <v>10.09442730743743</v>
      </c>
      <c r="Y410" s="35">
        <v>10.022886187971395</v>
      </c>
      <c r="Z410" s="35">
        <v>9.9556565454418067</v>
      </c>
      <c r="AA410" s="35">
        <v>9.891593965603473</v>
      </c>
      <c r="AB410" s="35">
        <v>9.8276439325958371</v>
      </c>
      <c r="AC410" s="35">
        <v>9.764124176000216</v>
      </c>
      <c r="AD410" s="35">
        <v>9.7006828751105125</v>
      </c>
      <c r="AE410" s="35">
        <v>9.6371395725601054</v>
      </c>
      <c r="AF410" s="35">
        <v>9.5734843685664899</v>
      </c>
      <c r="AG410" s="35">
        <v>9.5095843820687058</v>
      </c>
      <c r="AH410" s="28">
        <v>-5.9904221063446172E-2</v>
      </c>
      <c r="AI410" s="28">
        <v>-0.89458473020117957</v>
      </c>
      <c r="AJ410" s="46">
        <v>-5.7395530934869045E-4</v>
      </c>
      <c r="AK410" s="46">
        <v>-7.4642058840624914E-3</v>
      </c>
      <c r="AL410"/>
      <c r="AM410"/>
      <c r="AN410"/>
      <c r="AO410" s="97"/>
      <c r="AP410" s="97"/>
      <c r="AQ410" s="97"/>
      <c r="AR410" s="97"/>
    </row>
    <row r="411" spans="1:44" ht="13.8" thickBot="1">
      <c r="A411" s="107" t="s">
        <v>206</v>
      </c>
      <c r="B411" s="1" t="s">
        <v>33</v>
      </c>
      <c r="C411" s="65">
        <v>7462.0850499999988</v>
      </c>
      <c r="D411" s="65">
        <v>7416.0732989999997</v>
      </c>
      <c r="E411" s="65">
        <v>7448.095996</v>
      </c>
      <c r="F411" s="65">
        <v>7327.1343719999995</v>
      </c>
      <c r="G411" s="65">
        <v>7237.6053180000017</v>
      </c>
      <c r="H411" s="65">
        <v>7304.2952379999988</v>
      </c>
      <c r="I411" s="65">
        <v>7272.2306289999997</v>
      </c>
      <c r="J411" s="65">
        <v>6992.8185369999992</v>
      </c>
      <c r="K411" s="65">
        <v>6664.1625490000006</v>
      </c>
      <c r="L411" s="65">
        <v>6810.5466285317198</v>
      </c>
      <c r="M411" s="65">
        <v>6983.0480619999998</v>
      </c>
      <c r="N411" s="65">
        <v>7193.345741000001</v>
      </c>
      <c r="O411" s="65">
        <v>7217.352699</v>
      </c>
      <c r="P411" s="65">
        <v>7329.7104919999983</v>
      </c>
      <c r="Q411" s="65">
        <v>7208.8133949999992</v>
      </c>
      <c r="R411" s="65">
        <v>7150.8636710000001</v>
      </c>
      <c r="S411" s="65">
        <v>7113.9038459999992</v>
      </c>
      <c r="T411" s="65">
        <v>6933.5023370000017</v>
      </c>
      <c r="U411" s="65">
        <v>6813.1619226749999</v>
      </c>
      <c r="V411" s="65">
        <v>6760.4418156987258</v>
      </c>
      <c r="W411" s="65">
        <v>6722.1641568944824</v>
      </c>
      <c r="X411" s="65">
        <v>6678.2197998477923</v>
      </c>
      <c r="Y411" s="65">
        <v>6638.1260033798899</v>
      </c>
      <c r="Z411" s="65">
        <v>6598.8977566845042</v>
      </c>
      <c r="AA411" s="65">
        <v>6557.9705404873548</v>
      </c>
      <c r="AB411" s="65">
        <v>6515.3233502369321</v>
      </c>
      <c r="AC411" s="65">
        <v>6474.8614938102037</v>
      </c>
      <c r="AD411" s="65">
        <v>6434.3906921559565</v>
      </c>
      <c r="AE411" s="65">
        <v>6393.5735033398669</v>
      </c>
      <c r="AF411" s="65">
        <v>6352.8979756610643</v>
      </c>
      <c r="AG411" s="65">
        <v>6311.8704998724252</v>
      </c>
      <c r="AH411" s="158">
        <v>-22.881203108332556</v>
      </c>
      <c r="AI411" s="158">
        <v>-641.65220201924149</v>
      </c>
      <c r="AJ411" s="157">
        <v>-3.2846498458354744E-4</v>
      </c>
      <c r="AK411" s="157">
        <v>-8.0355681458723627E-3</v>
      </c>
    </row>
    <row r="412" spans="1:44" ht="13.8" thickBot="1">
      <c r="A412" s="78"/>
      <c r="B412" s="2" t="s">
        <v>34</v>
      </c>
      <c r="C412" s="23">
        <v>1.2983910000000001</v>
      </c>
      <c r="D412" s="23">
        <v>2.8857010000000001</v>
      </c>
      <c r="E412" s="23">
        <v>3.5955169999999996</v>
      </c>
      <c r="F412" s="23">
        <v>1.290896</v>
      </c>
      <c r="G412" s="23">
        <v>1.6621239999999999</v>
      </c>
      <c r="H412" s="23">
        <v>0.53830600000000006</v>
      </c>
      <c r="I412" s="23">
        <v>1.0251189999999999</v>
      </c>
      <c r="J412" s="23">
        <v>2.2816670000000001</v>
      </c>
      <c r="K412" s="23">
        <v>1.541344</v>
      </c>
      <c r="L412" s="23">
        <v>0.97663300000000008</v>
      </c>
      <c r="M412" s="23">
        <v>1.1908109999999998</v>
      </c>
      <c r="N412" s="23">
        <v>1.6170440000000001</v>
      </c>
      <c r="O412" s="23">
        <v>1.8181720000000001</v>
      </c>
      <c r="P412" s="23">
        <v>2.2896619999999999</v>
      </c>
      <c r="Q412" s="23">
        <v>2.3511329999999999</v>
      </c>
      <c r="R412" s="23">
        <v>2.2782530000000003</v>
      </c>
      <c r="S412" s="23">
        <v>0.851302</v>
      </c>
      <c r="T412" s="23">
        <v>0.95128599999999996</v>
      </c>
      <c r="U412" s="23">
        <v>0.28538580000000002</v>
      </c>
      <c r="V412" s="23">
        <v>0.28538580000000002</v>
      </c>
      <c r="W412" s="23">
        <v>1</v>
      </c>
      <c r="X412" s="23">
        <v>1</v>
      </c>
      <c r="Y412" s="23">
        <v>1</v>
      </c>
      <c r="Z412" s="23">
        <v>1</v>
      </c>
      <c r="AA412" s="23">
        <v>1</v>
      </c>
      <c r="AB412" s="23">
        <v>1</v>
      </c>
      <c r="AC412" s="23">
        <v>1</v>
      </c>
      <c r="AD412" s="23">
        <v>1</v>
      </c>
      <c r="AE412" s="23">
        <v>1</v>
      </c>
      <c r="AF412" s="23">
        <v>1</v>
      </c>
      <c r="AG412" s="23">
        <v>1</v>
      </c>
      <c r="AH412" s="28">
        <v>-0.92005206666666628</v>
      </c>
      <c r="AI412" s="28">
        <v>0.30400873333333323</v>
      </c>
      <c r="AJ412" s="46">
        <v>-8.0789283634069731E-2</v>
      </c>
      <c r="AK412" s="46">
        <v>3.0662205773572593E-2</v>
      </c>
    </row>
    <row r="413" spans="1:44" ht="13.8" thickBot="1">
      <c r="A413" s="78"/>
      <c r="B413" s="2" t="s">
        <v>35</v>
      </c>
      <c r="C413" s="23">
        <v>70.827790999999991</v>
      </c>
      <c r="D413" s="23">
        <v>54.671036999999998</v>
      </c>
      <c r="E413" s="23">
        <v>54.943915000000004</v>
      </c>
      <c r="F413" s="23">
        <v>47.223022</v>
      </c>
      <c r="G413" s="23">
        <v>62.912639999999996</v>
      </c>
      <c r="H413" s="23">
        <v>122.243421</v>
      </c>
      <c r="I413" s="23">
        <v>161.79199799999998</v>
      </c>
      <c r="J413" s="23">
        <v>175.388938</v>
      </c>
      <c r="K413" s="23">
        <v>121.26232899999999</v>
      </c>
      <c r="L413" s="23">
        <v>131.001195</v>
      </c>
      <c r="M413" s="23">
        <v>190.128964</v>
      </c>
      <c r="N413" s="23">
        <v>228.250114</v>
      </c>
      <c r="O413" s="23">
        <v>246.31357399999999</v>
      </c>
      <c r="P413" s="23">
        <v>245.50149999999999</v>
      </c>
      <c r="Q413" s="23">
        <v>235.594652</v>
      </c>
      <c r="R413" s="23">
        <v>235.01851300000001</v>
      </c>
      <c r="S413" s="23">
        <v>217.543071</v>
      </c>
      <c r="T413" s="23">
        <v>198.28749199999999</v>
      </c>
      <c r="U413" s="23">
        <v>223.07342849999998</v>
      </c>
      <c r="V413" s="23">
        <v>229.76563135499998</v>
      </c>
      <c r="W413" s="23">
        <v>215</v>
      </c>
      <c r="X413" s="23">
        <v>207.62084304769934</v>
      </c>
      <c r="Y413" s="23">
        <v>200.24168609539868</v>
      </c>
      <c r="Z413" s="23">
        <v>192.86252914309802</v>
      </c>
      <c r="AA413" s="23">
        <v>185.48337219079735</v>
      </c>
      <c r="AB413" s="23">
        <v>178.10421523849669</v>
      </c>
      <c r="AC413" s="23">
        <v>170.72505828619603</v>
      </c>
      <c r="AD413" s="23">
        <v>163.34590133389537</v>
      </c>
      <c r="AE413" s="23">
        <v>155.96674438159471</v>
      </c>
      <c r="AF413" s="23">
        <v>148.58758742929405</v>
      </c>
      <c r="AG413" s="23">
        <v>141.21574792739199</v>
      </c>
      <c r="AH413" s="28">
        <v>60.153575499999988</v>
      </c>
      <c r="AI413" s="28">
        <v>-71.752249239274676</v>
      </c>
      <c r="AJ413" s="46">
        <v>3.3748757216747409E-2</v>
      </c>
      <c r="AK413" s="46">
        <v>-3.3658275117437686E-2</v>
      </c>
    </row>
    <row r="414" spans="1:44" ht="13.8" thickBot="1">
      <c r="A414" s="78"/>
      <c r="B414" s="1" t="s">
        <v>36</v>
      </c>
      <c r="C414" s="65">
        <v>7392.5556499999993</v>
      </c>
      <c r="D414" s="65">
        <v>7364.2879629999998</v>
      </c>
      <c r="E414" s="65">
        <v>7396.7475979999999</v>
      </c>
      <c r="F414" s="65">
        <v>7281.2022459999998</v>
      </c>
      <c r="G414" s="65">
        <v>7176.3548020000026</v>
      </c>
      <c r="H414" s="65">
        <v>7182.590122999999</v>
      </c>
      <c r="I414" s="65">
        <v>7111.4637499999999</v>
      </c>
      <c r="J414" s="65">
        <v>6819.7112659999993</v>
      </c>
      <c r="K414" s="65">
        <v>6544.4415640000007</v>
      </c>
      <c r="L414" s="65">
        <v>6680.5220665317202</v>
      </c>
      <c r="M414" s="65">
        <v>6794.1099090000007</v>
      </c>
      <c r="N414" s="65">
        <v>6966.7126710000002</v>
      </c>
      <c r="O414" s="65">
        <v>6972.8572970000005</v>
      </c>
      <c r="P414" s="65">
        <v>7086.4986539999982</v>
      </c>
      <c r="Q414" s="65">
        <v>6975.5698759999996</v>
      </c>
      <c r="R414" s="65">
        <v>6918.1234110000005</v>
      </c>
      <c r="S414" s="65">
        <v>6897.2120769999992</v>
      </c>
      <c r="T414" s="65">
        <v>6736.1661310000018</v>
      </c>
      <c r="U414" s="65">
        <v>6590.3738799749999</v>
      </c>
      <c r="V414" s="65">
        <v>6530.961570143726</v>
      </c>
      <c r="W414" s="65">
        <v>6508.1641568944824</v>
      </c>
      <c r="X414" s="65">
        <v>6471.5989568000932</v>
      </c>
      <c r="Y414" s="65">
        <v>6438.8843172844909</v>
      </c>
      <c r="Z414" s="65">
        <v>6407.0352275414061</v>
      </c>
      <c r="AA414" s="65">
        <v>6373.4871682965577</v>
      </c>
      <c r="AB414" s="65">
        <v>6338.219134998435</v>
      </c>
      <c r="AC414" s="65">
        <v>6305.1364355240075</v>
      </c>
      <c r="AD414" s="65">
        <v>6272.0447908220613</v>
      </c>
      <c r="AE414" s="65">
        <v>6238.6067589582726</v>
      </c>
      <c r="AF414" s="65">
        <v>6205.31038823177</v>
      </c>
      <c r="AG414" s="65">
        <v>6171.6547519450332</v>
      </c>
      <c r="AH414" s="158">
        <v>-83.954830675000267</v>
      </c>
      <c r="AI414" s="158">
        <v>-569.59594404663403</v>
      </c>
      <c r="AJ414" s="157">
        <v>-1.2369327174957334E-3</v>
      </c>
      <c r="AK414" s="157">
        <v>-7.3295465421423511E-3</v>
      </c>
    </row>
    <row r="415" spans="1:44" ht="13.8" thickBot="1">
      <c r="A415" s="107" t="s">
        <v>203</v>
      </c>
      <c r="B415" s="113" t="s">
        <v>37</v>
      </c>
      <c r="C415" s="147">
        <v>428.86315300000001</v>
      </c>
      <c r="D415" s="147">
        <v>474.76348300000001</v>
      </c>
      <c r="E415" s="147">
        <v>396.37651299999999</v>
      </c>
      <c r="F415" s="147">
        <v>284.53222600000004</v>
      </c>
      <c r="G415" s="147">
        <v>341.613315</v>
      </c>
      <c r="H415" s="147">
        <v>345.93178899999998</v>
      </c>
      <c r="I415" s="147">
        <v>351.58798300000001</v>
      </c>
      <c r="J415" s="147">
        <v>327.52436999999998</v>
      </c>
      <c r="K415" s="147">
        <v>338.30886099999998</v>
      </c>
      <c r="L415" s="147">
        <v>341.538095</v>
      </c>
      <c r="M415" s="147">
        <v>330.13228999999995</v>
      </c>
      <c r="N415" s="147">
        <v>350.59002100000004</v>
      </c>
      <c r="O415" s="147">
        <v>347.70194600000002</v>
      </c>
      <c r="P415" s="147">
        <v>371.05633500000005</v>
      </c>
      <c r="Q415" s="147">
        <v>386.57436300000001</v>
      </c>
      <c r="R415" s="147">
        <v>306.304575</v>
      </c>
      <c r="S415" s="147">
        <v>284.454609</v>
      </c>
      <c r="T415" s="147">
        <v>352.83037099999996</v>
      </c>
      <c r="U415" s="147">
        <v>345.77376357999998</v>
      </c>
      <c r="V415" s="147">
        <v>342.71390763931481</v>
      </c>
      <c r="W415" s="147">
        <v>367.37600147568389</v>
      </c>
      <c r="X415" s="147">
        <v>369.24792070939873</v>
      </c>
      <c r="Y415" s="147">
        <v>371.96746352766263</v>
      </c>
      <c r="Z415" s="147">
        <v>375.05146855264155</v>
      </c>
      <c r="AA415" s="147">
        <v>379.28569845898295</v>
      </c>
      <c r="AB415" s="147">
        <v>383.9380537372806</v>
      </c>
      <c r="AC415" s="147">
        <v>387.67293549770966</v>
      </c>
      <c r="AD415" s="147">
        <v>391.38119250348421</v>
      </c>
      <c r="AE415" s="147">
        <v>395.22801953873085</v>
      </c>
      <c r="AF415" s="147">
        <v>399.01252383529265</v>
      </c>
      <c r="AG415" s="147">
        <v>400.34491156683646</v>
      </c>
      <c r="AH415" s="139">
        <v>-11.454156806666731</v>
      </c>
      <c r="AI415" s="139">
        <v>72.658663706836535</v>
      </c>
      <c r="AJ415" s="152">
        <v>-3.4298650792207752E-3</v>
      </c>
      <c r="AK415" s="152">
        <v>1.6829197371430293E-2</v>
      </c>
    </row>
    <row r="416" spans="1:44" ht="13.8" thickBot="1">
      <c r="A416" s="107" t="s">
        <v>204</v>
      </c>
      <c r="B416" s="113" t="s">
        <v>38</v>
      </c>
      <c r="C416" s="147">
        <v>391.27712699999995</v>
      </c>
      <c r="D416" s="147">
        <v>381.62423100000001</v>
      </c>
      <c r="E416" s="147">
        <v>317.38172499999996</v>
      </c>
      <c r="F416" s="147">
        <v>382.56705299999999</v>
      </c>
      <c r="G416" s="147">
        <v>320.027761</v>
      </c>
      <c r="H416" s="147">
        <v>492.649539</v>
      </c>
      <c r="I416" s="147">
        <v>597.06638800000007</v>
      </c>
      <c r="J416" s="147">
        <v>462.50011499999999</v>
      </c>
      <c r="K416" s="147">
        <v>420.04418400000003</v>
      </c>
      <c r="L416" s="147">
        <v>482.049712</v>
      </c>
      <c r="M416" s="147">
        <v>506.47740199999998</v>
      </c>
      <c r="N416" s="147">
        <v>584.69085900000005</v>
      </c>
      <c r="O416" s="147">
        <v>612.70638100000008</v>
      </c>
      <c r="P416" s="147">
        <v>594.63618500000007</v>
      </c>
      <c r="Q416" s="147">
        <v>576.57734400000004</v>
      </c>
      <c r="R416" s="147">
        <v>592.75151199999993</v>
      </c>
      <c r="S416" s="147">
        <v>567.32925399999999</v>
      </c>
      <c r="T416" s="147">
        <v>512.78365099999996</v>
      </c>
      <c r="U416" s="147">
        <v>487.14446844999992</v>
      </c>
      <c r="V416" s="147">
        <v>476.69852615388891</v>
      </c>
      <c r="W416" s="147">
        <v>492.99170560161576</v>
      </c>
      <c r="X416" s="147">
        <v>496.67984607002495</v>
      </c>
      <c r="Y416" s="147">
        <v>501.22904863861777</v>
      </c>
      <c r="Z416" s="147">
        <v>505.60463681948261</v>
      </c>
      <c r="AA416" s="147">
        <v>509.66181566399922</v>
      </c>
      <c r="AB416" s="147">
        <v>513.60490569162266</v>
      </c>
      <c r="AC416" s="147">
        <v>517.79195953572355</v>
      </c>
      <c r="AD416" s="147">
        <v>521.9839796706716</v>
      </c>
      <c r="AE416" s="147">
        <v>526.13701533770063</v>
      </c>
      <c r="AF416" s="147">
        <v>530.30471874887144</v>
      </c>
      <c r="AG416" s="147">
        <v>534.39651411199043</v>
      </c>
      <c r="AH416" s="139">
        <v>29.215562149999982</v>
      </c>
      <c r="AI416" s="139">
        <v>11.977389628657079</v>
      </c>
      <c r="AJ416" s="152">
        <v>5.7714099842468159E-3</v>
      </c>
      <c r="AK416" s="152">
        <v>1.8907780229644455E-3</v>
      </c>
    </row>
    <row r="417" spans="1:44" s="50" customFormat="1" ht="13.8" thickBot="1">
      <c r="A417" s="107" t="s">
        <v>205</v>
      </c>
      <c r="B417" s="116" t="s">
        <v>70</v>
      </c>
      <c r="C417" s="146">
        <v>-37.586026000000061</v>
      </c>
      <c r="D417" s="146">
        <v>-93.139251999999999</v>
      </c>
      <c r="E417" s="146">
        <v>-78.994788000000028</v>
      </c>
      <c r="F417" s="146">
        <v>98.03482699999995</v>
      </c>
      <c r="G417" s="146">
        <v>-21.585554000000002</v>
      </c>
      <c r="H417" s="146">
        <v>146.71775000000002</v>
      </c>
      <c r="I417" s="146">
        <v>245.47840500000007</v>
      </c>
      <c r="J417" s="146">
        <v>134.97574500000002</v>
      </c>
      <c r="K417" s="146">
        <v>81.735323000000051</v>
      </c>
      <c r="L417" s="146">
        <v>140.511617</v>
      </c>
      <c r="M417" s="146">
        <v>176.34511200000003</v>
      </c>
      <c r="N417" s="146">
        <v>234.10083800000001</v>
      </c>
      <c r="O417" s="146">
        <v>265.00443500000006</v>
      </c>
      <c r="P417" s="146">
        <v>223.57985000000002</v>
      </c>
      <c r="Q417" s="146">
        <v>190.00298100000003</v>
      </c>
      <c r="R417" s="146">
        <v>286.44693699999993</v>
      </c>
      <c r="S417" s="146">
        <v>282.87464499999999</v>
      </c>
      <c r="T417" s="146">
        <v>159.95328000000001</v>
      </c>
      <c r="U417" s="146">
        <v>141.37070486999994</v>
      </c>
      <c r="V417" s="146">
        <v>133.98461851457409</v>
      </c>
      <c r="W417" s="146">
        <v>125.61570412593187</v>
      </c>
      <c r="X417" s="146">
        <v>127.43192536062622</v>
      </c>
      <c r="Y417" s="146">
        <v>129.26158511095514</v>
      </c>
      <c r="Z417" s="146">
        <v>130.55316826684106</v>
      </c>
      <c r="AA417" s="146">
        <v>130.37611720501627</v>
      </c>
      <c r="AB417" s="146">
        <v>129.66685195434206</v>
      </c>
      <c r="AC417" s="146">
        <v>130.11902403801389</v>
      </c>
      <c r="AD417" s="146">
        <v>130.60278716718739</v>
      </c>
      <c r="AE417" s="146">
        <v>130.90899579896978</v>
      </c>
      <c r="AF417" s="146">
        <v>131.29219491357878</v>
      </c>
      <c r="AG417" s="146">
        <v>134.05160254515397</v>
      </c>
      <c r="AH417" s="154">
        <v>40.669718956666571</v>
      </c>
      <c r="AI417" s="154">
        <v>-60.681274078179314</v>
      </c>
      <c r="AJ417" s="152">
        <v>2.370317075994393E-2</v>
      </c>
      <c r="AK417" s="152">
        <v>-3.0637843803670739E-2</v>
      </c>
      <c r="AL417"/>
      <c r="AM417"/>
      <c r="AN417"/>
      <c r="AO417" s="95"/>
      <c r="AP417" s="95"/>
      <c r="AQ417" s="95"/>
      <c r="AR417" s="95"/>
    </row>
    <row r="418" spans="1:44" ht="13.8" thickBot="1">
      <c r="A418" s="107" t="s">
        <v>207</v>
      </c>
      <c r="B418" s="1" t="s">
        <v>135</v>
      </c>
      <c r="C418" s="65">
        <v>7430.1416759999984</v>
      </c>
      <c r="D418" s="65">
        <v>7457.4272149999997</v>
      </c>
      <c r="E418" s="65">
        <v>7475.7423859999999</v>
      </c>
      <c r="F418" s="65">
        <v>7183.1674189999994</v>
      </c>
      <c r="G418" s="65">
        <v>7197.9403560000019</v>
      </c>
      <c r="H418" s="65">
        <v>7035.8723729999983</v>
      </c>
      <c r="I418" s="65">
        <v>6865.9853450000001</v>
      </c>
      <c r="J418" s="65">
        <v>6684.7355209999996</v>
      </c>
      <c r="K418" s="65">
        <v>6462.7062410000008</v>
      </c>
      <c r="L418" s="65">
        <v>6540.01044953172</v>
      </c>
      <c r="M418" s="65">
        <v>6617.7647969999998</v>
      </c>
      <c r="N418" s="65">
        <v>6732.6118330000008</v>
      </c>
      <c r="O418" s="65">
        <v>6707.8528619999997</v>
      </c>
      <c r="P418" s="65">
        <v>6862.918803999999</v>
      </c>
      <c r="Q418" s="65">
        <v>6785.566894999999</v>
      </c>
      <c r="R418" s="65">
        <v>6631.6764739999999</v>
      </c>
      <c r="S418" s="65">
        <v>6614.2709225982881</v>
      </c>
      <c r="T418" s="65">
        <v>6580.599120825409</v>
      </c>
      <c r="U418" s="65">
        <v>6452.3977020662423</v>
      </c>
      <c r="V418" s="65">
        <v>6387.827050646476</v>
      </c>
      <c r="W418" s="65">
        <v>6372.4489475623031</v>
      </c>
      <c r="X418" s="65">
        <v>6346.8701026500603</v>
      </c>
      <c r="Y418" s="65">
        <v>6314.1294041926285</v>
      </c>
      <c r="Z418" s="65">
        <v>6278.896119259216</v>
      </c>
      <c r="AA418" s="65">
        <v>6243.6377880199725</v>
      </c>
      <c r="AB418" s="65">
        <v>6208.8054457413973</v>
      </c>
      <c r="AC418" s="65">
        <v>6175.4334861191755</v>
      </c>
      <c r="AD418" s="65">
        <v>6141.7637276392043</v>
      </c>
      <c r="AE418" s="65">
        <v>6107.3214197460775</v>
      </c>
      <c r="AF418" s="65">
        <v>6074.53591168815</v>
      </c>
      <c r="AG418" s="65">
        <v>6037.8388404369871</v>
      </c>
      <c r="AH418" s="158">
        <v>-122.05312050335397</v>
      </c>
      <c r="AI418" s="158">
        <v>-511.25040805965909</v>
      </c>
      <c r="AJ418" s="157">
        <v>-1.8448083482934408E-3</v>
      </c>
      <c r="AK418" s="157">
        <v>-6.7504339223266596E-3</v>
      </c>
    </row>
    <row r="419" spans="1:44" ht="13.8" thickBot="1">
      <c r="A419" s="78"/>
      <c r="B419" s="22" t="s">
        <v>292</v>
      </c>
      <c r="C419" s="42">
        <v>11.971040286121047</v>
      </c>
      <c r="D419" s="42">
        <v>11.97722809763418</v>
      </c>
      <c r="E419" s="42">
        <v>11.964631990749517</v>
      </c>
      <c r="F419" s="42">
        <v>11.45801342056421</v>
      </c>
      <c r="G419" s="42">
        <v>11.445673634677087</v>
      </c>
      <c r="H419" s="42">
        <v>11.169024939724901</v>
      </c>
      <c r="I419" s="42">
        <v>10.88447729746426</v>
      </c>
      <c r="J419" s="42">
        <v>10.581216257570039</v>
      </c>
      <c r="K419" s="42">
        <v>10.219155791053412</v>
      </c>
      <c r="L419" s="42">
        <v>10.328122470744205</v>
      </c>
      <c r="M419" s="42">
        <v>10.429172945701737</v>
      </c>
      <c r="N419" s="42">
        <v>10.586177257699676</v>
      </c>
      <c r="O419" s="42">
        <v>10.530144868019445</v>
      </c>
      <c r="P419" s="42">
        <v>10.752972273226629</v>
      </c>
      <c r="Q419" s="42">
        <v>10.607186465748939</v>
      </c>
      <c r="R419" s="42">
        <v>10.35657162327815</v>
      </c>
      <c r="S419" s="42">
        <v>10.337126477411545</v>
      </c>
      <c r="T419" s="42">
        <v>10.260731806412423</v>
      </c>
      <c r="U419" s="42">
        <v>10.002419675991089</v>
      </c>
      <c r="V419" s="42">
        <v>9.8924943415839088</v>
      </c>
      <c r="W419" s="42">
        <v>9.8921115873167658</v>
      </c>
      <c r="X419" s="42">
        <v>9.8689247910742015</v>
      </c>
      <c r="Y419" s="42">
        <v>9.8293810774215711</v>
      </c>
      <c r="Z419" s="42">
        <v>9.7843134230073066</v>
      </c>
      <c r="AA419" s="42">
        <v>9.7393651042191109</v>
      </c>
      <c r="AB419" s="42">
        <v>9.6961944595466658</v>
      </c>
      <c r="AC419" s="42">
        <v>9.6562380525625215</v>
      </c>
      <c r="AD419" s="42">
        <v>9.6167208031455278</v>
      </c>
      <c r="AE419" s="42">
        <v>9.5769914976395469</v>
      </c>
      <c r="AF419" s="42">
        <v>9.5408728340299138</v>
      </c>
      <c r="AG419" s="42">
        <v>9.4996379919318716</v>
      </c>
      <c r="AH419" s="28">
        <v>-0.3615237954242172</v>
      </c>
      <c r="AI419" s="28">
        <v>-0.70045466133981371</v>
      </c>
      <c r="AJ419" s="46">
        <v>-3.4768950984830839E-3</v>
      </c>
      <c r="AK419" s="46">
        <v>-5.9110532508412916E-3</v>
      </c>
    </row>
    <row r="420" spans="1:44" ht="13.8" thickBot="1">
      <c r="A420" s="78"/>
      <c r="B420" s="2" t="s">
        <v>89</v>
      </c>
      <c r="C420" s="23">
        <v>2931.0056</v>
      </c>
      <c r="D420" s="23">
        <v>3140.7307500000002</v>
      </c>
      <c r="E420" s="23">
        <v>3020.442</v>
      </c>
      <c r="F420" s="23">
        <v>3197.1676666666699</v>
      </c>
      <c r="G420" s="23">
        <v>3201.3270833333299</v>
      </c>
      <c r="H420" s="23">
        <v>3205.0812500000002</v>
      </c>
      <c r="I420" s="23">
        <v>3524.346</v>
      </c>
      <c r="J420" s="23">
        <v>3828.2696666666702</v>
      </c>
      <c r="K420" s="23">
        <v>3792.7359999999999</v>
      </c>
      <c r="L420" s="23">
        <v>3656.2674166666702</v>
      </c>
      <c r="M420" s="23">
        <v>3732.3474166666701</v>
      </c>
      <c r="N420" s="23">
        <v>3660.57508333333</v>
      </c>
      <c r="O420" s="23">
        <v>3788.0900833333299</v>
      </c>
      <c r="P420" s="23">
        <v>3784.3045833333299</v>
      </c>
      <c r="Q420" s="23">
        <v>3585.9850000000001</v>
      </c>
      <c r="R420" s="23">
        <v>3534.5</v>
      </c>
      <c r="S420" s="23">
        <v>3940</v>
      </c>
      <c r="T420" s="23">
        <v>4955</v>
      </c>
      <c r="U420" s="23">
        <v>4875</v>
      </c>
      <c r="V420" s="23">
        <v>4422.5653207005698</v>
      </c>
      <c r="W420" s="23">
        <v>4330.985604110203</v>
      </c>
      <c r="X420" s="23">
        <v>4363.6184911173259</v>
      </c>
      <c r="Y420" s="23">
        <v>4428.42283996066</v>
      </c>
      <c r="Z420" s="23">
        <v>4511.6277521454622</v>
      </c>
      <c r="AA420" s="23">
        <v>4600.7477644462606</v>
      </c>
      <c r="AB420" s="23">
        <v>4684.0564817230579</v>
      </c>
      <c r="AC420" s="23">
        <v>4769.2806208001048</v>
      </c>
      <c r="AD420" s="23">
        <v>4858.575526011964</v>
      </c>
      <c r="AE420" s="23">
        <v>4943.652256364252</v>
      </c>
      <c r="AF420" s="23">
        <v>5036.625409092554</v>
      </c>
      <c r="AG420" s="23">
        <v>5131.5975964114332</v>
      </c>
      <c r="AH420" s="28">
        <v>874.88277777777694</v>
      </c>
      <c r="AI420" s="28">
        <v>541.59759641143319</v>
      </c>
      <c r="AJ420" s="46">
        <v>2.1372161134230509E-2</v>
      </c>
      <c r="AK420" s="46">
        <v>9.3380810841192652E-3</v>
      </c>
    </row>
    <row r="421" spans="1:44" ht="13.8" thickBot="1">
      <c r="A421" s="78"/>
      <c r="B421" s="2" t="s">
        <v>267</v>
      </c>
      <c r="C421" s="23">
        <v>2198.0800441465062</v>
      </c>
      <c r="D421" s="23">
        <v>2110.4193069871808</v>
      </c>
      <c r="E421" s="23">
        <v>1966.7370970546419</v>
      </c>
      <c r="F421" s="23">
        <v>2199.8286378631165</v>
      </c>
      <c r="G421" s="23">
        <v>1957.0937781720913</v>
      </c>
      <c r="H421" s="23">
        <v>2578.9145487148057</v>
      </c>
      <c r="I421" s="23">
        <v>2929.2249095021725</v>
      </c>
      <c r="J421" s="23">
        <v>3273.7446178230311</v>
      </c>
      <c r="K421" s="23">
        <v>3108.39840945794</v>
      </c>
      <c r="L421" s="23">
        <v>3801.6161230959419</v>
      </c>
      <c r="M421" s="23">
        <v>4109.1455872052602</v>
      </c>
      <c r="N421" s="23">
        <v>3668.7131441828365</v>
      </c>
      <c r="O421" s="23">
        <v>3883.6178677726311</v>
      </c>
      <c r="P421" s="23">
        <v>3552.2452088353493</v>
      </c>
      <c r="Q421" s="23">
        <v>4255.2643739963305</v>
      </c>
      <c r="R421" s="23">
        <v>4086.2597615450313</v>
      </c>
      <c r="S421" s="23">
        <v>4555.0575101488475</v>
      </c>
      <c r="T421" s="23">
        <v>5504.7619047619046</v>
      </c>
      <c r="U421" s="23">
        <v>4724.7706422018346</v>
      </c>
      <c r="V421" s="23">
        <v>4795.9930451213386</v>
      </c>
      <c r="W421" s="23">
        <v>4757.5443290675494</v>
      </c>
      <c r="X421" s="23">
        <v>4792.5709694386596</v>
      </c>
      <c r="Y421" s="23">
        <v>4883.6198424574632</v>
      </c>
      <c r="Z421" s="23">
        <v>4977.9053598037426</v>
      </c>
      <c r="AA421" s="23">
        <v>5077.1877287914713</v>
      </c>
      <c r="AB421" s="23">
        <v>5169.5037720106793</v>
      </c>
      <c r="AC421" s="23">
        <v>5265.1821332537083</v>
      </c>
      <c r="AD421" s="23">
        <v>5365.4143859022779</v>
      </c>
      <c r="AE421" s="23">
        <v>5460.8201587050544</v>
      </c>
      <c r="AF421" s="23">
        <v>5565.0557015351224</v>
      </c>
      <c r="AG421" s="23">
        <v>5671.1314332865777</v>
      </c>
      <c r="AH421" s="28">
        <v>1824.4073734431477</v>
      </c>
      <c r="AI421" s="28">
        <v>742.93474758238244</v>
      </c>
      <c r="AJ421" s="46">
        <v>4.7320440932127783E-2</v>
      </c>
      <c r="AK421" s="46">
        <v>1.1770020248161428E-2</v>
      </c>
    </row>
    <row r="422" spans="1:44">
      <c r="A422" s="78"/>
      <c r="B422" s="60"/>
      <c r="C422" s="89"/>
      <c r="D422" s="89"/>
      <c r="E422" s="89"/>
      <c r="F422" s="89"/>
      <c r="G422" s="89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1"/>
      <c r="W422" s="91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60"/>
      <c r="AK422" s="60"/>
    </row>
    <row r="423" spans="1:44">
      <c r="A423" s="78"/>
      <c r="B423" s="6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1"/>
      <c r="W423" s="91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64"/>
      <c r="AI423" s="64"/>
      <c r="AJ423" s="60"/>
      <c r="AK423" s="60"/>
    </row>
    <row r="424" spans="1:44" ht="15" customHeight="1" thickBot="1">
      <c r="A424" s="78" t="s">
        <v>208</v>
      </c>
      <c r="B424" s="69" t="s">
        <v>259</v>
      </c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210" t="s">
        <v>107</v>
      </c>
      <c r="AI424" s="211"/>
      <c r="AJ424" s="210" t="s">
        <v>124</v>
      </c>
      <c r="AK424" s="211"/>
    </row>
    <row r="425" spans="1:44" ht="13.8" thickBot="1">
      <c r="A425" s="78"/>
      <c r="B425" s="10"/>
      <c r="C425" s="142">
        <v>2005</v>
      </c>
      <c r="D425" s="181">
        <v>2006</v>
      </c>
      <c r="E425" s="181">
        <v>2007</v>
      </c>
      <c r="F425" s="181">
        <v>2008</v>
      </c>
      <c r="G425" s="181">
        <v>2009</v>
      </c>
      <c r="H425" s="181">
        <v>2010</v>
      </c>
      <c r="I425" s="181">
        <v>2011</v>
      </c>
      <c r="J425" s="181">
        <v>2012</v>
      </c>
      <c r="K425" s="181">
        <v>2013</v>
      </c>
      <c r="L425" s="181">
        <v>2014</v>
      </c>
      <c r="M425" s="181">
        <v>2015</v>
      </c>
      <c r="N425" s="181">
        <v>2016</v>
      </c>
      <c r="O425" s="181">
        <v>2017</v>
      </c>
      <c r="P425" s="181">
        <v>2018</v>
      </c>
      <c r="Q425" s="181">
        <v>2019</v>
      </c>
      <c r="R425" s="181">
        <v>2020</v>
      </c>
      <c r="S425" s="181">
        <v>2021</v>
      </c>
      <c r="T425" s="181">
        <v>2022</v>
      </c>
      <c r="U425" s="181">
        <v>2023</v>
      </c>
      <c r="V425" s="181">
        <v>2024</v>
      </c>
      <c r="W425" s="181">
        <v>2025</v>
      </c>
      <c r="X425" s="181">
        <v>2026</v>
      </c>
      <c r="Y425" s="181">
        <v>2027</v>
      </c>
      <c r="Z425" s="181">
        <v>2028</v>
      </c>
      <c r="AA425" s="181">
        <v>2029</v>
      </c>
      <c r="AB425" s="181">
        <v>2030</v>
      </c>
      <c r="AC425" s="181">
        <v>2031</v>
      </c>
      <c r="AD425" s="181">
        <v>2032</v>
      </c>
      <c r="AE425" s="183">
        <v>2033</v>
      </c>
      <c r="AF425" s="183">
        <v>2034</v>
      </c>
      <c r="AG425" s="183">
        <v>2035</v>
      </c>
      <c r="AH425" s="181" t="s">
        <v>229</v>
      </c>
      <c r="AI425" s="181" t="s">
        <v>230</v>
      </c>
      <c r="AJ425" s="181" t="s">
        <v>231</v>
      </c>
      <c r="AK425" s="181" t="s">
        <v>232</v>
      </c>
    </row>
    <row r="426" spans="1:44" ht="13.8" thickBot="1">
      <c r="A426" s="107" t="s">
        <v>220</v>
      </c>
      <c r="B426" s="1" t="s">
        <v>33</v>
      </c>
      <c r="C426" s="65">
        <v>825.95594900000026</v>
      </c>
      <c r="D426" s="65">
        <v>812.2840754556961</v>
      </c>
      <c r="E426" s="65">
        <v>798.16309206329117</v>
      </c>
      <c r="F426" s="65">
        <v>710.44886799999995</v>
      </c>
      <c r="G426" s="65">
        <v>679.20496099999991</v>
      </c>
      <c r="H426" s="65">
        <v>647.21487357310559</v>
      </c>
      <c r="I426" s="65">
        <v>655.1525966551726</v>
      </c>
      <c r="J426" s="65">
        <v>633.49103673209538</v>
      </c>
      <c r="K426" s="65">
        <v>608.81548615649876</v>
      </c>
      <c r="L426" s="65">
        <v>600.53874670822302</v>
      </c>
      <c r="M426" s="65">
        <v>610.19949736339527</v>
      </c>
      <c r="N426" s="65">
        <v>627.0188888116711</v>
      </c>
      <c r="O426" s="65">
        <v>625.86388070822284</v>
      </c>
      <c r="P426" s="65">
        <v>632.18080889456235</v>
      </c>
      <c r="Q426" s="65">
        <v>652.77696659880644</v>
      </c>
      <c r="R426" s="65">
        <v>628.66121215053045</v>
      </c>
      <c r="S426" s="65">
        <v>632.99349539787795</v>
      </c>
      <c r="T426" s="65">
        <v>628.72888415090858</v>
      </c>
      <c r="U426" s="65">
        <v>619.78917943576766</v>
      </c>
      <c r="V426" s="65">
        <v>612.0235171364601</v>
      </c>
      <c r="W426" s="65">
        <v>614.83601725937228</v>
      </c>
      <c r="X426" s="65">
        <v>615.64407147920406</v>
      </c>
      <c r="Y426" s="65">
        <v>614.45232636115566</v>
      </c>
      <c r="Z426" s="65">
        <v>613.74096431092676</v>
      </c>
      <c r="AA426" s="65">
        <v>612.67178705217032</v>
      </c>
      <c r="AB426" s="65">
        <v>611.81907416121089</v>
      </c>
      <c r="AC426" s="65">
        <v>610.85215682264675</v>
      </c>
      <c r="AD426" s="65">
        <v>609.95557045886403</v>
      </c>
      <c r="AE426" s="65">
        <v>609.09003490494206</v>
      </c>
      <c r="AF426" s="65">
        <v>608.15298801788958</v>
      </c>
      <c r="AG426" s="65">
        <v>607.23412575612372</v>
      </c>
      <c r="AH426" s="158">
        <v>-5.3158535197374022</v>
      </c>
      <c r="AI426" s="158">
        <v>-19.936393905394425</v>
      </c>
      <c r="AJ426" s="157">
        <v>-8.4366502949734462E-4</v>
      </c>
      <c r="AK426" s="157">
        <v>-2.6883830169908141E-3</v>
      </c>
    </row>
    <row r="427" spans="1:44" ht="13.8" thickBot="1">
      <c r="A427" s="78"/>
      <c r="B427" s="2" t="s">
        <v>34</v>
      </c>
      <c r="C427" s="23">
        <v>1.4985999999999999</v>
      </c>
      <c r="D427" s="23">
        <v>1.56779</v>
      </c>
      <c r="E427" s="23">
        <v>0.73291799999999996</v>
      </c>
      <c r="F427" s="23">
        <v>0.58463300000000007</v>
      </c>
      <c r="G427" s="23">
        <v>0.57147300000000001</v>
      </c>
      <c r="H427" s="23">
        <v>0.52954000000000001</v>
      </c>
      <c r="I427" s="23">
        <v>1.1194519999999999</v>
      </c>
      <c r="J427" s="23">
        <v>1.8113669999999999</v>
      </c>
      <c r="K427" s="23">
        <v>1.5009169999999998</v>
      </c>
      <c r="L427" s="23">
        <v>0.60104400000000002</v>
      </c>
      <c r="M427" s="23">
        <v>0.46041199999999999</v>
      </c>
      <c r="N427" s="23">
        <v>0.88774699999999995</v>
      </c>
      <c r="O427" s="23">
        <v>0.78156799999999993</v>
      </c>
      <c r="P427" s="23">
        <v>0.62480999999999998</v>
      </c>
      <c r="Q427" s="23">
        <v>4.2130379999999992</v>
      </c>
      <c r="R427" s="23">
        <v>3.9337530000000003</v>
      </c>
      <c r="S427" s="23">
        <v>3.3104250000000004</v>
      </c>
      <c r="T427" s="23">
        <v>3.423114</v>
      </c>
      <c r="U427" s="23">
        <v>3.4059984299999999</v>
      </c>
      <c r="V427" s="23">
        <v>3.4059984299999999</v>
      </c>
      <c r="W427" s="23">
        <v>3</v>
      </c>
      <c r="X427" s="23">
        <v>3</v>
      </c>
      <c r="Y427" s="23">
        <v>3</v>
      </c>
      <c r="Z427" s="23">
        <v>3</v>
      </c>
      <c r="AA427" s="23">
        <v>3</v>
      </c>
      <c r="AB427" s="23">
        <v>3</v>
      </c>
      <c r="AC427" s="23">
        <v>3</v>
      </c>
      <c r="AD427" s="23">
        <v>3</v>
      </c>
      <c r="AE427" s="23">
        <v>3</v>
      </c>
      <c r="AF427" s="23">
        <v>3</v>
      </c>
      <c r="AG427" s="23">
        <v>3</v>
      </c>
      <c r="AH427" s="28">
        <v>1.9026004766666673</v>
      </c>
      <c r="AI427" s="28">
        <v>-0.37984581000000039</v>
      </c>
      <c r="AJ427" s="46">
        <v>8.6286609623059854E-2</v>
      </c>
      <c r="AK427" s="46">
        <v>-9.8856295182286891E-3</v>
      </c>
    </row>
    <row r="428" spans="1:44" ht="13.8" thickBot="1">
      <c r="A428" s="78"/>
      <c r="B428" s="2" t="s">
        <v>35</v>
      </c>
      <c r="C428" s="23">
        <v>6.2525930000000001</v>
      </c>
      <c r="D428" s="23">
        <v>6.4386989999999997</v>
      </c>
      <c r="E428" s="23">
        <v>4.0910489999999999</v>
      </c>
      <c r="F428" s="23">
        <v>2.7612969999999999</v>
      </c>
      <c r="G428" s="23">
        <v>3.4502350000000002</v>
      </c>
      <c r="H428" s="23">
        <v>10.515141999999999</v>
      </c>
      <c r="I428" s="23">
        <v>21.838215000000002</v>
      </c>
      <c r="J428" s="23">
        <v>26.788366999999997</v>
      </c>
      <c r="K428" s="23">
        <v>33.813535999999999</v>
      </c>
      <c r="L428" s="23">
        <v>36.471366000000003</v>
      </c>
      <c r="M428" s="23">
        <v>37.927730000000004</v>
      </c>
      <c r="N428" s="23">
        <v>52.439004000000004</v>
      </c>
      <c r="O428" s="23">
        <v>52.572027999999996</v>
      </c>
      <c r="P428" s="23">
        <v>50.830025999999997</v>
      </c>
      <c r="Q428" s="23">
        <v>62.226161999999995</v>
      </c>
      <c r="R428" s="23">
        <v>60.521839</v>
      </c>
      <c r="S428" s="23">
        <v>53.270737000000004</v>
      </c>
      <c r="T428" s="23">
        <v>53.917729000000001</v>
      </c>
      <c r="U428" s="23">
        <v>54.726494934999998</v>
      </c>
      <c r="V428" s="23">
        <v>53.084700086949994</v>
      </c>
      <c r="W428" s="23">
        <v>51</v>
      </c>
      <c r="X428" s="23">
        <v>50</v>
      </c>
      <c r="Y428" s="23">
        <v>49</v>
      </c>
      <c r="Z428" s="23">
        <v>48</v>
      </c>
      <c r="AA428" s="23">
        <v>47</v>
      </c>
      <c r="AB428" s="23">
        <v>46</v>
      </c>
      <c r="AC428" s="23">
        <v>45.5</v>
      </c>
      <c r="AD428" s="23">
        <v>45</v>
      </c>
      <c r="AE428" s="23">
        <v>45</v>
      </c>
      <c r="AF428" s="23">
        <v>45</v>
      </c>
      <c r="AG428" s="23">
        <v>45</v>
      </c>
      <c r="AH428" s="28">
        <v>26.49161431166667</v>
      </c>
      <c r="AI428" s="28">
        <v>-8.9716536450000035</v>
      </c>
      <c r="AJ428" s="46">
        <v>6.9830160910541672E-2</v>
      </c>
      <c r="AK428" s="46">
        <v>-1.5035527714002517E-2</v>
      </c>
    </row>
    <row r="429" spans="1:44" ht="13.8" thickBot="1">
      <c r="B429" s="1" t="s">
        <v>36</v>
      </c>
      <c r="C429" s="65">
        <v>821.20195600000022</v>
      </c>
      <c r="D429" s="65">
        <v>807.413166455696</v>
      </c>
      <c r="E429" s="65">
        <v>794.80496106329122</v>
      </c>
      <c r="F429" s="65">
        <v>708.27220399999999</v>
      </c>
      <c r="G429" s="65">
        <v>676.32619899999986</v>
      </c>
      <c r="H429" s="65">
        <v>637.22927157310562</v>
      </c>
      <c r="I429" s="65">
        <v>634.43383365517263</v>
      </c>
      <c r="J429" s="65">
        <v>608.51403673209541</v>
      </c>
      <c r="K429" s="65">
        <v>576.50286715649872</v>
      </c>
      <c r="L429" s="65">
        <v>564.66842470822303</v>
      </c>
      <c r="M429" s="65">
        <v>572.73217936339529</v>
      </c>
      <c r="N429" s="65">
        <v>575.46763181167114</v>
      </c>
      <c r="O429" s="65">
        <v>574.07342070822278</v>
      </c>
      <c r="P429" s="65">
        <v>581.9755928945624</v>
      </c>
      <c r="Q429" s="65">
        <v>594.76384259880638</v>
      </c>
      <c r="R429" s="65">
        <v>572.07312615053047</v>
      </c>
      <c r="S429" s="65">
        <v>583.03318339787791</v>
      </c>
      <c r="T429" s="65">
        <v>578.23426915090863</v>
      </c>
      <c r="U429" s="65">
        <v>568.46868293076761</v>
      </c>
      <c r="V429" s="65">
        <v>562.34481547951009</v>
      </c>
      <c r="W429" s="65">
        <v>566.83601725937228</v>
      </c>
      <c r="X429" s="65">
        <v>568.64407147920406</v>
      </c>
      <c r="Y429" s="65">
        <v>568.45232636115566</v>
      </c>
      <c r="Z429" s="65">
        <v>568.74096431092676</v>
      </c>
      <c r="AA429" s="65">
        <v>568.67178705217032</v>
      </c>
      <c r="AB429" s="65">
        <v>568.81907416121089</v>
      </c>
      <c r="AC429" s="65">
        <v>568.35215682264675</v>
      </c>
      <c r="AD429" s="65">
        <v>567.95557045886403</v>
      </c>
      <c r="AE429" s="65">
        <v>567.09003490494206</v>
      </c>
      <c r="AF429" s="65">
        <v>566.15298801788958</v>
      </c>
      <c r="AG429" s="65">
        <v>565.23412575612372</v>
      </c>
      <c r="AH429" s="158">
        <v>-29.904867354737576</v>
      </c>
      <c r="AI429" s="158">
        <v>-11.344586070394257</v>
      </c>
      <c r="AJ429" s="157">
        <v>-5.0438159212382065E-3</v>
      </c>
      <c r="AK429" s="157">
        <v>-1.6546160413162259E-3</v>
      </c>
    </row>
    <row r="430" spans="1:44" ht="13.8" thickBot="1">
      <c r="A430" s="107" t="s">
        <v>221</v>
      </c>
      <c r="B430" s="113" t="s">
        <v>37</v>
      </c>
      <c r="C430" s="147">
        <v>232.259356</v>
      </c>
      <c r="D430" s="147">
        <v>234.198004</v>
      </c>
      <c r="E430" s="147">
        <v>218.47353099999998</v>
      </c>
      <c r="F430" s="147">
        <v>235.490422</v>
      </c>
      <c r="G430" s="147">
        <v>233.98141099999998</v>
      </c>
      <c r="H430" s="147">
        <v>208.09582500000002</v>
      </c>
      <c r="I430" s="147">
        <v>209.146016</v>
      </c>
      <c r="J430" s="147">
        <v>170.40369099999998</v>
      </c>
      <c r="K430" s="147">
        <v>173.08841000000001</v>
      </c>
      <c r="L430" s="147">
        <v>167.207481</v>
      </c>
      <c r="M430" s="147">
        <v>173.64395999999999</v>
      </c>
      <c r="N430" s="147">
        <v>170.03817900000001</v>
      </c>
      <c r="O430" s="147">
        <v>169.142483</v>
      </c>
      <c r="P430" s="147">
        <v>172.257003</v>
      </c>
      <c r="Q430" s="147">
        <v>162.434664</v>
      </c>
      <c r="R430" s="147">
        <v>153.440811</v>
      </c>
      <c r="S430" s="147">
        <v>126.347393</v>
      </c>
      <c r="T430" s="147">
        <v>154.92722899999998</v>
      </c>
      <c r="U430" s="147">
        <v>170.4199519</v>
      </c>
      <c r="V430" s="147">
        <v>175.93848670973836</v>
      </c>
      <c r="W430" s="147">
        <v>166.60048228690664</v>
      </c>
      <c r="X430" s="147">
        <v>160.81217777419133</v>
      </c>
      <c r="Y430" s="147">
        <v>161.13029932235079</v>
      </c>
      <c r="Z430" s="147">
        <v>161.47731935791944</v>
      </c>
      <c r="AA430" s="147">
        <v>161.85892233683572</v>
      </c>
      <c r="AB430" s="147">
        <v>162.262582808503</v>
      </c>
      <c r="AC430" s="147">
        <v>162.69212855895464</v>
      </c>
      <c r="AD430" s="147">
        <v>163.12018587834731</v>
      </c>
      <c r="AE430" s="147">
        <v>163.5810529748691</v>
      </c>
      <c r="AF430" s="147">
        <v>164.06071267913791</v>
      </c>
      <c r="AG430" s="147">
        <v>164.55371585083469</v>
      </c>
      <c r="AH430" s="139">
        <v>-33.6478477</v>
      </c>
      <c r="AI430" s="139">
        <v>13.988857884168027</v>
      </c>
      <c r="AJ430" s="152">
        <v>-1.9967667750253496E-2</v>
      </c>
      <c r="AK430" s="152">
        <v>7.4310673329627264E-3</v>
      </c>
    </row>
    <row r="431" spans="1:44" ht="13.8" thickBot="1">
      <c r="A431" s="107" t="s">
        <v>222</v>
      </c>
      <c r="B431" s="113" t="s">
        <v>38</v>
      </c>
      <c r="C431" s="147">
        <v>31.608065999999997</v>
      </c>
      <c r="D431" s="147">
        <v>31.933482000000001</v>
      </c>
      <c r="E431" s="147">
        <v>32.166285999999999</v>
      </c>
      <c r="F431" s="147">
        <v>32.250399999999999</v>
      </c>
      <c r="G431" s="147">
        <v>27.658875999999999</v>
      </c>
      <c r="H431" s="147">
        <v>33.589368</v>
      </c>
      <c r="I431" s="147">
        <v>37.169443000000001</v>
      </c>
      <c r="J431" s="147">
        <v>38.487873</v>
      </c>
      <c r="K431" s="147">
        <v>37.971616000000004</v>
      </c>
      <c r="L431" s="147">
        <v>34.803331</v>
      </c>
      <c r="M431" s="147">
        <v>39.588042999999999</v>
      </c>
      <c r="N431" s="147">
        <v>40.805703999999999</v>
      </c>
      <c r="O431" s="147">
        <v>55.445633000000001</v>
      </c>
      <c r="P431" s="147">
        <v>50.767892000000003</v>
      </c>
      <c r="Q431" s="147">
        <v>56.460875999999999</v>
      </c>
      <c r="R431" s="147">
        <v>57.771618000000004</v>
      </c>
      <c r="S431" s="147">
        <v>46.686872999999999</v>
      </c>
      <c r="T431" s="147">
        <v>43.895761</v>
      </c>
      <c r="U431" s="147">
        <v>39.506184900000001</v>
      </c>
      <c r="V431" s="147">
        <v>41.277467859721973</v>
      </c>
      <c r="W431" s="147">
        <v>44.808273485886843</v>
      </c>
      <c r="X431" s="147">
        <v>48.014464227971189</v>
      </c>
      <c r="Y431" s="147">
        <v>48.403782471562636</v>
      </c>
      <c r="Z431" s="147">
        <v>48.797266644859135</v>
      </c>
      <c r="AA431" s="147">
        <v>49.162487199400395</v>
      </c>
      <c r="AB431" s="147">
        <v>49.562838911715389</v>
      </c>
      <c r="AC431" s="147">
        <v>49.95292575217119</v>
      </c>
      <c r="AD431" s="147">
        <v>50.340161629168428</v>
      </c>
      <c r="AE431" s="147">
        <v>50.713833363801839</v>
      </c>
      <c r="AF431" s="147">
        <v>51.114116283878509</v>
      </c>
      <c r="AG431" s="147">
        <v>51.516495671211516</v>
      </c>
      <c r="AH431" s="139">
        <v>5.4866289666666574</v>
      </c>
      <c r="AI431" s="139">
        <v>8.1535560378781824</v>
      </c>
      <c r="AJ431" s="152">
        <v>1.3619844684726417E-2</v>
      </c>
      <c r="AK431" s="152">
        <v>1.446164809931938E-2</v>
      </c>
    </row>
    <row r="432" spans="1:44" s="50" customFormat="1" ht="13.8" thickBot="1">
      <c r="A432" s="107" t="s">
        <v>223</v>
      </c>
      <c r="B432" s="116" t="s">
        <v>70</v>
      </c>
      <c r="C432" s="146">
        <v>-200.65128999999999</v>
      </c>
      <c r="D432" s="146">
        <v>-202.264522</v>
      </c>
      <c r="E432" s="146">
        <v>-186.30724499999997</v>
      </c>
      <c r="F432" s="146">
        <v>-203.24002200000001</v>
      </c>
      <c r="G432" s="146">
        <v>-206.32253499999999</v>
      </c>
      <c r="H432" s="146">
        <v>-174.50645700000001</v>
      </c>
      <c r="I432" s="146">
        <v>-171.976573</v>
      </c>
      <c r="J432" s="146">
        <v>-131.91581799999997</v>
      </c>
      <c r="K432" s="146">
        <v>-135.116794</v>
      </c>
      <c r="L432" s="146">
        <v>-132.40415000000002</v>
      </c>
      <c r="M432" s="146">
        <v>-134.05591699999999</v>
      </c>
      <c r="N432" s="146">
        <v>-129.23247500000002</v>
      </c>
      <c r="O432" s="146">
        <v>-113.69685</v>
      </c>
      <c r="P432" s="146">
        <v>-121.48911099999999</v>
      </c>
      <c r="Q432" s="146">
        <v>-105.973788</v>
      </c>
      <c r="R432" s="146">
        <v>-95.669192999999993</v>
      </c>
      <c r="S432" s="146">
        <v>-79.660519999999991</v>
      </c>
      <c r="T432" s="146">
        <v>-111.03146799999999</v>
      </c>
      <c r="U432" s="146">
        <v>-130.91376700000001</v>
      </c>
      <c r="V432" s="146">
        <v>-134.66101885001638</v>
      </c>
      <c r="W432" s="146">
        <v>-121.7922088010198</v>
      </c>
      <c r="X432" s="146">
        <v>-112.79771354622014</v>
      </c>
      <c r="Y432" s="146">
        <v>-112.72651685078816</v>
      </c>
      <c r="Z432" s="146">
        <v>-112.68005271306031</v>
      </c>
      <c r="AA432" s="146">
        <v>-112.69643513743532</v>
      </c>
      <c r="AB432" s="146">
        <v>-112.69974389678761</v>
      </c>
      <c r="AC432" s="146">
        <v>-112.73920280678345</v>
      </c>
      <c r="AD432" s="146">
        <v>-112.78002424917889</v>
      </c>
      <c r="AE432" s="146">
        <v>-112.86721961106726</v>
      </c>
      <c r="AF432" s="146">
        <v>-112.94659639525941</v>
      </c>
      <c r="AG432" s="146">
        <v>-113.03722017962318</v>
      </c>
      <c r="AH432" s="154">
        <v>39.134476666666686</v>
      </c>
      <c r="AI432" s="154">
        <v>-5.8353018462898518</v>
      </c>
      <c r="AJ432" s="152">
        <v>-3.0640166029412795E-2</v>
      </c>
      <c r="AK432" s="152">
        <v>4.4266858903174722E-3</v>
      </c>
      <c r="AL432"/>
      <c r="AM432"/>
      <c r="AN432"/>
      <c r="AO432" s="95"/>
      <c r="AP432" s="95"/>
      <c r="AQ432" s="95"/>
      <c r="AR432" s="95"/>
    </row>
    <row r="433" spans="1:44" ht="13.8" thickBot="1">
      <c r="A433" s="107" t="str">
        <f>CONCATENATE($A$424,"_",B433)</f>
        <v>Sheep and goat meat_Domestic use</v>
      </c>
      <c r="B433" s="1" t="s">
        <v>135</v>
      </c>
      <c r="C433" s="65">
        <v>1021.8532460000002</v>
      </c>
      <c r="D433" s="65">
        <v>1009.6776884556962</v>
      </c>
      <c r="E433" s="65">
        <v>981.11220606329118</v>
      </c>
      <c r="F433" s="65">
        <v>911.51222599999994</v>
      </c>
      <c r="G433" s="65">
        <v>882.64873399999988</v>
      </c>
      <c r="H433" s="65">
        <v>811.73572857310558</v>
      </c>
      <c r="I433" s="65">
        <v>806.41040665517266</v>
      </c>
      <c r="J433" s="65">
        <v>740.42985473209535</v>
      </c>
      <c r="K433" s="65">
        <v>711.61966115649875</v>
      </c>
      <c r="L433" s="65">
        <v>697.07257470822299</v>
      </c>
      <c r="M433" s="65">
        <v>706.78809636339531</v>
      </c>
      <c r="N433" s="65">
        <v>704.70010681167116</v>
      </c>
      <c r="O433" s="65">
        <v>687.77027070822282</v>
      </c>
      <c r="P433" s="65">
        <v>703.46470389456226</v>
      </c>
      <c r="Q433" s="65">
        <v>700.73763059880639</v>
      </c>
      <c r="R433" s="65">
        <v>667.74231915053042</v>
      </c>
      <c r="S433" s="65">
        <v>662.69370339787793</v>
      </c>
      <c r="T433" s="65">
        <v>689.26573715090854</v>
      </c>
      <c r="U433" s="65">
        <v>699.38244993076773</v>
      </c>
      <c r="V433" s="65">
        <v>697.00583432952658</v>
      </c>
      <c r="W433" s="65">
        <v>688.62822606039197</v>
      </c>
      <c r="X433" s="65">
        <v>681.44178502542411</v>
      </c>
      <c r="Y433" s="65">
        <v>681.17884321194379</v>
      </c>
      <c r="Z433" s="65">
        <v>681.42101702398691</v>
      </c>
      <c r="AA433" s="65">
        <v>681.36822218960572</v>
      </c>
      <c r="AB433" s="65">
        <v>681.5188180579986</v>
      </c>
      <c r="AC433" s="65">
        <v>681.09135962943014</v>
      </c>
      <c r="AD433" s="65">
        <v>680.73559470804287</v>
      </c>
      <c r="AE433" s="65">
        <v>679.95725451600924</v>
      </c>
      <c r="AF433" s="65">
        <v>679.09958441314905</v>
      </c>
      <c r="AG433" s="65">
        <v>678.27134593574692</v>
      </c>
      <c r="AH433" s="158">
        <v>-69.039344021404077</v>
      </c>
      <c r="AI433" s="158">
        <v>-5.5092842241045901</v>
      </c>
      <c r="AJ433" s="157">
        <v>-9.5727834879259892E-3</v>
      </c>
      <c r="AK433" s="157">
        <v>-6.7391672617045373E-4</v>
      </c>
    </row>
    <row r="434" spans="1:44" ht="13.8" thickBot="1">
      <c r="A434" s="78"/>
      <c r="B434" s="22" t="s">
        <v>292</v>
      </c>
      <c r="C434" s="42">
        <v>2.069702663028087</v>
      </c>
      <c r="D434" s="42">
        <v>2.038612527838279</v>
      </c>
      <c r="E434" s="42">
        <v>1.9740053658776568</v>
      </c>
      <c r="F434" s="42">
        <v>1.8278496427204831</v>
      </c>
      <c r="G434" s="42">
        <v>1.7644349400198889</v>
      </c>
      <c r="H434" s="42">
        <v>1.6199313181501191</v>
      </c>
      <c r="I434" s="42">
        <v>1.6071094749632642</v>
      </c>
      <c r="J434" s="42">
        <v>1.4733974536560095</v>
      </c>
      <c r="K434" s="42">
        <v>1.4145984406381464</v>
      </c>
      <c r="L434" s="42">
        <v>1.3839027280643681</v>
      </c>
      <c r="M434" s="42">
        <v>1.4002719858189812</v>
      </c>
      <c r="N434" s="42">
        <v>1.3929789545827929</v>
      </c>
      <c r="O434" s="42">
        <v>1.3573093777895593</v>
      </c>
      <c r="P434" s="42">
        <v>1.3856278671633404</v>
      </c>
      <c r="Q434" s="42">
        <v>1.3770640468392927</v>
      </c>
      <c r="R434" s="42">
        <v>1.3109502637044799</v>
      </c>
      <c r="S434" s="42">
        <v>1.3020130180885217</v>
      </c>
      <c r="T434" s="42">
        <v>1.3510898266060776</v>
      </c>
      <c r="U434" s="42">
        <v>1.362960616478911</v>
      </c>
      <c r="V434" s="42">
        <v>1.35698081263197</v>
      </c>
      <c r="W434" s="42">
        <v>1.3438540175436864</v>
      </c>
      <c r="X434" s="42">
        <v>1.3320594927863705</v>
      </c>
      <c r="Y434" s="42">
        <v>1.3330869507810557</v>
      </c>
      <c r="Z434" s="42">
        <v>1.3348953327640576</v>
      </c>
      <c r="AA434" s="42">
        <v>1.336163036959062</v>
      </c>
      <c r="AB434" s="42">
        <v>1.3379988791774686</v>
      </c>
      <c r="AC434" s="42">
        <v>1.3388456698486293</v>
      </c>
      <c r="AD434" s="42">
        <v>1.3399759212806561</v>
      </c>
      <c r="AE434" s="42">
        <v>1.3404313258929308</v>
      </c>
      <c r="AF434" s="42">
        <v>1.340889840624754</v>
      </c>
      <c r="AG434" s="42">
        <v>1.3415709369179365</v>
      </c>
      <c r="AH434" s="158">
        <v>-0.15968063602796989</v>
      </c>
      <c r="AI434" s="158">
        <v>2.8831165267664272E-3</v>
      </c>
      <c r="AJ434" s="157">
        <v>-1.1205438577730291E-2</v>
      </c>
      <c r="AK434" s="157">
        <v>1.7929712262221287E-4</v>
      </c>
    </row>
    <row r="435" spans="1:44" ht="13.8" thickBot="1">
      <c r="A435" s="78"/>
      <c r="B435" s="2" t="s">
        <v>89</v>
      </c>
      <c r="C435" s="23">
        <v>4267.0542500000001</v>
      </c>
      <c r="D435" s="23">
        <v>4544.8899166666697</v>
      </c>
      <c r="E435" s="23">
        <v>4483.0240000000003</v>
      </c>
      <c r="F435" s="23">
        <v>4076.19941666667</v>
      </c>
      <c r="G435" s="23">
        <v>4161.2107500000002</v>
      </c>
      <c r="H435" s="23">
        <v>4230.2900833333297</v>
      </c>
      <c r="I435" s="23">
        <v>4900.2626666666702</v>
      </c>
      <c r="J435" s="23">
        <v>4971.8991666666698</v>
      </c>
      <c r="K435" s="23">
        <v>4914.6436666666696</v>
      </c>
      <c r="L435" s="23">
        <v>5102.4520833333299</v>
      </c>
      <c r="M435" s="23">
        <v>5330.4339166666696</v>
      </c>
      <c r="N435" s="23">
        <v>5300.3619166666704</v>
      </c>
      <c r="O435" s="23">
        <v>5317.0726666666696</v>
      </c>
      <c r="P435" s="23">
        <v>5428.3330833333303</v>
      </c>
      <c r="Q435" s="23">
        <v>5280.2896666666702</v>
      </c>
      <c r="R435" s="23">
        <v>5802.2</v>
      </c>
      <c r="S435" s="23">
        <v>6717</v>
      </c>
      <c r="T435" s="23">
        <v>7212</v>
      </c>
      <c r="U435" s="23">
        <v>7350</v>
      </c>
      <c r="V435" s="23">
        <v>6968.1804395097843</v>
      </c>
      <c r="W435" s="23">
        <v>6880.2637695447302</v>
      </c>
      <c r="X435" s="23">
        <v>6883.2840022087021</v>
      </c>
      <c r="Y435" s="23">
        <v>6962.7262967746656</v>
      </c>
      <c r="Z435" s="23">
        <v>7058.4359901523103</v>
      </c>
      <c r="AA435" s="23">
        <v>7155.7781827386543</v>
      </c>
      <c r="AB435" s="23">
        <v>7235.7506817843987</v>
      </c>
      <c r="AC435" s="23">
        <v>7320.4366964025285</v>
      </c>
      <c r="AD435" s="23">
        <v>7411.1124468884354</v>
      </c>
      <c r="AE435" s="23">
        <v>7488.5337550146669</v>
      </c>
      <c r="AF435" s="23">
        <v>7581.7247497048083</v>
      </c>
      <c r="AG435" s="23">
        <v>7675.8739406338609</v>
      </c>
      <c r="AH435" s="28">
        <v>2164.0648333333302</v>
      </c>
      <c r="AI435" s="28">
        <v>582.87394063386091</v>
      </c>
      <c r="AJ435" s="46">
        <v>3.7069078483730922E-2</v>
      </c>
      <c r="AK435" s="46">
        <v>6.6028511092701692E-3</v>
      </c>
    </row>
    <row r="436" spans="1:44" ht="13.8" thickBot="1">
      <c r="A436" s="78"/>
      <c r="B436" s="2" t="s">
        <v>90</v>
      </c>
      <c r="C436" s="23">
        <v>2299.1739943450011</v>
      </c>
      <c r="D436" s="23">
        <v>1904.7086969874379</v>
      </c>
      <c r="E436" s="23">
        <v>1822.9405571671468</v>
      </c>
      <c r="F436" s="23">
        <v>2022.8175673708813</v>
      </c>
      <c r="G436" s="23">
        <v>2505.716981282691</v>
      </c>
      <c r="H436" s="23">
        <v>2770.3506272656682</v>
      </c>
      <c r="I436" s="23">
        <v>3973.2814600757847</v>
      </c>
      <c r="J436" s="23">
        <v>3624.0123387389272</v>
      </c>
      <c r="K436" s="23">
        <v>3109.7537106790237</v>
      </c>
      <c r="L436" s="23">
        <v>3538.8914004585181</v>
      </c>
      <c r="M436" s="23">
        <v>3283.8554914996485</v>
      </c>
      <c r="N436" s="23">
        <v>3232.7671301797127</v>
      </c>
      <c r="O436" s="23">
        <v>3972.8288789331818</v>
      </c>
      <c r="P436" s="23">
        <v>4440.814574644367</v>
      </c>
      <c r="Q436" s="23">
        <v>4579.7827053695028</v>
      </c>
      <c r="R436" s="23">
        <v>3992.8344739265808</v>
      </c>
      <c r="S436" s="23">
        <v>4772.3782138024335</v>
      </c>
      <c r="T436" s="23">
        <v>5348.5714285714284</v>
      </c>
      <c r="U436" s="23">
        <v>5321.1009174311921</v>
      </c>
      <c r="V436" s="23">
        <v>5096.7270000798708</v>
      </c>
      <c r="W436" s="23">
        <v>5101.0122734039342</v>
      </c>
      <c r="X436" s="23">
        <v>5117.2773290238347</v>
      </c>
      <c r="Y436" s="23">
        <v>5215.9548959094882</v>
      </c>
      <c r="Z436" s="23">
        <v>5308.9331176098021</v>
      </c>
      <c r="AA436" s="23">
        <v>5392.4048064573872</v>
      </c>
      <c r="AB436" s="23">
        <v>5482.0987002117436</v>
      </c>
      <c r="AC436" s="23">
        <v>5571.5061808554055</v>
      </c>
      <c r="AD436" s="23">
        <v>5655.337754922467</v>
      </c>
      <c r="AE436" s="23">
        <v>5743.6949614570331</v>
      </c>
      <c r="AF436" s="23">
        <v>5827.9070240176725</v>
      </c>
      <c r="AG436" s="23">
        <v>5923.0468752547513</v>
      </c>
      <c r="AH436" s="28">
        <v>1578.334350103773</v>
      </c>
      <c r="AI436" s="28">
        <v>775.6966886530663</v>
      </c>
      <c r="AJ436" s="46">
        <v>3.7297960576478884E-2</v>
      </c>
      <c r="AK436" s="46">
        <v>1.1766093588092996E-2</v>
      </c>
    </row>
    <row r="437" spans="1:44">
      <c r="A437" s="78"/>
      <c r="B437" s="6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60"/>
      <c r="AK437" s="60"/>
    </row>
    <row r="438" spans="1:44">
      <c r="A438" s="78"/>
      <c r="B438" s="60"/>
      <c r="C438" s="90"/>
      <c r="D438" s="90"/>
      <c r="E438" s="90"/>
      <c r="F438" s="90"/>
      <c r="G438" s="90"/>
      <c r="H438" s="89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60"/>
      <c r="AI438" s="60"/>
      <c r="AJ438" s="60"/>
      <c r="AK438" s="60"/>
    </row>
    <row r="439" spans="1:44" ht="15" customHeight="1" thickBot="1">
      <c r="A439" s="78" t="s">
        <v>209</v>
      </c>
      <c r="B439" s="92" t="s">
        <v>260</v>
      </c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210" t="s">
        <v>107</v>
      </c>
      <c r="AI439" s="211"/>
      <c r="AJ439" s="210" t="s">
        <v>124</v>
      </c>
      <c r="AK439" s="211"/>
    </row>
    <row r="440" spans="1:44" ht="13.8" thickBot="1">
      <c r="A440" s="78"/>
      <c r="B440" s="10"/>
      <c r="C440" s="142">
        <v>2005</v>
      </c>
      <c r="D440" s="181">
        <v>2006</v>
      </c>
      <c r="E440" s="181">
        <v>2007</v>
      </c>
      <c r="F440" s="181">
        <v>2008</v>
      </c>
      <c r="G440" s="181">
        <v>2009</v>
      </c>
      <c r="H440" s="181">
        <v>2010</v>
      </c>
      <c r="I440" s="181">
        <v>2011</v>
      </c>
      <c r="J440" s="181">
        <v>2012</v>
      </c>
      <c r="K440" s="181">
        <v>2013</v>
      </c>
      <c r="L440" s="181">
        <v>2014</v>
      </c>
      <c r="M440" s="181">
        <v>2015</v>
      </c>
      <c r="N440" s="181">
        <v>2016</v>
      </c>
      <c r="O440" s="181">
        <v>2017</v>
      </c>
      <c r="P440" s="181">
        <v>2018</v>
      </c>
      <c r="Q440" s="181">
        <v>2019</v>
      </c>
      <c r="R440" s="181">
        <v>2020</v>
      </c>
      <c r="S440" s="181">
        <v>2021</v>
      </c>
      <c r="T440" s="181">
        <v>2022</v>
      </c>
      <c r="U440" s="181">
        <v>2023</v>
      </c>
      <c r="V440" s="181">
        <v>2024</v>
      </c>
      <c r="W440" s="181">
        <v>2025</v>
      </c>
      <c r="X440" s="181">
        <v>2026</v>
      </c>
      <c r="Y440" s="181">
        <v>2027</v>
      </c>
      <c r="Z440" s="181">
        <v>2028</v>
      </c>
      <c r="AA440" s="181">
        <v>2029</v>
      </c>
      <c r="AB440" s="181">
        <v>2030</v>
      </c>
      <c r="AC440" s="181">
        <v>2031</v>
      </c>
      <c r="AD440" s="181">
        <v>2032</v>
      </c>
      <c r="AE440" s="183">
        <v>2033</v>
      </c>
      <c r="AF440" s="183">
        <v>2034</v>
      </c>
      <c r="AG440" s="183">
        <v>2035</v>
      </c>
      <c r="AH440" s="181" t="s">
        <v>229</v>
      </c>
      <c r="AI440" s="181" t="s">
        <v>230</v>
      </c>
      <c r="AJ440" s="181" t="s">
        <v>231</v>
      </c>
      <c r="AK440" s="181" t="s">
        <v>232</v>
      </c>
    </row>
    <row r="441" spans="1:44" ht="13.8" thickBot="1">
      <c r="A441" s="107" t="s">
        <v>216</v>
      </c>
      <c r="B441" s="1" t="s">
        <v>33</v>
      </c>
      <c r="C441" s="24">
        <v>21191.471335000006</v>
      </c>
      <c r="D441" s="24">
        <v>21528.609542000006</v>
      </c>
      <c r="E441" s="24">
        <v>22351.485096999997</v>
      </c>
      <c r="F441" s="24">
        <v>22157.728637000004</v>
      </c>
      <c r="G441" s="24">
        <v>21690.271131000001</v>
      </c>
      <c r="H441" s="24">
        <v>22215.548612999995</v>
      </c>
      <c r="I441" s="24">
        <v>22486.326627999999</v>
      </c>
      <c r="J441" s="24">
        <v>21983.247312</v>
      </c>
      <c r="K441" s="24">
        <v>21792.003655000004</v>
      </c>
      <c r="L441" s="24">
        <v>21949.010348</v>
      </c>
      <c r="M441" s="24">
        <v>22602.810410000002</v>
      </c>
      <c r="N441" s="24">
        <v>22975.693041999999</v>
      </c>
      <c r="O441" s="24">
        <v>22798.792408000001</v>
      </c>
      <c r="P441" s="24">
        <v>23180.272168</v>
      </c>
      <c r="Q441" s="24">
        <v>23015.732643000003</v>
      </c>
      <c r="R441" s="24">
        <v>23214.804512042148</v>
      </c>
      <c r="S441" s="24">
        <v>23626.674316894187</v>
      </c>
      <c r="T441" s="24">
        <v>22291.591096039727</v>
      </c>
      <c r="U441" s="24">
        <v>20855.365873611056</v>
      </c>
      <c r="V441" s="24">
        <v>21188.235098595167</v>
      </c>
      <c r="W441" s="24">
        <v>21201.474445063832</v>
      </c>
      <c r="X441" s="24">
        <v>21116.881098336562</v>
      </c>
      <c r="Y441" s="24">
        <v>21038.479193210387</v>
      </c>
      <c r="Z441" s="24">
        <v>20949.343245224096</v>
      </c>
      <c r="AA441" s="24">
        <v>20860.576097838228</v>
      </c>
      <c r="AB441" s="24">
        <v>20769.32383403755</v>
      </c>
      <c r="AC441" s="24">
        <v>20677.741654904101</v>
      </c>
      <c r="AD441" s="24">
        <v>20586.231020930834</v>
      </c>
      <c r="AE441" s="24">
        <v>20493.747188654179</v>
      </c>
      <c r="AF441" s="24">
        <v>20402.270900458803</v>
      </c>
      <c r="AG441" s="24">
        <v>20310.004630241274</v>
      </c>
      <c r="AH441" s="158">
        <v>170.68456384832098</v>
      </c>
      <c r="AI441" s="158">
        <v>-1947.8724652737183</v>
      </c>
      <c r="AJ441" s="157">
        <v>7.7010194066843955E-4</v>
      </c>
      <c r="AK441" s="157">
        <v>-7.6028153669693843E-3</v>
      </c>
    </row>
    <row r="442" spans="1:44" ht="13.8" thickBot="1">
      <c r="A442" s="78"/>
      <c r="B442" s="2" t="s">
        <v>34</v>
      </c>
      <c r="C442" s="25">
        <v>1.171519</v>
      </c>
      <c r="D442" s="25">
        <v>0.43574400000000002</v>
      </c>
      <c r="E442" s="25">
        <v>0.21793199999999999</v>
      </c>
      <c r="F442" s="25">
        <v>0.191412</v>
      </c>
      <c r="G442" s="25">
        <v>0.38719199999999998</v>
      </c>
      <c r="H442" s="25">
        <v>0.269673</v>
      </c>
      <c r="I442" s="25">
        <v>0.16596100000000003</v>
      </c>
      <c r="J442" s="25">
        <v>0.15492699999999998</v>
      </c>
      <c r="K442" s="25">
        <v>0.33999299999999999</v>
      </c>
      <c r="L442" s="25">
        <v>1.377823</v>
      </c>
      <c r="M442" s="25">
        <v>1.758507</v>
      </c>
      <c r="N442" s="25">
        <v>1.6088930000000001</v>
      </c>
      <c r="O442" s="25">
        <v>1.2940699999999998</v>
      </c>
      <c r="P442" s="25">
        <v>1.1717390000000001</v>
      </c>
      <c r="Q442" s="25">
        <v>0.98285100000000003</v>
      </c>
      <c r="R442" s="25">
        <v>1.0849790000000001</v>
      </c>
      <c r="S442" s="25">
        <v>1.5373299999999999</v>
      </c>
      <c r="T442" s="25">
        <v>0.95294000000000001</v>
      </c>
      <c r="U442" s="25">
        <v>0.28588200000000002</v>
      </c>
      <c r="V442" s="25">
        <v>0.28588200000000002</v>
      </c>
      <c r="W442" s="25">
        <v>1.5</v>
      </c>
      <c r="X442" s="25">
        <v>1.5</v>
      </c>
      <c r="Y442" s="25">
        <v>1.5</v>
      </c>
      <c r="Z442" s="25">
        <v>1.5</v>
      </c>
      <c r="AA442" s="25">
        <v>1.5</v>
      </c>
      <c r="AB442" s="25">
        <v>1.5</v>
      </c>
      <c r="AC442" s="25">
        <v>1.5</v>
      </c>
      <c r="AD442" s="25">
        <v>1.5</v>
      </c>
      <c r="AE442" s="25">
        <v>1.5</v>
      </c>
      <c r="AF442" s="25">
        <v>1.5</v>
      </c>
      <c r="AG442" s="25">
        <v>1.5</v>
      </c>
      <c r="AH442" s="28">
        <v>0.70509033333333315</v>
      </c>
      <c r="AI442" s="28">
        <v>0.57461600000000013</v>
      </c>
      <c r="AJ442" s="46">
        <v>0.15433535506475407</v>
      </c>
      <c r="AK442" s="46">
        <v>4.1072015834080933E-2</v>
      </c>
    </row>
    <row r="443" spans="1:44" ht="13.8" thickBot="1">
      <c r="A443" s="78"/>
      <c r="B443" s="2" t="s">
        <v>35</v>
      </c>
      <c r="C443" s="25">
        <v>26.746183000000002</v>
      </c>
      <c r="D443" s="25">
        <v>34.824527000000003</v>
      </c>
      <c r="E443" s="25">
        <v>27.825829000000002</v>
      </c>
      <c r="F443" s="25">
        <v>69.748895000000005</v>
      </c>
      <c r="G443" s="25">
        <v>109.57604600000001</v>
      </c>
      <c r="H443" s="25">
        <v>71.02025900000001</v>
      </c>
      <c r="I443" s="25">
        <v>64.169464000000005</v>
      </c>
      <c r="J443" s="25">
        <v>37.276392000000001</v>
      </c>
      <c r="K443" s="25">
        <v>47.570441000000002</v>
      </c>
      <c r="L443" s="25">
        <v>65.928162</v>
      </c>
      <c r="M443" s="25">
        <v>53.305364000000004</v>
      </c>
      <c r="N443" s="25">
        <v>38.376718999999994</v>
      </c>
      <c r="O443" s="25">
        <v>45.385835</v>
      </c>
      <c r="P443" s="25">
        <v>51.024887999999997</v>
      </c>
      <c r="Q443" s="25">
        <v>43.364194000000005</v>
      </c>
      <c r="R443" s="25">
        <v>22.602026000000002</v>
      </c>
      <c r="S443" s="25">
        <v>44.620936999999998</v>
      </c>
      <c r="T443" s="25">
        <v>43.161983999999997</v>
      </c>
      <c r="U443" s="25">
        <v>47.478182400000001</v>
      </c>
      <c r="V443" s="25">
        <v>47.478182400000001</v>
      </c>
      <c r="W443" s="25">
        <v>50</v>
      </c>
      <c r="X443" s="25">
        <v>50</v>
      </c>
      <c r="Y443" s="25">
        <v>50</v>
      </c>
      <c r="Z443" s="25">
        <v>50</v>
      </c>
      <c r="AA443" s="25">
        <v>50</v>
      </c>
      <c r="AB443" s="25">
        <v>50</v>
      </c>
      <c r="AC443" s="25">
        <v>50</v>
      </c>
      <c r="AD443" s="25">
        <v>50</v>
      </c>
      <c r="AE443" s="25">
        <v>50</v>
      </c>
      <c r="AF443" s="25">
        <v>50</v>
      </c>
      <c r="AG443" s="25">
        <v>50</v>
      </c>
      <c r="AH443" s="28">
        <v>-4.5850645333333375</v>
      </c>
      <c r="AI443" s="28">
        <v>4.9129655333333346</v>
      </c>
      <c r="AJ443" s="46">
        <v>-9.6381193216052447E-3</v>
      </c>
      <c r="AK443" s="46">
        <v>8.656274426167565E-3</v>
      </c>
    </row>
    <row r="444" spans="1:44" ht="13.8" thickBot="1">
      <c r="B444" s="1" t="s">
        <v>36</v>
      </c>
      <c r="C444" s="24">
        <v>21165.896671000006</v>
      </c>
      <c r="D444" s="24">
        <v>21494.220759000003</v>
      </c>
      <c r="E444" s="24">
        <v>22323.877199999995</v>
      </c>
      <c r="F444" s="24">
        <v>22088.171154000003</v>
      </c>
      <c r="G444" s="24">
        <v>21581.082277000001</v>
      </c>
      <c r="H444" s="24">
        <v>22144.798026999993</v>
      </c>
      <c r="I444" s="24">
        <v>22422.323124999999</v>
      </c>
      <c r="J444" s="24">
        <v>21946.125846999999</v>
      </c>
      <c r="K444" s="24">
        <v>21744.773207000006</v>
      </c>
      <c r="L444" s="24">
        <v>21884.460008999999</v>
      </c>
      <c r="M444" s="24">
        <v>22551.263553000001</v>
      </c>
      <c r="N444" s="24">
        <v>22938.925216</v>
      </c>
      <c r="O444" s="24">
        <v>22754.700643</v>
      </c>
      <c r="P444" s="24">
        <v>23130.419019000001</v>
      </c>
      <c r="Q444" s="24">
        <v>22973.351300000002</v>
      </c>
      <c r="R444" s="24">
        <v>23193.287465042147</v>
      </c>
      <c r="S444" s="24">
        <v>23583.590709894186</v>
      </c>
      <c r="T444" s="24">
        <v>22249.382052039728</v>
      </c>
      <c r="U444" s="24">
        <v>20808.173573211057</v>
      </c>
      <c r="V444" s="24">
        <v>21141.042798195169</v>
      </c>
      <c r="W444" s="24">
        <v>21152.974445063832</v>
      </c>
      <c r="X444" s="24">
        <v>21068.381098336562</v>
      </c>
      <c r="Y444" s="24">
        <v>20989.979193210387</v>
      </c>
      <c r="Z444" s="24">
        <v>20900.843245224096</v>
      </c>
      <c r="AA444" s="24">
        <v>20812.076097838228</v>
      </c>
      <c r="AB444" s="24">
        <v>20720.82383403755</v>
      </c>
      <c r="AC444" s="24">
        <v>20629.241654904101</v>
      </c>
      <c r="AD444" s="24">
        <v>20537.731020930834</v>
      </c>
      <c r="AE444" s="24">
        <v>20445.247188654179</v>
      </c>
      <c r="AF444" s="24">
        <v>20353.770900458803</v>
      </c>
      <c r="AG444" s="24">
        <v>20261.504630241274</v>
      </c>
      <c r="AH444" s="158">
        <v>175.97471871498783</v>
      </c>
      <c r="AI444" s="158">
        <v>-1952.2108148070474</v>
      </c>
      <c r="AJ444" s="157">
        <v>7.9566034985759874E-4</v>
      </c>
      <c r="AK444" s="157">
        <v>-7.636289987002165E-3</v>
      </c>
    </row>
    <row r="445" spans="1:44" ht="13.8" thickBot="1">
      <c r="A445" s="107" t="s">
        <v>217</v>
      </c>
      <c r="B445" s="113" t="s">
        <v>37</v>
      </c>
      <c r="C445" s="147">
        <v>174.71069900000001</v>
      </c>
      <c r="D445" s="147">
        <v>215.237345</v>
      </c>
      <c r="E445" s="147">
        <v>147.316778</v>
      </c>
      <c r="F445" s="147">
        <v>175.26154600000001</v>
      </c>
      <c r="G445" s="147">
        <v>162.05408499999999</v>
      </c>
      <c r="H445" s="147">
        <v>157.71991699999998</v>
      </c>
      <c r="I445" s="147">
        <v>157.262956</v>
      </c>
      <c r="J445" s="147">
        <v>154.469585</v>
      </c>
      <c r="K445" s="147">
        <v>151.81268599999999</v>
      </c>
      <c r="L445" s="147">
        <v>143.87205600000001</v>
      </c>
      <c r="M445" s="147">
        <v>142.919096</v>
      </c>
      <c r="N445" s="147">
        <v>152.12862100000001</v>
      </c>
      <c r="O445" s="147">
        <v>154.21150700000001</v>
      </c>
      <c r="P445" s="147">
        <v>166.98326399999999</v>
      </c>
      <c r="Q445" s="147">
        <v>162.01215900000003</v>
      </c>
      <c r="R445" s="147">
        <v>158.95343499999998</v>
      </c>
      <c r="S445" s="147">
        <v>97.243443999999997</v>
      </c>
      <c r="T445" s="147">
        <v>121.54274000000001</v>
      </c>
      <c r="U445" s="147">
        <v>97.234192000000007</v>
      </c>
      <c r="V445" s="147">
        <v>88.18998071706271</v>
      </c>
      <c r="W445" s="147">
        <v>92.718795874096131</v>
      </c>
      <c r="X445" s="147">
        <v>95.708945807437061</v>
      </c>
      <c r="Y445" s="147">
        <v>93.600756747877426</v>
      </c>
      <c r="Z445" s="147">
        <v>91.590386399854467</v>
      </c>
      <c r="AA445" s="147">
        <v>89.570972532406358</v>
      </c>
      <c r="AB445" s="147">
        <v>87.574081044822421</v>
      </c>
      <c r="AC445" s="147">
        <v>85.578272483796752</v>
      </c>
      <c r="AD445" s="147">
        <v>83.584178901067645</v>
      </c>
      <c r="AE445" s="147">
        <v>82.601577126467831</v>
      </c>
      <c r="AF445" s="147">
        <v>81.60486041254542</v>
      </c>
      <c r="AG445" s="147">
        <v>80.616926096461427</v>
      </c>
      <c r="AH445" s="139">
        <v>-49.174950333333328</v>
      </c>
      <c r="AI445" s="139">
        <v>-24.723199236871906</v>
      </c>
      <c r="AJ445" s="152">
        <v>-3.7585190632563013E-2</v>
      </c>
      <c r="AK445" s="152">
        <v>-2.2043884142943226E-2</v>
      </c>
    </row>
    <row r="446" spans="1:44" ht="13.8" thickBot="1">
      <c r="A446" s="107" t="s">
        <v>218</v>
      </c>
      <c r="B446" s="113" t="s">
        <v>38</v>
      </c>
      <c r="C446" s="147">
        <v>2163.2269940000001</v>
      </c>
      <c r="D446" s="147">
        <v>2304.751546</v>
      </c>
      <c r="E446" s="147">
        <v>2365.4611770000001</v>
      </c>
      <c r="F446" s="147">
        <v>2738.0329630000001</v>
      </c>
      <c r="G446" s="147">
        <v>2485.2267769999999</v>
      </c>
      <c r="H446" s="147">
        <v>2808.2266249999998</v>
      </c>
      <c r="I446" s="147">
        <v>3109.1443199999999</v>
      </c>
      <c r="J446" s="147">
        <v>3082.3656890000002</v>
      </c>
      <c r="K446" s="147">
        <v>3115.4229599999999</v>
      </c>
      <c r="L446" s="147">
        <v>2854.141552</v>
      </c>
      <c r="M446" s="147">
        <v>3144.270767</v>
      </c>
      <c r="N446" s="147">
        <v>3695.4677069999998</v>
      </c>
      <c r="O446" s="147">
        <v>3497.6441420000001</v>
      </c>
      <c r="P446" s="147">
        <v>3579.501796</v>
      </c>
      <c r="Q446" s="147">
        <v>4177.3213660000001</v>
      </c>
      <c r="R446" s="147">
        <v>4943.210231</v>
      </c>
      <c r="S446" s="147">
        <v>4751.8193679999995</v>
      </c>
      <c r="T446" s="147">
        <v>3967.5759210000001</v>
      </c>
      <c r="U446" s="147">
        <v>3332.7637736400002</v>
      </c>
      <c r="V446" s="147">
        <v>3379.1889808396345</v>
      </c>
      <c r="W446" s="147">
        <v>3430.9379157322419</v>
      </c>
      <c r="X446" s="147">
        <v>3436.9597728024751</v>
      </c>
      <c r="Y446" s="147">
        <v>3462.1427452955945</v>
      </c>
      <c r="Z446" s="147">
        <v>3446.4526246174278</v>
      </c>
      <c r="AA446" s="147">
        <v>3431.2666415297958</v>
      </c>
      <c r="AB446" s="147">
        <v>3405.4130657463952</v>
      </c>
      <c r="AC446" s="147">
        <v>3408.0522131871789</v>
      </c>
      <c r="AD446" s="147">
        <v>3395.0244717913761</v>
      </c>
      <c r="AE446" s="147">
        <v>3399.561323807096</v>
      </c>
      <c r="AF446" s="147">
        <v>3401.9781004850893</v>
      </c>
      <c r="AG446" s="147">
        <v>3396.7702070507376</v>
      </c>
      <c r="AH446" s="139">
        <v>915.07536454666661</v>
      </c>
      <c r="AI446" s="139">
        <v>-620.61614716259555</v>
      </c>
      <c r="AJ446" s="152">
        <v>2.6185389169800715E-2</v>
      </c>
      <c r="AK446" s="152">
        <v>-1.3886553923194156E-2</v>
      </c>
    </row>
    <row r="447" spans="1:44" s="50" customFormat="1" ht="13.8" thickBot="1">
      <c r="A447" s="107" t="s">
        <v>219</v>
      </c>
      <c r="B447" s="116" t="s">
        <v>70</v>
      </c>
      <c r="C447" s="146">
        <v>1988.5162950000001</v>
      </c>
      <c r="D447" s="146">
        <v>2089.514201</v>
      </c>
      <c r="E447" s="146">
        <v>2218.1443990000002</v>
      </c>
      <c r="F447" s="146">
        <v>2562.7714169999999</v>
      </c>
      <c r="G447" s="146">
        <v>2323.1726920000001</v>
      </c>
      <c r="H447" s="146">
        <v>2650.5067079999999</v>
      </c>
      <c r="I447" s="146">
        <v>2951.8813639999998</v>
      </c>
      <c r="J447" s="146">
        <v>2927.8961040000004</v>
      </c>
      <c r="K447" s="146">
        <v>2963.6102739999997</v>
      </c>
      <c r="L447" s="146">
        <v>2710.2694959999999</v>
      </c>
      <c r="M447" s="146">
        <v>3001.3516709999999</v>
      </c>
      <c r="N447" s="146">
        <v>3543.339086</v>
      </c>
      <c r="O447" s="146">
        <v>3343.4326350000001</v>
      </c>
      <c r="P447" s="146">
        <v>3412.5185320000001</v>
      </c>
      <c r="Q447" s="146">
        <v>4015.3092070000002</v>
      </c>
      <c r="R447" s="146">
        <v>4784.2567959999997</v>
      </c>
      <c r="S447" s="146">
        <v>4654.5759239999998</v>
      </c>
      <c r="T447" s="146">
        <v>3846.0331810000002</v>
      </c>
      <c r="U447" s="146">
        <v>3235.5295816400003</v>
      </c>
      <c r="V447" s="146">
        <v>3290.9990001225719</v>
      </c>
      <c r="W447" s="146">
        <v>3338.2191198581459</v>
      </c>
      <c r="X447" s="146">
        <v>3341.2508269950381</v>
      </c>
      <c r="Y447" s="146">
        <v>3368.5419885477172</v>
      </c>
      <c r="Z447" s="146">
        <v>3354.8622382175731</v>
      </c>
      <c r="AA447" s="146">
        <v>3341.6956689973895</v>
      </c>
      <c r="AB447" s="146">
        <v>3317.8389847015728</v>
      </c>
      <c r="AC447" s="146">
        <v>3322.4739407033821</v>
      </c>
      <c r="AD447" s="146">
        <v>3311.4402928903082</v>
      </c>
      <c r="AE447" s="146">
        <v>3316.9597466806281</v>
      </c>
      <c r="AF447" s="146">
        <v>3320.3732400725439</v>
      </c>
      <c r="AG447" s="146">
        <v>3316.1532809542759</v>
      </c>
      <c r="AH447" s="139">
        <v>964.25031487999968</v>
      </c>
      <c r="AI447" s="139">
        <v>-595.89294792572355</v>
      </c>
      <c r="AJ447" s="152">
        <v>2.8704540121048866E-2</v>
      </c>
      <c r="AK447" s="152">
        <v>-1.3676869035603167E-2</v>
      </c>
      <c r="AL447"/>
      <c r="AM447"/>
      <c r="AN447"/>
      <c r="AO447" s="95"/>
      <c r="AP447" s="95"/>
      <c r="AQ447" s="95"/>
      <c r="AR447" s="95"/>
    </row>
    <row r="448" spans="1:44" ht="13.8" thickBot="1">
      <c r="A448" s="107" t="str">
        <f>CONCATENATE($A$439,"_",B448)</f>
        <v>Pigmeat_Domestic use</v>
      </c>
      <c r="B448" s="1" t="s">
        <v>135</v>
      </c>
      <c r="C448" s="24">
        <v>19190.253705000003</v>
      </c>
      <c r="D448" s="24">
        <v>19409.355799000008</v>
      </c>
      <c r="E448" s="24">
        <v>20110.025601000001</v>
      </c>
      <c r="F448" s="24">
        <v>19562.098583000006</v>
      </c>
      <c r="G448" s="24">
        <v>19204.387308000001</v>
      </c>
      <c r="H448" s="24">
        <v>19455.943291999996</v>
      </c>
      <c r="I448" s="24">
        <v>19431.018635999997</v>
      </c>
      <c r="J448" s="24">
        <v>18961.523895999995</v>
      </c>
      <c r="K448" s="24">
        <v>18758.579726</v>
      </c>
      <c r="L448" s="24">
        <v>19164.500504</v>
      </c>
      <c r="M448" s="24">
        <v>19536.028329000004</v>
      </c>
      <c r="N448" s="24">
        <v>19403.570914</v>
      </c>
      <c r="O448" s="24">
        <v>19413.687365000002</v>
      </c>
      <c r="P448" s="24">
        <v>19743.001467999999</v>
      </c>
      <c r="Q448" s="24">
        <v>18980.870793000002</v>
      </c>
      <c r="R448" s="24">
        <v>18436.099278042147</v>
      </c>
      <c r="S448" s="24">
        <v>18961.645434894188</v>
      </c>
      <c r="T448" s="24">
        <v>18427.876768001355</v>
      </c>
      <c r="U448" s="24">
        <v>17573.733483491033</v>
      </c>
      <c r="V448" s="24">
        <v>17848.736098472596</v>
      </c>
      <c r="W448" s="24">
        <v>17814.755325205686</v>
      </c>
      <c r="X448" s="24">
        <v>17727.130271341521</v>
      </c>
      <c r="Y448" s="24">
        <v>17621.43720466267</v>
      </c>
      <c r="Z448" s="24">
        <v>17545.981007006521</v>
      </c>
      <c r="AA448" s="24">
        <v>17470.380428840836</v>
      </c>
      <c r="AB448" s="24">
        <v>17402.984849335975</v>
      </c>
      <c r="AC448" s="24">
        <v>17306.76771420072</v>
      </c>
      <c r="AD448" s="24">
        <v>17226.290728040527</v>
      </c>
      <c r="AE448" s="24">
        <v>17128.287441973549</v>
      </c>
      <c r="AF448" s="24">
        <v>17033.397660386257</v>
      </c>
      <c r="AG448" s="24">
        <v>16945.351349286997</v>
      </c>
      <c r="AH448" s="158">
        <v>-729.28885720447215</v>
      </c>
      <c r="AI448" s="158">
        <v>-1375.733879508527</v>
      </c>
      <c r="AJ448" s="157">
        <v>-3.8958059379109499E-3</v>
      </c>
      <c r="AK448" s="157">
        <v>-6.4838100782166341E-3</v>
      </c>
    </row>
    <row r="449" spans="1:44" ht="13.8" thickBot="1">
      <c r="A449" s="78"/>
      <c r="B449" s="22" t="s">
        <v>292</v>
      </c>
      <c r="C449" s="42">
        <v>34.451812624914133</v>
      </c>
      <c r="D449" s="42">
        <v>34.735614086628829</v>
      </c>
      <c r="E449" s="42">
        <v>35.863626591801079</v>
      </c>
      <c r="F449" s="42">
        <v>34.770052286071184</v>
      </c>
      <c r="G449" s="42">
        <v>34.027507099404524</v>
      </c>
      <c r="H449" s="42">
        <v>34.414872279932965</v>
      </c>
      <c r="I449" s="42">
        <v>34.323916494488778</v>
      </c>
      <c r="J449" s="42">
        <v>33.444226934924693</v>
      </c>
      <c r="K449" s="42">
        <v>33.051952532946025</v>
      </c>
      <c r="L449" s="42">
        <v>33.723838748802073</v>
      </c>
      <c r="M449" s="42">
        <v>34.306102482119272</v>
      </c>
      <c r="N449" s="42">
        <v>33.996468883523953</v>
      </c>
      <c r="O449" s="42">
        <v>33.959040625035534</v>
      </c>
      <c r="P449" s="42">
        <v>34.469057279767327</v>
      </c>
      <c r="Q449" s="42">
        <v>33.061820424203781</v>
      </c>
      <c r="R449" s="42">
        <v>32.081767178411077</v>
      </c>
      <c r="S449" s="42">
        <v>33.021016204804759</v>
      </c>
      <c r="T449" s="42">
        <v>32.017304262542872</v>
      </c>
      <c r="U449" s="42">
        <v>30.35599992438059</v>
      </c>
      <c r="V449" s="42">
        <v>30.800423810056966</v>
      </c>
      <c r="W449" s="42">
        <v>30.814779651252231</v>
      </c>
      <c r="X449" s="42">
        <v>30.714625772200833</v>
      </c>
      <c r="Y449" s="42">
        <v>30.566842814273585</v>
      </c>
      <c r="Z449" s="42">
        <v>30.466409539928758</v>
      </c>
      <c r="AA449" s="42">
        <v>30.366299501458368</v>
      </c>
      <c r="AB449" s="42">
        <v>30.284023200199616</v>
      </c>
      <c r="AC449" s="42">
        <v>30.154563258851152</v>
      </c>
      <c r="AD449" s="42">
        <v>30.055380991596891</v>
      </c>
      <c r="AE449" s="42">
        <v>29.92876734168</v>
      </c>
      <c r="AF449" s="42">
        <v>29.810746516284588</v>
      </c>
      <c r="AG449" s="42">
        <v>29.707949677353387</v>
      </c>
      <c r="AH449" s="158">
        <v>-1.80859185687709</v>
      </c>
      <c r="AI449" s="158">
        <v>-2.0901571198893549</v>
      </c>
      <c r="AJ449" s="157">
        <v>-5.5165932519490469E-3</v>
      </c>
      <c r="AK449" s="157">
        <v>-5.649984912376671E-3</v>
      </c>
    </row>
    <row r="450" spans="1:44" ht="13.8" thickBot="1">
      <c r="A450" s="78"/>
      <c r="B450" s="2" t="s">
        <v>89</v>
      </c>
      <c r="C450" s="25">
        <v>1387.6873333333299</v>
      </c>
      <c r="D450" s="25">
        <v>1450.8839166666701</v>
      </c>
      <c r="E450" s="25">
        <v>1346.28</v>
      </c>
      <c r="F450" s="25">
        <v>1532.11666666667</v>
      </c>
      <c r="G450" s="25">
        <v>1416.91391666667</v>
      </c>
      <c r="H450" s="25">
        <v>1396.1157499999999</v>
      </c>
      <c r="I450" s="25">
        <v>1529.20166666667</v>
      </c>
      <c r="J450" s="25">
        <v>1702.14825</v>
      </c>
      <c r="K450" s="25">
        <v>1674.4079999999999</v>
      </c>
      <c r="L450" s="25">
        <v>1558.7350833333301</v>
      </c>
      <c r="M450" s="25">
        <v>1388.9554166666701</v>
      </c>
      <c r="N450" s="25">
        <v>1457.95583333333</v>
      </c>
      <c r="O450" s="25">
        <v>1602.8440000000001</v>
      </c>
      <c r="P450" s="25">
        <v>1413.8425833333299</v>
      </c>
      <c r="Q450" s="25">
        <v>1701</v>
      </c>
      <c r="R450" s="25">
        <v>1622</v>
      </c>
      <c r="S450" s="25">
        <v>1463</v>
      </c>
      <c r="T450" s="25">
        <v>1868</v>
      </c>
      <c r="U450" s="25">
        <v>2330</v>
      </c>
      <c r="V450" s="25">
        <v>2102.7330090704354</v>
      </c>
      <c r="W450" s="25">
        <v>1979.9009077024034</v>
      </c>
      <c r="X450" s="25">
        <v>1981.2893242429634</v>
      </c>
      <c r="Y450" s="25">
        <v>1994.3665994014573</v>
      </c>
      <c r="Z450" s="25">
        <v>2017.7482949322509</v>
      </c>
      <c r="AA450" s="25">
        <v>2040.4538017470809</v>
      </c>
      <c r="AB450" s="25">
        <v>2059.6619346729244</v>
      </c>
      <c r="AC450" s="25">
        <v>2084.5329772126006</v>
      </c>
      <c r="AD450" s="25">
        <v>2107.1911603671469</v>
      </c>
      <c r="AE450" s="25">
        <v>2128.4927210417136</v>
      </c>
      <c r="AF450" s="25">
        <v>2151.4791850253428</v>
      </c>
      <c r="AG450" s="25">
        <v>2175.8454003660027</v>
      </c>
      <c r="AH450" s="28">
        <v>251.74736111111019</v>
      </c>
      <c r="AI450" s="28">
        <v>288.84540036600265</v>
      </c>
      <c r="AJ450" s="46">
        <v>1.4422104804796731E-2</v>
      </c>
      <c r="AK450" s="46">
        <v>1.1939801458765054E-2</v>
      </c>
    </row>
    <row r="451" spans="1:44" ht="13.8" thickBot="1">
      <c r="A451" s="78"/>
      <c r="B451" s="2" t="s">
        <v>90</v>
      </c>
      <c r="C451" s="25">
        <v>1977.2198652800005</v>
      </c>
      <c r="D451" s="25">
        <v>1894.625858617401</v>
      </c>
      <c r="E451" s="25">
        <v>1846.0857656982848</v>
      </c>
      <c r="F451" s="25">
        <v>1743.6345157659921</v>
      </c>
      <c r="G451" s="25">
        <v>1826.5214414926145</v>
      </c>
      <c r="H451" s="25">
        <v>2150.482128622134</v>
      </c>
      <c r="I451" s="25">
        <v>2181.2410948241873</v>
      </c>
      <c r="J451" s="25">
        <v>2297.9265495890054</v>
      </c>
      <c r="K451" s="25">
        <v>2244.2282330900553</v>
      </c>
      <c r="L451" s="25">
        <v>2433.8939343825027</v>
      </c>
      <c r="M451" s="25">
        <v>2405.8395550448818</v>
      </c>
      <c r="N451" s="25">
        <v>2391.9437653618743</v>
      </c>
      <c r="O451" s="25">
        <v>2378.6268702064303</v>
      </c>
      <c r="P451" s="25">
        <v>2190.5416153582401</v>
      </c>
      <c r="Q451" s="25">
        <v>2345.3593418576361</v>
      </c>
      <c r="R451" s="25">
        <v>2249.5086261933689</v>
      </c>
      <c r="S451" s="25">
        <v>2330.8440460081179</v>
      </c>
      <c r="T451" s="25">
        <v>2724.7619047619046</v>
      </c>
      <c r="U451" s="25">
        <v>2526.4179987524967</v>
      </c>
      <c r="V451" s="25">
        <v>2539.3255704527305</v>
      </c>
      <c r="W451" s="25">
        <v>2511.9428454538884</v>
      </c>
      <c r="X451" s="25">
        <v>2513.7994004582188</v>
      </c>
      <c r="Y451" s="25">
        <v>2531.3004033611469</v>
      </c>
      <c r="Z451" s="25">
        <v>2561.017456045191</v>
      </c>
      <c r="AA451" s="25">
        <v>2589.8696795100436</v>
      </c>
      <c r="AB451" s="25">
        <v>2614.1838538074526</v>
      </c>
      <c r="AC451" s="25">
        <v>2645.6402548623482</v>
      </c>
      <c r="AD451" s="25">
        <v>2674.2486778436678</v>
      </c>
      <c r="AE451" s="25">
        <v>2701.1712085267459</v>
      </c>
      <c r="AF451" s="25">
        <v>2730.2690855708797</v>
      </c>
      <c r="AG451" s="25">
        <v>2761.0187883566077</v>
      </c>
      <c r="AH451" s="28">
        <v>286.20935733975739</v>
      </c>
      <c r="AI451" s="28">
        <v>233.67747184910104</v>
      </c>
      <c r="AJ451" s="46">
        <v>1.2091195566602124E-2</v>
      </c>
      <c r="AK451" s="46">
        <v>7.3965411590461994E-3</v>
      </c>
    </row>
    <row r="452" spans="1:44">
      <c r="A452" s="78"/>
      <c r="B452" s="60"/>
      <c r="C452" s="90"/>
      <c r="D452" s="90"/>
      <c r="E452" s="90"/>
      <c r="F452" s="90"/>
      <c r="G452" s="90"/>
      <c r="H452" s="89"/>
      <c r="I452" s="89"/>
      <c r="J452" s="89"/>
      <c r="K452" s="89"/>
      <c r="L452" s="89"/>
      <c r="M452" s="89"/>
      <c r="N452" s="89"/>
      <c r="O452" s="90"/>
      <c r="P452" s="90"/>
      <c r="Q452" s="90"/>
      <c r="R452" s="90"/>
      <c r="S452" s="90"/>
      <c r="T452" s="90"/>
      <c r="U452" s="90"/>
      <c r="V452" s="91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60"/>
      <c r="AK452" s="60"/>
    </row>
    <row r="453" spans="1:44">
      <c r="A453" s="78"/>
      <c r="B453" s="6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60"/>
      <c r="AI453" s="60"/>
      <c r="AJ453" s="60"/>
      <c r="AK453" s="60"/>
    </row>
    <row r="454" spans="1:44" ht="15" customHeight="1" thickBot="1">
      <c r="A454" s="78" t="s">
        <v>210</v>
      </c>
      <c r="B454" s="69" t="s">
        <v>261</v>
      </c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210" t="s">
        <v>107</v>
      </c>
      <c r="AI454" s="211"/>
      <c r="AJ454" s="210" t="s">
        <v>124</v>
      </c>
      <c r="AK454" s="211"/>
    </row>
    <row r="455" spans="1:44" ht="13.8" thickBot="1">
      <c r="A455" s="78"/>
      <c r="B455" s="10"/>
      <c r="C455" s="143">
        <v>2005</v>
      </c>
      <c r="D455" s="181">
        <v>2006</v>
      </c>
      <c r="E455" s="181">
        <v>2007</v>
      </c>
      <c r="F455" s="181">
        <v>2008</v>
      </c>
      <c r="G455" s="181">
        <v>2009</v>
      </c>
      <c r="H455" s="181">
        <v>2010</v>
      </c>
      <c r="I455" s="181">
        <v>2011</v>
      </c>
      <c r="J455" s="181">
        <v>2012</v>
      </c>
      <c r="K455" s="181">
        <v>2013</v>
      </c>
      <c r="L455" s="181">
        <v>2014</v>
      </c>
      <c r="M455" s="181">
        <v>2015</v>
      </c>
      <c r="N455" s="181">
        <v>2016</v>
      </c>
      <c r="O455" s="181">
        <v>2017</v>
      </c>
      <c r="P455" s="181">
        <v>2018</v>
      </c>
      <c r="Q455" s="181">
        <v>2019</v>
      </c>
      <c r="R455" s="181">
        <v>2020</v>
      </c>
      <c r="S455" s="181">
        <v>2021</v>
      </c>
      <c r="T455" s="181">
        <v>2022</v>
      </c>
      <c r="U455" s="181">
        <v>2023</v>
      </c>
      <c r="V455" s="181">
        <v>2024</v>
      </c>
      <c r="W455" s="181">
        <v>2025</v>
      </c>
      <c r="X455" s="181">
        <v>2026</v>
      </c>
      <c r="Y455" s="181">
        <v>2027</v>
      </c>
      <c r="Z455" s="181">
        <v>2028</v>
      </c>
      <c r="AA455" s="181">
        <v>2029</v>
      </c>
      <c r="AB455" s="181">
        <v>2030</v>
      </c>
      <c r="AC455" s="181">
        <v>2031</v>
      </c>
      <c r="AD455" s="181">
        <v>2032</v>
      </c>
      <c r="AE455" s="183">
        <v>2033</v>
      </c>
      <c r="AF455" s="183">
        <v>2034</v>
      </c>
      <c r="AG455" s="183">
        <v>2035</v>
      </c>
      <c r="AH455" s="181" t="s">
        <v>229</v>
      </c>
      <c r="AI455" s="181" t="s">
        <v>230</v>
      </c>
      <c r="AJ455" s="181" t="s">
        <v>231</v>
      </c>
      <c r="AK455" s="181" t="s">
        <v>232</v>
      </c>
    </row>
    <row r="456" spans="1:44" ht="13.8" thickBot="1">
      <c r="A456" s="78" t="s">
        <v>212</v>
      </c>
      <c r="B456" s="1" t="s">
        <v>33</v>
      </c>
      <c r="C456" s="65">
        <v>9703.7501273776052</v>
      </c>
      <c r="D456" s="65">
        <v>9497.5726030594742</v>
      </c>
      <c r="E456" s="65">
        <v>9923.4944047778718</v>
      </c>
      <c r="F456" s="65">
        <v>10124.916085711122</v>
      </c>
      <c r="G456" s="65">
        <v>10211.064379210453</v>
      </c>
      <c r="H456" s="65">
        <v>10595.362808725409</v>
      </c>
      <c r="I456" s="65">
        <v>10821.661739755669</v>
      </c>
      <c r="J456" s="65">
        <v>11098.011231395607</v>
      </c>
      <c r="K456" s="65">
        <v>11130.935656801463</v>
      </c>
      <c r="L456" s="65">
        <v>11605.72354945227</v>
      </c>
      <c r="M456" s="65">
        <v>12092.012377852894</v>
      </c>
      <c r="N456" s="65">
        <v>12682.64450244955</v>
      </c>
      <c r="O456" s="65">
        <v>12708.301246326158</v>
      </c>
      <c r="P456" s="65">
        <v>13260.999861999999</v>
      </c>
      <c r="Q456" s="65">
        <v>13520.631372</v>
      </c>
      <c r="R456" s="65">
        <v>13644.347845790009</v>
      </c>
      <c r="S456" s="65">
        <v>13291.212162999997</v>
      </c>
      <c r="T456" s="65">
        <v>13025.936642080433</v>
      </c>
      <c r="U456" s="65">
        <v>13492.697647078408</v>
      </c>
      <c r="V456" s="65">
        <v>13658.651954092744</v>
      </c>
      <c r="W456" s="65">
        <v>13677.438737965098</v>
      </c>
      <c r="X456" s="65">
        <v>13691.593398635567</v>
      </c>
      <c r="Y456" s="65">
        <v>13706.874127208644</v>
      </c>
      <c r="Z456" s="65">
        <v>13723.730053277588</v>
      </c>
      <c r="AA456" s="65">
        <v>13744.01761540489</v>
      </c>
      <c r="AB456" s="65">
        <v>13761.070404351751</v>
      </c>
      <c r="AC456" s="65">
        <v>13781.256581254471</v>
      </c>
      <c r="AD456" s="65">
        <v>13802.374941254722</v>
      </c>
      <c r="AE456" s="65">
        <v>13824.179087333781</v>
      </c>
      <c r="AF456" s="65">
        <v>13845.500956095224</v>
      </c>
      <c r="AG456" s="65">
        <v>13867.874427948213</v>
      </c>
      <c r="AH456" s="158">
        <v>2253.0792747353662</v>
      </c>
      <c r="AI456" s="158">
        <v>597.92561056193335</v>
      </c>
      <c r="AJ456" s="157">
        <v>1.8781626847213032E-2</v>
      </c>
      <c r="AK456" s="157">
        <v>3.6795012765715729E-3</v>
      </c>
    </row>
    <row r="457" spans="1:44" ht="13.8" thickBot="1">
      <c r="A457" s="78" t="s">
        <v>213</v>
      </c>
      <c r="B457" s="113" t="s">
        <v>37</v>
      </c>
      <c r="C457" s="147">
        <v>869.242434</v>
      </c>
      <c r="D457" s="147">
        <v>826.033591</v>
      </c>
      <c r="E457" s="147">
        <v>933.67778199999998</v>
      </c>
      <c r="F457" s="147">
        <v>957.50276899999994</v>
      </c>
      <c r="G457" s="147">
        <v>953.27657900000008</v>
      </c>
      <c r="H457" s="147">
        <v>841.45435999999995</v>
      </c>
      <c r="I457" s="147">
        <v>882.27582299999995</v>
      </c>
      <c r="J457" s="147">
        <v>945.079611</v>
      </c>
      <c r="K457" s="147">
        <v>913.18039399999998</v>
      </c>
      <c r="L457" s="147">
        <v>900.03223700000001</v>
      </c>
      <c r="M457" s="147">
        <v>902.71837000000005</v>
      </c>
      <c r="N457" s="147">
        <v>914.2979499999999</v>
      </c>
      <c r="O457" s="147">
        <v>848.78316900000004</v>
      </c>
      <c r="P457" s="147">
        <v>835.71093500000006</v>
      </c>
      <c r="Q457" s="147">
        <v>848.45491000000004</v>
      </c>
      <c r="R457" s="147">
        <v>709.73704700000008</v>
      </c>
      <c r="S457" s="147">
        <v>712.51818500000002</v>
      </c>
      <c r="T457" s="147">
        <v>796.22939199999996</v>
      </c>
      <c r="U457" s="147">
        <v>891.77691904000005</v>
      </c>
      <c r="V457" s="147">
        <v>909.93455860742483</v>
      </c>
      <c r="W457" s="147">
        <v>890.8335933113068</v>
      </c>
      <c r="X457" s="147">
        <v>892.10299772946541</v>
      </c>
      <c r="Y457" s="147">
        <v>894.40394292514384</v>
      </c>
      <c r="Z457" s="147">
        <v>896.66825579039551</v>
      </c>
      <c r="AA457" s="147">
        <v>899.38307438842583</v>
      </c>
      <c r="AB457" s="147">
        <v>900.50731283166328</v>
      </c>
      <c r="AC457" s="147">
        <v>902.18610589250159</v>
      </c>
      <c r="AD457" s="147">
        <v>903.35931748139842</v>
      </c>
      <c r="AE457" s="147">
        <v>904.4299087985712</v>
      </c>
      <c r="AF457" s="147">
        <v>905.44651036625771</v>
      </c>
      <c r="AG457" s="147">
        <v>906.70913505141948</v>
      </c>
      <c r="AH457" s="139">
        <v>-113.3371106533333</v>
      </c>
      <c r="AI457" s="139">
        <v>106.53430303808614</v>
      </c>
      <c r="AJ457" s="152">
        <v>-1.3159270191566748E-2</v>
      </c>
      <c r="AK457" s="152">
        <v>1.0470390384600181E-2</v>
      </c>
    </row>
    <row r="458" spans="1:44" ht="13.8" thickBot="1">
      <c r="A458" s="78" t="s">
        <v>214</v>
      </c>
      <c r="B458" s="113" t="s">
        <v>38</v>
      </c>
      <c r="C458" s="147">
        <v>1376.1806839999999</v>
      </c>
      <c r="D458" s="147">
        <v>1341.9933119999998</v>
      </c>
      <c r="E458" s="147">
        <v>1354.122752</v>
      </c>
      <c r="F458" s="147">
        <v>1399.4592970000001</v>
      </c>
      <c r="G458" s="147">
        <v>1416.2575889999998</v>
      </c>
      <c r="H458" s="147">
        <v>1653.1187199999999</v>
      </c>
      <c r="I458" s="147">
        <v>1820.058411</v>
      </c>
      <c r="J458" s="147">
        <v>1833.6438770000002</v>
      </c>
      <c r="K458" s="147">
        <v>1791.541072</v>
      </c>
      <c r="L458" s="147">
        <v>1876.3406179999999</v>
      </c>
      <c r="M458" s="147">
        <v>1999.2379210000001</v>
      </c>
      <c r="N458" s="147">
        <v>2207.9371719999999</v>
      </c>
      <c r="O458" s="147">
        <v>2240.2544290000001</v>
      </c>
      <c r="P458" s="147">
        <v>2326.348958</v>
      </c>
      <c r="Q458" s="147">
        <v>2498.7825240000002</v>
      </c>
      <c r="R458" s="147">
        <v>2345.0125290000001</v>
      </c>
      <c r="S458" s="147">
        <v>2135.5406090000001</v>
      </c>
      <c r="T458" s="147">
        <v>1934.588017</v>
      </c>
      <c r="U458" s="147">
        <v>1876.55037649</v>
      </c>
      <c r="V458" s="147">
        <v>1926.1045413731924</v>
      </c>
      <c r="W458" s="147">
        <v>1981.0643891668544</v>
      </c>
      <c r="X458" s="147">
        <v>2009.171136936772</v>
      </c>
      <c r="Y458" s="147">
        <v>2025.8858231381957</v>
      </c>
      <c r="Z458" s="147">
        <v>2043.0245764229098</v>
      </c>
      <c r="AA458" s="147">
        <v>2054.1685419502414</v>
      </c>
      <c r="AB458" s="147">
        <v>2085.4299774887331</v>
      </c>
      <c r="AC458" s="147">
        <v>2100.7966652703635</v>
      </c>
      <c r="AD458" s="147">
        <v>2122.6313993944614</v>
      </c>
      <c r="AE458" s="147">
        <v>2146.0620124061279</v>
      </c>
      <c r="AF458" s="147">
        <v>2170.6685962150345</v>
      </c>
      <c r="AG458" s="147">
        <v>2192.4483384684559</v>
      </c>
      <c r="AH458" s="139">
        <v>167.14521416333332</v>
      </c>
      <c r="AI458" s="139">
        <v>210.22200430512248</v>
      </c>
      <c r="AJ458" s="152">
        <v>8.8479601582902492E-3</v>
      </c>
      <c r="AK458" s="152">
        <v>8.4352325939762718E-3</v>
      </c>
    </row>
    <row r="459" spans="1:44" s="50" customFormat="1" ht="13.8" thickBot="1">
      <c r="A459" s="78" t="s">
        <v>215</v>
      </c>
      <c r="B459" s="116" t="s">
        <v>70</v>
      </c>
      <c r="C459" s="146">
        <v>506.93824999999993</v>
      </c>
      <c r="D459" s="146">
        <v>515.95972099999983</v>
      </c>
      <c r="E459" s="146">
        <v>420.44497000000001</v>
      </c>
      <c r="F459" s="146">
        <v>441.95652800000016</v>
      </c>
      <c r="G459" s="146">
        <v>462.98100999999974</v>
      </c>
      <c r="H459" s="146">
        <v>811.66435999999999</v>
      </c>
      <c r="I459" s="146">
        <v>937.78258800000003</v>
      </c>
      <c r="J459" s="146">
        <v>888.5642660000002</v>
      </c>
      <c r="K459" s="146">
        <v>878.36067800000001</v>
      </c>
      <c r="L459" s="146">
        <v>976.30838099999994</v>
      </c>
      <c r="M459" s="146">
        <v>1096.5195510000001</v>
      </c>
      <c r="N459" s="146">
        <v>1293.639222</v>
      </c>
      <c r="O459" s="146">
        <v>1391.47126</v>
      </c>
      <c r="P459" s="146">
        <v>1490.638023</v>
      </c>
      <c r="Q459" s="146">
        <v>1650.3276140000003</v>
      </c>
      <c r="R459" s="146">
        <v>1635.275482</v>
      </c>
      <c r="S459" s="146">
        <v>1423.0224240000002</v>
      </c>
      <c r="T459" s="146">
        <v>1138.3586250000001</v>
      </c>
      <c r="U459" s="146">
        <v>984.77345744999991</v>
      </c>
      <c r="V459" s="146">
        <v>1016.1699827657676</v>
      </c>
      <c r="W459" s="146">
        <v>1090.2307958555475</v>
      </c>
      <c r="X459" s="146">
        <v>1117.0681392073066</v>
      </c>
      <c r="Y459" s="146">
        <v>1131.4818802130519</v>
      </c>
      <c r="Z459" s="146">
        <v>1146.3563206325143</v>
      </c>
      <c r="AA459" s="146">
        <v>1154.7854675618155</v>
      </c>
      <c r="AB459" s="146">
        <v>1184.9226646570698</v>
      </c>
      <c r="AC459" s="146">
        <v>1198.610559377862</v>
      </c>
      <c r="AD459" s="146">
        <v>1219.2720819130629</v>
      </c>
      <c r="AE459" s="146">
        <v>1241.6321036075567</v>
      </c>
      <c r="AF459" s="146">
        <v>1265.2220858487767</v>
      </c>
      <c r="AG459" s="146">
        <v>1285.7392034170364</v>
      </c>
      <c r="AH459" s="139">
        <v>280.48232481666685</v>
      </c>
      <c r="AI459" s="139">
        <v>103.68770126703612</v>
      </c>
      <c r="AJ459" s="152">
        <v>2.7457186987365389E-2</v>
      </c>
      <c r="AK459" s="152">
        <v>7.0314653493503965E-3</v>
      </c>
      <c r="AL459"/>
      <c r="AM459"/>
      <c r="AN459"/>
      <c r="AO459" s="95"/>
      <c r="AP459" s="95"/>
      <c r="AQ459" s="95"/>
      <c r="AR459" s="95"/>
    </row>
    <row r="460" spans="1:44" ht="13.8" thickBot="1">
      <c r="A460" s="107" t="str">
        <f>CONCATENATE($A$454,"_",B460)</f>
        <v>Poultry meat_Domestic use</v>
      </c>
      <c r="B460" s="1" t="s">
        <v>135</v>
      </c>
      <c r="C460" s="65">
        <v>9196.8118773776041</v>
      </c>
      <c r="D460" s="65">
        <v>8981.6128820594749</v>
      </c>
      <c r="E460" s="65">
        <v>9503.0494347778731</v>
      </c>
      <c r="F460" s="65">
        <v>9682.9595577111231</v>
      </c>
      <c r="G460" s="65">
        <v>9748.0833692104516</v>
      </c>
      <c r="H460" s="65">
        <v>9783.6984487254085</v>
      </c>
      <c r="I460" s="65">
        <v>9883.8791517556692</v>
      </c>
      <c r="J460" s="65">
        <v>10209.446965395606</v>
      </c>
      <c r="K460" s="65">
        <v>10252.574978801462</v>
      </c>
      <c r="L460" s="65">
        <v>10629.415168452269</v>
      </c>
      <c r="M460" s="65">
        <v>10995.492826852895</v>
      </c>
      <c r="N460" s="65">
        <v>11389.00528044955</v>
      </c>
      <c r="O460" s="65">
        <v>11316.829986326158</v>
      </c>
      <c r="P460" s="65">
        <v>11770.361838999997</v>
      </c>
      <c r="Q460" s="65">
        <v>11870.303757999998</v>
      </c>
      <c r="R460" s="65">
        <v>12009.07236379001</v>
      </c>
      <c r="S460" s="65">
        <v>11868.189738999998</v>
      </c>
      <c r="T460" s="65">
        <v>11887.578017080432</v>
      </c>
      <c r="U460" s="65">
        <v>12507.924189628407</v>
      </c>
      <c r="V460" s="65">
        <v>12634.256453482052</v>
      </c>
      <c r="W460" s="65">
        <v>12575.906518562109</v>
      </c>
      <c r="X460" s="65">
        <v>12580.833707926107</v>
      </c>
      <c r="Y460" s="65">
        <v>12579.77175172557</v>
      </c>
      <c r="Z460" s="65">
        <v>12580.376182643937</v>
      </c>
      <c r="AA460" s="65">
        <v>12579.64470855859</v>
      </c>
      <c r="AB460" s="65">
        <v>12581.725025380594</v>
      </c>
      <c r="AC460" s="65">
        <v>12581.930785467714</v>
      </c>
      <c r="AD460" s="65">
        <v>12582.817692310899</v>
      </c>
      <c r="AE460" s="65">
        <v>12584.077441512482</v>
      </c>
      <c r="AF460" s="65">
        <v>12585.241116650392</v>
      </c>
      <c r="AG460" s="65">
        <v>12585.846851388131</v>
      </c>
      <c r="AH460" s="158">
        <v>1972.5969499187013</v>
      </c>
      <c r="AI460" s="158">
        <v>497.94953615185113</v>
      </c>
      <c r="AJ460" s="157">
        <v>1.7975200159154384E-2</v>
      </c>
      <c r="AK460" s="157">
        <v>3.3696802083043043E-3</v>
      </c>
    </row>
    <row r="461" spans="1:44" ht="13.8" thickBot="1">
      <c r="A461" s="78"/>
      <c r="B461" s="22" t="s">
        <v>292</v>
      </c>
      <c r="C461" s="42">
        <v>18.627592668993447</v>
      </c>
      <c r="D461" s="42">
        <v>18.134528227087337</v>
      </c>
      <c r="E461" s="42">
        <v>19.120209146844534</v>
      </c>
      <c r="F461" s="42">
        <v>19.417176932127258</v>
      </c>
      <c r="G461" s="42">
        <v>19.486640871182306</v>
      </c>
      <c r="H461" s="42">
        <v>19.524728266287791</v>
      </c>
      <c r="I461" s="42">
        <v>19.697756505975661</v>
      </c>
      <c r="J461" s="42">
        <v>20.316000315104404</v>
      </c>
      <c r="K461" s="42">
        <v>20.380657490502752</v>
      </c>
      <c r="L461" s="42">
        <v>21.102647246604324</v>
      </c>
      <c r="M461" s="42">
        <v>21.784012287325591</v>
      </c>
      <c r="N461" s="42">
        <v>22.512618510980722</v>
      </c>
      <c r="O461" s="42">
        <v>22.333677568635473</v>
      </c>
      <c r="P461" s="42">
        <v>23.184306590539105</v>
      </c>
      <c r="Q461" s="42">
        <v>23.327088223069641</v>
      </c>
      <c r="R461" s="42">
        <v>23.57690404014614</v>
      </c>
      <c r="S461" s="42">
        <v>23.317767261242544</v>
      </c>
      <c r="T461" s="42">
        <v>23.301877427206236</v>
      </c>
      <c r="U461" s="42">
        <v>24.375515951329621</v>
      </c>
      <c r="V461" s="42">
        <v>24.597274147265363</v>
      </c>
      <c r="W461" s="42">
        <v>24.541809149922059</v>
      </c>
      <c r="X461" s="42">
        <v>24.592590792160596</v>
      </c>
      <c r="Y461" s="42">
        <v>24.618981832956983</v>
      </c>
      <c r="Z461" s="42">
        <v>24.644801130394761</v>
      </c>
      <c r="AA461" s="42">
        <v>24.668682410281701</v>
      </c>
      <c r="AB461" s="42">
        <v>24.701201985952657</v>
      </c>
      <c r="AC461" s="42">
        <v>24.732751799441157</v>
      </c>
      <c r="AD461" s="42">
        <v>24.768313660448623</v>
      </c>
      <c r="AE461" s="42">
        <v>24.807576502838455</v>
      </c>
      <c r="AF461" s="42">
        <v>24.849701490706281</v>
      </c>
      <c r="AG461" s="42">
        <v>24.893881266689895</v>
      </c>
      <c r="AH461" s="158">
        <v>3.5335821093985267</v>
      </c>
      <c r="AI461" s="158">
        <v>1.2288277200970938</v>
      </c>
      <c r="AJ461" s="157">
        <v>1.6302975803932612E-2</v>
      </c>
      <c r="AK461" s="157">
        <v>4.2274618599489333E-3</v>
      </c>
    </row>
    <row r="462" spans="1:44" ht="13.8" thickBot="1">
      <c r="A462" s="78"/>
      <c r="B462" s="2" t="s">
        <v>89</v>
      </c>
      <c r="C462" s="23">
        <v>1563.3485479636799</v>
      </c>
      <c r="D462" s="23">
        <v>1574.78793354398</v>
      </c>
      <c r="E462" s="23">
        <v>1869.3563490645599</v>
      </c>
      <c r="F462" s="23">
        <v>1940.48286824104</v>
      </c>
      <c r="G462" s="23">
        <v>1855.3141533969199</v>
      </c>
      <c r="H462" s="23">
        <v>1823.7020756628301</v>
      </c>
      <c r="I462" s="23">
        <v>2017.8864511621</v>
      </c>
      <c r="J462" s="23">
        <v>2037.8431537071599</v>
      </c>
      <c r="K462" s="23">
        <v>2083.9433933713399</v>
      </c>
      <c r="L462" s="23">
        <v>2018.21140860798</v>
      </c>
      <c r="M462" s="23">
        <v>1942.1250588146199</v>
      </c>
      <c r="N462" s="23">
        <v>1856.0374112842601</v>
      </c>
      <c r="O462" s="23">
        <v>1894.4458308393801</v>
      </c>
      <c r="P462" s="23">
        <v>1921.2062595356599</v>
      </c>
      <c r="Q462" s="23">
        <v>1931.8215371190599</v>
      </c>
      <c r="R462" s="23">
        <v>1874.83945358347</v>
      </c>
      <c r="S462" s="23">
        <v>1995</v>
      </c>
      <c r="T462" s="23">
        <v>2539</v>
      </c>
      <c r="U462" s="23">
        <v>2675</v>
      </c>
      <c r="V462" s="23">
        <v>2256.2878620131128</v>
      </c>
      <c r="W462" s="23">
        <v>2169.5149961175421</v>
      </c>
      <c r="X462" s="23">
        <v>2159.8816454830007</v>
      </c>
      <c r="Y462" s="23">
        <v>2184.3435706004952</v>
      </c>
      <c r="Z462" s="23">
        <v>2213.1239151606383</v>
      </c>
      <c r="AA462" s="23">
        <v>2237.6395059472529</v>
      </c>
      <c r="AB462" s="23">
        <v>2254.86066142753</v>
      </c>
      <c r="AC462" s="23">
        <v>2276.0872586612718</v>
      </c>
      <c r="AD462" s="23">
        <v>2299.2606990435875</v>
      </c>
      <c r="AE462" s="23">
        <v>2319.2850729563784</v>
      </c>
      <c r="AF462" s="23">
        <v>2341.9179726981879</v>
      </c>
      <c r="AG462" s="23">
        <v>2365.3260758594447</v>
      </c>
      <c r="AH462" s="28">
        <v>356.44233391980015</v>
      </c>
      <c r="AI462" s="28">
        <v>-37.6739241405553</v>
      </c>
      <c r="AJ462" s="46">
        <v>1.6185464432226411E-2</v>
      </c>
      <c r="AK462" s="46">
        <v>-1.3159724051320376E-3</v>
      </c>
    </row>
    <row r="463" spans="1:44" ht="13.8" thickBot="1">
      <c r="A463" s="78"/>
      <c r="B463" s="2" t="s">
        <v>90</v>
      </c>
      <c r="C463" s="23">
        <v>962.34174235227806</v>
      </c>
      <c r="D463" s="23">
        <v>898.73451490266746</v>
      </c>
      <c r="E463" s="23">
        <v>1018.9072427741393</v>
      </c>
      <c r="F463" s="23">
        <v>1203.3611550690753</v>
      </c>
      <c r="G463" s="23">
        <v>1055.8349293564586</v>
      </c>
      <c r="H463" s="23">
        <v>1260.4804945097674</v>
      </c>
      <c r="I463" s="23">
        <v>1420.455144472952</v>
      </c>
      <c r="J463" s="23">
        <v>1470.4052434235659</v>
      </c>
      <c r="K463" s="23">
        <v>1484.8830767217667</v>
      </c>
      <c r="L463" s="23">
        <v>1419.6227979041973</v>
      </c>
      <c r="M463" s="23">
        <v>1445.3189440229769</v>
      </c>
      <c r="N463" s="23">
        <v>1355.6561386235796</v>
      </c>
      <c r="O463" s="23">
        <v>1443.460362660765</v>
      </c>
      <c r="P463" s="23">
        <v>1301.2355573289603</v>
      </c>
      <c r="Q463" s="23">
        <v>1445.7497562852054</v>
      </c>
      <c r="R463" s="23">
        <v>1232.2577435780784</v>
      </c>
      <c r="S463" s="23">
        <v>1375.0930311231389</v>
      </c>
      <c r="T463" s="23">
        <v>1890.4761904761904</v>
      </c>
      <c r="U463" s="23">
        <v>1675.2922942427458</v>
      </c>
      <c r="V463" s="23">
        <v>1589.2788456286839</v>
      </c>
      <c r="W463" s="23">
        <v>1585.6323334169786</v>
      </c>
      <c r="X463" s="23">
        <v>1579.9748051261738</v>
      </c>
      <c r="Y463" s="23">
        <v>1597.4437524043658</v>
      </c>
      <c r="Z463" s="23">
        <v>1618.1353626440746</v>
      </c>
      <c r="AA463" s="23">
        <v>1638.4071087478912</v>
      </c>
      <c r="AB463" s="23">
        <v>1656.5819056636649</v>
      </c>
      <c r="AC463" s="23">
        <v>1675.2087737702257</v>
      </c>
      <c r="AD463" s="23">
        <v>1696.3433998353755</v>
      </c>
      <c r="AE463" s="23">
        <v>1715.4582843975365</v>
      </c>
      <c r="AF463" s="23">
        <v>1736.7328113751066</v>
      </c>
      <c r="AG463" s="23">
        <v>1758.1784408608016</v>
      </c>
      <c r="AH463" s="28">
        <v>188.37268374126347</v>
      </c>
      <c r="AI463" s="28">
        <v>111.22460224677661</v>
      </c>
      <c r="AJ463" s="46">
        <v>1.2220393382812063E-2</v>
      </c>
      <c r="AK463" s="46">
        <v>5.46076199078116E-3</v>
      </c>
    </row>
    <row r="464" spans="1:44" ht="13.8" thickBot="1">
      <c r="A464" s="78"/>
      <c r="B464" s="14" t="s">
        <v>91</v>
      </c>
      <c r="C464" s="33">
        <v>1197.24</v>
      </c>
      <c r="D464" s="33">
        <v>1128.45</v>
      </c>
      <c r="E464" s="33">
        <v>1396.39</v>
      </c>
      <c r="F464" s="33">
        <v>1769.85</v>
      </c>
      <c r="G464" s="33">
        <v>1472.66</v>
      </c>
      <c r="H464" s="33">
        <v>1671.04</v>
      </c>
      <c r="I464" s="33">
        <v>1977.21</v>
      </c>
      <c r="J464" s="33">
        <v>1889.16</v>
      </c>
      <c r="K464" s="33">
        <v>1972.1</v>
      </c>
      <c r="L464" s="33">
        <v>1885.97</v>
      </c>
      <c r="M464" s="33">
        <v>1603.6</v>
      </c>
      <c r="N464" s="33">
        <v>1500.58</v>
      </c>
      <c r="O464" s="33">
        <v>1630.65</v>
      </c>
      <c r="P464" s="33">
        <v>1536.7</v>
      </c>
      <c r="Q464" s="33">
        <v>1618.48</v>
      </c>
      <c r="R464" s="33">
        <v>1407.48</v>
      </c>
      <c r="S464" s="33">
        <v>1625.91</v>
      </c>
      <c r="T464" s="33">
        <v>1985</v>
      </c>
      <c r="U464" s="33">
        <v>1826.0686007245931</v>
      </c>
      <c r="V464" s="33">
        <v>1732.3139417352654</v>
      </c>
      <c r="W464" s="33">
        <v>1728.3392434245063</v>
      </c>
      <c r="X464" s="33">
        <v>1741.2982547465174</v>
      </c>
      <c r="Y464" s="33">
        <v>1767.0784446994787</v>
      </c>
      <c r="Z464" s="33">
        <v>1793.128668528029</v>
      </c>
      <c r="AA464" s="33">
        <v>1817.8067105755676</v>
      </c>
      <c r="AB464" s="33">
        <v>1840.1783603688771</v>
      </c>
      <c r="AC464" s="33">
        <v>1863.0790609612118</v>
      </c>
      <c r="AD464" s="33">
        <v>1888.4965361361319</v>
      </c>
      <c r="AE464" s="33">
        <v>1911.4492092250662</v>
      </c>
      <c r="AF464" s="33">
        <v>1936.1504108005033</v>
      </c>
      <c r="AG464" s="33">
        <v>1960.6825498049354</v>
      </c>
      <c r="AH464" s="28">
        <v>-133.83046642513546</v>
      </c>
      <c r="AI464" s="28">
        <v>148.35634956340436</v>
      </c>
      <c r="AJ464" s="46">
        <v>-7.0992081116219193E-3</v>
      </c>
      <c r="AK464" s="46">
        <v>6.5783293405834442E-3</v>
      </c>
    </row>
    <row r="465" spans="1:44">
      <c r="A465" s="78"/>
      <c r="B465" s="6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60"/>
      <c r="AK465" s="60"/>
    </row>
    <row r="466" spans="1:44">
      <c r="A466" s="78"/>
      <c r="B466" s="6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60"/>
      <c r="AI466" s="60"/>
      <c r="AJ466" s="60"/>
      <c r="AK466" s="60"/>
    </row>
    <row r="467" spans="1:44" ht="15" customHeight="1" thickBot="1">
      <c r="A467" s="78"/>
      <c r="B467" s="69" t="s">
        <v>262</v>
      </c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210" t="s">
        <v>107</v>
      </c>
      <c r="AI467" s="211"/>
      <c r="AJ467" s="210" t="s">
        <v>124</v>
      </c>
      <c r="AK467" s="211"/>
    </row>
    <row r="468" spans="1:44" ht="13.8" thickBot="1">
      <c r="A468" s="78"/>
      <c r="B468" s="10"/>
      <c r="C468" s="143">
        <v>2005</v>
      </c>
      <c r="D468" s="181">
        <v>2006</v>
      </c>
      <c r="E468" s="181">
        <v>2007</v>
      </c>
      <c r="F468" s="181">
        <v>2008</v>
      </c>
      <c r="G468" s="181">
        <v>2009</v>
      </c>
      <c r="H468" s="181">
        <v>2010</v>
      </c>
      <c r="I468" s="181">
        <v>2011</v>
      </c>
      <c r="J468" s="181">
        <v>2012</v>
      </c>
      <c r="K468" s="181">
        <v>2013</v>
      </c>
      <c r="L468" s="181">
        <v>2014</v>
      </c>
      <c r="M468" s="181">
        <v>2015</v>
      </c>
      <c r="N468" s="181">
        <v>2016</v>
      </c>
      <c r="O468" s="181">
        <v>2017</v>
      </c>
      <c r="P468" s="181">
        <v>2018</v>
      </c>
      <c r="Q468" s="181">
        <v>2019</v>
      </c>
      <c r="R468" s="181">
        <v>2020</v>
      </c>
      <c r="S468" s="181">
        <v>2021</v>
      </c>
      <c r="T468" s="181">
        <v>2022</v>
      </c>
      <c r="U468" s="181">
        <v>2023</v>
      </c>
      <c r="V468" s="181">
        <v>2024</v>
      </c>
      <c r="W468" s="181">
        <v>2025</v>
      </c>
      <c r="X468" s="181">
        <v>2026</v>
      </c>
      <c r="Y468" s="181">
        <v>2027</v>
      </c>
      <c r="Z468" s="181">
        <v>2028</v>
      </c>
      <c r="AA468" s="181">
        <v>2029</v>
      </c>
      <c r="AB468" s="181">
        <v>2030</v>
      </c>
      <c r="AC468" s="181">
        <v>2031</v>
      </c>
      <c r="AD468" s="181">
        <v>2032</v>
      </c>
      <c r="AE468" s="183">
        <v>2033</v>
      </c>
      <c r="AF468" s="183">
        <v>2034</v>
      </c>
      <c r="AG468" s="183">
        <v>2035</v>
      </c>
      <c r="AH468" s="181" t="s">
        <v>229</v>
      </c>
      <c r="AI468" s="181" t="s">
        <v>230</v>
      </c>
      <c r="AJ468" s="181" t="s">
        <v>231</v>
      </c>
      <c r="AK468" s="181" t="s">
        <v>232</v>
      </c>
    </row>
    <row r="469" spans="1:44" ht="13.8" thickBot="1">
      <c r="A469" s="78"/>
      <c r="B469" s="1" t="s">
        <v>33</v>
      </c>
      <c r="C469" s="65">
        <v>39183.262461377606</v>
      </c>
      <c r="D469" s="65">
        <v>39254.53951951518</v>
      </c>
      <c r="E469" s="65">
        <v>40521.238589841159</v>
      </c>
      <c r="F469" s="65">
        <v>40320.227962711127</v>
      </c>
      <c r="G469" s="65">
        <v>39818.145789210452</v>
      </c>
      <c r="H469" s="65">
        <v>40762.421533298504</v>
      </c>
      <c r="I469" s="65">
        <v>41235.371593410833</v>
      </c>
      <c r="J469" s="65">
        <v>40707.568117127696</v>
      </c>
      <c r="K469" s="65">
        <v>40195.917346957969</v>
      </c>
      <c r="L469" s="65">
        <v>40965.819272692213</v>
      </c>
      <c r="M469" s="65">
        <v>42288.070347216293</v>
      </c>
      <c r="N469" s="65">
        <v>43478.702174261212</v>
      </c>
      <c r="O469" s="65">
        <v>43350.31023403439</v>
      </c>
      <c r="P469" s="65">
        <v>44403.16333089456</v>
      </c>
      <c r="Q469" s="65">
        <v>44397.954376598806</v>
      </c>
      <c r="R469" s="65">
        <v>44638.677240982688</v>
      </c>
      <c r="S469" s="65">
        <v>44664.783821292061</v>
      </c>
      <c r="T469" s="65">
        <v>42879.758959271072</v>
      </c>
      <c r="U469" s="65">
        <v>41781.014622800234</v>
      </c>
      <c r="V469" s="65">
        <v>42219.352385523096</v>
      </c>
      <c r="W469" s="65">
        <v>42215.913357182784</v>
      </c>
      <c r="X469" s="65">
        <v>42102.338368299126</v>
      </c>
      <c r="Y469" s="65">
        <v>41997.931650160077</v>
      </c>
      <c r="Z469" s="65">
        <v>41885.712019497114</v>
      </c>
      <c r="AA469" s="65">
        <v>41775.236040782635</v>
      </c>
      <c r="AB469" s="65">
        <v>41657.536662787446</v>
      </c>
      <c r="AC469" s="65">
        <v>41544.711886791425</v>
      </c>
      <c r="AD469" s="65">
        <v>41432.95222480037</v>
      </c>
      <c r="AE469" s="65">
        <v>41320.589814232771</v>
      </c>
      <c r="AF469" s="65">
        <v>41208.822820232977</v>
      </c>
      <c r="AG469" s="65">
        <v>41096.983683818034</v>
      </c>
      <c r="AH469" s="158">
        <v>2395.5667819556256</v>
      </c>
      <c r="AI469" s="158">
        <v>-2011.5354506364238</v>
      </c>
      <c r="AJ469" s="157">
        <v>5.7338113159801198E-3</v>
      </c>
      <c r="AK469" s="157">
        <v>-3.9742407346256003E-3</v>
      </c>
    </row>
    <row r="470" spans="1:44" ht="13.8" thickBot="1">
      <c r="A470" s="78"/>
      <c r="B470" s="2" t="s">
        <v>34</v>
      </c>
      <c r="C470" s="23">
        <v>3.9685099999999998</v>
      </c>
      <c r="D470" s="23">
        <v>4.8892350000000002</v>
      </c>
      <c r="E470" s="23">
        <v>4.546367</v>
      </c>
      <c r="F470" s="23">
        <v>2.0669409999999999</v>
      </c>
      <c r="G470" s="23">
        <v>2.6207889999999998</v>
      </c>
      <c r="H470" s="23">
        <v>1.3375189999999999</v>
      </c>
      <c r="I470" s="23">
        <v>2.3105319999999998</v>
      </c>
      <c r="J470" s="23">
        <v>4.2479610000000001</v>
      </c>
      <c r="K470" s="23">
        <v>3.3822539999999996</v>
      </c>
      <c r="L470" s="23">
        <v>2.9555000000000002</v>
      </c>
      <c r="M470" s="23">
        <v>3.4097299999999997</v>
      </c>
      <c r="N470" s="23">
        <v>4.1136840000000001</v>
      </c>
      <c r="O470" s="23">
        <v>3.8938099999999998</v>
      </c>
      <c r="P470" s="23">
        <v>4.0862110000000005</v>
      </c>
      <c r="Q470" s="23">
        <v>7.5470219999999992</v>
      </c>
      <c r="R470" s="23">
        <v>7.2969850000000003</v>
      </c>
      <c r="S470" s="23">
        <v>5.6990569999999998</v>
      </c>
      <c r="T470" s="23">
        <v>5.3273399999999995</v>
      </c>
      <c r="U470" s="23">
        <v>3.9772662299999997</v>
      </c>
      <c r="V470" s="23">
        <v>3.9772662299999997</v>
      </c>
      <c r="W470" s="23">
        <v>5.5</v>
      </c>
      <c r="X470" s="23">
        <v>5.5</v>
      </c>
      <c r="Y470" s="23">
        <v>5.5</v>
      </c>
      <c r="Z470" s="23">
        <v>5.5</v>
      </c>
      <c r="AA470" s="23">
        <v>5.5</v>
      </c>
      <c r="AB470" s="23">
        <v>5.5</v>
      </c>
      <c r="AC470" s="23">
        <v>5.5</v>
      </c>
      <c r="AD470" s="23">
        <v>5.5</v>
      </c>
      <c r="AE470" s="23">
        <v>5.5</v>
      </c>
      <c r="AF470" s="23">
        <v>5.5</v>
      </c>
      <c r="AG470" s="23">
        <v>5.5</v>
      </c>
      <c r="AH470" s="28">
        <v>1.6876387433333329</v>
      </c>
      <c r="AI470" s="28">
        <v>0.49877892333333396</v>
      </c>
      <c r="AJ470" s="46">
        <v>4.2024256433253415E-2</v>
      </c>
      <c r="AK470" s="46">
        <v>7.9536295803206425E-3</v>
      </c>
    </row>
    <row r="471" spans="1:44" ht="13.8" thickBot="1">
      <c r="A471" s="78"/>
      <c r="B471" s="2" t="s">
        <v>35</v>
      </c>
      <c r="C471" s="23">
        <v>103.82656699999998</v>
      </c>
      <c r="D471" s="23">
        <v>95.934263000000001</v>
      </c>
      <c r="E471" s="23">
        <v>86.860793000000001</v>
      </c>
      <c r="F471" s="23">
        <v>119.733214</v>
      </c>
      <c r="G471" s="23">
        <v>175.93892099999999</v>
      </c>
      <c r="H471" s="23">
        <v>203.77882199999999</v>
      </c>
      <c r="I471" s="23">
        <v>247.79967699999997</v>
      </c>
      <c r="J471" s="23">
        <v>239.45369699999998</v>
      </c>
      <c r="K471" s="23">
        <v>202.64630599999998</v>
      </c>
      <c r="L471" s="23">
        <v>233.400723</v>
      </c>
      <c r="M471" s="23">
        <v>281.36205799999999</v>
      </c>
      <c r="N471" s="23">
        <v>319.06583699999999</v>
      </c>
      <c r="O471" s="23">
        <v>344.27143699999999</v>
      </c>
      <c r="P471" s="23">
        <v>347.35641399999997</v>
      </c>
      <c r="Q471" s="23">
        <v>341.18500799999998</v>
      </c>
      <c r="R471" s="23">
        <v>318.14237800000001</v>
      </c>
      <c r="S471" s="23">
        <v>315.43474500000002</v>
      </c>
      <c r="T471" s="23">
        <v>295.36720500000001</v>
      </c>
      <c r="U471" s="23">
        <v>325.27810583499996</v>
      </c>
      <c r="V471" s="23">
        <v>330.32851384194998</v>
      </c>
      <c r="W471" s="23">
        <v>316</v>
      </c>
      <c r="X471" s="23">
        <v>307.62084304769934</v>
      </c>
      <c r="Y471" s="23">
        <v>299.24168609539868</v>
      </c>
      <c r="Z471" s="23">
        <v>290.86252914309802</v>
      </c>
      <c r="AA471" s="23">
        <v>282.48337219079735</v>
      </c>
      <c r="AB471" s="23">
        <v>274.10421523849669</v>
      </c>
      <c r="AC471" s="23">
        <v>266.22505828619603</v>
      </c>
      <c r="AD471" s="23">
        <v>258.34590133389537</v>
      </c>
      <c r="AE471" s="23">
        <v>250.96674438159471</v>
      </c>
      <c r="AF471" s="23">
        <v>243.58758742929405</v>
      </c>
      <c r="AG471" s="23">
        <v>236.21574792739199</v>
      </c>
      <c r="AH471" s="28">
        <v>82.060125278333345</v>
      </c>
      <c r="AI471" s="28">
        <v>-75.810937350941344</v>
      </c>
      <c r="AJ471" s="46">
        <v>3.0985850291581442E-2</v>
      </c>
      <c r="AK471" s="46">
        <v>-2.29283195273009E-2</v>
      </c>
    </row>
    <row r="472" spans="1:44" ht="13.8" thickBot="1">
      <c r="A472" s="78"/>
      <c r="B472" s="1" t="s">
        <v>36</v>
      </c>
      <c r="C472" s="65">
        <v>39083.404404377608</v>
      </c>
      <c r="D472" s="65">
        <v>39163.494491515179</v>
      </c>
      <c r="E472" s="65">
        <v>40438.924163841162</v>
      </c>
      <c r="F472" s="65">
        <v>40202.561689711125</v>
      </c>
      <c r="G472" s="65">
        <v>39644.827657210451</v>
      </c>
      <c r="H472" s="65">
        <v>40559.980230298504</v>
      </c>
      <c r="I472" s="65">
        <v>40989.882448410834</v>
      </c>
      <c r="J472" s="65">
        <v>40472.362381127699</v>
      </c>
      <c r="K472" s="65">
        <v>39996.653294957963</v>
      </c>
      <c r="L472" s="65">
        <v>40735.374049692211</v>
      </c>
      <c r="M472" s="65">
        <v>42010.118019216294</v>
      </c>
      <c r="N472" s="65">
        <v>43163.750021261214</v>
      </c>
      <c r="O472" s="65">
        <v>43009.932607034389</v>
      </c>
      <c r="P472" s="65">
        <v>44059.89312789456</v>
      </c>
      <c r="Q472" s="65">
        <v>44064.316390598804</v>
      </c>
      <c r="R472" s="65">
        <v>44327.831847982692</v>
      </c>
      <c r="S472" s="65">
        <v>44355.048133292061</v>
      </c>
      <c r="T472" s="65">
        <v>42589.719094271073</v>
      </c>
      <c r="U472" s="65">
        <v>41459.713783195235</v>
      </c>
      <c r="V472" s="65">
        <v>41893.001137911146</v>
      </c>
      <c r="W472" s="65">
        <v>41905.413357182784</v>
      </c>
      <c r="X472" s="65">
        <v>41800.217525251428</v>
      </c>
      <c r="Y472" s="65">
        <v>41704.189964064681</v>
      </c>
      <c r="Z472" s="65">
        <v>41600.34949035402</v>
      </c>
      <c r="AA472" s="65">
        <v>41498.252668591835</v>
      </c>
      <c r="AB472" s="65">
        <v>41388.932447548948</v>
      </c>
      <c r="AC472" s="65">
        <v>41283.986828505229</v>
      </c>
      <c r="AD472" s="65">
        <v>41180.106323466476</v>
      </c>
      <c r="AE472" s="65">
        <v>41075.123069851179</v>
      </c>
      <c r="AF472" s="65">
        <v>40970.735232803687</v>
      </c>
      <c r="AG472" s="65">
        <v>40866.267935890639</v>
      </c>
      <c r="AH472" s="158">
        <v>2315.1942954206243</v>
      </c>
      <c r="AI472" s="158">
        <v>-1935.2257343621532</v>
      </c>
      <c r="AJ472" s="157">
        <v>5.5764278093958812E-3</v>
      </c>
      <c r="AK472" s="157">
        <v>-3.8482450289472059E-3</v>
      </c>
    </row>
    <row r="473" spans="1:44" ht="13.8" thickBot="1">
      <c r="A473" s="78"/>
      <c r="B473" s="113" t="s">
        <v>37</v>
      </c>
      <c r="C473" s="147">
        <v>1705.075642</v>
      </c>
      <c r="D473" s="147">
        <v>1750.2324229999999</v>
      </c>
      <c r="E473" s="147">
        <v>1695.8446039999999</v>
      </c>
      <c r="F473" s="147">
        <v>1652.786963</v>
      </c>
      <c r="G473" s="147">
        <v>1690.9253900000001</v>
      </c>
      <c r="H473" s="147">
        <v>1553.2018909999999</v>
      </c>
      <c r="I473" s="147">
        <v>1600.272778</v>
      </c>
      <c r="J473" s="147">
        <v>1597.477257</v>
      </c>
      <c r="K473" s="147">
        <v>1576.390351</v>
      </c>
      <c r="L473" s="147">
        <v>1552.6498690000001</v>
      </c>
      <c r="M473" s="147">
        <v>1549.413716</v>
      </c>
      <c r="N473" s="147">
        <v>1587.0547710000001</v>
      </c>
      <c r="O473" s="147">
        <v>1519.839105</v>
      </c>
      <c r="P473" s="147">
        <v>1546.007537</v>
      </c>
      <c r="Q473" s="147">
        <v>1559.4760960000001</v>
      </c>
      <c r="R473" s="147">
        <v>1328.435868</v>
      </c>
      <c r="S473" s="147">
        <v>1220.563631</v>
      </c>
      <c r="T473" s="147">
        <v>1425.529732</v>
      </c>
      <c r="U473" s="147">
        <v>1505.2048265200001</v>
      </c>
      <c r="V473" s="147">
        <v>1516.7769336735405</v>
      </c>
      <c r="W473" s="147">
        <v>1517.5288729479935</v>
      </c>
      <c r="X473" s="147">
        <v>1517.8720420204927</v>
      </c>
      <c r="Y473" s="147">
        <v>1521.1024625230348</v>
      </c>
      <c r="Z473" s="147">
        <v>1524.787430100811</v>
      </c>
      <c r="AA473" s="147">
        <v>1530.0986677166509</v>
      </c>
      <c r="AB473" s="147">
        <v>1534.2820304222691</v>
      </c>
      <c r="AC473" s="147">
        <v>1538.1294424329626</v>
      </c>
      <c r="AD473" s="147">
        <v>1541.4448747642975</v>
      </c>
      <c r="AE473" s="147">
        <v>1545.8405584386392</v>
      </c>
      <c r="AF473" s="147">
        <v>1550.1246072932338</v>
      </c>
      <c r="AG473" s="147">
        <v>1552.224688565552</v>
      </c>
      <c r="AH473" s="139">
        <v>-207.61406549333333</v>
      </c>
      <c r="AI473" s="139">
        <v>168.45862539221866</v>
      </c>
      <c r="AJ473" s="152">
        <v>-1.3882026717700028E-2</v>
      </c>
      <c r="AK473" s="152">
        <v>9.6193355206666276E-3</v>
      </c>
    </row>
    <row r="474" spans="1:44" ht="13.8" thickBot="1">
      <c r="A474" s="78"/>
      <c r="B474" s="113" t="s">
        <v>38</v>
      </c>
      <c r="C474" s="147">
        <v>3962.2928709999996</v>
      </c>
      <c r="D474" s="147">
        <v>4060.3025710000002</v>
      </c>
      <c r="E474" s="147">
        <v>4069.1319400000002</v>
      </c>
      <c r="F474" s="147">
        <v>4552.3097129999996</v>
      </c>
      <c r="G474" s="147">
        <v>4249.1710029999995</v>
      </c>
      <c r="H474" s="147">
        <v>4987.5842519999997</v>
      </c>
      <c r="I474" s="147">
        <v>5563.4385619999994</v>
      </c>
      <c r="J474" s="147">
        <v>5416.9975540000005</v>
      </c>
      <c r="K474" s="147">
        <v>5364.979832</v>
      </c>
      <c r="L474" s="147">
        <v>5247.3352130000003</v>
      </c>
      <c r="M474" s="147">
        <v>5689.5741330000001</v>
      </c>
      <c r="N474" s="147">
        <v>6528.9014420000003</v>
      </c>
      <c r="O474" s="147">
        <v>6406.050585</v>
      </c>
      <c r="P474" s="147">
        <v>6551.2548310000002</v>
      </c>
      <c r="Q474" s="147">
        <v>7309.1421100000007</v>
      </c>
      <c r="R474" s="147">
        <v>7938.7458900000001</v>
      </c>
      <c r="S474" s="147">
        <v>7501.3761039999999</v>
      </c>
      <c r="T474" s="147">
        <v>6458.8433499999992</v>
      </c>
      <c r="U474" s="147">
        <v>5735.9648034800002</v>
      </c>
      <c r="V474" s="147">
        <v>5823.2695162264372</v>
      </c>
      <c r="W474" s="147">
        <v>5949.8022839865989</v>
      </c>
      <c r="X474" s="147">
        <v>5990.8252200372426</v>
      </c>
      <c r="Y474" s="147">
        <v>6037.6613995439711</v>
      </c>
      <c r="Z474" s="147">
        <v>6043.8791045046801</v>
      </c>
      <c r="AA474" s="147">
        <v>6044.259486343436</v>
      </c>
      <c r="AB474" s="147">
        <v>6054.010787838467</v>
      </c>
      <c r="AC474" s="147">
        <v>6076.5937637454363</v>
      </c>
      <c r="AD474" s="147">
        <v>6089.9800124856783</v>
      </c>
      <c r="AE474" s="147">
        <v>6122.4741849147267</v>
      </c>
      <c r="AF474" s="147">
        <v>6154.0655317328728</v>
      </c>
      <c r="AG474" s="147">
        <v>6175.131555302396</v>
      </c>
      <c r="AH474" s="139">
        <v>1116.9227698266659</v>
      </c>
      <c r="AI474" s="139">
        <v>-390.26319719093681</v>
      </c>
      <c r="AJ474" s="152">
        <v>1.8822698643977846E-2</v>
      </c>
      <c r="AK474" s="152">
        <v>-5.0938528562122221E-3</v>
      </c>
    </row>
    <row r="475" spans="1:44" s="50" customFormat="1" ht="13.8" thickBot="1">
      <c r="A475" s="95"/>
      <c r="B475" s="116" t="s">
        <v>70</v>
      </c>
      <c r="C475" s="146">
        <v>2257.2172289999999</v>
      </c>
      <c r="D475" s="146">
        <v>2310.0701480000002</v>
      </c>
      <c r="E475" s="146">
        <v>2373.2873360000003</v>
      </c>
      <c r="F475" s="146">
        <v>2899.5227499999996</v>
      </c>
      <c r="G475" s="146">
        <v>2558.2456129999991</v>
      </c>
      <c r="H475" s="146">
        <v>3434.3823609999999</v>
      </c>
      <c r="I475" s="146">
        <v>3963.1657839999993</v>
      </c>
      <c r="J475" s="146">
        <v>3819.5202970000005</v>
      </c>
      <c r="K475" s="146">
        <v>3788.589481</v>
      </c>
      <c r="L475" s="146">
        <v>3694.6853440000004</v>
      </c>
      <c r="M475" s="146">
        <v>4140.1604170000001</v>
      </c>
      <c r="N475" s="146">
        <v>4941.8466710000002</v>
      </c>
      <c r="O475" s="146">
        <v>4886.2114799999999</v>
      </c>
      <c r="P475" s="146">
        <v>5005.2472940000007</v>
      </c>
      <c r="Q475" s="146">
        <v>5749.6660140000004</v>
      </c>
      <c r="R475" s="146">
        <v>6610.3100219999997</v>
      </c>
      <c r="S475" s="146">
        <v>6280.812473</v>
      </c>
      <c r="T475" s="146">
        <v>5033.3136179999992</v>
      </c>
      <c r="U475" s="146">
        <v>4230.7599769600001</v>
      </c>
      <c r="V475" s="146">
        <v>4306.4925825528971</v>
      </c>
      <c r="W475" s="146">
        <v>4432.2734110386054</v>
      </c>
      <c r="X475" s="146">
        <v>4472.9531780167499</v>
      </c>
      <c r="Y475" s="146">
        <v>4516.5589370209364</v>
      </c>
      <c r="Z475" s="146">
        <v>4519.0916744038695</v>
      </c>
      <c r="AA475" s="146">
        <v>4514.1608186267849</v>
      </c>
      <c r="AB475" s="146">
        <v>4519.7287574161983</v>
      </c>
      <c r="AC475" s="146">
        <v>4538.4643213124737</v>
      </c>
      <c r="AD475" s="146">
        <v>4548.535137721381</v>
      </c>
      <c r="AE475" s="146">
        <v>4576.6336264760876</v>
      </c>
      <c r="AF475" s="146">
        <v>4603.9409244396393</v>
      </c>
      <c r="AG475" s="146">
        <v>4622.9068667368438</v>
      </c>
      <c r="AH475" s="139">
        <v>1324.5368353199997</v>
      </c>
      <c r="AI475" s="139">
        <v>-558.7218225831557</v>
      </c>
      <c r="AJ475" s="152">
        <v>2.9960645420036087E-2</v>
      </c>
      <c r="AK475" s="152">
        <v>-9.4629193067975459E-3</v>
      </c>
      <c r="AL475"/>
      <c r="AM475"/>
      <c r="AN475"/>
      <c r="AO475" s="95"/>
      <c r="AP475" s="95"/>
      <c r="AQ475" s="95"/>
      <c r="AR475" s="95"/>
    </row>
    <row r="476" spans="1:44" ht="13.8" thickBot="1">
      <c r="A476" s="78"/>
      <c r="B476" s="1" t="s">
        <v>135</v>
      </c>
      <c r="C476" s="65">
        <v>36839.060504377609</v>
      </c>
      <c r="D476" s="65">
        <v>36858.073584515179</v>
      </c>
      <c r="E476" s="65">
        <v>38069.929627841164</v>
      </c>
      <c r="F476" s="65">
        <v>37339.737785711128</v>
      </c>
      <c r="G476" s="65">
        <v>37033.059767210456</v>
      </c>
      <c r="H476" s="65">
        <v>37087.249842298508</v>
      </c>
      <c r="I476" s="65">
        <v>36987.293539410835</v>
      </c>
      <c r="J476" s="65">
        <v>36596.136237127692</v>
      </c>
      <c r="K476" s="65">
        <v>36185.480606957957</v>
      </c>
      <c r="L476" s="65">
        <v>37030.998696692215</v>
      </c>
      <c r="M476" s="65">
        <v>37856.074049216295</v>
      </c>
      <c r="N476" s="65">
        <v>38229.888134261222</v>
      </c>
      <c r="O476" s="65">
        <v>38126.140484034382</v>
      </c>
      <c r="P476" s="65">
        <v>39079.746814894563</v>
      </c>
      <c r="Q476" s="65">
        <v>38337.479076598807</v>
      </c>
      <c r="R476" s="65">
        <v>37744.590434982689</v>
      </c>
      <c r="S476" s="65">
        <v>38106.799799890352</v>
      </c>
      <c r="T476" s="65">
        <v>37585.319643058101</v>
      </c>
      <c r="U476" s="65">
        <v>37233.437825116453</v>
      </c>
      <c r="V476" s="65">
        <v>37567.825436930652</v>
      </c>
      <c r="W476" s="65">
        <v>37451.739017390486</v>
      </c>
      <c r="X476" s="65">
        <v>37336.275866943113</v>
      </c>
      <c r="Y476" s="65">
        <v>37196.517203792813</v>
      </c>
      <c r="Z476" s="65">
        <v>37086.674325933665</v>
      </c>
      <c r="AA476" s="65">
        <v>36975.031147609006</v>
      </c>
      <c r="AB476" s="65">
        <v>36875.034138515963</v>
      </c>
      <c r="AC476" s="65">
        <v>36745.223345417035</v>
      </c>
      <c r="AD476" s="65">
        <v>36631.607742698674</v>
      </c>
      <c r="AE476" s="65">
        <v>36499.643557748117</v>
      </c>
      <c r="AF476" s="65">
        <v>36372.274273137948</v>
      </c>
      <c r="AG476" s="65">
        <v>36247.308387047859</v>
      </c>
      <c r="AH476" s="158">
        <v>1052.2156281894713</v>
      </c>
      <c r="AI476" s="158">
        <v>-1394.5440356404433</v>
      </c>
      <c r="AJ476" s="157">
        <v>2.8391703405105774E-3</v>
      </c>
      <c r="AK476" s="157">
        <v>-3.1410067309348699E-3</v>
      </c>
    </row>
    <row r="477" spans="1:44" ht="13.8" thickBot="1">
      <c r="A477" s="78"/>
      <c r="B477" s="21" t="s">
        <v>292</v>
      </c>
      <c r="C477" s="26">
        <v>67.120148243056718</v>
      </c>
      <c r="D477" s="26">
        <v>66.885982939188622</v>
      </c>
      <c r="E477" s="26">
        <v>68.922473095272778</v>
      </c>
      <c r="F477" s="26">
        <v>67.473092281483133</v>
      </c>
      <c r="G477" s="26">
        <v>66.724256545283808</v>
      </c>
      <c r="H477" s="26">
        <v>66.728556804095788</v>
      </c>
      <c r="I477" s="26">
        <v>66.513259772891971</v>
      </c>
      <c r="J477" s="26">
        <v>65.814840961255143</v>
      </c>
      <c r="K477" s="26">
        <v>65.066364255140329</v>
      </c>
      <c r="L477" s="26">
        <v>66.538511194214976</v>
      </c>
      <c r="M477" s="26">
        <v>67.919559700965578</v>
      </c>
      <c r="N477" s="26">
        <v>68.488243606787151</v>
      </c>
      <c r="O477" s="26">
        <v>68.180172439480017</v>
      </c>
      <c r="P477" s="26">
        <v>69.791964010696404</v>
      </c>
      <c r="Q477" s="26">
        <v>68.373159159861657</v>
      </c>
      <c r="R477" s="26">
        <v>67.326193105539843</v>
      </c>
      <c r="S477" s="26">
        <v>67.977922961547364</v>
      </c>
      <c r="T477" s="26">
        <v>66.931003322767609</v>
      </c>
      <c r="U477" s="26">
        <v>66.096896168180209</v>
      </c>
      <c r="V477" s="26">
        <v>66.647173111538208</v>
      </c>
      <c r="W477" s="26">
        <v>66.592554406034736</v>
      </c>
      <c r="X477" s="26">
        <v>66.508200848222003</v>
      </c>
      <c r="Y477" s="26">
        <v>66.3482926754332</v>
      </c>
      <c r="Z477" s="26">
        <v>66.230419426094883</v>
      </c>
      <c r="AA477" s="26">
        <v>66.110510052918244</v>
      </c>
      <c r="AB477" s="26">
        <v>66.019418524876414</v>
      </c>
      <c r="AC477" s="26">
        <v>65.882398780703454</v>
      </c>
      <c r="AD477" s="26">
        <v>65.780391376471698</v>
      </c>
      <c r="AE477" s="26">
        <v>65.653766668050935</v>
      </c>
      <c r="AF477" s="26">
        <v>65.542210681645543</v>
      </c>
      <c r="AG477" s="26">
        <v>65.443039872893095</v>
      </c>
      <c r="AH477" s="158">
        <v>1.2037858210692463</v>
      </c>
      <c r="AI477" s="158">
        <v>-1.5589009446052984</v>
      </c>
      <c r="AJ477" s="157">
        <v>1.8146232423532638E-3</v>
      </c>
      <c r="AK477" s="157">
        <v>-1.9598638168758509E-3</v>
      </c>
    </row>
    <row r="478" spans="1:44" s="99" customFormat="1" ht="13.8" thickBot="1">
      <c r="A478" s="97"/>
      <c r="B478" s="2" t="s">
        <v>39</v>
      </c>
      <c r="C478" s="28">
        <v>11.971040286121047</v>
      </c>
      <c r="D478" s="28">
        <v>11.97722809763418</v>
      </c>
      <c r="E478" s="28">
        <v>11.964631990749517</v>
      </c>
      <c r="F478" s="28">
        <v>11.45801342056421</v>
      </c>
      <c r="G478" s="28">
        <v>11.445673634677087</v>
      </c>
      <c r="H478" s="28">
        <v>11.169024939724901</v>
      </c>
      <c r="I478" s="28">
        <v>10.88447729746426</v>
      </c>
      <c r="J478" s="28">
        <v>10.581216257570039</v>
      </c>
      <c r="K478" s="28">
        <v>10.219155791053412</v>
      </c>
      <c r="L478" s="28">
        <v>10.328122470744205</v>
      </c>
      <c r="M478" s="28">
        <v>10.429172945701737</v>
      </c>
      <c r="N478" s="28">
        <v>10.586177257699676</v>
      </c>
      <c r="O478" s="28">
        <v>10.530144868019445</v>
      </c>
      <c r="P478" s="28">
        <v>10.752972273226629</v>
      </c>
      <c r="Q478" s="28">
        <v>10.607186465748939</v>
      </c>
      <c r="R478" s="28">
        <v>10.35657162327815</v>
      </c>
      <c r="S478" s="28">
        <v>10.337126477411545</v>
      </c>
      <c r="T478" s="28">
        <v>10.260731806412423</v>
      </c>
      <c r="U478" s="28">
        <v>10.002419675991089</v>
      </c>
      <c r="V478" s="28">
        <v>9.8924943415839088</v>
      </c>
      <c r="W478" s="28">
        <v>9.8921115873167658</v>
      </c>
      <c r="X478" s="28">
        <v>9.8689247910742015</v>
      </c>
      <c r="Y478" s="28">
        <v>9.8293810774215711</v>
      </c>
      <c r="Z478" s="28">
        <v>9.7843134230073066</v>
      </c>
      <c r="AA478" s="28">
        <v>9.7393651042191109</v>
      </c>
      <c r="AB478" s="28">
        <v>9.6961944595466658</v>
      </c>
      <c r="AC478" s="28">
        <v>9.6562380525625215</v>
      </c>
      <c r="AD478" s="28">
        <v>9.6167208031455278</v>
      </c>
      <c r="AE478" s="28">
        <v>9.5769914976395469</v>
      </c>
      <c r="AF478" s="28">
        <v>9.5408728340299138</v>
      </c>
      <c r="AG478" s="28">
        <v>9.4996379919318716</v>
      </c>
      <c r="AH478" s="28">
        <v>-0.3615237954242172</v>
      </c>
      <c r="AI478" s="28">
        <v>-0.70045466133981371</v>
      </c>
      <c r="AJ478" s="46">
        <v>-3.4768950984830839E-3</v>
      </c>
      <c r="AK478" s="46">
        <v>-5.9110532508412916E-3</v>
      </c>
      <c r="AL478"/>
      <c r="AM478"/>
      <c r="AN478"/>
      <c r="AO478" s="97"/>
      <c r="AP478" s="97"/>
      <c r="AQ478" s="97"/>
      <c r="AR478" s="97"/>
    </row>
    <row r="479" spans="1:44" s="99" customFormat="1" ht="13.8" thickBot="1">
      <c r="A479" s="97"/>
      <c r="B479" s="2" t="s">
        <v>40</v>
      </c>
      <c r="C479" s="28">
        <v>2.069702663028087</v>
      </c>
      <c r="D479" s="28">
        <v>2.038612527838279</v>
      </c>
      <c r="E479" s="28">
        <v>1.9740053658776568</v>
      </c>
      <c r="F479" s="28">
        <v>1.8278496427204831</v>
      </c>
      <c r="G479" s="28">
        <v>1.7644349400198889</v>
      </c>
      <c r="H479" s="28">
        <v>1.6199313181501191</v>
      </c>
      <c r="I479" s="28">
        <v>1.6071094749632642</v>
      </c>
      <c r="J479" s="28">
        <v>1.4733974536560095</v>
      </c>
      <c r="K479" s="28">
        <v>1.4145984406381464</v>
      </c>
      <c r="L479" s="28">
        <v>1.3839027280643681</v>
      </c>
      <c r="M479" s="28">
        <v>1.4002719858189812</v>
      </c>
      <c r="N479" s="28">
        <v>1.3929789545827929</v>
      </c>
      <c r="O479" s="28">
        <v>1.3573093777895593</v>
      </c>
      <c r="P479" s="28">
        <v>1.3856278671633404</v>
      </c>
      <c r="Q479" s="28">
        <v>1.3770640468392927</v>
      </c>
      <c r="R479" s="28">
        <v>1.3109502637044799</v>
      </c>
      <c r="S479" s="28">
        <v>1.3020130180885217</v>
      </c>
      <c r="T479" s="28">
        <v>1.3510898266060776</v>
      </c>
      <c r="U479" s="28">
        <v>1.362960616478911</v>
      </c>
      <c r="V479" s="28">
        <v>1.35698081263197</v>
      </c>
      <c r="W479" s="28">
        <v>1.3438540175436864</v>
      </c>
      <c r="X479" s="28">
        <v>1.3320594927863705</v>
      </c>
      <c r="Y479" s="28">
        <v>1.3330869507810557</v>
      </c>
      <c r="Z479" s="28">
        <v>1.3348953327640576</v>
      </c>
      <c r="AA479" s="28">
        <v>1.336163036959062</v>
      </c>
      <c r="AB479" s="28">
        <v>1.3379988791774686</v>
      </c>
      <c r="AC479" s="28">
        <v>1.3388456698486293</v>
      </c>
      <c r="AD479" s="28">
        <v>1.3399759212806561</v>
      </c>
      <c r="AE479" s="28">
        <v>1.3404313258929308</v>
      </c>
      <c r="AF479" s="28">
        <v>1.340889840624754</v>
      </c>
      <c r="AG479" s="28">
        <v>1.3415709369179365</v>
      </c>
      <c r="AH479" s="28">
        <v>-0.15968063602796989</v>
      </c>
      <c r="AI479" s="28">
        <v>2.8831165267664272E-3</v>
      </c>
      <c r="AJ479" s="46">
        <v>-1.1205438577730291E-2</v>
      </c>
      <c r="AK479" s="46">
        <v>1.7929712262221287E-4</v>
      </c>
      <c r="AL479"/>
      <c r="AM479"/>
      <c r="AN479"/>
      <c r="AO479" s="97"/>
      <c r="AP479" s="97"/>
      <c r="AQ479" s="97"/>
      <c r="AR479" s="97"/>
    </row>
    <row r="480" spans="1:44" s="99" customFormat="1" ht="13.8" thickBot="1">
      <c r="A480" s="97"/>
      <c r="B480" s="2" t="s">
        <v>41</v>
      </c>
      <c r="C480" s="28">
        <v>34.451812624914133</v>
      </c>
      <c r="D480" s="28">
        <v>34.735614086628829</v>
      </c>
      <c r="E480" s="28">
        <v>35.863626591801079</v>
      </c>
      <c r="F480" s="28">
        <v>34.770052286071184</v>
      </c>
      <c r="G480" s="28">
        <v>34.027507099404524</v>
      </c>
      <c r="H480" s="28">
        <v>34.414872279932965</v>
      </c>
      <c r="I480" s="28">
        <v>34.323916494488778</v>
      </c>
      <c r="J480" s="28">
        <v>33.444226934924693</v>
      </c>
      <c r="K480" s="28">
        <v>33.051952532946025</v>
      </c>
      <c r="L480" s="28">
        <v>33.723838748802073</v>
      </c>
      <c r="M480" s="28">
        <v>34.306102482119272</v>
      </c>
      <c r="N480" s="28">
        <v>33.996468883523953</v>
      </c>
      <c r="O480" s="28">
        <v>33.959040625035534</v>
      </c>
      <c r="P480" s="28">
        <v>34.469057279767327</v>
      </c>
      <c r="Q480" s="28">
        <v>33.061820424203781</v>
      </c>
      <c r="R480" s="28">
        <v>32.081767178411077</v>
      </c>
      <c r="S480" s="28">
        <v>33.021016204804759</v>
      </c>
      <c r="T480" s="28">
        <v>32.017304262542872</v>
      </c>
      <c r="U480" s="28">
        <v>30.35599992438059</v>
      </c>
      <c r="V480" s="28">
        <v>30.800423810056966</v>
      </c>
      <c r="W480" s="28">
        <v>30.814779651252231</v>
      </c>
      <c r="X480" s="28">
        <v>30.714625772200833</v>
      </c>
      <c r="Y480" s="28">
        <v>30.566842814273585</v>
      </c>
      <c r="Z480" s="28">
        <v>30.466409539928758</v>
      </c>
      <c r="AA480" s="28">
        <v>30.366299501458368</v>
      </c>
      <c r="AB480" s="28">
        <v>30.284023200199616</v>
      </c>
      <c r="AC480" s="28">
        <v>30.154563258851152</v>
      </c>
      <c r="AD480" s="28">
        <v>30.055380991596891</v>
      </c>
      <c r="AE480" s="28">
        <v>29.92876734168</v>
      </c>
      <c r="AF480" s="28">
        <v>29.810746516284588</v>
      </c>
      <c r="AG480" s="28">
        <v>29.707949677353387</v>
      </c>
      <c r="AH480" s="28">
        <v>-1.80859185687709</v>
      </c>
      <c r="AI480" s="28">
        <v>-2.0901571198893549</v>
      </c>
      <c r="AJ480" s="46">
        <v>-5.5165932519490469E-3</v>
      </c>
      <c r="AK480" s="46">
        <v>-5.649984912376671E-3</v>
      </c>
      <c r="AL480"/>
      <c r="AM480"/>
      <c r="AN480"/>
      <c r="AO480" s="97"/>
      <c r="AP480" s="97"/>
      <c r="AQ480" s="97"/>
      <c r="AR480" s="97"/>
    </row>
    <row r="481" spans="1:44" s="99" customFormat="1" ht="13.8" thickBot="1">
      <c r="A481" s="97"/>
      <c r="B481" s="2" t="s">
        <v>42</v>
      </c>
      <c r="C481" s="28">
        <v>18.627592668993447</v>
      </c>
      <c r="D481" s="28">
        <v>18.134528227087337</v>
      </c>
      <c r="E481" s="28">
        <v>19.120209146844534</v>
      </c>
      <c r="F481" s="28">
        <v>19.417176932127258</v>
      </c>
      <c r="G481" s="28">
        <v>19.486640871182306</v>
      </c>
      <c r="H481" s="28">
        <v>19.524728266287791</v>
      </c>
      <c r="I481" s="28">
        <v>19.697756505975661</v>
      </c>
      <c r="J481" s="28">
        <v>20.316000315104404</v>
      </c>
      <c r="K481" s="28">
        <v>20.380657490502752</v>
      </c>
      <c r="L481" s="28">
        <v>21.102647246604324</v>
      </c>
      <c r="M481" s="28">
        <v>21.784012287325591</v>
      </c>
      <c r="N481" s="28">
        <v>22.512618510980722</v>
      </c>
      <c r="O481" s="28">
        <v>22.333677568635473</v>
      </c>
      <c r="P481" s="28">
        <v>23.184306590539105</v>
      </c>
      <c r="Q481" s="28">
        <v>23.327088223069641</v>
      </c>
      <c r="R481" s="28">
        <v>23.57690404014614</v>
      </c>
      <c r="S481" s="28">
        <v>23.317767261242544</v>
      </c>
      <c r="T481" s="28">
        <v>23.301877427206236</v>
      </c>
      <c r="U481" s="28">
        <v>24.375515951329621</v>
      </c>
      <c r="V481" s="28">
        <v>24.597274147265363</v>
      </c>
      <c r="W481" s="28">
        <v>24.541809149922059</v>
      </c>
      <c r="X481" s="28">
        <v>24.592590792160596</v>
      </c>
      <c r="Y481" s="28">
        <v>24.618981832956983</v>
      </c>
      <c r="Z481" s="28">
        <v>24.644801130394761</v>
      </c>
      <c r="AA481" s="28">
        <v>24.668682410281701</v>
      </c>
      <c r="AB481" s="28">
        <v>24.701201985952657</v>
      </c>
      <c r="AC481" s="28">
        <v>24.732751799441157</v>
      </c>
      <c r="AD481" s="28">
        <v>24.768313660448623</v>
      </c>
      <c r="AE481" s="28">
        <v>24.807576502838455</v>
      </c>
      <c r="AF481" s="28">
        <v>24.849701490706281</v>
      </c>
      <c r="AG481" s="28">
        <v>24.893881266689895</v>
      </c>
      <c r="AH481" s="28">
        <v>3.5335821093985267</v>
      </c>
      <c r="AI481" s="28">
        <v>1.2288277200970938</v>
      </c>
      <c r="AJ481" s="46">
        <v>1.6302975803932612E-2</v>
      </c>
      <c r="AK481" s="46">
        <v>4.2274618599489333E-3</v>
      </c>
      <c r="AL481"/>
      <c r="AM481"/>
      <c r="AN481"/>
      <c r="AO481" s="97"/>
      <c r="AP481" s="97"/>
      <c r="AQ481" s="97"/>
      <c r="AR481" s="97"/>
    </row>
    <row r="482" spans="1:44">
      <c r="A482" s="78"/>
      <c r="B482" s="60" t="s">
        <v>79</v>
      </c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0"/>
      <c r="AK482" s="60"/>
    </row>
    <row r="483" spans="1:44">
      <c r="A483" s="78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0"/>
      <c r="AK483" s="60"/>
    </row>
    <row r="484" spans="1:44">
      <c r="A484" s="78"/>
      <c r="B484" s="60"/>
      <c r="C484" s="60"/>
      <c r="D484" s="60"/>
      <c r="E484" s="60"/>
      <c r="F484" s="60"/>
      <c r="G484" s="60"/>
      <c r="H484" s="60"/>
      <c r="I484" s="60"/>
      <c r="J484" s="93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0"/>
      <c r="AI484" s="60"/>
      <c r="AJ484" s="60"/>
      <c r="AK484" s="60"/>
    </row>
    <row r="485" spans="1:44" ht="15" customHeight="1" thickBot="1">
      <c r="A485" s="78" t="s">
        <v>211</v>
      </c>
      <c r="B485" s="92" t="s">
        <v>263</v>
      </c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210" t="s">
        <v>107</v>
      </c>
      <c r="AI485" s="211"/>
      <c r="AJ485" s="210" t="s">
        <v>124</v>
      </c>
      <c r="AK485" s="211"/>
    </row>
    <row r="486" spans="1:44" ht="13.8" thickBot="1">
      <c r="A486" s="78"/>
      <c r="B486" s="10"/>
      <c r="C486" s="142">
        <v>2005</v>
      </c>
      <c r="D486" s="181">
        <v>2006</v>
      </c>
      <c r="E486" s="181">
        <v>2007</v>
      </c>
      <c r="F486" s="181">
        <v>2008</v>
      </c>
      <c r="G486" s="181">
        <v>2009</v>
      </c>
      <c r="H486" s="181">
        <v>2010</v>
      </c>
      <c r="I486" s="181">
        <v>2011</v>
      </c>
      <c r="J486" s="181">
        <v>2012</v>
      </c>
      <c r="K486" s="181">
        <v>2013</v>
      </c>
      <c r="L486" s="181">
        <v>2014</v>
      </c>
      <c r="M486" s="181">
        <v>2015</v>
      </c>
      <c r="N486" s="181">
        <v>2016</v>
      </c>
      <c r="O486" s="181">
        <v>2017</v>
      </c>
      <c r="P486" s="181">
        <v>2018</v>
      </c>
      <c r="Q486" s="181">
        <v>2019</v>
      </c>
      <c r="R486" s="181">
        <v>2020</v>
      </c>
      <c r="S486" s="181">
        <v>2021</v>
      </c>
      <c r="T486" s="181">
        <v>2022</v>
      </c>
      <c r="U486" s="181">
        <v>2023</v>
      </c>
      <c r="V486" s="181">
        <v>2024</v>
      </c>
      <c r="W486" s="181">
        <v>2025</v>
      </c>
      <c r="X486" s="181">
        <v>2026</v>
      </c>
      <c r="Y486" s="181">
        <v>2027</v>
      </c>
      <c r="Z486" s="181">
        <v>2028</v>
      </c>
      <c r="AA486" s="181">
        <v>2029</v>
      </c>
      <c r="AB486" s="181">
        <v>2030</v>
      </c>
      <c r="AC486" s="181">
        <v>2031</v>
      </c>
      <c r="AD486" s="181">
        <v>2032</v>
      </c>
      <c r="AE486" s="183">
        <v>2033</v>
      </c>
      <c r="AF486" s="183">
        <v>2034</v>
      </c>
      <c r="AG486" s="183">
        <v>2035</v>
      </c>
      <c r="AH486" s="181" t="s">
        <v>229</v>
      </c>
      <c r="AI486" s="181" t="s">
        <v>230</v>
      </c>
      <c r="AJ486" s="181" t="s">
        <v>231</v>
      </c>
      <c r="AK486" s="181" t="s">
        <v>232</v>
      </c>
    </row>
    <row r="487" spans="1:44" ht="13.8" thickBot="1">
      <c r="A487" s="107" t="str">
        <f>CONCATENATE($A$485,"_",B487)</f>
        <v>Egg_Production</v>
      </c>
      <c r="B487" s="54" t="s">
        <v>27</v>
      </c>
      <c r="C487" s="24">
        <v>6267.5162178861592</v>
      </c>
      <c r="D487" s="24">
        <v>6229.9180634170225</v>
      </c>
      <c r="E487" s="24">
        <v>6176.9226795636387</v>
      </c>
      <c r="F487" s="24">
        <v>6133.8199486471231</v>
      </c>
      <c r="G487" s="24">
        <v>5925.8346625830409</v>
      </c>
      <c r="H487" s="24">
        <v>5837.5398431812255</v>
      </c>
      <c r="I487" s="24">
        <v>5812.0578144511437</v>
      </c>
      <c r="J487" s="24">
        <v>5646.4546869471096</v>
      </c>
      <c r="K487" s="24">
        <v>5881.582598594181</v>
      </c>
      <c r="L487" s="24">
        <v>5876.5290526401004</v>
      </c>
      <c r="M487" s="24">
        <v>6046.2579189889202</v>
      </c>
      <c r="N487" s="24">
        <v>6084.8418295299607</v>
      </c>
      <c r="O487" s="24">
        <v>6127.8759585808002</v>
      </c>
      <c r="P487" s="24">
        <v>6303.6196510294258</v>
      </c>
      <c r="Q487" s="24">
        <v>6306.4456377969218</v>
      </c>
      <c r="R487" s="24">
        <v>6313.2613099214714</v>
      </c>
      <c r="S487" s="24">
        <v>6470.4858492391413</v>
      </c>
      <c r="T487" s="24">
        <v>6372.320727135746</v>
      </c>
      <c r="U487" s="24">
        <v>6424.6596917692905</v>
      </c>
      <c r="V487" s="24">
        <v>6374.6303214440113</v>
      </c>
      <c r="W487" s="24">
        <v>6390.805370298368</v>
      </c>
      <c r="X487" s="24">
        <v>6411.9861063371482</v>
      </c>
      <c r="Y487" s="24">
        <v>6432.4099376442618</v>
      </c>
      <c r="Z487" s="24">
        <v>6452.3456592905477</v>
      </c>
      <c r="AA487" s="24">
        <v>6472.3424897904888</v>
      </c>
      <c r="AB487" s="24">
        <v>6492.2765240443596</v>
      </c>
      <c r="AC487" s="24">
        <v>6512.655483797017</v>
      </c>
      <c r="AD487" s="24">
        <v>6533.0211284914531</v>
      </c>
      <c r="AE487" s="24">
        <v>6553.4645200814575</v>
      </c>
      <c r="AF487" s="24">
        <v>6573.5661384503956</v>
      </c>
      <c r="AG487" s="24">
        <v>6593.7375650011127</v>
      </c>
      <c r="AH487" s="158">
        <v>642.45705605058083</v>
      </c>
      <c r="AI487" s="158">
        <v>171.24880895305341</v>
      </c>
      <c r="AJ487" s="157">
        <v>1.0595391010863153E-2</v>
      </c>
      <c r="AK487" s="157">
        <v>2.1952932612985254E-3</v>
      </c>
    </row>
    <row r="488" spans="1:44" ht="13.8" thickBot="1">
      <c r="A488" s="107" t="str">
        <f t="shared" ref="A488:A489" si="21">CONCATENATE($A$485,"_",B488)</f>
        <v>Egg_Imports</v>
      </c>
      <c r="B488" s="113" t="s">
        <v>4</v>
      </c>
      <c r="C488" s="148">
        <v>31.315459000000001</v>
      </c>
      <c r="D488" s="148">
        <v>28.906777000000002</v>
      </c>
      <c r="E488" s="148">
        <v>31.344151</v>
      </c>
      <c r="F488" s="148">
        <v>21.073086</v>
      </c>
      <c r="G488" s="148">
        <v>25.716505999999999</v>
      </c>
      <c r="H488" s="148">
        <v>32.684027999999998</v>
      </c>
      <c r="I488" s="148">
        <v>25.961736000000005</v>
      </c>
      <c r="J488" s="148">
        <v>37.110711999999999</v>
      </c>
      <c r="K488" s="148">
        <v>27.742450000000002</v>
      </c>
      <c r="L488" s="148">
        <v>24.734218000000002</v>
      </c>
      <c r="M488" s="148">
        <v>25.742866999999997</v>
      </c>
      <c r="N488" s="148">
        <v>27.712827999999998</v>
      </c>
      <c r="O488" s="148">
        <v>38.51314</v>
      </c>
      <c r="P488" s="148">
        <v>44.605700999999989</v>
      </c>
      <c r="Q488" s="148">
        <v>53.445661000000008</v>
      </c>
      <c r="R488" s="148">
        <v>47.339815999999992</v>
      </c>
      <c r="S488" s="148">
        <v>33.576157000000002</v>
      </c>
      <c r="T488" s="148">
        <v>47.307127000000008</v>
      </c>
      <c r="U488" s="148">
        <v>80</v>
      </c>
      <c r="V488" s="148">
        <v>70</v>
      </c>
      <c r="W488" s="148">
        <v>60</v>
      </c>
      <c r="X488" s="148">
        <v>62.5</v>
      </c>
      <c r="Y488" s="148">
        <v>65</v>
      </c>
      <c r="Z488" s="148">
        <v>67.5</v>
      </c>
      <c r="AA488" s="148">
        <v>70</v>
      </c>
      <c r="AB488" s="148">
        <v>72.5</v>
      </c>
      <c r="AC488" s="148">
        <v>75</v>
      </c>
      <c r="AD488" s="148">
        <v>77.5</v>
      </c>
      <c r="AE488" s="148">
        <v>80</v>
      </c>
      <c r="AF488" s="148">
        <v>82.5</v>
      </c>
      <c r="AG488" s="148">
        <v>85</v>
      </c>
      <c r="AH488" s="139">
        <v>23.35612866666666</v>
      </c>
      <c r="AI488" s="139">
        <v>31.372238666666668</v>
      </c>
      <c r="AJ488" s="152">
        <v>5.8852295131144532E-2</v>
      </c>
      <c r="AK488" s="152">
        <v>3.9128137533825935E-2</v>
      </c>
    </row>
    <row r="489" spans="1:44" ht="13.8" thickBot="1">
      <c r="A489" s="107" t="str">
        <f t="shared" si="21"/>
        <v>Egg_Exports</v>
      </c>
      <c r="B489" s="113" t="s">
        <v>5</v>
      </c>
      <c r="C489" s="148">
        <v>180.25387900000001</v>
      </c>
      <c r="D489" s="148">
        <v>176.42394400000001</v>
      </c>
      <c r="E489" s="148">
        <v>181.17012500000001</v>
      </c>
      <c r="F489" s="148">
        <v>179.085767</v>
      </c>
      <c r="G489" s="148">
        <v>176.34257500000001</v>
      </c>
      <c r="H489" s="148">
        <v>203.68987299999998</v>
      </c>
      <c r="I489" s="148">
        <v>242.57421600000001</v>
      </c>
      <c r="J489" s="148">
        <v>220.06557099999995</v>
      </c>
      <c r="K489" s="148">
        <v>258.12492599999996</v>
      </c>
      <c r="L489" s="148">
        <v>283.18788300000006</v>
      </c>
      <c r="M489" s="148">
        <v>356.42147</v>
      </c>
      <c r="N489" s="148">
        <v>322.69400999999993</v>
      </c>
      <c r="O489" s="148">
        <v>270.01880499999999</v>
      </c>
      <c r="P489" s="148">
        <v>265.30311499999999</v>
      </c>
      <c r="Q489" s="148">
        <v>272.64703599999996</v>
      </c>
      <c r="R489" s="148">
        <v>289.41872200000006</v>
      </c>
      <c r="S489" s="148">
        <v>320.04106899999999</v>
      </c>
      <c r="T489" s="148">
        <v>280.96765399999998</v>
      </c>
      <c r="U489" s="148">
        <v>265</v>
      </c>
      <c r="V489" s="148">
        <v>270</v>
      </c>
      <c r="W489" s="148">
        <v>275</v>
      </c>
      <c r="X489" s="148">
        <v>280</v>
      </c>
      <c r="Y489" s="148">
        <v>285</v>
      </c>
      <c r="Z489" s="148">
        <v>290</v>
      </c>
      <c r="AA489" s="148">
        <v>295</v>
      </c>
      <c r="AB489" s="148">
        <v>300</v>
      </c>
      <c r="AC489" s="148">
        <v>305</v>
      </c>
      <c r="AD489" s="148">
        <v>310</v>
      </c>
      <c r="AE489" s="148">
        <v>315</v>
      </c>
      <c r="AF489" s="148">
        <v>320</v>
      </c>
      <c r="AG489" s="148">
        <v>325</v>
      </c>
      <c r="AH489" s="139">
        <v>48.414669999999973</v>
      </c>
      <c r="AI489" s="139">
        <v>36.330425666666713</v>
      </c>
      <c r="AJ489" s="152">
        <v>1.8527771272640194E-2</v>
      </c>
      <c r="AK489" s="152">
        <v>9.927494660516345E-3</v>
      </c>
    </row>
    <row r="490" spans="1:44" ht="13.8" thickBot="1">
      <c r="A490" s="78" t="s">
        <v>224</v>
      </c>
      <c r="B490" s="1" t="s">
        <v>135</v>
      </c>
      <c r="C490" s="24">
        <v>6118.5777978861597</v>
      </c>
      <c r="D490" s="24">
        <v>6082.4008964170225</v>
      </c>
      <c r="E490" s="24">
        <v>6027.0967055636393</v>
      </c>
      <c r="F490" s="24">
        <v>5975.8072676471238</v>
      </c>
      <c r="G490" s="24">
        <v>5775.208593583041</v>
      </c>
      <c r="H490" s="24">
        <v>5666.5339981812249</v>
      </c>
      <c r="I490" s="24">
        <v>5595.4453344511439</v>
      </c>
      <c r="J490" s="24">
        <v>5463.4998279471092</v>
      </c>
      <c r="K490" s="24">
        <v>5651.2001225941813</v>
      </c>
      <c r="L490" s="24">
        <v>5618.0753876400995</v>
      </c>
      <c r="M490" s="24">
        <v>5715.5793159889199</v>
      </c>
      <c r="N490" s="24">
        <v>5789.8606475299603</v>
      </c>
      <c r="O490" s="24">
        <v>5896.3702935808005</v>
      </c>
      <c r="P490" s="24">
        <v>6082.9222370294265</v>
      </c>
      <c r="Q490" s="24">
        <v>6087.2442627969212</v>
      </c>
      <c r="R490" s="24">
        <v>6071.1824039214707</v>
      </c>
      <c r="S490" s="24">
        <v>6184.0209372391419</v>
      </c>
      <c r="T490" s="24">
        <v>6138.660200135746</v>
      </c>
      <c r="U490" s="24">
        <v>6239.6596917692905</v>
      </c>
      <c r="V490" s="24">
        <v>6174.6303214440113</v>
      </c>
      <c r="W490" s="24">
        <v>6175.805370298368</v>
      </c>
      <c r="X490" s="24">
        <v>6194.4861063371482</v>
      </c>
      <c r="Y490" s="24">
        <v>6212.4099376442618</v>
      </c>
      <c r="Z490" s="24">
        <v>6229.8456592905486</v>
      </c>
      <c r="AA490" s="24">
        <v>6247.3424897904888</v>
      </c>
      <c r="AB490" s="24">
        <v>6264.7765240443596</v>
      </c>
      <c r="AC490" s="24">
        <v>6282.655483797017</v>
      </c>
      <c r="AD490" s="24">
        <v>6300.5211284914521</v>
      </c>
      <c r="AE490" s="24">
        <v>6318.4645200814575</v>
      </c>
      <c r="AF490" s="24">
        <v>6336.0661384503974</v>
      </c>
      <c r="AG490" s="24">
        <v>6353.7375650011127</v>
      </c>
      <c r="AH490" s="158">
        <v>617.39851471724796</v>
      </c>
      <c r="AI490" s="158">
        <v>166.29062195305323</v>
      </c>
      <c r="AJ490" s="157">
        <v>1.0567324378571498E-2</v>
      </c>
      <c r="AK490" s="157">
        <v>2.2125006142974524E-3</v>
      </c>
    </row>
    <row r="491" spans="1:44" ht="13.8" thickBot="1">
      <c r="A491" s="78"/>
      <c r="B491" s="53" t="s">
        <v>291</v>
      </c>
      <c r="C491" s="26">
        <v>14.082742680562321</v>
      </c>
      <c r="D491" s="26">
        <v>13.955464573839107</v>
      </c>
      <c r="E491" s="26">
        <v>13.780187845533499</v>
      </c>
      <c r="F491" s="26">
        <v>13.617327422260516</v>
      </c>
      <c r="G491" s="26">
        <v>13.11906094264747</v>
      </c>
      <c r="H491" s="26">
        <v>12.850403554861391</v>
      </c>
      <c r="I491" s="26">
        <v>12.671887916981811</v>
      </c>
      <c r="J491" s="26">
        <v>12.354473865141667</v>
      </c>
      <c r="K491" s="26">
        <v>12.765659352874199</v>
      </c>
      <c r="L491" s="26">
        <v>12.674547388217825</v>
      </c>
      <c r="M491" s="26">
        <v>12.867694973804502</v>
      </c>
      <c r="N491" s="26">
        <v>13.00545817294558</v>
      </c>
      <c r="O491" s="26">
        <v>13.223229264534341</v>
      </c>
      <c r="P491" s="26">
        <v>13.615509257174889</v>
      </c>
      <c r="Q491" s="26">
        <v>13.593671045193046</v>
      </c>
      <c r="R491" s="26">
        <v>13.544654238683394</v>
      </c>
      <c r="S491" s="26">
        <v>13.806727759084897</v>
      </c>
      <c r="T491" s="26">
        <v>13.673775812764855</v>
      </c>
      <c r="U491" s="26">
        <v>13.818051555460791</v>
      </c>
      <c r="V491" s="26">
        <v>13.660468135488488</v>
      </c>
      <c r="W491" s="26">
        <v>13.695509790271547</v>
      </c>
      <c r="X491" s="26">
        <v>13.759969540457893</v>
      </c>
      <c r="Y491" s="26">
        <v>13.815759358848016</v>
      </c>
      <c r="Z491" s="26">
        <v>13.868398282051565</v>
      </c>
      <c r="AA491" s="26">
        <v>13.921634311128663</v>
      </c>
      <c r="AB491" s="26">
        <v>13.976576597217246</v>
      </c>
      <c r="AC491" s="26">
        <v>14.034137288880236</v>
      </c>
      <c r="AD491" s="26">
        <v>14.093288250723857</v>
      </c>
      <c r="AE491" s="26">
        <v>14.154412110616558</v>
      </c>
      <c r="AF491" s="26">
        <v>14.216630155268779</v>
      </c>
      <c r="AG491" s="26">
        <v>14.280939246722937</v>
      </c>
      <c r="AH491" s="158">
        <v>1.1688446641042862</v>
      </c>
      <c r="AI491" s="158">
        <v>0.5147542042860902</v>
      </c>
      <c r="AJ491" s="157">
        <v>8.9124328483696051E-3</v>
      </c>
      <c r="AK491" s="157">
        <v>3.0638926915280695E-3</v>
      </c>
    </row>
    <row r="492" spans="1:44" ht="13.8" thickBot="1">
      <c r="A492" s="78"/>
      <c r="B492" s="79" t="s">
        <v>130</v>
      </c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165"/>
      <c r="AI492" s="165"/>
      <c r="AJ492" s="153"/>
      <c r="AK492" s="153"/>
    </row>
    <row r="493" spans="1:44" ht="13.8" thickBot="1">
      <c r="A493" s="78"/>
      <c r="B493" s="79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165"/>
      <c r="AI493" s="165"/>
      <c r="AJ493" s="153"/>
      <c r="AK493" s="153"/>
    </row>
    <row r="494" spans="1:44" ht="13.8" thickBot="1"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170"/>
      <c r="O494" s="60"/>
      <c r="P494" s="60"/>
      <c r="Q494" s="60"/>
      <c r="R494" s="60"/>
      <c r="S494" s="60"/>
      <c r="T494" s="60"/>
      <c r="U494" s="60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156"/>
      <c r="AI494" s="156"/>
      <c r="AJ494" s="153"/>
      <c r="AK494" s="153"/>
    </row>
    <row r="495" spans="1:44" s="49" customFormat="1" ht="15" customHeight="1" thickBot="1">
      <c r="A495" s="184" t="s">
        <v>272</v>
      </c>
      <c r="B495" s="43" t="s">
        <v>247</v>
      </c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212" t="s">
        <v>107</v>
      </c>
      <c r="AI495" s="213"/>
      <c r="AJ495" s="212" t="s">
        <v>124</v>
      </c>
      <c r="AK495" s="213"/>
      <c r="AL495"/>
      <c r="AM495"/>
      <c r="AN495"/>
    </row>
    <row r="496" spans="1:44" ht="13.8" thickBot="1">
      <c r="A496" s="78"/>
      <c r="B496" s="10"/>
      <c r="C496" s="142">
        <v>2005</v>
      </c>
      <c r="D496" s="181">
        <v>2006</v>
      </c>
      <c r="E496" s="181">
        <v>2007</v>
      </c>
      <c r="F496" s="181">
        <v>2008</v>
      </c>
      <c r="G496" s="181">
        <v>2009</v>
      </c>
      <c r="H496" s="181">
        <v>2010</v>
      </c>
      <c r="I496" s="181">
        <v>2011</v>
      </c>
      <c r="J496" s="181">
        <v>2012</v>
      </c>
      <c r="K496" s="181">
        <v>2013</v>
      </c>
      <c r="L496" s="181">
        <v>2014</v>
      </c>
      <c r="M496" s="181">
        <v>2015</v>
      </c>
      <c r="N496" s="181">
        <v>2016</v>
      </c>
      <c r="O496" s="181">
        <v>2017</v>
      </c>
      <c r="P496" s="181">
        <v>2018</v>
      </c>
      <c r="Q496" s="181">
        <v>2019</v>
      </c>
      <c r="R496" s="181">
        <v>2020</v>
      </c>
      <c r="S496" s="181">
        <v>2021</v>
      </c>
      <c r="T496" s="181">
        <v>2022</v>
      </c>
      <c r="U496" s="181">
        <v>2023</v>
      </c>
      <c r="V496" s="181">
        <v>2024</v>
      </c>
      <c r="W496" s="181">
        <v>2025</v>
      </c>
      <c r="X496" s="181">
        <v>2026</v>
      </c>
      <c r="Y496" s="181">
        <v>2027</v>
      </c>
      <c r="Z496" s="181">
        <v>2028</v>
      </c>
      <c r="AA496" s="181">
        <v>2029</v>
      </c>
      <c r="AB496" s="181">
        <v>2030</v>
      </c>
      <c r="AC496" s="181">
        <v>2031</v>
      </c>
      <c r="AD496" s="181">
        <v>2032</v>
      </c>
      <c r="AE496" s="181">
        <v>2033</v>
      </c>
      <c r="AF496" s="181">
        <v>2034</v>
      </c>
      <c r="AG496" s="181">
        <v>2035</v>
      </c>
      <c r="AH496" s="204" t="s">
        <v>268</v>
      </c>
      <c r="AI496" s="204" t="s">
        <v>269</v>
      </c>
      <c r="AJ496" s="204" t="s">
        <v>270</v>
      </c>
      <c r="AK496" s="204" t="s">
        <v>271</v>
      </c>
    </row>
    <row r="497" spans="1:44" ht="13.8" thickBot="1">
      <c r="A497" s="107" t="str">
        <f>CONCATENATE($A$495,"_",B497)</f>
        <v>Olive oil_Production</v>
      </c>
      <c r="B497" s="1" t="s">
        <v>27</v>
      </c>
      <c r="C497" s="24">
        <v>1933.8000000000002</v>
      </c>
      <c r="D497" s="24">
        <v>2035.6</v>
      </c>
      <c r="E497" s="24">
        <v>2123.1999999999998</v>
      </c>
      <c r="F497" s="24">
        <v>1943.7289000000001</v>
      </c>
      <c r="G497" s="24">
        <v>2225.8217999999997</v>
      </c>
      <c r="H497" s="24">
        <v>2199.8618999999999</v>
      </c>
      <c r="I497" s="24">
        <v>2395.8320000000003</v>
      </c>
      <c r="J497" s="24">
        <v>1462.771</v>
      </c>
      <c r="K497" s="24">
        <v>2482.64</v>
      </c>
      <c r="L497" s="24">
        <v>1434.5463500000001</v>
      </c>
      <c r="M497" s="24">
        <v>2324.402</v>
      </c>
      <c r="N497" s="24">
        <v>1741.77</v>
      </c>
      <c r="O497" s="24">
        <v>2188.3309999999997</v>
      </c>
      <c r="P497" s="24">
        <v>2263.6502650000002</v>
      </c>
      <c r="Q497" s="24">
        <v>1919.8904240000002</v>
      </c>
      <c r="R497" s="24">
        <v>2051.1637759999999</v>
      </c>
      <c r="S497" s="24">
        <v>2271.7429999999999</v>
      </c>
      <c r="T497" s="24">
        <v>1391.8801000000001</v>
      </c>
      <c r="U497" s="24">
        <v>1478.7</v>
      </c>
      <c r="V497" s="24">
        <v>2027.8999548982672</v>
      </c>
      <c r="W497" s="24">
        <v>2043.498873353569</v>
      </c>
      <c r="X497" s="24">
        <v>2059.422442562241</v>
      </c>
      <c r="Y497" s="24">
        <v>2075.6742549962714</v>
      </c>
      <c r="Z497" s="24">
        <v>2092.2579322996257</v>
      </c>
      <c r="AA497" s="24">
        <v>2109.1771255933932</v>
      </c>
      <c r="AB497" s="24">
        <v>2126.4355157836662</v>
      </c>
      <c r="AC497" s="24">
        <v>2144.0368138721706</v>
      </c>
      <c r="AD497" s="24">
        <v>2161.9847612696813</v>
      </c>
      <c r="AE497" s="24">
        <v>2180.2831301122428</v>
      </c>
      <c r="AF497" s="24">
        <v>2198.935723580224</v>
      </c>
      <c r="AG497" s="24">
        <v>2217.9463762202313</v>
      </c>
      <c r="AH497" s="24">
        <v>-44.902711666666619</v>
      </c>
      <c r="AI497" s="24">
        <v>139.71155455356438</v>
      </c>
      <c r="AJ497" s="45">
        <v>-2.1353242626458435E-3</v>
      </c>
      <c r="AK497" s="45">
        <v>5.0173775568311818E-3</v>
      </c>
    </row>
    <row r="498" spans="1:44" s="99" customFormat="1" ht="13.8" thickBot="1">
      <c r="A498" s="107"/>
      <c r="B498" s="2" t="s">
        <v>142</v>
      </c>
      <c r="C498" s="25">
        <v>856</v>
      </c>
      <c r="D498" s="25">
        <v>1158.9000000000001</v>
      </c>
      <c r="E498" s="25">
        <v>1272.3999999999999</v>
      </c>
      <c r="F498" s="25">
        <v>1083.4000000000001</v>
      </c>
      <c r="G498" s="25">
        <v>1464</v>
      </c>
      <c r="H498" s="25">
        <v>1443.9</v>
      </c>
      <c r="I498" s="25">
        <v>1691.2</v>
      </c>
      <c r="J498" s="25">
        <v>677.40000000000009</v>
      </c>
      <c r="K498" s="25">
        <v>1873.1</v>
      </c>
      <c r="L498" s="25">
        <v>903.2</v>
      </c>
      <c r="M498" s="25">
        <v>1512.423</v>
      </c>
      <c r="N498" s="25">
        <v>1352.421</v>
      </c>
      <c r="O498" s="25">
        <v>1396.8999999999999</v>
      </c>
      <c r="P498" s="25">
        <v>1890.2157300000001</v>
      </c>
      <c r="Q498" s="25">
        <v>1265.777</v>
      </c>
      <c r="R498" s="25">
        <v>1489</v>
      </c>
      <c r="S498" s="25">
        <v>1697.69</v>
      </c>
      <c r="T498" s="25">
        <v>789</v>
      </c>
      <c r="U498" s="25">
        <v>915</v>
      </c>
      <c r="V498" s="25">
        <v>1520.9334566936504</v>
      </c>
      <c r="W498" s="25">
        <v>1538.6116249025681</v>
      </c>
      <c r="X498" s="25">
        <v>1556.6081604188898</v>
      </c>
      <c r="Y498" s="25">
        <v>1574.92667584438</v>
      </c>
      <c r="Z498" s="25">
        <v>1593.5708129040152</v>
      </c>
      <c r="AA498" s="25">
        <v>1612.5442427512553</v>
      </c>
      <c r="AB498" s="25">
        <v>1631.8506662760474</v>
      </c>
      <c r="AC498" s="25">
        <v>1651.4938144155785</v>
      </c>
      <c r="AD498" s="25">
        <v>1671.4774484678173</v>
      </c>
      <c r="AE498" s="25">
        <v>1691.8053604078552</v>
      </c>
      <c r="AF498" s="25">
        <v>1712.4813732070861</v>
      </c>
      <c r="AG498" s="25">
        <v>1733.5093411552409</v>
      </c>
      <c r="AH498" s="28">
        <v>153.72233333333361</v>
      </c>
      <c r="AI498" s="28">
        <v>249.35367448857414</v>
      </c>
      <c r="AJ498" s="46">
        <v>1.099412932528554E-2</v>
      </c>
      <c r="AK498" s="46">
        <v>1.201793728058087E-2</v>
      </c>
      <c r="AL498"/>
      <c r="AM498"/>
      <c r="AN498"/>
      <c r="AO498" s="97"/>
      <c r="AP498" s="97"/>
      <c r="AQ498" s="97"/>
      <c r="AR498" s="97"/>
    </row>
    <row r="499" spans="1:44" s="99" customFormat="1" ht="13.8" thickBot="1">
      <c r="A499" s="107"/>
      <c r="B499" s="2" t="s">
        <v>143</v>
      </c>
      <c r="C499" s="25">
        <v>1060.5</v>
      </c>
      <c r="D499" s="25">
        <v>860</v>
      </c>
      <c r="E499" s="25">
        <v>837.2</v>
      </c>
      <c r="F499" s="25">
        <v>845</v>
      </c>
      <c r="G499" s="25">
        <v>750</v>
      </c>
      <c r="H499" s="25">
        <v>741</v>
      </c>
      <c r="I499" s="25">
        <v>693.8</v>
      </c>
      <c r="J499" s="25">
        <v>773.4</v>
      </c>
      <c r="K499" s="25">
        <v>595.70000000000005</v>
      </c>
      <c r="L499" s="25">
        <v>522</v>
      </c>
      <c r="M499" s="25">
        <v>794.62099999999998</v>
      </c>
      <c r="N499" s="25">
        <v>377</v>
      </c>
      <c r="O499" s="25">
        <v>774.92200000000003</v>
      </c>
      <c r="P499" s="25">
        <v>358.59541000000002</v>
      </c>
      <c r="Q499" s="25">
        <v>641.46900000000005</v>
      </c>
      <c r="R499" s="25">
        <v>548.5</v>
      </c>
      <c r="S499" s="25">
        <v>561.02600000000007</v>
      </c>
      <c r="T499" s="25">
        <v>585.92100000000005</v>
      </c>
      <c r="U499" s="25">
        <v>548.9</v>
      </c>
      <c r="V499" s="25">
        <v>506.96649820461681</v>
      </c>
      <c r="W499" s="25">
        <v>504.88724845100091</v>
      </c>
      <c r="X499" s="25">
        <v>502.81428214335119</v>
      </c>
      <c r="Y499" s="25">
        <v>500.7475791518915</v>
      </c>
      <c r="Z499" s="25">
        <v>498.68711939561069</v>
      </c>
      <c r="AA499" s="25">
        <v>496.63288284213786</v>
      </c>
      <c r="AB499" s="25">
        <v>494.58484950761886</v>
      </c>
      <c r="AC499" s="25">
        <v>492.54299945659182</v>
      </c>
      <c r="AD499" s="25">
        <v>490.5073128018638</v>
      </c>
      <c r="AE499" s="25">
        <v>488.47776970438741</v>
      </c>
      <c r="AF499" s="25">
        <v>486.45435037313791</v>
      </c>
      <c r="AG499" s="25">
        <v>484.43703506499037</v>
      </c>
      <c r="AH499" s="25">
        <v>-189.65100000000018</v>
      </c>
      <c r="AI499" s="25">
        <v>-80.711964935009632</v>
      </c>
      <c r="AJ499" s="46">
        <v>-2.8521693222084199E-2</v>
      </c>
      <c r="AK499" s="46">
        <v>-1.1784014251717267E-2</v>
      </c>
      <c r="AL499"/>
      <c r="AM499"/>
      <c r="AN499"/>
      <c r="AO499" s="97"/>
      <c r="AP499" s="97"/>
      <c r="AQ499" s="97"/>
      <c r="AR499" s="97"/>
    </row>
    <row r="500" spans="1:44" ht="13.8" thickBot="1">
      <c r="A500" s="107" t="str">
        <f>CONCATENATE($A$495,"_",B500)</f>
        <v>Olive oil_Imports</v>
      </c>
      <c r="B500" s="113" t="s">
        <v>4</v>
      </c>
      <c r="C500" s="148">
        <v>194.58764199999996</v>
      </c>
      <c r="D500" s="148">
        <v>229.31657200000004</v>
      </c>
      <c r="E500" s="148">
        <v>165.057073</v>
      </c>
      <c r="F500" s="148">
        <v>99.298520999999994</v>
      </c>
      <c r="G500" s="148">
        <v>86.247996000000001</v>
      </c>
      <c r="H500" s="148">
        <v>83.090801999999996</v>
      </c>
      <c r="I500" s="148">
        <v>97.798563999999999</v>
      </c>
      <c r="J500" s="148">
        <v>154.71559999999999</v>
      </c>
      <c r="K500" s="148">
        <v>55.460334000000003</v>
      </c>
      <c r="L500" s="148">
        <v>226.71754499999997</v>
      </c>
      <c r="M500" s="148">
        <v>100.07427400000002</v>
      </c>
      <c r="N500" s="148">
        <v>92.451221000000004</v>
      </c>
      <c r="O500" s="148">
        <v>182.16893400000004</v>
      </c>
      <c r="P500" s="148">
        <v>146.899552</v>
      </c>
      <c r="Q500" s="148">
        <v>252.55335199999996</v>
      </c>
      <c r="R500" s="148">
        <v>167.64031199999999</v>
      </c>
      <c r="S500" s="148">
        <v>151.56265900000002</v>
      </c>
      <c r="T500" s="148">
        <v>176.04499999999999</v>
      </c>
      <c r="U500" s="148">
        <v>160</v>
      </c>
      <c r="V500" s="148">
        <v>194.85824777210337</v>
      </c>
      <c r="W500" s="148">
        <v>264.74533739108824</v>
      </c>
      <c r="X500" s="148">
        <v>245.49911238060349</v>
      </c>
      <c r="Y500" s="148">
        <v>232.80238100334282</v>
      </c>
      <c r="Z500" s="148">
        <v>234.82078787511273</v>
      </c>
      <c r="AA500" s="148">
        <v>238.42819698997187</v>
      </c>
      <c r="AB500" s="148">
        <v>243.94104297250624</v>
      </c>
      <c r="AC500" s="148">
        <v>249.01777795145699</v>
      </c>
      <c r="AD500" s="148">
        <v>253.65751211907582</v>
      </c>
      <c r="AE500" s="148">
        <v>257.86615901464575</v>
      </c>
      <c r="AF500" s="148">
        <v>261.63925067109221</v>
      </c>
      <c r="AG500" s="148">
        <v>264.95637864848732</v>
      </c>
      <c r="AH500" s="139">
        <v>70.634296666666714</v>
      </c>
      <c r="AI500" s="139">
        <v>99.873721648487276</v>
      </c>
      <c r="AJ500" s="150">
        <v>5.7427748459025318E-2</v>
      </c>
      <c r="AK500" s="150">
        <v>3.7064122353950735E-2</v>
      </c>
    </row>
    <row r="501" spans="1:44" ht="13.8" thickBot="1">
      <c r="A501" s="107" t="str">
        <f>CONCATENATE($A$495,"_",B501)</f>
        <v>Olive oil_Exports</v>
      </c>
      <c r="B501" s="113" t="s">
        <v>5</v>
      </c>
      <c r="C501" s="148">
        <v>345.61066999999997</v>
      </c>
      <c r="D501" s="148">
        <v>398.05372500000004</v>
      </c>
      <c r="E501" s="148">
        <v>406.92031099999997</v>
      </c>
      <c r="F501" s="148">
        <v>422.96138199999996</v>
      </c>
      <c r="G501" s="148">
        <v>480.47308600000002</v>
      </c>
      <c r="H501" s="148">
        <v>538.11717500000009</v>
      </c>
      <c r="I501" s="148">
        <v>608.70008200000007</v>
      </c>
      <c r="J501" s="148">
        <v>542.441598</v>
      </c>
      <c r="K501" s="148">
        <v>664.1345070000001</v>
      </c>
      <c r="L501" s="148">
        <v>563.40541999999994</v>
      </c>
      <c r="M501" s="148">
        <v>629.71030099999996</v>
      </c>
      <c r="N501" s="148">
        <v>616.1876289999999</v>
      </c>
      <c r="O501" s="148">
        <v>624.18425400000001</v>
      </c>
      <c r="P501" s="148">
        <v>708.92384800000002</v>
      </c>
      <c r="Q501" s="148">
        <v>821.04990600000008</v>
      </c>
      <c r="R501" s="148">
        <v>803.87609500000008</v>
      </c>
      <c r="S501" s="148">
        <v>820.01551700000016</v>
      </c>
      <c r="T501" s="148">
        <v>600.4</v>
      </c>
      <c r="U501" s="148">
        <v>537.5</v>
      </c>
      <c r="V501" s="148">
        <v>780</v>
      </c>
      <c r="W501" s="148">
        <v>800</v>
      </c>
      <c r="X501" s="148">
        <v>820</v>
      </c>
      <c r="Y501" s="148">
        <v>840</v>
      </c>
      <c r="Z501" s="148">
        <v>860</v>
      </c>
      <c r="AA501" s="148">
        <v>880</v>
      </c>
      <c r="AB501" s="148">
        <v>900</v>
      </c>
      <c r="AC501" s="148">
        <v>920</v>
      </c>
      <c r="AD501" s="148">
        <v>940</v>
      </c>
      <c r="AE501" s="148">
        <v>960</v>
      </c>
      <c r="AF501" s="148">
        <v>980</v>
      </c>
      <c r="AG501" s="148">
        <v>1000</v>
      </c>
      <c r="AH501" s="148">
        <v>257.26120033333348</v>
      </c>
      <c r="AI501" s="148">
        <v>222.39484666666658</v>
      </c>
      <c r="AJ501" s="150">
        <v>4.0990729211016763E-2</v>
      </c>
      <c r="AK501" s="150">
        <v>1.9537357925558663E-2</v>
      </c>
    </row>
    <row r="502" spans="1:44" ht="13.8" thickBot="1">
      <c r="A502" s="107" t="str">
        <f>CONCATENATE($A$495,"_",B502)</f>
        <v>Olive oil_Consumption</v>
      </c>
      <c r="B502" s="1" t="s">
        <v>0</v>
      </c>
      <c r="C502" s="24">
        <v>1873.7927999999999</v>
      </c>
      <c r="D502" s="24">
        <v>1847.6645000000001</v>
      </c>
      <c r="E502" s="24">
        <v>1820.701</v>
      </c>
      <c r="F502" s="24">
        <v>1800.0639999999999</v>
      </c>
      <c r="G502" s="24">
        <v>1777.1964999999998</v>
      </c>
      <c r="H502" s="24">
        <v>1786.1413</v>
      </c>
      <c r="I502" s="24">
        <v>1727.8525</v>
      </c>
      <c r="J502" s="24">
        <v>1549.3420000000001</v>
      </c>
      <c r="K502" s="24">
        <v>1668.4335999999998</v>
      </c>
      <c r="L502" s="24">
        <v>1518.8670769999999</v>
      </c>
      <c r="M502" s="24">
        <v>1572.5240729999996</v>
      </c>
      <c r="N502" s="24">
        <v>1328.7335920000003</v>
      </c>
      <c r="O502" s="24">
        <v>1537.8836799999995</v>
      </c>
      <c r="P502" s="24">
        <v>1448.773158</v>
      </c>
      <c r="Q502" s="24">
        <v>1457.575774000001</v>
      </c>
      <c r="R502" s="24">
        <v>1476.7310410000009</v>
      </c>
      <c r="S502" s="24">
        <v>1548.3468429999998</v>
      </c>
      <c r="T502" s="24">
        <v>1232.1165000000001</v>
      </c>
      <c r="U502" s="24">
        <v>1170</v>
      </c>
      <c r="V502" s="24">
        <v>1464.2099606703682</v>
      </c>
      <c r="W502" s="24">
        <v>1473.2442107446573</v>
      </c>
      <c r="X502" s="24">
        <v>1469.9215549428445</v>
      </c>
      <c r="Y502" s="24">
        <v>1468.4766359996142</v>
      </c>
      <c r="Z502" s="24">
        <v>1467.0787201747385</v>
      </c>
      <c r="AA502" s="24">
        <v>1467.605322583365</v>
      </c>
      <c r="AB502" s="24">
        <v>1470.3765587561725</v>
      </c>
      <c r="AC502" s="24">
        <v>1473.0545918236276</v>
      </c>
      <c r="AD502" s="24">
        <v>1475.6422733887571</v>
      </c>
      <c r="AE502" s="24">
        <v>1478.1492891268886</v>
      </c>
      <c r="AF502" s="24">
        <v>1480.5749742513162</v>
      </c>
      <c r="AG502" s="24">
        <v>1482.9027548687186</v>
      </c>
      <c r="AH502" s="27">
        <v>-302.7034423333323</v>
      </c>
      <c r="AI502" s="27">
        <v>21.876097202051369</v>
      </c>
      <c r="AJ502" s="45">
        <v>-1.8652995081719137E-2</v>
      </c>
      <c r="AK502" s="45">
        <v>1.1438928988485308E-3</v>
      </c>
    </row>
    <row r="503" spans="1:44" s="99" customFormat="1" ht="13.8" thickBot="1">
      <c r="A503" s="97"/>
      <c r="B503" s="3" t="s">
        <v>144</v>
      </c>
      <c r="C503" s="55">
        <v>1651.5</v>
      </c>
      <c r="D503" s="55">
        <v>1615</v>
      </c>
      <c r="E503" s="55">
        <v>1591.1</v>
      </c>
      <c r="F503" s="55">
        <v>1560.1</v>
      </c>
      <c r="G503" s="55">
        <v>1531.3999999999999</v>
      </c>
      <c r="H503" s="55">
        <v>1523.7</v>
      </c>
      <c r="I503" s="55">
        <v>1462</v>
      </c>
      <c r="J503" s="55">
        <v>1290.9000000000001</v>
      </c>
      <c r="K503" s="55">
        <v>1385.9119999999998</v>
      </c>
      <c r="L503" s="55">
        <v>1237.7398769999998</v>
      </c>
      <c r="M503" s="55">
        <v>1266.7660779999994</v>
      </c>
      <c r="N503" s="55">
        <v>1039.967856</v>
      </c>
      <c r="O503" s="55">
        <v>1258.6723229999998</v>
      </c>
      <c r="P503" s="55">
        <v>1124.2950430000001</v>
      </c>
      <c r="Q503" s="55">
        <v>1111.8240490000012</v>
      </c>
      <c r="R503" s="55">
        <v>1133.386901000001</v>
      </c>
      <c r="S503" s="55">
        <v>1205.3497429999998</v>
      </c>
      <c r="T503" s="55">
        <v>983.74</v>
      </c>
      <c r="U503" s="55">
        <v>895</v>
      </c>
      <c r="V503" s="55">
        <v>1126.1036068316255</v>
      </c>
      <c r="W503" s="55">
        <v>1115.2426817764815</v>
      </c>
      <c r="X503" s="55">
        <v>1095.1366649211118</v>
      </c>
      <c r="Y503" s="55">
        <v>1076.578075303099</v>
      </c>
      <c r="Z503" s="55">
        <v>1058.1868549980441</v>
      </c>
      <c r="AA503" s="55">
        <v>1041.3050746843498</v>
      </c>
      <c r="AB503" s="55">
        <v>1026.0845315938207</v>
      </c>
      <c r="AC503" s="55">
        <v>1010.8456615930893</v>
      </c>
      <c r="AD503" s="55">
        <v>995.60763058904354</v>
      </c>
      <c r="AE503" s="55">
        <v>980.37492591267358</v>
      </c>
      <c r="AF503" s="55">
        <v>965.15329840737775</v>
      </c>
      <c r="AG503" s="55">
        <v>949.93997708736742</v>
      </c>
      <c r="AH503" s="55">
        <v>-382.53133566666588</v>
      </c>
      <c r="AI503" s="55">
        <v>-173.22868724596674</v>
      </c>
      <c r="AJ503" s="47">
        <v>-2.8885021365394503E-2</v>
      </c>
      <c r="AK503" s="47">
        <v>-1.280274881131449E-2</v>
      </c>
      <c r="AL503"/>
      <c r="AM503"/>
      <c r="AN503"/>
      <c r="AO503" s="97"/>
      <c r="AP503" s="97"/>
      <c r="AQ503" s="97"/>
      <c r="AR503" s="97"/>
    </row>
    <row r="504" spans="1:44" s="99" customFormat="1" ht="13.8" thickBot="1">
      <c r="A504" s="97"/>
      <c r="B504" s="3" t="s">
        <v>145</v>
      </c>
      <c r="C504" s="55">
        <v>115.5736</v>
      </c>
      <c r="D504" s="55">
        <v>119.45140000000001</v>
      </c>
      <c r="E504" s="55">
        <v>116.333</v>
      </c>
      <c r="F504" s="55">
        <v>127.85619999999999</v>
      </c>
      <c r="G504" s="55">
        <v>126.5887</v>
      </c>
      <c r="H504" s="55">
        <v>129</v>
      </c>
      <c r="I504" s="55">
        <v>127.1977</v>
      </c>
      <c r="J504" s="55">
        <v>129.58189999999999</v>
      </c>
      <c r="K504" s="55">
        <v>141.66929999999999</v>
      </c>
      <c r="L504" s="55">
        <v>138.696811</v>
      </c>
      <c r="M504" s="55">
        <v>150.91291100000001</v>
      </c>
      <c r="N504" s="55">
        <v>143.79517300000001</v>
      </c>
      <c r="O504" s="55">
        <v>128.71448699999999</v>
      </c>
      <c r="P504" s="55">
        <v>184.67240000000001</v>
      </c>
      <c r="Q504" s="55">
        <v>157.81164699999991</v>
      </c>
      <c r="R504" s="55">
        <v>156.87026900000001</v>
      </c>
      <c r="S504" s="55">
        <v>159.40570399999996</v>
      </c>
      <c r="T504" s="55">
        <v>115.43138656144907</v>
      </c>
      <c r="U504" s="55">
        <v>127.80448755980733</v>
      </c>
      <c r="V504" s="55">
        <v>162.83018445575507</v>
      </c>
      <c r="W504" s="55">
        <v>166.281342454558</v>
      </c>
      <c r="X504" s="55">
        <v>168.32462621213594</v>
      </c>
      <c r="Y504" s="55">
        <v>170.57527297410294</v>
      </c>
      <c r="Z504" s="55">
        <v>172.82568548019546</v>
      </c>
      <c r="AA504" s="55">
        <v>175.29321731379844</v>
      </c>
      <c r="AB504" s="55">
        <v>178.03233820562926</v>
      </c>
      <c r="AC504" s="55">
        <v>180.76907459908881</v>
      </c>
      <c r="AD504" s="55">
        <v>183.49380044990031</v>
      </c>
      <c r="AE504" s="55">
        <v>186.21373094939611</v>
      </c>
      <c r="AF504" s="55">
        <v>188.9287607689761</v>
      </c>
      <c r="AG504" s="55">
        <v>191.63129146377935</v>
      </c>
      <c r="AH504" s="98">
        <v>30.011239999999987</v>
      </c>
      <c r="AI504" s="98">
        <v>33.602084797112724</v>
      </c>
      <c r="AJ504" s="47">
        <v>2.1284271446730507E-2</v>
      </c>
      <c r="AK504" s="47">
        <v>1.4940767744339833E-2</v>
      </c>
      <c r="AL504"/>
      <c r="AM504"/>
      <c r="AN504"/>
      <c r="AO504" s="97"/>
      <c r="AP504" s="97"/>
      <c r="AQ504" s="97"/>
      <c r="AR504" s="97"/>
    </row>
    <row r="505" spans="1:44" ht="13.8" thickBot="1">
      <c r="A505" s="78"/>
      <c r="B505" s="53" t="s">
        <v>146</v>
      </c>
      <c r="C505" s="26">
        <v>13.650754920223056</v>
      </c>
      <c r="D505" s="26">
        <v>13.224000734320981</v>
      </c>
      <c r="E505" s="26">
        <v>12.902209828806303</v>
      </c>
      <c r="F505" s="26">
        <v>12.550772060328981</v>
      </c>
      <c r="G505" s="26">
        <v>12.194256723264504</v>
      </c>
      <c r="H505" s="26">
        <v>12.013678420864771</v>
      </c>
      <c r="I505" s="26">
        <v>11.457835596046875</v>
      </c>
      <c r="J505" s="26">
        <v>10.07914341100887</v>
      </c>
      <c r="K505" s="26">
        <v>10.791550535928721</v>
      </c>
      <c r="L505" s="26">
        <v>9.6309098360502645</v>
      </c>
      <c r="M505" s="26">
        <v>9.8713624325533615</v>
      </c>
      <c r="N505" s="26">
        <v>8.120353099482319</v>
      </c>
      <c r="O505" s="26">
        <v>9.8473168620487055</v>
      </c>
      <c r="P505" s="26">
        <v>8.8064959453752021</v>
      </c>
      <c r="Q505" s="26">
        <v>8.7140259237839501</v>
      </c>
      <c r="R505" s="26">
        <v>8.8807625994435231</v>
      </c>
      <c r="S505" s="26">
        <v>9.428408751623973</v>
      </c>
      <c r="T505" s="26">
        <v>7.6975129522975472</v>
      </c>
      <c r="U505" s="26">
        <v>7.0252544947499755</v>
      </c>
      <c r="V505" s="26">
        <v>8.796358043032674</v>
      </c>
      <c r="W505" s="26">
        <v>8.6966891300297036</v>
      </c>
      <c r="X505" s="26">
        <v>8.5970202170267331</v>
      </c>
      <c r="Y505" s="26">
        <v>8.4973513040237627</v>
      </c>
      <c r="Z505" s="26">
        <v>8.3976823910207923</v>
      </c>
      <c r="AA505" s="26">
        <v>8.2980134780178219</v>
      </c>
      <c r="AB505" s="26">
        <v>8.1983445650148514</v>
      </c>
      <c r="AC505" s="26">
        <v>8.098675652011881</v>
      </c>
      <c r="AD505" s="26">
        <v>7.9990067390089106</v>
      </c>
      <c r="AE505" s="26">
        <v>7.8993378260059401</v>
      </c>
      <c r="AF505" s="26">
        <v>7.7996689130029697</v>
      </c>
      <c r="AG505" s="26">
        <v>7.7</v>
      </c>
      <c r="AH505" s="24">
        <v>-3.0881620905244951</v>
      </c>
      <c r="AI505" s="24">
        <v>-1.1004281562008886</v>
      </c>
      <c r="AJ505" s="45">
        <v>-2.9630038212602128E-2</v>
      </c>
      <c r="AK505" s="45">
        <v>-1.0222776674290945E-2</v>
      </c>
    </row>
    <row r="506" spans="1:44" ht="13.8" thickBot="1">
      <c r="A506" s="78"/>
      <c r="B506" s="53" t="s">
        <v>147</v>
      </c>
      <c r="C506" s="26">
        <v>0.71634721852346339</v>
      </c>
      <c r="D506" s="26">
        <v>0.74878221453608429</v>
      </c>
      <c r="E506" s="26">
        <v>0.73790322049323176</v>
      </c>
      <c r="F506" s="26">
        <v>0.7702499232523391</v>
      </c>
      <c r="G506" s="26">
        <v>0.78833899803701402</v>
      </c>
      <c r="H506" s="26">
        <v>0.84113639130173601</v>
      </c>
      <c r="I506" s="26">
        <v>0.85041015070207404</v>
      </c>
      <c r="J506" s="26">
        <v>0.82599632318783311</v>
      </c>
      <c r="K506" s="26">
        <v>0.90222696021045845</v>
      </c>
      <c r="L506" s="26">
        <v>0.89613414024567306</v>
      </c>
      <c r="M506" s="26">
        <v>0.97263539987264391</v>
      </c>
      <c r="N506" s="26">
        <v>0.9161722123342716</v>
      </c>
      <c r="O506" s="26">
        <v>0.88256989664521635</v>
      </c>
      <c r="P506" s="26">
        <v>1.0219125263242896</v>
      </c>
      <c r="Q506" s="26">
        <v>1.0861771135597444</v>
      </c>
      <c r="R506" s="26">
        <v>1.0760495273919841</v>
      </c>
      <c r="S506" s="26">
        <v>1.0725323823090573</v>
      </c>
      <c r="T506" s="26">
        <v>0.77556222027626409</v>
      </c>
      <c r="U506" s="26">
        <v>0.85858185817782551</v>
      </c>
      <c r="V506" s="26">
        <v>1.0558757641511394</v>
      </c>
      <c r="W506" s="26">
        <v>1.0981838152589101</v>
      </c>
      <c r="X506" s="26">
        <v>1.1547094554062902</v>
      </c>
      <c r="Y506" s="26">
        <v>1.2112306766232497</v>
      </c>
      <c r="Z506" s="26">
        <v>1.2677490164638114</v>
      </c>
      <c r="AA506" s="26">
        <v>1.3242553447074661</v>
      </c>
      <c r="AB506" s="26">
        <v>1.3807564797286294</v>
      </c>
      <c r="AC506" s="26">
        <v>1.4372547005613223</v>
      </c>
      <c r="AD506" s="26">
        <v>1.4937375489621982</v>
      </c>
      <c r="AE506" s="26">
        <v>1.5502101617830188</v>
      </c>
      <c r="AF506" s="26">
        <v>1.6066719165288392</v>
      </c>
      <c r="AG506" s="26">
        <v>1.6631142061814841</v>
      </c>
      <c r="AH506" s="27">
        <v>0.23834090783291606</v>
      </c>
      <c r="AI506" s="27">
        <v>0.6062827275063738</v>
      </c>
      <c r="AJ506" s="45">
        <v>2.5886242951360661E-2</v>
      </c>
      <c r="AK506" s="45">
        <v>3.5493578962680239E-2</v>
      </c>
    </row>
    <row r="507" spans="1:44" ht="13.8" thickBot="1">
      <c r="A507" s="78"/>
      <c r="B507" s="2" t="s">
        <v>7</v>
      </c>
      <c r="C507" s="25">
        <v>827.44053900000085</v>
      </c>
      <c r="D507" s="25">
        <v>846.01812800000039</v>
      </c>
      <c r="E507" s="25">
        <v>906.74747800000068</v>
      </c>
      <c r="F507" s="25">
        <v>724.33987100000058</v>
      </c>
      <c r="G507" s="25">
        <v>777.56295900000009</v>
      </c>
      <c r="H507" s="25">
        <v>738.79593599999976</v>
      </c>
      <c r="I507" s="25">
        <v>897.26624999999967</v>
      </c>
      <c r="J507" s="25">
        <v>423.26458699999966</v>
      </c>
      <c r="K507" s="25">
        <v>629.64506299999948</v>
      </c>
      <c r="L507" s="25">
        <v>211.0133979999996</v>
      </c>
      <c r="M507" s="25">
        <v>433</v>
      </c>
      <c r="N507" s="25">
        <v>322.2999999999995</v>
      </c>
      <c r="O507" s="25">
        <v>530.73200000000043</v>
      </c>
      <c r="P507" s="25">
        <v>783.58481100000017</v>
      </c>
      <c r="Q507" s="25">
        <v>677.402906999999</v>
      </c>
      <c r="R507" s="25">
        <v>615.5998589999981</v>
      </c>
      <c r="S507" s="25">
        <v>670.54315799999813</v>
      </c>
      <c r="T507" s="25">
        <v>405.95175799999788</v>
      </c>
      <c r="U507" s="25">
        <v>271.45175799999788</v>
      </c>
      <c r="V507" s="25">
        <v>250</v>
      </c>
      <c r="W507" s="25">
        <v>285</v>
      </c>
      <c r="X507" s="25">
        <v>300</v>
      </c>
      <c r="Y507" s="25">
        <v>300</v>
      </c>
      <c r="Z507" s="25">
        <v>300</v>
      </c>
      <c r="AA507" s="25">
        <v>300</v>
      </c>
      <c r="AB507" s="25">
        <v>300</v>
      </c>
      <c r="AC507" s="25">
        <v>300</v>
      </c>
      <c r="AD507" s="25">
        <v>300</v>
      </c>
      <c r="AE507" s="25">
        <v>300</v>
      </c>
      <c r="AF507" s="25">
        <v>300</v>
      </c>
      <c r="AG507" s="25">
        <v>300</v>
      </c>
      <c r="AH507" s="25">
        <v>-92.384280666668246</v>
      </c>
      <c r="AI507" s="25">
        <v>-354.51530799999853</v>
      </c>
      <c r="AJ507" s="46">
        <v>-1.3116793409137073E-2</v>
      </c>
      <c r="AK507" s="46">
        <v>-5.824361621275076E-2</v>
      </c>
    </row>
    <row r="508" spans="1:44" ht="13.8" thickBot="1">
      <c r="A508" s="78"/>
      <c r="B508" s="79" t="s">
        <v>294</v>
      </c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165"/>
      <c r="AI508" s="165"/>
      <c r="AJ508" s="153"/>
      <c r="AK508" s="153"/>
    </row>
    <row r="509" spans="1:44" ht="13.8" thickBot="1">
      <c r="A509" s="78"/>
      <c r="B509" s="79" t="s">
        <v>148</v>
      </c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155"/>
      <c r="AI509" s="155"/>
      <c r="AJ509" s="57"/>
      <c r="AK509" s="57"/>
    </row>
    <row r="510" spans="1:44" ht="13.8" thickBot="1">
      <c r="A510" s="78"/>
      <c r="B510" s="79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155"/>
      <c r="AI510" s="155"/>
      <c r="AJ510" s="57"/>
      <c r="AK510" s="57"/>
    </row>
    <row r="511" spans="1:44" ht="13.8" thickBot="1">
      <c r="A511" s="78"/>
      <c r="B511" s="60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52"/>
      <c r="AI511" s="52"/>
      <c r="AJ511" s="57"/>
      <c r="AK511" s="57"/>
    </row>
    <row r="512" spans="1:44" s="10" customFormat="1" ht="14.25" customHeight="1" thickBot="1">
      <c r="A512" t="s">
        <v>273</v>
      </c>
      <c r="B512" s="43" t="s">
        <v>249</v>
      </c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212" t="s">
        <v>107</v>
      </c>
      <c r="AI512" s="213"/>
      <c r="AJ512" s="212" t="s">
        <v>124</v>
      </c>
      <c r="AK512" s="213"/>
      <c r="AL512"/>
      <c r="AM512"/>
      <c r="AN512"/>
    </row>
    <row r="513" spans="1:44" s="10" customFormat="1" ht="13.8" thickBot="1">
      <c r="A513"/>
      <c r="C513" s="142">
        <v>2005</v>
      </c>
      <c r="D513" s="181">
        <v>2006</v>
      </c>
      <c r="E513" s="181">
        <v>2007</v>
      </c>
      <c r="F513" s="181">
        <v>2008</v>
      </c>
      <c r="G513" s="181">
        <v>2009</v>
      </c>
      <c r="H513" s="181">
        <v>2010</v>
      </c>
      <c r="I513" s="181">
        <v>2011</v>
      </c>
      <c r="J513" s="181">
        <v>2012</v>
      </c>
      <c r="K513" s="181">
        <v>2013</v>
      </c>
      <c r="L513" s="181">
        <v>2014</v>
      </c>
      <c r="M513" s="181">
        <v>2015</v>
      </c>
      <c r="N513" s="181">
        <v>2016</v>
      </c>
      <c r="O513" s="181">
        <v>2017</v>
      </c>
      <c r="P513" s="181">
        <v>2018</v>
      </c>
      <c r="Q513" s="181">
        <v>2019</v>
      </c>
      <c r="R513" s="181">
        <v>2020</v>
      </c>
      <c r="S513" s="181">
        <v>2021</v>
      </c>
      <c r="T513" s="181">
        <v>2022</v>
      </c>
      <c r="U513" s="181">
        <v>2023</v>
      </c>
      <c r="V513" s="181">
        <v>2024</v>
      </c>
      <c r="W513" s="181">
        <v>2025</v>
      </c>
      <c r="X513" s="181">
        <v>2026</v>
      </c>
      <c r="Y513" s="181">
        <v>2027</v>
      </c>
      <c r="Z513" s="181">
        <v>2028</v>
      </c>
      <c r="AA513" s="181">
        <v>2029</v>
      </c>
      <c r="AB513" s="181">
        <v>2030</v>
      </c>
      <c r="AC513" s="181">
        <v>2031</v>
      </c>
      <c r="AD513" s="181">
        <v>2032</v>
      </c>
      <c r="AE513" s="181">
        <v>2033</v>
      </c>
      <c r="AF513" s="181">
        <v>2034</v>
      </c>
      <c r="AG513" s="181">
        <v>2035</v>
      </c>
      <c r="AH513" s="204" t="s">
        <v>268</v>
      </c>
      <c r="AI513" s="204" t="s">
        <v>269</v>
      </c>
      <c r="AJ513" s="204" t="s">
        <v>270</v>
      </c>
      <c r="AK513" s="204" t="s">
        <v>271</v>
      </c>
      <c r="AL513"/>
      <c r="AM513"/>
      <c r="AN513"/>
    </row>
    <row r="514" spans="1:44" s="51" customFormat="1" ht="14.25" customHeight="1" thickBot="1">
      <c r="A514" s="96"/>
      <c r="B514" s="1" t="s">
        <v>139</v>
      </c>
      <c r="C514" s="27">
        <v>3.3462429499999997</v>
      </c>
      <c r="D514" s="27">
        <v>3.3317219800000002</v>
      </c>
      <c r="E514" s="27">
        <v>3.64504311</v>
      </c>
      <c r="F514" s="27">
        <v>3.5497079300000003</v>
      </c>
      <c r="G514" s="27">
        <v>3.4544575100000001</v>
      </c>
      <c r="H514" s="27">
        <v>3.3542251899999997</v>
      </c>
      <c r="I514" s="27">
        <v>3.2772802300000001</v>
      </c>
      <c r="J514" s="27">
        <v>3.2360538700000001</v>
      </c>
      <c r="K514" s="27">
        <v>3.221780400000001</v>
      </c>
      <c r="L514" s="27">
        <v>3.2369543000000007</v>
      </c>
      <c r="M514" s="27">
        <v>3.2043789300000012</v>
      </c>
      <c r="N514" s="27">
        <v>3.1825071299999999</v>
      </c>
      <c r="O514" s="27">
        <v>3.20607737</v>
      </c>
      <c r="P514" s="27">
        <v>3.2143762300000001</v>
      </c>
      <c r="Q514" s="27">
        <v>3.2218566000000002</v>
      </c>
      <c r="R514" s="27">
        <v>3.2161195899999999</v>
      </c>
      <c r="S514" s="27">
        <v>3.2110391100000002</v>
      </c>
      <c r="T514" s="27">
        <v>3.1531516399999999</v>
      </c>
      <c r="U514" s="27">
        <v>3.1531516399999999</v>
      </c>
      <c r="V514" s="27">
        <v>3.1452687609000001</v>
      </c>
      <c r="W514" s="27">
        <v>3.1374055889977503</v>
      </c>
      <c r="X514" s="27">
        <v>3.1295620750252562</v>
      </c>
      <c r="Y514" s="27">
        <v>3.1217381698376934</v>
      </c>
      <c r="Z514" s="27">
        <v>3.1139338244130994</v>
      </c>
      <c r="AA514" s="27">
        <v>3.1061489898520667</v>
      </c>
      <c r="AB514" s="27">
        <v>3.0983836173774368</v>
      </c>
      <c r="AC514" s="27">
        <v>3.0906376583339936</v>
      </c>
      <c r="AD514" s="27">
        <v>3.082911064188159</v>
      </c>
      <c r="AE514" s="27">
        <v>3.0752037865276889</v>
      </c>
      <c r="AF514" s="27">
        <v>3.0675157770613697</v>
      </c>
      <c r="AG514" s="27">
        <v>3.0598469876187164</v>
      </c>
      <c r="AH514" s="27">
        <v>-0.14814266666666764</v>
      </c>
      <c r="AI514" s="27">
        <v>-0.1539979890479497</v>
      </c>
      <c r="AJ514" s="45">
        <v>-4.4962939881169062E-3</v>
      </c>
      <c r="AK514" s="45">
        <v>-3.7700387008767766E-3</v>
      </c>
      <c r="AL514"/>
      <c r="AM514"/>
      <c r="AN514"/>
      <c r="AO514" s="96"/>
      <c r="AP514" s="96"/>
      <c r="AQ514" s="96"/>
      <c r="AR514" s="96"/>
    </row>
    <row r="515" spans="1:44" s="10" customFormat="1" ht="14.25" customHeight="1" thickBot="1">
      <c r="A515" s="101"/>
      <c r="B515" s="149" t="s">
        <v>140</v>
      </c>
      <c r="C515" s="139">
        <v>51.460585370826124</v>
      </c>
      <c r="D515" s="139">
        <v>53.670256123831791</v>
      </c>
      <c r="E515" s="139">
        <v>45.737977568117152</v>
      </c>
      <c r="F515" s="139">
        <v>46.68597255549416</v>
      </c>
      <c r="G515" s="139">
        <v>48.375754953199582</v>
      </c>
      <c r="H515" s="139">
        <v>47.108812929760404</v>
      </c>
      <c r="I515" s="139">
        <v>46.391887885644756</v>
      </c>
      <c r="J515" s="139">
        <v>43.045569572054127</v>
      </c>
      <c r="K515" s="139">
        <v>50.472165328214153</v>
      </c>
      <c r="L515" s="139">
        <v>46.980374112788667</v>
      </c>
      <c r="M515" s="139">
        <v>48.33228790453942</v>
      </c>
      <c r="N515" s="139">
        <v>48.991209644202762</v>
      </c>
      <c r="O515" s="139">
        <v>41.721116355966174</v>
      </c>
      <c r="P515" s="139">
        <v>54.266547074360375</v>
      </c>
      <c r="Q515" s="139">
        <v>44.704879168116925</v>
      </c>
      <c r="R515" s="139">
        <v>48.87150853740485</v>
      </c>
      <c r="S515" s="139">
        <v>47.626951824949892</v>
      </c>
      <c r="T515" s="139">
        <v>50.410939957204228</v>
      </c>
      <c r="U515" s="139">
        <v>47.355816353951212</v>
      </c>
      <c r="V515" s="139">
        <v>48</v>
      </c>
      <c r="W515" s="139">
        <v>47.954545454545453</v>
      </c>
      <c r="X515" s="139">
        <v>47.909090909090907</v>
      </c>
      <c r="Y515" s="139">
        <v>47.86363636363636</v>
      </c>
      <c r="Z515" s="139">
        <v>47.818181818181813</v>
      </c>
      <c r="AA515" s="139">
        <v>47.772727272727266</v>
      </c>
      <c r="AB515" s="139">
        <v>47.72727272727272</v>
      </c>
      <c r="AC515" s="139">
        <v>47.681818181818173</v>
      </c>
      <c r="AD515" s="139">
        <v>47.636363636363626</v>
      </c>
      <c r="AE515" s="139">
        <v>47.590909090909079</v>
      </c>
      <c r="AF515" s="139">
        <v>47.545454545454533</v>
      </c>
      <c r="AG515" s="139">
        <v>47.5</v>
      </c>
      <c r="AH515" s="139">
        <v>2.2409089828865447</v>
      </c>
      <c r="AI515" s="139">
        <v>-1.4698001065196493</v>
      </c>
      <c r="AJ515" s="150">
        <v>4.6951032938258308E-3</v>
      </c>
      <c r="AK515" s="150">
        <v>-2.3414140429242059E-3</v>
      </c>
      <c r="AL515"/>
      <c r="AM515"/>
      <c r="AN515"/>
    </row>
    <row r="516" spans="1:44" s="51" customFormat="1" ht="14.25" customHeight="1" thickBot="1">
      <c r="A516" s="107" t="str">
        <f>CONCATENATE($A$512,"_",B516)</f>
        <v>Wine_Production</v>
      </c>
      <c r="B516" s="1" t="s">
        <v>27</v>
      </c>
      <c r="C516" s="24">
        <v>172.19962100000001</v>
      </c>
      <c r="D516" s="24">
        <v>178.81437199999999</v>
      </c>
      <c r="E516" s="24">
        <v>166.71689999999998</v>
      </c>
      <c r="F516" s="24">
        <v>165.72156700000002</v>
      </c>
      <c r="G516" s="24">
        <v>167.11198999999999</v>
      </c>
      <c r="H516" s="24">
        <v>158.01356700000005</v>
      </c>
      <c r="I516" s="24">
        <v>152.03921700000006</v>
      </c>
      <c r="J516" s="24">
        <v>139.29778200000001</v>
      </c>
      <c r="K516" s="24">
        <v>162.61023299999997</v>
      </c>
      <c r="L516" s="24">
        <v>152.07332399999999</v>
      </c>
      <c r="M516" s="24">
        <v>154.87496500000003</v>
      </c>
      <c r="N516" s="24">
        <v>155.91487400000003</v>
      </c>
      <c r="O516" s="24">
        <v>133.76112700000002</v>
      </c>
      <c r="P516" s="24">
        <v>174.43309900000003</v>
      </c>
      <c r="Q516" s="24">
        <v>144.03271000000001</v>
      </c>
      <c r="R516" s="24">
        <v>157.17661599999997</v>
      </c>
      <c r="S516" s="24">
        <v>152.932005</v>
      </c>
      <c r="T516" s="24">
        <v>158.95333800000006</v>
      </c>
      <c r="U516" s="24">
        <v>149.32007000000007</v>
      </c>
      <c r="V516" s="24">
        <v>150.9729005232</v>
      </c>
      <c r="W516" s="24">
        <v>150.45285892693758</v>
      </c>
      <c r="X516" s="24">
        <v>149.93447395802818</v>
      </c>
      <c r="Y516" s="24">
        <v>149.41774058359505</v>
      </c>
      <c r="Z516" s="24">
        <v>148.90265378557183</v>
      </c>
      <c r="AA516" s="24">
        <v>148.38920856066008</v>
      </c>
      <c r="AB516" s="24">
        <v>147.87739992028673</v>
      </c>
      <c r="AC516" s="24">
        <v>147.36722289056175</v>
      </c>
      <c r="AD516" s="24">
        <v>146.8586725122359</v>
      </c>
      <c r="AE516" s="24">
        <v>146.3517438406586</v>
      </c>
      <c r="AF516" s="24">
        <v>145.84643194573599</v>
      </c>
      <c r="AG516" s="24">
        <v>145.34273191188902</v>
      </c>
      <c r="AH516" s="27">
        <v>-2.237464000000017</v>
      </c>
      <c r="AI516" s="27">
        <v>-11.011254421444335</v>
      </c>
      <c r="AJ516" s="46">
        <v>-1.419873109915093E-3</v>
      </c>
      <c r="AK516" s="46">
        <v>-5.6017863900231779E-3</v>
      </c>
      <c r="AL516"/>
      <c r="AM516"/>
      <c r="AN516"/>
    </row>
    <row r="517" spans="1:44" s="102" customFormat="1" ht="14.25" customHeight="1" thickBot="1">
      <c r="A517" s="107"/>
      <c r="B517" s="2" t="s">
        <v>133</v>
      </c>
      <c r="C517" s="25">
        <v>155.23500000000001</v>
      </c>
      <c r="D517" s="25">
        <v>159.59</v>
      </c>
      <c r="E517" s="25">
        <v>146.78289999999998</v>
      </c>
      <c r="F517" s="25">
        <v>143.24538199999998</v>
      </c>
      <c r="G517" s="25">
        <v>146.71508000000003</v>
      </c>
      <c r="H517" s="25">
        <v>144.29201200000003</v>
      </c>
      <c r="I517" s="25">
        <v>135.25011999999998</v>
      </c>
      <c r="J517" s="25">
        <v>124.92481350000001</v>
      </c>
      <c r="K517" s="25">
        <v>145.20043499999997</v>
      </c>
      <c r="L517" s="25">
        <v>137.94043599999998</v>
      </c>
      <c r="M517" s="25">
        <v>139.57914199999999</v>
      </c>
      <c r="N517" s="25">
        <v>141.89677900000001</v>
      </c>
      <c r="O517" s="25">
        <v>118.57659</v>
      </c>
      <c r="P517" s="25">
        <v>156.71235300000001</v>
      </c>
      <c r="Q517" s="25">
        <v>129.89494899999997</v>
      </c>
      <c r="R517" s="25">
        <v>142.67783099999997</v>
      </c>
      <c r="S517" s="25">
        <v>137.619821</v>
      </c>
      <c r="T517" s="25">
        <v>144.98740700000002</v>
      </c>
      <c r="U517" s="25">
        <v>136.60767300000001</v>
      </c>
      <c r="V517" s="25">
        <v>137.70814535601451</v>
      </c>
      <c r="W517" s="25">
        <v>137.23379556554815</v>
      </c>
      <c r="X517" s="25">
        <v>136.76095684812563</v>
      </c>
      <c r="Y517" s="25">
        <v>136.28962461306793</v>
      </c>
      <c r="Z517" s="25">
        <v>135.81979428320523</v>
      </c>
      <c r="AA517" s="25">
        <v>135.351461294838</v>
      </c>
      <c r="AB517" s="25">
        <v>134.8846210976983</v>
      </c>
      <c r="AC517" s="25">
        <v>134.41926915491129</v>
      </c>
      <c r="AD517" s="25">
        <v>133.95540094295629</v>
      </c>
      <c r="AE517" s="25">
        <v>133.49301195162889</v>
      </c>
      <c r="AF517" s="25">
        <v>133.03209768400222</v>
      </c>
      <c r="AG517" s="25">
        <v>132.57265365638898</v>
      </c>
      <c r="AH517" s="28">
        <v>0.83251499999997236</v>
      </c>
      <c r="AI517" s="28">
        <v>-9.189032676944322</v>
      </c>
      <c r="AJ517" s="46">
        <v>5.8916841955625188E-4</v>
      </c>
      <c r="AK517" s="46">
        <v>-5.1418550078807801E-3</v>
      </c>
      <c r="AL517"/>
      <c r="AM517"/>
      <c r="AN517"/>
    </row>
    <row r="518" spans="1:44" s="102" customFormat="1" ht="14.25" customHeight="1" thickBot="1">
      <c r="A518" s="107"/>
      <c r="B518" s="2" t="s">
        <v>134</v>
      </c>
      <c r="C518" s="25">
        <v>16.964621000000015</v>
      </c>
      <c r="D518" s="25">
        <v>19.224372000000002</v>
      </c>
      <c r="E518" s="25">
        <v>19.934000000000001</v>
      </c>
      <c r="F518" s="25">
        <v>22.476185000000026</v>
      </c>
      <c r="G518" s="25">
        <v>20.396909999999973</v>
      </c>
      <c r="H518" s="25">
        <v>13.721555000000022</v>
      </c>
      <c r="I518" s="25">
        <v>16.789097000000066</v>
      </c>
      <c r="J518" s="25">
        <v>14.372968499999988</v>
      </c>
      <c r="K518" s="25">
        <v>17.409798000000009</v>
      </c>
      <c r="L518" s="25">
        <v>14.132888000000007</v>
      </c>
      <c r="M518" s="25">
        <v>15.295823000000032</v>
      </c>
      <c r="N518" s="25">
        <v>14.018095000000031</v>
      </c>
      <c r="O518" s="25">
        <v>15.184537000000011</v>
      </c>
      <c r="P518" s="25">
        <v>17.720746000000013</v>
      </c>
      <c r="Q518" s="25">
        <v>14.137761000000056</v>
      </c>
      <c r="R518" s="25">
        <v>14.498785000000003</v>
      </c>
      <c r="S518" s="25">
        <v>15.312184000000009</v>
      </c>
      <c r="T518" s="25">
        <v>13.96593100000004</v>
      </c>
      <c r="U518" s="25">
        <v>12.712397000000056</v>
      </c>
      <c r="V518" s="25">
        <v>13.264755167185484</v>
      </c>
      <c r="W518" s="25">
        <v>13.219063361389425</v>
      </c>
      <c r="X518" s="25">
        <v>13.173517109902555</v>
      </c>
      <c r="Y518" s="25">
        <v>13.128115970527107</v>
      </c>
      <c r="Z518" s="25">
        <v>13.082859502366604</v>
      </c>
      <c r="AA518" s="25">
        <v>13.037747265822084</v>
      </c>
      <c r="AB518" s="25">
        <v>12.992778822588395</v>
      </c>
      <c r="AC518" s="25">
        <v>12.947953735650467</v>
      </c>
      <c r="AD518" s="25">
        <v>12.903271569279589</v>
      </c>
      <c r="AE518" s="25">
        <v>12.858731889029713</v>
      </c>
      <c r="AF518" s="25">
        <v>12.81433426173378</v>
      </c>
      <c r="AG518" s="25">
        <v>12.770078255500023</v>
      </c>
      <c r="AH518" s="28">
        <v>-2.5367484999999821</v>
      </c>
      <c r="AI518" s="28">
        <v>-1.8794984111666686</v>
      </c>
      <c r="AJ518" s="46">
        <v>-1.5843409651653206E-2</v>
      </c>
      <c r="AK518" s="46">
        <v>-1.0506466685567428E-2</v>
      </c>
      <c r="AL518"/>
      <c r="AM518"/>
      <c r="AN518"/>
    </row>
    <row r="519" spans="1:44" ht="13.8" thickBot="1">
      <c r="A519" s="107" t="str">
        <f>CONCATENATE($A$512,"_",B519)</f>
        <v>Wine_Imports</v>
      </c>
      <c r="B519" s="113" t="s">
        <v>4</v>
      </c>
      <c r="C519" s="148">
        <v>4.8907800399999992</v>
      </c>
      <c r="D519" s="148">
        <v>5.5713259200000005</v>
      </c>
      <c r="E519" s="148">
        <v>5.6379553199999997</v>
      </c>
      <c r="F519" s="148">
        <v>5.5029978600000007</v>
      </c>
      <c r="G519" s="148">
        <v>7.20178136</v>
      </c>
      <c r="H519" s="148">
        <v>8.1120987800000002</v>
      </c>
      <c r="I519" s="148">
        <v>8.2641679700000008</v>
      </c>
      <c r="J519" s="148">
        <v>9.9425332799999993</v>
      </c>
      <c r="K519" s="148">
        <v>8.8048660199999986</v>
      </c>
      <c r="L519" s="148">
        <v>8.5320599399999999</v>
      </c>
      <c r="M519" s="148">
        <v>8.428795899999999</v>
      </c>
      <c r="N519" s="148">
        <v>8.2916494500000013</v>
      </c>
      <c r="O519" s="148">
        <v>8.2900658800000002</v>
      </c>
      <c r="P519" s="148">
        <v>7.83852248</v>
      </c>
      <c r="Q519" s="148">
        <v>7.6747318699999996</v>
      </c>
      <c r="R519" s="148">
        <v>7.4825178299999999</v>
      </c>
      <c r="S519" s="148">
        <v>6.8648871399999996</v>
      </c>
      <c r="T519" s="148">
        <v>6.1770637100000005</v>
      </c>
      <c r="U519" s="148">
        <v>6</v>
      </c>
      <c r="V519" s="148">
        <v>5.8</v>
      </c>
      <c r="W519" s="148">
        <v>5.7854999999999999</v>
      </c>
      <c r="X519" s="148">
        <v>5.7710362499999999</v>
      </c>
      <c r="Y519" s="148">
        <v>5.7566086593750008</v>
      </c>
      <c r="Z519" s="148">
        <v>5.7422171377265627</v>
      </c>
      <c r="AA519" s="148">
        <v>5.7278615948822473</v>
      </c>
      <c r="AB519" s="148">
        <v>5.7135419408950421</v>
      </c>
      <c r="AC519" s="148">
        <v>5.6992580860428044</v>
      </c>
      <c r="AD519" s="148">
        <v>5.6850099408276975</v>
      </c>
      <c r="AE519" s="148">
        <v>5.6707974159756285</v>
      </c>
      <c r="AF519" s="148">
        <v>5.6566204224356902</v>
      </c>
      <c r="AG519" s="148">
        <v>5.642478871379601</v>
      </c>
      <c r="AH519" s="139">
        <v>-0.51863709000000036</v>
      </c>
      <c r="AI519" s="139">
        <v>-1.6982334086203998</v>
      </c>
      <c r="AJ519" s="150">
        <v>-6.8035450611420023E-3</v>
      </c>
      <c r="AK519" s="150">
        <v>-2.0035972765850785E-2</v>
      </c>
    </row>
    <row r="520" spans="1:44" ht="13.8" thickBot="1">
      <c r="A520" s="107" t="str">
        <f>CONCATENATE($A$512,"_",B520)</f>
        <v>Wine_Exports</v>
      </c>
      <c r="B520" s="113" t="s">
        <v>5</v>
      </c>
      <c r="C520" s="148">
        <v>18.18066292</v>
      </c>
      <c r="D520" s="148">
        <v>19.943947469999998</v>
      </c>
      <c r="E520" s="148">
        <v>19.576287600000001</v>
      </c>
      <c r="F520" s="148">
        <v>18.512205080000001</v>
      </c>
      <c r="G520" s="148">
        <v>22.334928510000001</v>
      </c>
      <c r="H520" s="148">
        <v>28.853296709999999</v>
      </c>
      <c r="I520" s="148">
        <v>30.706192220000002</v>
      </c>
      <c r="J520" s="148">
        <v>28.29700192</v>
      </c>
      <c r="K520" s="148">
        <v>28.14324826</v>
      </c>
      <c r="L520" s="148">
        <v>29.129049289999998</v>
      </c>
      <c r="M520" s="148">
        <v>29.046602800000002</v>
      </c>
      <c r="N520" s="148">
        <v>30.923691599999998</v>
      </c>
      <c r="O520" s="148">
        <v>30.483224069999999</v>
      </c>
      <c r="P520" s="148">
        <v>30.102851770000001</v>
      </c>
      <c r="Q520" s="148">
        <v>29.042481589999998</v>
      </c>
      <c r="R520" s="148">
        <v>31.824548409999998</v>
      </c>
      <c r="S520" s="148">
        <v>31.943091929999998</v>
      </c>
      <c r="T520" s="148">
        <v>30.890743299999997</v>
      </c>
      <c r="U520" s="148">
        <v>29.346206134999996</v>
      </c>
      <c r="V520" s="148">
        <v>31</v>
      </c>
      <c r="W520" s="148">
        <v>31.092999999999996</v>
      </c>
      <c r="X520" s="148">
        <v>31.186278999999992</v>
      </c>
      <c r="Y520" s="148">
        <v>31.279837836999988</v>
      </c>
      <c r="Z520" s="148">
        <v>31.373677350510984</v>
      </c>
      <c r="AA520" s="148">
        <v>31.467798382562517</v>
      </c>
      <c r="AB520" s="148">
        <v>31.5622017777102</v>
      </c>
      <c r="AC520" s="148">
        <v>31.656888383043331</v>
      </c>
      <c r="AD520" s="148">
        <v>31.751859048192454</v>
      </c>
      <c r="AE520" s="148">
        <v>31.847114625337028</v>
      </c>
      <c r="AF520" s="148">
        <v>31.942655969213035</v>
      </c>
      <c r="AG520" s="148">
        <v>32.038483937120674</v>
      </c>
      <c r="AH520" s="139">
        <v>4.4443054466666752</v>
      </c>
      <c r="AI520" s="139">
        <v>1.0991027771206667</v>
      </c>
      <c r="AJ520" s="150">
        <v>1.5627953919715942E-2</v>
      </c>
      <c r="AK520" s="150">
        <v>2.6888361152896945E-3</v>
      </c>
    </row>
    <row r="521" spans="1:44" s="10" customFormat="1" ht="14.25" customHeight="1" thickBot="1">
      <c r="A521" s="107" t="str">
        <f>CONCATENATE($A$512,"_",B521)</f>
        <v>Wine_Domestic use</v>
      </c>
      <c r="B521" s="1" t="s">
        <v>135</v>
      </c>
      <c r="C521" s="24">
        <v>166.45073812000001</v>
      </c>
      <c r="D521" s="24">
        <v>167.06589444999997</v>
      </c>
      <c r="E521" s="24">
        <v>150.38584272</v>
      </c>
      <c r="F521" s="24">
        <v>148.81414778000004</v>
      </c>
      <c r="G521" s="24">
        <v>156.79919384999997</v>
      </c>
      <c r="H521" s="24">
        <v>148.56987607000011</v>
      </c>
      <c r="I521" s="24">
        <v>136.85697375000001</v>
      </c>
      <c r="J521" s="24">
        <v>125.19654136000001</v>
      </c>
      <c r="K521" s="24">
        <v>134.45088376000001</v>
      </c>
      <c r="L521" s="24">
        <v>132.31568164999999</v>
      </c>
      <c r="M521" s="24">
        <v>131.84681610000004</v>
      </c>
      <c r="N521" s="24">
        <v>125.14813685000001</v>
      </c>
      <c r="O521" s="24">
        <v>128.46612681000008</v>
      </c>
      <c r="P521" s="24">
        <v>129.94084570999999</v>
      </c>
      <c r="Q521" s="24">
        <v>124.91448028000006</v>
      </c>
      <c r="R521" s="24">
        <v>130.14706041999997</v>
      </c>
      <c r="S521" s="24">
        <v>132.06630820999996</v>
      </c>
      <c r="T521" s="24">
        <v>125.33146941000005</v>
      </c>
      <c r="U521" s="24">
        <v>127.80000000000001</v>
      </c>
      <c r="V521" s="24">
        <v>126.26220038820006</v>
      </c>
      <c r="W521" s="24">
        <v>125.14535892693756</v>
      </c>
      <c r="X521" s="24">
        <v>124.5192312080282</v>
      </c>
      <c r="Y521" s="24">
        <v>123.89451140597004</v>
      </c>
      <c r="Z521" s="24">
        <v>123.27119357278742</v>
      </c>
      <c r="AA521" s="24">
        <v>122.6492717729798</v>
      </c>
      <c r="AB521" s="24">
        <v>122.02874008347158</v>
      </c>
      <c r="AC521" s="24">
        <v>121.4095925935612</v>
      </c>
      <c r="AD521" s="24">
        <v>120.79182340487117</v>
      </c>
      <c r="AE521" s="24">
        <v>120.1754266312972</v>
      </c>
      <c r="AF521" s="24">
        <v>119.56039639895864</v>
      </c>
      <c r="AG521" s="24">
        <v>118.94672684614794</v>
      </c>
      <c r="AH521" s="27">
        <v>-16.273874020000051</v>
      </c>
      <c r="AI521" s="27">
        <v>-9.5263983338520433</v>
      </c>
      <c r="AJ521" s="45">
        <v>-1.1855922604739999E-2</v>
      </c>
      <c r="AK521" s="45">
        <v>-5.9089362801106882E-3</v>
      </c>
      <c r="AL521"/>
      <c r="AM521"/>
      <c r="AN521"/>
    </row>
    <row r="522" spans="1:44" s="10" customFormat="1" ht="14.25" customHeight="1" thickBot="1">
      <c r="A522" s="107" t="str">
        <f>CONCATENATE($A$512,"_",B522)</f>
        <v>Wine_Human consumption</v>
      </c>
      <c r="B522" s="1" t="s">
        <v>136</v>
      </c>
      <c r="C522" s="24">
        <v>130.07437854943652</v>
      </c>
      <c r="D522" s="24">
        <v>128.71246637244215</v>
      </c>
      <c r="E522" s="24">
        <v>128.24266055532942</v>
      </c>
      <c r="F522" s="24">
        <v>122.16717333585396</v>
      </c>
      <c r="G522" s="24">
        <v>126.50227108053114</v>
      </c>
      <c r="H522" s="24">
        <v>123.14210235430117</v>
      </c>
      <c r="I522" s="24">
        <v>112.40011706539214</v>
      </c>
      <c r="J522" s="24">
        <v>107.81354136000002</v>
      </c>
      <c r="K522" s="24">
        <v>114.04488375999999</v>
      </c>
      <c r="L522" s="24">
        <v>111.83268164999998</v>
      </c>
      <c r="M522" s="24">
        <v>106.85081610000006</v>
      </c>
      <c r="N522" s="24">
        <v>100.15113685000001</v>
      </c>
      <c r="O522" s="24">
        <v>103.46812681000007</v>
      </c>
      <c r="P522" s="24">
        <v>104.94184571</v>
      </c>
      <c r="Q522" s="24">
        <v>99.914480280000063</v>
      </c>
      <c r="R522" s="24">
        <v>97.14706041999996</v>
      </c>
      <c r="S522" s="24">
        <v>103.02130820999996</v>
      </c>
      <c r="T522" s="24">
        <v>96.331469410000054</v>
      </c>
      <c r="U522" s="24">
        <v>95.8</v>
      </c>
      <c r="V522" s="24">
        <v>95.386938548435083</v>
      </c>
      <c r="W522" s="24">
        <v>94.656632000441718</v>
      </c>
      <c r="X522" s="24">
        <v>93.997343109470563</v>
      </c>
      <c r="Y522" s="24">
        <v>93.391044159649624</v>
      </c>
      <c r="Z522" s="24">
        <v>92.803207189430424</v>
      </c>
      <c r="AA522" s="24">
        <v>92.216623177592254</v>
      </c>
      <c r="AB522" s="24">
        <v>91.622262902327236</v>
      </c>
      <c r="AC522" s="24">
        <v>91.021896880745899</v>
      </c>
      <c r="AD522" s="24">
        <v>90.415859020697312</v>
      </c>
      <c r="AE522" s="24">
        <v>89.803302522269192</v>
      </c>
      <c r="AF522" s="24">
        <v>89.184164394214733</v>
      </c>
      <c r="AG522" s="24">
        <v>88.558312045244946</v>
      </c>
      <c r="AH522" s="27">
        <v>-19.208847948515754</v>
      </c>
      <c r="AI522" s="27">
        <v>-11.469304258088385</v>
      </c>
      <c r="AJ522" s="45">
        <v>-1.7412843739343153E-2</v>
      </c>
      <c r="AK522" s="45">
        <v>-9.3243394966723292E-3</v>
      </c>
      <c r="AL522"/>
      <c r="AM522"/>
      <c r="AN522"/>
    </row>
    <row r="523" spans="1:44" ht="13.8" thickBot="1">
      <c r="A523" s="78"/>
      <c r="B523" s="53" t="s">
        <v>137</v>
      </c>
      <c r="C523" s="26">
        <v>29.93839521136136</v>
      </c>
      <c r="D523" s="26">
        <v>29.531796658293128</v>
      </c>
      <c r="E523" s="26">
        <v>29.321048567747578</v>
      </c>
      <c r="F523" s="26">
        <v>27.838755921279727</v>
      </c>
      <c r="G523" s="26">
        <v>28.736468593234992</v>
      </c>
      <c r="H523" s="26">
        <v>27.925813387067382</v>
      </c>
      <c r="I523" s="26">
        <v>25.45501921962741</v>
      </c>
      <c r="J523" s="26">
        <v>24.379603202824246</v>
      </c>
      <c r="K523" s="26">
        <v>25.76192853616346</v>
      </c>
      <c r="L523" s="26">
        <v>25.229790013903688</v>
      </c>
      <c r="M523" s="26">
        <v>24.055719171469285</v>
      </c>
      <c r="N523" s="26">
        <v>22.496420908356306</v>
      </c>
      <c r="O523" s="26">
        <v>23.203813435361113</v>
      </c>
      <c r="P523" s="26">
        <v>23.48931345910631</v>
      </c>
      <c r="Q523" s="26">
        <v>22.312306175696175</v>
      </c>
      <c r="R523" s="26">
        <v>21.673263231944301</v>
      </c>
      <c r="S523" s="26">
        <v>23.001008086419453</v>
      </c>
      <c r="T523" s="26">
        <v>21.457693918249916</v>
      </c>
      <c r="U523" s="26">
        <v>21.215409243541316</v>
      </c>
      <c r="V523" s="26">
        <v>21.102967574550547</v>
      </c>
      <c r="W523" s="26">
        <v>20.991121846405431</v>
      </c>
      <c r="X523" s="26">
        <v>20.879868900619481</v>
      </c>
      <c r="Y523" s="26">
        <v>20.769205595446198</v>
      </c>
      <c r="Z523" s="26">
        <v>20.659128805790335</v>
      </c>
      <c r="AA523" s="26">
        <v>20.549635423119646</v>
      </c>
      <c r="AB523" s="26">
        <v>20.440722355377112</v>
      </c>
      <c r="AC523" s="26">
        <v>20.332386526893615</v>
      </c>
      <c r="AD523" s="26">
        <v>20.224624878301078</v>
      </c>
      <c r="AE523" s="26">
        <v>20.117434366446084</v>
      </c>
      <c r="AF523" s="26">
        <v>20.010811964303919</v>
      </c>
      <c r="AG523" s="26">
        <v>19.904754660893108</v>
      </c>
      <c r="AH523" s="26">
        <v>-4.744337011304868</v>
      </c>
      <c r="AI523" s="26">
        <v>-2.4241045037935365</v>
      </c>
      <c r="AJ523" s="48">
        <v>-1.9082008027269004E-2</v>
      </c>
      <c r="AK523" s="48">
        <v>-8.801144545213635E-3</v>
      </c>
    </row>
    <row r="524" spans="1:44" s="10" customFormat="1" ht="14.25" customHeight="1" thickBot="1">
      <c r="A524"/>
      <c r="B524" s="1" t="s">
        <v>138</v>
      </c>
      <c r="C524" s="24">
        <v>36.376359570563508</v>
      </c>
      <c r="D524" s="24">
        <v>38.353428077557822</v>
      </c>
      <c r="E524" s="24">
        <v>22.143182164670549</v>
      </c>
      <c r="F524" s="24">
        <v>26.646974444146064</v>
      </c>
      <c r="G524" s="24">
        <v>30.2969227694688</v>
      </c>
      <c r="H524" s="24">
        <v>25.427773715698947</v>
      </c>
      <c r="I524" s="24">
        <v>24.45685668460786</v>
      </c>
      <c r="J524" s="24">
        <v>17.382999999999999</v>
      </c>
      <c r="K524" s="24">
        <v>20.405999999999999</v>
      </c>
      <c r="L524" s="24">
        <v>20.483000000000001</v>
      </c>
      <c r="M524" s="24">
        <v>24.995999999999999</v>
      </c>
      <c r="N524" s="24">
        <v>24.997</v>
      </c>
      <c r="O524" s="24">
        <v>24.998000000000001</v>
      </c>
      <c r="P524" s="24">
        <v>24.998999999999999</v>
      </c>
      <c r="Q524" s="24">
        <v>25</v>
      </c>
      <c r="R524" s="24">
        <v>33</v>
      </c>
      <c r="S524" s="24">
        <v>29.045000000000002</v>
      </c>
      <c r="T524" s="24">
        <v>29</v>
      </c>
      <c r="U524" s="24">
        <v>32</v>
      </c>
      <c r="V524" s="24">
        <v>30.875261839764978</v>
      </c>
      <c r="W524" s="24">
        <v>30.488726926495843</v>
      </c>
      <c r="X524" s="24">
        <v>30.521888098557639</v>
      </c>
      <c r="Y524" s="24">
        <v>30.503467246320419</v>
      </c>
      <c r="Z524" s="24">
        <v>30.467986383356997</v>
      </c>
      <c r="AA524" s="24">
        <v>30.432648595387551</v>
      </c>
      <c r="AB524" s="24">
        <v>30.40647718114435</v>
      </c>
      <c r="AC524" s="24">
        <v>30.387695712815301</v>
      </c>
      <c r="AD524" s="24">
        <v>30.375964384173844</v>
      </c>
      <c r="AE524" s="24">
        <v>30.372124109028007</v>
      </c>
      <c r="AF524" s="24">
        <v>30.376232004743912</v>
      </c>
      <c r="AG524" s="24">
        <v>30.388414800902989</v>
      </c>
      <c r="AH524" s="27">
        <v>2.1711317185157029</v>
      </c>
      <c r="AI524" s="27">
        <v>2.706748134236328</v>
      </c>
      <c r="AJ524" s="45">
        <v>8.2013320498217634E-3</v>
      </c>
      <c r="AK524" s="45">
        <v>7.2020495840245946E-3</v>
      </c>
      <c r="AL524"/>
      <c r="AM524"/>
      <c r="AN524"/>
    </row>
    <row r="525" spans="1:44" ht="13.8" thickBot="1">
      <c r="A525" s="78"/>
      <c r="B525" s="2" t="s">
        <v>7</v>
      </c>
      <c r="C525" s="25">
        <v>170.28940099999997</v>
      </c>
      <c r="D525" s="25">
        <v>167.66525700000003</v>
      </c>
      <c r="E525" s="25">
        <v>170.05798200000001</v>
      </c>
      <c r="F525" s="25">
        <v>173.95619399999998</v>
      </c>
      <c r="G525" s="25">
        <v>169.13584300000002</v>
      </c>
      <c r="H525" s="25">
        <v>157.83833599999994</v>
      </c>
      <c r="I525" s="25">
        <v>150.57855500000002</v>
      </c>
      <c r="J525" s="25">
        <v>146.32532700000002</v>
      </c>
      <c r="K525" s="25">
        <v>155.14629399999998</v>
      </c>
      <c r="L525" s="25">
        <v>154.30694700000001</v>
      </c>
      <c r="M525" s="25">
        <v>156.71728899999999</v>
      </c>
      <c r="N525" s="25">
        <v>164.85198400000002</v>
      </c>
      <c r="O525" s="25">
        <v>147.95382599999996</v>
      </c>
      <c r="P525" s="25">
        <v>170.18174999999999</v>
      </c>
      <c r="Q525" s="25">
        <v>167.93222999999995</v>
      </c>
      <c r="R525" s="25">
        <v>170.61975499999997</v>
      </c>
      <c r="S525" s="25">
        <v>166.40724700000004</v>
      </c>
      <c r="T525" s="25">
        <v>175.31543600000001</v>
      </c>
      <c r="U525" s="25">
        <v>173.48929986500008</v>
      </c>
      <c r="V525" s="25">
        <v>173</v>
      </c>
      <c r="W525" s="25">
        <v>173</v>
      </c>
      <c r="X525" s="25">
        <v>173</v>
      </c>
      <c r="Y525" s="25">
        <v>173</v>
      </c>
      <c r="Z525" s="25">
        <v>173</v>
      </c>
      <c r="AA525" s="25">
        <v>173</v>
      </c>
      <c r="AB525" s="25">
        <v>173</v>
      </c>
      <c r="AC525" s="25">
        <v>173</v>
      </c>
      <c r="AD525" s="25">
        <v>173</v>
      </c>
      <c r="AE525" s="25">
        <v>173</v>
      </c>
      <c r="AF525" s="25">
        <v>173</v>
      </c>
      <c r="AG525" s="25">
        <v>173</v>
      </c>
      <c r="AH525" s="28">
        <v>10.393666999999937</v>
      </c>
      <c r="AI525" s="28">
        <v>3.4220883333333916</v>
      </c>
      <c r="AJ525" s="46">
        <v>6.3450625834475805E-3</v>
      </c>
      <c r="AK525" s="46">
        <v>1.5380367545492213E-3</v>
      </c>
    </row>
    <row r="526" spans="1:44" s="60" customFormat="1" ht="14.25" customHeight="1" thickBot="1">
      <c r="A526" s="78"/>
      <c r="B526" s="79" t="s">
        <v>294</v>
      </c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205"/>
      <c r="AI526" s="205"/>
      <c r="AJ526" s="206"/>
      <c r="AK526" s="206"/>
      <c r="AL526" s="78"/>
      <c r="AM526" s="78"/>
      <c r="AN526" s="78"/>
    </row>
    <row r="527" spans="1:44" s="78" customFormat="1" ht="13.8" thickBot="1">
      <c r="B527" s="60" t="s">
        <v>274</v>
      </c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207"/>
      <c r="AI527" s="207"/>
      <c r="AJ527" s="206"/>
      <c r="AK527" s="206"/>
    </row>
    <row r="528" spans="1:44" s="60" customFormat="1" ht="14.25" customHeight="1" thickBot="1">
      <c r="A528" s="78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108"/>
      <c r="AI528" s="108"/>
      <c r="AJ528" s="208"/>
      <c r="AK528" s="208"/>
      <c r="AL528" s="78"/>
      <c r="AM528" s="78"/>
      <c r="AN528" s="78"/>
    </row>
    <row r="529" spans="1:44" s="60" customFormat="1" ht="14.25" customHeight="1" thickBot="1">
      <c r="A529" s="78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209"/>
      <c r="AI529" s="209"/>
      <c r="AJ529" s="208"/>
      <c r="AK529" s="208"/>
      <c r="AL529" s="78"/>
      <c r="AM529" s="78"/>
      <c r="AN529" s="78"/>
    </row>
    <row r="530" spans="1:44" s="10" customFormat="1" ht="14.25" customHeight="1" thickBot="1">
      <c r="A530" s="60"/>
      <c r="B530" s="43" t="s">
        <v>290</v>
      </c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212" t="s">
        <v>107</v>
      </c>
      <c r="AI530" s="213"/>
      <c r="AJ530" s="212" t="s">
        <v>124</v>
      </c>
      <c r="AK530" s="213"/>
      <c r="AL530"/>
      <c r="AM530"/>
      <c r="AN530"/>
      <c r="AO530" s="60"/>
      <c r="AP530" s="60"/>
      <c r="AQ530" s="60"/>
      <c r="AR530" s="60"/>
    </row>
    <row r="531" spans="1:44" s="10" customFormat="1" ht="18" customHeight="1" thickBot="1">
      <c r="A531" s="60"/>
      <c r="C531" s="142">
        <v>2005</v>
      </c>
      <c r="D531" s="181">
        <v>2006</v>
      </c>
      <c r="E531" s="181">
        <v>2007</v>
      </c>
      <c r="F531" s="181">
        <v>2008</v>
      </c>
      <c r="G531" s="181">
        <v>2009</v>
      </c>
      <c r="H531" s="181">
        <v>2010</v>
      </c>
      <c r="I531" s="181">
        <v>2011</v>
      </c>
      <c r="J531" s="181">
        <v>2012</v>
      </c>
      <c r="K531" s="181">
        <v>2013</v>
      </c>
      <c r="L531" s="181">
        <v>2014</v>
      </c>
      <c r="M531" s="181">
        <v>2015</v>
      </c>
      <c r="N531" s="181">
        <v>2016</v>
      </c>
      <c r="O531" s="181">
        <v>2017</v>
      </c>
      <c r="P531" s="181">
        <v>2018</v>
      </c>
      <c r="Q531" s="181">
        <v>2019</v>
      </c>
      <c r="R531" s="181">
        <v>2020</v>
      </c>
      <c r="S531" s="181">
        <v>2021</v>
      </c>
      <c r="T531" s="181">
        <v>2022</v>
      </c>
      <c r="U531" s="181">
        <v>2023</v>
      </c>
      <c r="V531" s="181">
        <v>2024</v>
      </c>
      <c r="W531" s="181">
        <v>2025</v>
      </c>
      <c r="X531" s="181">
        <v>2026</v>
      </c>
      <c r="Y531" s="181">
        <v>2027</v>
      </c>
      <c r="Z531" s="181">
        <v>2028</v>
      </c>
      <c r="AA531" s="181">
        <v>2029</v>
      </c>
      <c r="AB531" s="181">
        <v>2030</v>
      </c>
      <c r="AC531" s="181">
        <v>2031</v>
      </c>
      <c r="AD531" s="181">
        <v>2032</v>
      </c>
      <c r="AE531" s="181">
        <v>2033</v>
      </c>
      <c r="AF531" s="181">
        <v>2034</v>
      </c>
      <c r="AG531" s="181">
        <v>2035</v>
      </c>
      <c r="AH531" s="204" t="s">
        <v>268</v>
      </c>
      <c r="AI531" s="204" t="s">
        <v>269</v>
      </c>
      <c r="AJ531" s="204" t="s">
        <v>270</v>
      </c>
      <c r="AK531" s="204" t="s">
        <v>271</v>
      </c>
      <c r="AL531"/>
      <c r="AM531"/>
      <c r="AN531"/>
      <c r="AO531" s="60"/>
      <c r="AP531" s="60"/>
      <c r="AQ531" s="60"/>
      <c r="AR531" s="60"/>
    </row>
    <row r="532" spans="1:44" s="51" customFormat="1" ht="14.25" customHeight="1" thickBot="1">
      <c r="A532" s="96"/>
      <c r="B532" s="1" t="s">
        <v>153</v>
      </c>
      <c r="C532" s="27"/>
      <c r="D532" s="24">
        <v>561.6</v>
      </c>
      <c r="E532" s="24">
        <v>563.91</v>
      </c>
      <c r="F532" s="24">
        <v>546.75666666666655</v>
      </c>
      <c r="G532" s="24">
        <v>542.51444444444451</v>
      </c>
      <c r="H532" s="24">
        <v>526.0899999999998</v>
      </c>
      <c r="I532" s="24">
        <v>532.3599999999999</v>
      </c>
      <c r="J532" s="24">
        <v>542.82999999999993</v>
      </c>
      <c r="K532" s="24">
        <v>547.40000000000009</v>
      </c>
      <c r="L532" s="24">
        <v>521.7399999999999</v>
      </c>
      <c r="M532" s="24">
        <v>522.53000000000009</v>
      </c>
      <c r="N532" s="24">
        <v>518.12999999999988</v>
      </c>
      <c r="O532" s="24">
        <v>518.45000000000005</v>
      </c>
      <c r="P532" s="24">
        <v>515.53</v>
      </c>
      <c r="Q532" s="24">
        <v>511.56999999999994</v>
      </c>
      <c r="R532" s="24">
        <v>505.58000000000004</v>
      </c>
      <c r="S532" s="24">
        <v>492.5</v>
      </c>
      <c r="T532" s="24">
        <v>491.27</v>
      </c>
      <c r="U532" s="24">
        <v>490</v>
      </c>
      <c r="V532" s="24">
        <v>489.6488334</v>
      </c>
      <c r="W532" s="24">
        <v>488.17988689980001</v>
      </c>
      <c r="X532" s="24">
        <v>486.71534723910059</v>
      </c>
      <c r="Y532" s="24">
        <v>485.25520119738331</v>
      </c>
      <c r="Z532" s="24">
        <v>483.79943559379115</v>
      </c>
      <c r="AA532" s="24">
        <v>482.34803728700979</v>
      </c>
      <c r="AB532" s="24">
        <v>480.90099317514876</v>
      </c>
      <c r="AC532" s="24">
        <v>479.45829019562331</v>
      </c>
      <c r="AD532" s="24">
        <v>478.01991532503644</v>
      </c>
      <c r="AE532" s="24">
        <v>476.58585557906133</v>
      </c>
      <c r="AF532" s="24">
        <v>475.15609801232415</v>
      </c>
      <c r="AG532" s="24">
        <v>473.73062971828716</v>
      </c>
      <c r="AH532" s="27">
        <v>-36.018148148148214</v>
      </c>
      <c r="AI532" s="27">
        <v>-29.486036948379478</v>
      </c>
      <c r="AJ532" s="45">
        <v>-6.8891898615554004E-3</v>
      </c>
      <c r="AK532" s="45">
        <v>-4.6339957384723407E-3</v>
      </c>
      <c r="AL532"/>
      <c r="AM532"/>
      <c r="AN532"/>
      <c r="AO532" s="96"/>
      <c r="AP532" s="96"/>
      <c r="AQ532" s="96"/>
      <c r="AR532" s="96"/>
    </row>
    <row r="533" spans="1:44" s="10" customFormat="1" ht="14.25" customHeight="1" thickBot="1">
      <c r="A533" s="60"/>
      <c r="B533" s="113" t="s">
        <v>154</v>
      </c>
      <c r="C533" s="139"/>
      <c r="D533" s="139">
        <v>20.250605413105415</v>
      </c>
      <c r="E533" s="139">
        <v>18.432107960490146</v>
      </c>
      <c r="F533" s="139">
        <v>22.177507361592912</v>
      </c>
      <c r="G533" s="139">
        <v>21.759715563128889</v>
      </c>
      <c r="H533" s="139">
        <v>20.026478359216114</v>
      </c>
      <c r="I533" s="139">
        <v>21.968893230145021</v>
      </c>
      <c r="J533" s="139">
        <v>19.754085072674687</v>
      </c>
      <c r="K533" s="139">
        <v>21.383649981731821</v>
      </c>
      <c r="L533" s="139">
        <v>24.202897995170016</v>
      </c>
      <c r="M533" s="139">
        <v>23.554877231929265</v>
      </c>
      <c r="N533" s="139">
        <v>23.376874529558222</v>
      </c>
      <c r="O533" s="139">
        <v>18.506837689266078</v>
      </c>
      <c r="P533" s="139">
        <v>25.863557891878266</v>
      </c>
      <c r="Q533" s="139">
        <v>22.646773657563976</v>
      </c>
      <c r="R533" s="139">
        <v>23.650559753154791</v>
      </c>
      <c r="S533" s="139">
        <v>25.17736040609137</v>
      </c>
      <c r="T533" s="139">
        <v>25.382885175158268</v>
      </c>
      <c r="U533" s="139">
        <v>24.827946734693885</v>
      </c>
      <c r="V533" s="139">
        <v>24.763543754140624</v>
      </c>
      <c r="W533" s="139">
        <v>24.788307297894761</v>
      </c>
      <c r="X533" s="139">
        <v>24.813095605192654</v>
      </c>
      <c r="Y533" s="139">
        <v>24.837908700797843</v>
      </c>
      <c r="Z533" s="139">
        <v>24.86274660949864</v>
      </c>
      <c r="AA533" s="139">
        <v>24.887609356108136</v>
      </c>
      <c r="AB533" s="139">
        <v>24.912496965464243</v>
      </c>
      <c r="AC533" s="139">
        <v>24.937409462429706</v>
      </c>
      <c r="AD533" s="139">
        <v>24.962346871892134</v>
      </c>
      <c r="AE533" s="139">
        <v>24.987309218764022</v>
      </c>
      <c r="AF533" s="139">
        <v>25.012296527982784</v>
      </c>
      <c r="AG533" s="139">
        <v>25.037308824510763</v>
      </c>
      <c r="AH533" s="139">
        <v>3.4852393939714688</v>
      </c>
      <c r="AI533" s="139">
        <v>0.30037371304262095</v>
      </c>
      <c r="AJ533" s="150">
        <v>1.5301972876870407E-2</v>
      </c>
      <c r="AK533" s="150">
        <v>9.2886112767587292E-4</v>
      </c>
      <c r="AL533"/>
      <c r="AM533"/>
      <c r="AN533"/>
      <c r="AO533" s="60"/>
      <c r="AP533" s="60"/>
      <c r="AQ533" s="60"/>
      <c r="AR533" s="60"/>
    </row>
    <row r="534" spans="1:44" s="10" customFormat="1" ht="14.25" customHeight="1" thickBot="1">
      <c r="A534" s="60"/>
      <c r="B534" s="1" t="s">
        <v>155</v>
      </c>
      <c r="C534" s="24"/>
      <c r="D534" s="24">
        <v>11372.740000000002</v>
      </c>
      <c r="E534" s="24">
        <v>10394.049999999997</v>
      </c>
      <c r="F534" s="24">
        <v>12125.699999999999</v>
      </c>
      <c r="G534" s="24">
        <v>11804.960000000003</v>
      </c>
      <c r="H534" s="24">
        <v>10535.730000000001</v>
      </c>
      <c r="I534" s="24">
        <v>11695.36</v>
      </c>
      <c r="J534" s="24">
        <v>10723.109999999999</v>
      </c>
      <c r="K534" s="24">
        <v>11705.410000000002</v>
      </c>
      <c r="L534" s="24">
        <v>12627.62</v>
      </c>
      <c r="M534" s="24">
        <v>12308.130000000001</v>
      </c>
      <c r="N534" s="24">
        <v>12112.259999999998</v>
      </c>
      <c r="O534" s="24">
        <v>9594.869999999999</v>
      </c>
      <c r="P534" s="24">
        <v>13333.440000000002</v>
      </c>
      <c r="Q534" s="24">
        <v>11585.410000000002</v>
      </c>
      <c r="R534" s="24">
        <v>11957.25</v>
      </c>
      <c r="S534" s="24">
        <v>12399.85</v>
      </c>
      <c r="T534" s="24">
        <v>12469.850000000002</v>
      </c>
      <c r="U534" s="24">
        <v>12165.693900000004</v>
      </c>
      <c r="V534" s="24">
        <v>12125.440310064812</v>
      </c>
      <c r="W534" s="24">
        <v>12101.153053123751</v>
      </c>
      <c r="X534" s="24">
        <v>12076.914443558344</v>
      </c>
      <c r="Y534" s="24">
        <v>12052.724383927894</v>
      </c>
      <c r="Z534" s="24">
        <v>12028.582776986887</v>
      </c>
      <c r="AA534" s="24">
        <v>12004.489525684581</v>
      </c>
      <c r="AB534" s="24">
        <v>11980.444533164635</v>
      </c>
      <c r="AC534" s="24">
        <v>11956.447702764704</v>
      </c>
      <c r="AD534" s="24">
        <v>11932.498938016066</v>
      </c>
      <c r="AE534" s="24">
        <v>11908.598142643217</v>
      </c>
      <c r="AF534" s="24">
        <v>11884.745220563502</v>
      </c>
      <c r="AG534" s="24">
        <v>11860.940075886712</v>
      </c>
      <c r="AH534" s="27">
        <v>867.83999999999651</v>
      </c>
      <c r="AI534" s="27">
        <v>-414.70992411328734</v>
      </c>
      <c r="AJ534" s="45">
        <v>7.3588861841442643E-3</v>
      </c>
      <c r="AK534" s="45">
        <v>-2.6401218549844119E-3</v>
      </c>
      <c r="AL534"/>
      <c r="AM534"/>
      <c r="AN534"/>
      <c r="AO534" s="60"/>
      <c r="AP534" s="60"/>
      <c r="AQ534" s="60"/>
      <c r="AR534" s="60"/>
    </row>
    <row r="535" spans="1:44" s="102" customFormat="1" ht="14.25" customHeight="1" thickBot="1">
      <c r="A535" s="103"/>
      <c r="B535" s="2" t="s">
        <v>156</v>
      </c>
      <c r="C535" s="56"/>
      <c r="D535" s="25">
        <v>796.09180000000015</v>
      </c>
      <c r="E535" s="25">
        <v>727.58349999999984</v>
      </c>
      <c r="F535" s="25">
        <v>848.79899999999998</v>
      </c>
      <c r="G535" s="25">
        <v>826.34720000000027</v>
      </c>
      <c r="H535" s="25">
        <v>734.33936108422085</v>
      </c>
      <c r="I535" s="25">
        <v>832.77717137510035</v>
      </c>
      <c r="J535" s="25">
        <v>692.0777506205842</v>
      </c>
      <c r="K535" s="25">
        <v>759.49577164257119</v>
      </c>
      <c r="L535" s="25">
        <v>763.88813063419263</v>
      </c>
      <c r="M535" s="25">
        <v>751.27546753246759</v>
      </c>
      <c r="N535" s="25">
        <v>729.60618169848567</v>
      </c>
      <c r="O535" s="25">
        <v>637.0699035169622</v>
      </c>
      <c r="P535" s="25">
        <v>764.91050618672682</v>
      </c>
      <c r="Q535" s="25">
        <v>700.02477341389738</v>
      </c>
      <c r="R535" s="25">
        <v>715.43420941434965</v>
      </c>
      <c r="S535" s="25">
        <v>742.41399777607342</v>
      </c>
      <c r="T535" s="25">
        <v>745.82893237199823</v>
      </c>
      <c r="U535" s="25">
        <v>724.76749938372404</v>
      </c>
      <c r="V535" s="25">
        <v>727.52641860388871</v>
      </c>
      <c r="W535" s="25">
        <v>726.0691831874251</v>
      </c>
      <c r="X535" s="25">
        <v>724.61486661350057</v>
      </c>
      <c r="Y535" s="25">
        <v>723.16346303567366</v>
      </c>
      <c r="Z535" s="25">
        <v>721.71496661921321</v>
      </c>
      <c r="AA535" s="25">
        <v>720.26937154107486</v>
      </c>
      <c r="AB535" s="25">
        <v>718.82667198987804</v>
      </c>
      <c r="AC535" s="25">
        <v>717.38686216588223</v>
      </c>
      <c r="AD535" s="25">
        <v>715.94993628096393</v>
      </c>
      <c r="AE535" s="25">
        <v>714.51588855859302</v>
      </c>
      <c r="AF535" s="25">
        <v>713.08471323381013</v>
      </c>
      <c r="AG535" s="25">
        <v>711.65640455320272</v>
      </c>
      <c r="AH535" s="25">
        <v>-63.262197632300172</v>
      </c>
      <c r="AI535" s="25">
        <v>-22.902641967604268</v>
      </c>
      <c r="AJ535" s="46">
        <v>-8.2273867698109404E-3</v>
      </c>
      <c r="AK535" s="46">
        <v>-2.4335852042117745E-3</v>
      </c>
      <c r="AL535"/>
      <c r="AM535"/>
      <c r="AN535"/>
      <c r="AO535" s="103"/>
      <c r="AP535" s="103"/>
      <c r="AQ535" s="103"/>
      <c r="AR535" s="103"/>
    </row>
    <row r="536" spans="1:44" s="102" customFormat="1" ht="14.25" customHeight="1" thickBot="1">
      <c r="A536" s="103"/>
      <c r="B536" s="2" t="s">
        <v>157</v>
      </c>
      <c r="C536" s="56"/>
      <c r="D536" s="25">
        <v>10576.648200000001</v>
      </c>
      <c r="E536" s="25">
        <v>9666.4664999999968</v>
      </c>
      <c r="F536" s="25">
        <v>11276.900999999998</v>
      </c>
      <c r="G536" s="25">
        <v>10978.612800000003</v>
      </c>
      <c r="H536" s="25">
        <v>9801.3906389157801</v>
      </c>
      <c r="I536" s="25">
        <v>10862.5828286249</v>
      </c>
      <c r="J536" s="25">
        <v>10031.032249379414</v>
      </c>
      <c r="K536" s="25">
        <v>10945.914228357431</v>
      </c>
      <c r="L536" s="25">
        <v>11863.731869365809</v>
      </c>
      <c r="M536" s="25">
        <v>11556.854532467534</v>
      </c>
      <c r="N536" s="25">
        <v>11382.653818301513</v>
      </c>
      <c r="O536" s="25">
        <v>8957.8000964830371</v>
      </c>
      <c r="P536" s="25">
        <v>12568.529493813276</v>
      </c>
      <c r="Q536" s="25">
        <v>10885.385226586104</v>
      </c>
      <c r="R536" s="25">
        <v>11241.81579058565</v>
      </c>
      <c r="S536" s="25">
        <v>11657.436002223927</v>
      </c>
      <c r="T536" s="25">
        <v>11724.021067628004</v>
      </c>
      <c r="U536" s="25">
        <v>11440.926400616279</v>
      </c>
      <c r="V536" s="25">
        <v>11397.913891460923</v>
      </c>
      <c r="W536" s="25">
        <v>11375.083869936327</v>
      </c>
      <c r="X536" s="25">
        <v>11352.299576944843</v>
      </c>
      <c r="Y536" s="25">
        <v>11329.560920892221</v>
      </c>
      <c r="Z536" s="25">
        <v>11306.867810367674</v>
      </c>
      <c r="AA536" s="25">
        <v>11284.220154143506</v>
      </c>
      <c r="AB536" s="25">
        <v>11261.617861174756</v>
      </c>
      <c r="AC536" s="25">
        <v>11239.060840598822</v>
      </c>
      <c r="AD536" s="25">
        <v>11216.549001735102</v>
      </c>
      <c r="AE536" s="25">
        <v>11194.082254084624</v>
      </c>
      <c r="AF536" s="25">
        <v>11171.660507329692</v>
      </c>
      <c r="AG536" s="25">
        <v>11149.283671333509</v>
      </c>
      <c r="AH536" s="28">
        <v>917.01499414441787</v>
      </c>
      <c r="AI536" s="28">
        <v>-391.80728214568262</v>
      </c>
      <c r="AJ536" s="46">
        <v>8.3134716477735182E-3</v>
      </c>
      <c r="AK536" s="46">
        <v>-2.6532847389714176E-3</v>
      </c>
      <c r="AL536"/>
      <c r="AM536"/>
      <c r="AN536"/>
      <c r="AO536" s="103"/>
      <c r="AP536" s="103"/>
      <c r="AQ536" s="103"/>
      <c r="AR536" s="103"/>
    </row>
    <row r="537" spans="1:44" s="51" customFormat="1" ht="14.25" customHeight="1" thickBot="1">
      <c r="A537" s="96"/>
      <c r="B537" s="1" t="s">
        <v>158</v>
      </c>
      <c r="C537" s="24"/>
      <c r="D537" s="24">
        <v>7249.6482000000015</v>
      </c>
      <c r="E537" s="24">
        <v>6339.4664999999968</v>
      </c>
      <c r="F537" s="24">
        <v>7949.900999999998</v>
      </c>
      <c r="G537" s="24">
        <v>7651.6128000000026</v>
      </c>
      <c r="H537" s="24">
        <v>6828.3906389157801</v>
      </c>
      <c r="I537" s="24">
        <v>7581.5828286248998</v>
      </c>
      <c r="J537" s="24">
        <v>6758.0322493794138</v>
      </c>
      <c r="K537" s="24">
        <v>7383.9142283574311</v>
      </c>
      <c r="L537" s="24">
        <v>8432.731869365809</v>
      </c>
      <c r="M537" s="24">
        <v>7736.8545324675342</v>
      </c>
      <c r="N537" s="24">
        <v>7846.6538183015127</v>
      </c>
      <c r="O537" s="24">
        <v>6305.8000964830371</v>
      </c>
      <c r="P537" s="24">
        <v>7810.5294938132756</v>
      </c>
      <c r="Q537" s="24">
        <v>7485.3852265861042</v>
      </c>
      <c r="R537" s="24">
        <v>7787.8157905856497</v>
      </c>
      <c r="S537" s="24">
        <v>6400</v>
      </c>
      <c r="T537" s="24">
        <v>7426.0210676280039</v>
      </c>
      <c r="U537" s="24">
        <v>7240.9264006162794</v>
      </c>
      <c r="V537" s="24">
        <v>7408.6440294496006</v>
      </c>
      <c r="W537" s="24">
        <v>7393.8045154586125</v>
      </c>
      <c r="X537" s="24">
        <v>7378.9947250141486</v>
      </c>
      <c r="Y537" s="24">
        <v>7364.2145985799443</v>
      </c>
      <c r="Z537" s="24">
        <v>7349.4640767389883</v>
      </c>
      <c r="AA537" s="24">
        <v>7334.7431001932791</v>
      </c>
      <c r="AB537" s="24">
        <v>7320.0516097635918</v>
      </c>
      <c r="AC537" s="24">
        <v>7305.389546389235</v>
      </c>
      <c r="AD537" s="24">
        <v>7290.7568511278168</v>
      </c>
      <c r="AE537" s="24">
        <v>7276.1534651550064</v>
      </c>
      <c r="AF537" s="24">
        <v>7261.5793297643004</v>
      </c>
      <c r="AG537" s="24">
        <v>7247.0343863667813</v>
      </c>
      <c r="AH537" s="55">
        <v>212.54527241969117</v>
      </c>
      <c r="AI537" s="55">
        <v>-319.37297523313737</v>
      </c>
      <c r="AJ537" s="47">
        <v>2.8533366688727746E-3</v>
      </c>
      <c r="AK537" s="47">
        <v>-3.3118905370776996E-3</v>
      </c>
      <c r="AL537"/>
      <c r="AM537"/>
      <c r="AN537"/>
      <c r="AO537" s="96"/>
      <c r="AP537" s="96"/>
      <c r="AQ537" s="96"/>
      <c r="AR537" s="96"/>
    </row>
    <row r="538" spans="1:44" s="10" customFormat="1" ht="14.25" customHeight="1" thickBot="1">
      <c r="A538" s="60"/>
      <c r="B538" s="113" t="s">
        <v>160</v>
      </c>
      <c r="C538" s="151"/>
      <c r="D538" s="148">
        <v>1208.0197190000001</v>
      </c>
      <c r="E538" s="148">
        <v>972.01159200000006</v>
      </c>
      <c r="F538" s="148">
        <v>1434.8599369999999</v>
      </c>
      <c r="G538" s="148">
        <v>1457.472254</v>
      </c>
      <c r="H538" s="148">
        <v>1300.0608200000001</v>
      </c>
      <c r="I538" s="148">
        <v>1743.2019610000002</v>
      </c>
      <c r="J538" s="148">
        <v>1782.4111439999999</v>
      </c>
      <c r="K538" s="148">
        <v>1819.5939739999999</v>
      </c>
      <c r="L538" s="148">
        <v>2000.3683559999999</v>
      </c>
      <c r="M538" s="148">
        <v>1790.529458</v>
      </c>
      <c r="N538" s="148">
        <v>1689.802627</v>
      </c>
      <c r="O538" s="148">
        <v>915.61907899999994</v>
      </c>
      <c r="P538" s="148">
        <v>1398.0771299999999</v>
      </c>
      <c r="Q538" s="148">
        <v>1161.8784419999999</v>
      </c>
      <c r="R538" s="148">
        <v>1101.1229499999999</v>
      </c>
      <c r="S538" s="148">
        <v>1140.8881280000001</v>
      </c>
      <c r="T538" s="148">
        <v>926.78740058223673</v>
      </c>
      <c r="U538" s="148">
        <v>850</v>
      </c>
      <c r="V538" s="148">
        <v>1118.8034230968331</v>
      </c>
      <c r="W538" s="148">
        <v>1110.9717991351552</v>
      </c>
      <c r="X538" s="148">
        <v>1103.1949965412091</v>
      </c>
      <c r="Y538" s="148">
        <v>1095.4726315654207</v>
      </c>
      <c r="Z538" s="148">
        <v>1087.8043231444626</v>
      </c>
      <c r="AA538" s="148">
        <v>1080.1896928824515</v>
      </c>
      <c r="AB538" s="148">
        <v>1072.6283650322744</v>
      </c>
      <c r="AC538" s="148">
        <v>1065.1199664770484</v>
      </c>
      <c r="AD538" s="148">
        <v>1057.6641267117091</v>
      </c>
      <c r="AE538" s="148">
        <v>1050.2604778247271</v>
      </c>
      <c r="AF538" s="148">
        <v>1042.9086544799541</v>
      </c>
      <c r="AG538" s="148">
        <v>1035.6082938985944</v>
      </c>
      <c r="AH538" s="168">
        <v>-410.54821066666636</v>
      </c>
      <c r="AI538" s="168">
        <v>-99.021546101405875</v>
      </c>
      <c r="AJ538" s="169">
        <v>-3.0411251619779534E-2</v>
      </c>
      <c r="AK538" s="169">
        <v>-6.99980856123672E-3</v>
      </c>
      <c r="AL538"/>
      <c r="AM538"/>
      <c r="AN538"/>
      <c r="AO538" s="60"/>
      <c r="AP538" s="60"/>
      <c r="AQ538" s="60"/>
      <c r="AR538" s="60"/>
    </row>
    <row r="539" spans="1:44" s="10" customFormat="1" ht="14.25" customHeight="1" thickBot="1">
      <c r="A539" s="60"/>
      <c r="B539" s="113" t="s">
        <v>159</v>
      </c>
      <c r="C539" s="151"/>
      <c r="D539" s="148">
        <v>641.02571799999998</v>
      </c>
      <c r="E539" s="148">
        <v>660.95092499999998</v>
      </c>
      <c r="F539" s="148">
        <v>538.74499100000003</v>
      </c>
      <c r="G539" s="148">
        <v>415.53071699999998</v>
      </c>
      <c r="H539" s="148">
        <v>443.92790600000001</v>
      </c>
      <c r="I539" s="148">
        <v>367.75237300000003</v>
      </c>
      <c r="J539" s="148">
        <v>424.69277199999999</v>
      </c>
      <c r="K539" s="148">
        <v>425.00467000000003</v>
      </c>
      <c r="L539" s="148">
        <v>277.93401599999999</v>
      </c>
      <c r="M539" s="148">
        <v>326.05909800000001</v>
      </c>
      <c r="N539" s="148">
        <v>307.70443</v>
      </c>
      <c r="O539" s="148">
        <v>412.44529199999994</v>
      </c>
      <c r="P539" s="148">
        <v>360.58861400000001</v>
      </c>
      <c r="Q539" s="148">
        <v>382.72126900000001</v>
      </c>
      <c r="R539" s="148">
        <v>326.945832</v>
      </c>
      <c r="S539" s="148">
        <v>312.56303200000002</v>
      </c>
      <c r="T539" s="148">
        <v>211.11314358318648</v>
      </c>
      <c r="U539" s="148">
        <v>300</v>
      </c>
      <c r="V539" s="148">
        <v>297.82500218580651</v>
      </c>
      <c r="W539" s="148">
        <v>295.65000437161302</v>
      </c>
      <c r="X539" s="148">
        <v>293.47500655741953</v>
      </c>
      <c r="Y539" s="148">
        <v>291.30000874322604</v>
      </c>
      <c r="Z539" s="148">
        <v>289.12501092903256</v>
      </c>
      <c r="AA539" s="148">
        <v>286.95001311483907</v>
      </c>
      <c r="AB539" s="148">
        <v>284.77501530064558</v>
      </c>
      <c r="AC539" s="148">
        <v>282.60001748645209</v>
      </c>
      <c r="AD539" s="148">
        <v>280.4250196722586</v>
      </c>
      <c r="AE539" s="148">
        <v>278.25002185806511</v>
      </c>
      <c r="AF539" s="148">
        <v>276.07502404387162</v>
      </c>
      <c r="AG539" s="148">
        <v>273.90002622967785</v>
      </c>
      <c r="AH539" s="148">
        <v>-94.684639000000061</v>
      </c>
      <c r="AI539" s="148">
        <v>-59.465799770322121</v>
      </c>
      <c r="AJ539" s="150">
        <v>-2.4690149801070538E-2</v>
      </c>
      <c r="AK539" s="150">
        <v>-1.5000000000000013E-2</v>
      </c>
      <c r="AL539"/>
      <c r="AM539"/>
      <c r="AN539"/>
      <c r="AO539" s="60"/>
      <c r="AP539" s="60"/>
      <c r="AQ539" s="60"/>
      <c r="AR539" s="60"/>
    </row>
    <row r="540" spans="1:44" s="10" customFormat="1" ht="14.25" customHeight="1" thickBot="1">
      <c r="A540" s="60"/>
      <c r="B540" s="1" t="s">
        <v>172</v>
      </c>
      <c r="C540" s="24"/>
      <c r="D540" s="24">
        <v>6682.6541990000014</v>
      </c>
      <c r="E540" s="24">
        <v>6028.4058329999971</v>
      </c>
      <c r="F540" s="24">
        <v>7053.7860539999983</v>
      </c>
      <c r="G540" s="24">
        <v>6609.671263000002</v>
      </c>
      <c r="H540" s="24">
        <v>6043.8521001253157</v>
      </c>
      <c r="I540" s="24">
        <v>6132.1921137322242</v>
      </c>
      <c r="J540" s="24">
        <v>5517.6317250089696</v>
      </c>
      <c r="K540" s="24">
        <v>5749.8477109955684</v>
      </c>
      <c r="L540" s="24">
        <v>6745.8783058436211</v>
      </c>
      <c r="M540" s="24">
        <v>6236.0746617220302</v>
      </c>
      <c r="N540" s="24">
        <v>6402.0947213015124</v>
      </c>
      <c r="O540" s="24">
        <v>6114.9420094830375</v>
      </c>
      <c r="P540" s="24">
        <v>6377.176677813276</v>
      </c>
      <c r="Q540" s="24">
        <v>6921.0407652085159</v>
      </c>
      <c r="R540" s="24">
        <v>6897.5582927148162</v>
      </c>
      <c r="S540" s="24">
        <v>5497.887907752538</v>
      </c>
      <c r="T540" s="24">
        <v>6915.8157516957635</v>
      </c>
      <c r="U540" s="24">
        <v>6704.387724045353</v>
      </c>
      <c r="V540" s="24">
        <v>6587.6656085385739</v>
      </c>
      <c r="W540" s="24">
        <v>6578.4827206950704</v>
      </c>
      <c r="X540" s="24">
        <v>6569.2747350303589</v>
      </c>
      <c r="Y540" s="24">
        <v>6560.0419757577492</v>
      </c>
      <c r="Z540" s="24">
        <v>6550.7847645235579</v>
      </c>
      <c r="AA540" s="24">
        <v>6541.5034204256663</v>
      </c>
      <c r="AB540" s="24">
        <v>6532.1982600319625</v>
      </c>
      <c r="AC540" s="24">
        <v>6522.8695973986387</v>
      </c>
      <c r="AD540" s="24">
        <v>6513.5177440883663</v>
      </c>
      <c r="AE540" s="24">
        <v>6504.1430091883449</v>
      </c>
      <c r="AF540" s="24">
        <v>6494.7456993282185</v>
      </c>
      <c r="AG540" s="24">
        <v>6485.3261186978643</v>
      </c>
      <c r="AH540" s="27">
        <v>468.2784151221058</v>
      </c>
      <c r="AI540" s="27">
        <v>-244.85745537675575</v>
      </c>
      <c r="AJ540" s="45">
        <v>7.2378619118931287E-3</v>
      </c>
      <c r="AK540" s="45">
        <v>-2.84673385481371E-3</v>
      </c>
      <c r="AL540"/>
      <c r="AM540"/>
      <c r="AN540"/>
      <c r="AO540" s="60"/>
      <c r="AP540" s="60"/>
      <c r="AQ540" s="60"/>
      <c r="AR540" s="60"/>
    </row>
    <row r="541" spans="1:44" ht="13.8" thickBot="1">
      <c r="A541" s="78"/>
      <c r="B541" s="53" t="s">
        <v>161</v>
      </c>
      <c r="C541" s="27"/>
      <c r="D541" s="26">
        <v>15332.686141799426</v>
      </c>
      <c r="E541" s="26">
        <v>13783.180998434147</v>
      </c>
      <c r="F541" s="26">
        <v>16.073763754719042</v>
      </c>
      <c r="G541" s="26">
        <v>15.014640372732343</v>
      </c>
      <c r="H541" s="26">
        <v>13.706074742944294</v>
      </c>
      <c r="I541" s="26">
        <v>13.887447112060247</v>
      </c>
      <c r="J541" s="26">
        <v>12.476880953744539</v>
      </c>
      <c r="K541" s="26">
        <v>12.988497242560641</v>
      </c>
      <c r="L541" s="26">
        <v>15.218904760635589</v>
      </c>
      <c r="M541" s="26">
        <v>14.039505384245766</v>
      </c>
      <c r="N541" s="26">
        <v>14.380687236858348</v>
      </c>
      <c r="O541" s="26">
        <v>13.713399278663955</v>
      </c>
      <c r="P541" s="26">
        <v>14.274144022891349</v>
      </c>
      <c r="Q541" s="26">
        <v>15.455655694254576</v>
      </c>
      <c r="R541" s="26">
        <v>15.388277925176626</v>
      </c>
      <c r="S541" s="26">
        <v>12.300312795753078</v>
      </c>
      <c r="T541" s="26">
        <v>15.435630300829201</v>
      </c>
      <c r="U541" s="26">
        <v>14.877002073654063</v>
      </c>
      <c r="V541" s="26">
        <v>14.575889385013085</v>
      </c>
      <c r="W541" s="26">
        <v>14.610741560343518</v>
      </c>
      <c r="X541" s="26">
        <v>14.645802988549034</v>
      </c>
      <c r="Y541" s="26">
        <v>14.662410216521836</v>
      </c>
      <c r="Z541" s="26">
        <v>14.657233041478831</v>
      </c>
      <c r="AA541" s="26">
        <v>14.653652992544878</v>
      </c>
      <c r="AB541" s="26">
        <v>14.65173008800919</v>
      </c>
      <c r="AC541" s="26">
        <v>14.651229493390098</v>
      </c>
      <c r="AD541" s="26">
        <v>14.652143407509403</v>
      </c>
      <c r="AE541" s="26">
        <v>14.654596611638674</v>
      </c>
      <c r="AF541" s="26">
        <v>14.658619193696651</v>
      </c>
      <c r="AG541" s="26">
        <v>14.66426874432927</v>
      </c>
      <c r="AH541" s="27">
        <v>0.82996334038676167</v>
      </c>
      <c r="AI541" s="27">
        <v>-0.36841533863645282</v>
      </c>
      <c r="AJ541" s="45">
        <v>5.6954800921471538E-3</v>
      </c>
      <c r="AK541" s="45">
        <v>-1.9068667184779509E-3</v>
      </c>
    </row>
    <row r="542" spans="1:44" ht="13.8" thickBot="1">
      <c r="A542" s="78"/>
      <c r="B542" s="2" t="s">
        <v>173</v>
      </c>
      <c r="C542" s="24"/>
      <c r="D542" s="25">
        <v>180.99799999999999</v>
      </c>
      <c r="E542" s="25">
        <v>215.292</v>
      </c>
      <c r="F542" s="25">
        <v>292.12299999999999</v>
      </c>
      <c r="G542" s="25">
        <v>272.63124831686093</v>
      </c>
      <c r="H542" s="25">
        <v>201.03687310732471</v>
      </c>
      <c r="I542" s="25">
        <v>274.97800000000001</v>
      </c>
      <c r="J542" s="25">
        <v>157.66015237044465</v>
      </c>
      <c r="K542" s="25">
        <v>397.13736573230796</v>
      </c>
      <c r="L542" s="25">
        <v>361.55658925449632</v>
      </c>
      <c r="M542" s="25">
        <v>397.86610000000002</v>
      </c>
      <c r="N542" s="25">
        <v>460.327</v>
      </c>
      <c r="O542" s="25">
        <v>148.01129999999998</v>
      </c>
      <c r="P542" s="25">
        <v>543.87559999999996</v>
      </c>
      <c r="Q542" s="25">
        <v>329.06288837758808</v>
      </c>
      <c r="R542" s="25">
        <v>445.14326824842186</v>
      </c>
      <c r="S542" s="25">
        <v>518.93026449588342</v>
      </c>
      <c r="T542" s="25">
        <v>313.46132342907333</v>
      </c>
      <c r="U542" s="25">
        <v>300</v>
      </c>
      <c r="V542" s="25" t="s">
        <v>293</v>
      </c>
      <c r="W542" s="25" t="s">
        <v>293</v>
      </c>
      <c r="X542" s="25" t="s">
        <v>293</v>
      </c>
      <c r="Y542" s="25" t="s">
        <v>293</v>
      </c>
      <c r="Z542" s="25" t="s">
        <v>293</v>
      </c>
      <c r="AA542" s="25" t="s">
        <v>293</v>
      </c>
      <c r="AB542" s="25" t="s">
        <v>293</v>
      </c>
      <c r="AC542" s="25" t="s">
        <v>293</v>
      </c>
      <c r="AD542" s="25" t="s">
        <v>293</v>
      </c>
      <c r="AE542" s="25" t="s">
        <v>293</v>
      </c>
      <c r="AF542" s="25" t="s">
        <v>293</v>
      </c>
      <c r="AG542" s="25" t="s">
        <v>293</v>
      </c>
      <c r="AH542" s="25">
        <v>181.49676656590276</v>
      </c>
      <c r="AI542" s="25"/>
      <c r="AJ542" s="46">
        <v>5.6177171955026584E-2</v>
      </c>
      <c r="AK542" s="46"/>
    </row>
    <row r="543" spans="1:44" s="10" customFormat="1" ht="14.25" customHeight="1" thickBot="1">
      <c r="A543" s="60"/>
      <c r="B543" s="1" t="s">
        <v>162</v>
      </c>
      <c r="C543" s="24"/>
      <c r="D543" s="24">
        <v>3327</v>
      </c>
      <c r="E543" s="24">
        <v>3327</v>
      </c>
      <c r="F543" s="24">
        <v>3327</v>
      </c>
      <c r="G543" s="24">
        <v>3327</v>
      </c>
      <c r="H543" s="24">
        <v>2973</v>
      </c>
      <c r="I543" s="24">
        <v>3281</v>
      </c>
      <c r="J543" s="24">
        <v>3273</v>
      </c>
      <c r="K543" s="24">
        <v>3562</v>
      </c>
      <c r="L543" s="24">
        <v>3431</v>
      </c>
      <c r="M543" s="24">
        <v>3820</v>
      </c>
      <c r="N543" s="24">
        <v>3536</v>
      </c>
      <c r="O543" s="24">
        <v>2652</v>
      </c>
      <c r="P543" s="24">
        <v>4758</v>
      </c>
      <c r="Q543" s="24">
        <v>3400</v>
      </c>
      <c r="R543" s="24">
        <v>3454</v>
      </c>
      <c r="S543" s="24">
        <v>4358</v>
      </c>
      <c r="T543" s="24">
        <v>4298</v>
      </c>
      <c r="U543" s="24">
        <v>4200</v>
      </c>
      <c r="V543" s="24">
        <v>3989.2698620113229</v>
      </c>
      <c r="W543" s="24">
        <v>3981.2793544777142</v>
      </c>
      <c r="X543" s="24">
        <v>3973.3048519306944</v>
      </c>
      <c r="Y543" s="24">
        <v>3965.3463223122772</v>
      </c>
      <c r="Z543" s="24">
        <v>3957.4037336286856</v>
      </c>
      <c r="AA543" s="24">
        <v>3949.4770539502269</v>
      </c>
      <c r="AB543" s="24">
        <v>3941.5662514111646</v>
      </c>
      <c r="AC543" s="24">
        <v>3933.6712942095874</v>
      </c>
      <c r="AD543" s="24">
        <v>3925.7921506072853</v>
      </c>
      <c r="AE543" s="24">
        <v>3917.9287889296179</v>
      </c>
      <c r="AF543" s="24">
        <v>3910.081177565392</v>
      </c>
      <c r="AG543" s="24">
        <v>3902.2492849667278</v>
      </c>
      <c r="AH543" s="24">
        <v>743</v>
      </c>
      <c r="AI543" s="24">
        <v>-134.41738169993869</v>
      </c>
      <c r="AJ543" s="45">
        <v>2.0550087744140244E-2</v>
      </c>
      <c r="AK543" s="45">
        <v>-2.6016975706838474E-3</v>
      </c>
      <c r="AL543"/>
      <c r="AM543"/>
      <c r="AN543"/>
      <c r="AO543" s="60"/>
      <c r="AP543" s="60"/>
      <c r="AQ543" s="60"/>
      <c r="AR543" s="60"/>
    </row>
    <row r="544" spans="1:44" s="10" customFormat="1" ht="14.25" customHeight="1" thickBot="1">
      <c r="A544" s="60"/>
      <c r="B544" s="113" t="s">
        <v>164</v>
      </c>
      <c r="C544" s="151"/>
      <c r="D544" s="148">
        <v>914.92249000000004</v>
      </c>
      <c r="E544" s="148">
        <v>897.50035000000014</v>
      </c>
      <c r="F544" s="148">
        <v>906.60109000000011</v>
      </c>
      <c r="G544" s="148">
        <v>887.64324999999985</v>
      </c>
      <c r="H544" s="148">
        <v>881.82129980000002</v>
      </c>
      <c r="I544" s="148">
        <v>947.59054060000005</v>
      </c>
      <c r="J544" s="148">
        <v>1058.1870534000002</v>
      </c>
      <c r="K544" s="148">
        <v>969.03055970000014</v>
      </c>
      <c r="L544" s="148">
        <v>1694.5155042000001</v>
      </c>
      <c r="M544" s="148">
        <v>1076.9001017000003</v>
      </c>
      <c r="N544" s="148">
        <v>1202.9619195999999</v>
      </c>
      <c r="O544" s="148">
        <v>995.13082310000016</v>
      </c>
      <c r="P544" s="148">
        <v>1925.9953204999999</v>
      </c>
      <c r="Q544" s="148">
        <v>1342.6310829999995</v>
      </c>
      <c r="R544" s="148">
        <v>1014.6892902000001</v>
      </c>
      <c r="S544" s="148">
        <v>1448.3302325</v>
      </c>
      <c r="T544" s="148">
        <v>1421.4650256999998</v>
      </c>
      <c r="U544" s="148">
        <v>1422.0793600933321</v>
      </c>
      <c r="V544" s="148">
        <v>1427.8980808449367</v>
      </c>
      <c r="W544" s="148">
        <v>1420.7585904407119</v>
      </c>
      <c r="X544" s="148">
        <v>1413.6547974885084</v>
      </c>
      <c r="Y544" s="148">
        <v>1406.5865235010658</v>
      </c>
      <c r="Z544" s="148">
        <v>1399.5535908835604</v>
      </c>
      <c r="AA544" s="148">
        <v>1392.5558229291426</v>
      </c>
      <c r="AB544" s="148">
        <v>1385.5930438144969</v>
      </c>
      <c r="AC544" s="148">
        <v>1378.6650785954243</v>
      </c>
      <c r="AD544" s="148">
        <v>1371.7717532024471</v>
      </c>
      <c r="AE544" s="148">
        <v>1364.912894436435</v>
      </c>
      <c r="AF544" s="148">
        <v>1358.0883299642528</v>
      </c>
      <c r="AG544" s="148">
        <v>1351.2978883144315</v>
      </c>
      <c r="AH544" s="139">
        <v>490.19715353333265</v>
      </c>
      <c r="AI544" s="139">
        <v>-52.84422541890126</v>
      </c>
      <c r="AJ544" s="150">
        <v>4.3876455592543273E-2</v>
      </c>
      <c r="AK544" s="150">
        <v>-2.9464960526905948E-3</v>
      </c>
      <c r="AL544"/>
      <c r="AM544"/>
      <c r="AN544"/>
      <c r="AO544" s="60"/>
      <c r="AP544" s="60"/>
      <c r="AQ544" s="60"/>
      <c r="AR544" s="60"/>
    </row>
    <row r="545" spans="1:44" s="10" customFormat="1" ht="14.25" customHeight="1" thickBot="1">
      <c r="A545" s="60"/>
      <c r="B545" s="113" t="s">
        <v>163</v>
      </c>
      <c r="C545" s="151"/>
      <c r="D545" s="148">
        <v>1970.7351400000002</v>
      </c>
      <c r="E545" s="148">
        <v>2279.3480599999998</v>
      </c>
      <c r="F545" s="148">
        <v>1533.7163200000002</v>
      </c>
      <c r="G545" s="148">
        <v>1161.7760000000001</v>
      </c>
      <c r="H545" s="148">
        <v>1602.5097082999998</v>
      </c>
      <c r="I545" s="148">
        <v>1239.4505947999999</v>
      </c>
      <c r="J545" s="148">
        <v>1170.7449125999999</v>
      </c>
      <c r="K545" s="148">
        <v>1292.2874669999999</v>
      </c>
      <c r="L545" s="148">
        <v>1063.9599923999999</v>
      </c>
      <c r="M545" s="148">
        <v>1103.5035691</v>
      </c>
      <c r="N545" s="148">
        <v>1022.4723929999999</v>
      </c>
      <c r="O545" s="148">
        <v>1673.4411943</v>
      </c>
      <c r="P545" s="148">
        <v>1158.0826285999999</v>
      </c>
      <c r="Q545" s="148">
        <v>1225.4008907999998</v>
      </c>
      <c r="R545" s="148">
        <v>1109.9761344000001</v>
      </c>
      <c r="S545" s="148">
        <v>1046.9373989000001</v>
      </c>
      <c r="T545" s="148">
        <v>946.33278440000004</v>
      </c>
      <c r="U545" s="148">
        <v>1000</v>
      </c>
      <c r="V545" s="148">
        <v>1099.7678862629666</v>
      </c>
      <c r="W545" s="148">
        <v>1088.7702074003369</v>
      </c>
      <c r="X545" s="148">
        <v>1077.8825053263336</v>
      </c>
      <c r="Y545" s="148">
        <v>1067.1036802730703</v>
      </c>
      <c r="Z545" s="148">
        <v>1056.4326434703396</v>
      </c>
      <c r="AA545" s="148">
        <v>1045.8683170356362</v>
      </c>
      <c r="AB545" s="148">
        <v>1035.4096338652798</v>
      </c>
      <c r="AC545" s="148">
        <v>1025.0555375266269</v>
      </c>
      <c r="AD545" s="148">
        <v>1014.8049821513607</v>
      </c>
      <c r="AE545" s="148">
        <v>1004.6569323298471</v>
      </c>
      <c r="AF545" s="148">
        <v>994.6103630065486</v>
      </c>
      <c r="AG545" s="148">
        <v>984.66425937648307</v>
      </c>
      <c r="AH545" s="148">
        <v>-209.63855516666672</v>
      </c>
      <c r="AI545" s="148">
        <v>-120.3344612568502</v>
      </c>
      <c r="AJ545" s="150">
        <v>-1.7221644080480436E-2</v>
      </c>
      <c r="AK545" s="150">
        <v>-8.8299180692731349E-3</v>
      </c>
      <c r="AL545"/>
      <c r="AM545"/>
      <c r="AN545"/>
      <c r="AO545" s="60"/>
      <c r="AP545" s="60"/>
      <c r="AQ545" s="60"/>
      <c r="AR545" s="60"/>
    </row>
    <row r="546" spans="1:44" s="10" customFormat="1" ht="14.25" customHeight="1" thickBot="1">
      <c r="A546" s="60"/>
      <c r="B546" s="54" t="s">
        <v>170</v>
      </c>
      <c r="C546" s="24"/>
      <c r="D546" s="24">
        <v>4382.8126499999998</v>
      </c>
      <c r="E546" s="24">
        <v>4708.84771</v>
      </c>
      <c r="F546" s="24">
        <v>3954.1152300000003</v>
      </c>
      <c r="G546" s="24">
        <v>3601.1327499999998</v>
      </c>
      <c r="H546" s="24">
        <v>3693.6884085000002</v>
      </c>
      <c r="I546" s="24">
        <v>3572.8600541999995</v>
      </c>
      <c r="J546" s="24">
        <v>3385.5578592000002</v>
      </c>
      <c r="K546" s="24">
        <v>3885.2569072999995</v>
      </c>
      <c r="L546" s="24">
        <v>2800.4444881999998</v>
      </c>
      <c r="M546" s="24">
        <v>3846.6034674000002</v>
      </c>
      <c r="N546" s="24">
        <v>3355.5104734000001</v>
      </c>
      <c r="O546" s="24">
        <v>3330.3103711999997</v>
      </c>
      <c r="P546" s="24">
        <v>3990.0873081</v>
      </c>
      <c r="Q546" s="24">
        <v>3282.7698078000003</v>
      </c>
      <c r="R546" s="24">
        <v>3549.2868441999999</v>
      </c>
      <c r="S546" s="24">
        <v>3956.6071664000001</v>
      </c>
      <c r="T546" s="24">
        <v>3822.8677587000002</v>
      </c>
      <c r="U546" s="24">
        <v>3777.9206399066679</v>
      </c>
      <c r="V546" s="24">
        <v>3661.1396674293528</v>
      </c>
      <c r="W546" s="24">
        <v>3649.2909714373391</v>
      </c>
      <c r="X546" s="24">
        <v>3637.5325597685196</v>
      </c>
      <c r="Y546" s="24">
        <v>3625.8634790842816</v>
      </c>
      <c r="Z546" s="24">
        <v>3614.2827862154645</v>
      </c>
      <c r="AA546" s="24">
        <v>3602.7895480567204</v>
      </c>
      <c r="AB546" s="24">
        <v>3591.3828414619475</v>
      </c>
      <c r="AC546" s="24">
        <v>3580.0617531407897</v>
      </c>
      <c r="AD546" s="24">
        <v>3568.8253795561986</v>
      </c>
      <c r="AE546" s="24">
        <v>3557.6728268230299</v>
      </c>
      <c r="AF546" s="24">
        <v>3546.6032106076877</v>
      </c>
      <c r="AG546" s="24">
        <v>3535.6156560287795</v>
      </c>
      <c r="AH546" s="27">
        <v>153.69351886666664</v>
      </c>
      <c r="AI546" s="27">
        <v>-240.63826707122007</v>
      </c>
      <c r="AJ546" s="45">
        <v>4.1637868522490518E-3</v>
      </c>
      <c r="AK546" s="45">
        <v>-5.0521982131814802E-3</v>
      </c>
      <c r="AL546"/>
      <c r="AM546"/>
      <c r="AN546"/>
      <c r="AO546" s="60"/>
      <c r="AP546" s="60"/>
      <c r="AQ546" s="60"/>
      <c r="AR546" s="60"/>
    </row>
    <row r="547" spans="1:44" ht="13.8" thickBot="1">
      <c r="A547" s="78"/>
      <c r="B547" s="53" t="s">
        <v>161</v>
      </c>
      <c r="C547" s="27"/>
      <c r="D547" s="26">
        <v>10055.928195538552</v>
      </c>
      <c r="E547" s="26">
        <v>10766.179663238372</v>
      </c>
      <c r="F547" s="26">
        <v>9.0104113704887503</v>
      </c>
      <c r="G547" s="26">
        <v>8.1803937025420908</v>
      </c>
      <c r="H547" s="26">
        <v>8.3764408137979185</v>
      </c>
      <c r="I547" s="26">
        <v>8.0913813724756825</v>
      </c>
      <c r="J547" s="26">
        <v>7.6556762894834112</v>
      </c>
      <c r="K547" s="26">
        <v>8.7765191642559355</v>
      </c>
      <c r="L547" s="26">
        <v>6.3178871632539435</v>
      </c>
      <c r="M547" s="26">
        <v>8.6600005646353093</v>
      </c>
      <c r="N547" s="26">
        <v>7.5373059504121169</v>
      </c>
      <c r="O547" s="26">
        <v>7.4685705557495776</v>
      </c>
      <c r="P547" s="26">
        <v>8.9310809120094916</v>
      </c>
      <c r="Q547" s="26">
        <v>7.3308858586563268</v>
      </c>
      <c r="R547" s="26">
        <v>7.9183690919161123</v>
      </c>
      <c r="S547" s="26">
        <v>8.8520367408750715</v>
      </c>
      <c r="T547" s="26">
        <v>8.5323807820912272</v>
      </c>
      <c r="U547" s="26">
        <v>8.383186579799867</v>
      </c>
      <c r="V547" s="26">
        <v>8.1006489986932309</v>
      </c>
      <c r="W547" s="26">
        <v>8.1050372138900038</v>
      </c>
      <c r="X547" s="26">
        <v>8.1096601045953971</v>
      </c>
      <c r="Y547" s="26">
        <v>8.1042008444310039</v>
      </c>
      <c r="Z547" s="26">
        <v>8.0868761499017747</v>
      </c>
      <c r="AA547" s="26">
        <v>8.0706260395038321</v>
      </c>
      <c r="AB547" s="26">
        <v>8.0554768764092106</v>
      </c>
      <c r="AC547" s="26">
        <v>8.0412931092003586</v>
      </c>
      <c r="AD547" s="26">
        <v>8.0280646053471756</v>
      </c>
      <c r="AE547" s="26">
        <v>8.0158539072138062</v>
      </c>
      <c r="AF547" s="26">
        <v>8.0046715148242686</v>
      </c>
      <c r="AG547" s="26">
        <v>7.9945429432119353</v>
      </c>
      <c r="AH547" s="26">
        <v>0.21819024202224213</v>
      </c>
      <c r="AI547" s="26">
        <v>-0.43971926174886899</v>
      </c>
      <c r="AJ547" s="48">
        <v>2.6244390681426921E-3</v>
      </c>
      <c r="AK547" s="48">
        <v>-4.1102272642715709E-3</v>
      </c>
    </row>
    <row r="548" spans="1:44" s="60" customFormat="1" ht="14.25" customHeight="1" thickBot="1">
      <c r="B548" s="10" t="s">
        <v>278</v>
      </c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167"/>
      <c r="AI548" s="167"/>
      <c r="AJ548" s="166"/>
      <c r="AK548" s="166"/>
      <c r="AL548"/>
      <c r="AM548"/>
      <c r="AN548"/>
    </row>
    <row r="549" spans="1:44" s="60" customFormat="1" ht="14.25" customHeight="1" thickBot="1">
      <c r="B549" s="9" t="s">
        <v>283</v>
      </c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165"/>
      <c r="AI549" s="165"/>
      <c r="AJ549" s="153"/>
      <c r="AK549" s="153"/>
      <c r="AL549"/>
      <c r="AM549"/>
      <c r="AN549"/>
    </row>
    <row r="550" spans="1:44" s="49" customFormat="1" ht="13.8" thickBot="1">
      <c r="B550" s="192" t="s">
        <v>282</v>
      </c>
      <c r="C550" s="9"/>
      <c r="D550" s="9"/>
      <c r="E550" s="9"/>
      <c r="F550" s="9"/>
      <c r="G550" s="9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56"/>
      <c r="AI550" s="156"/>
      <c r="AJ550" s="153"/>
      <c r="AK550" s="153"/>
      <c r="AL550"/>
      <c r="AM550"/>
      <c r="AN550"/>
    </row>
    <row r="551" spans="1:44" s="60" customFormat="1" ht="14.25" customHeight="1" thickBot="1">
      <c r="B551" s="59" t="s">
        <v>165</v>
      </c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52"/>
      <c r="AI551" s="52"/>
      <c r="AJ551" s="57"/>
      <c r="AK551" s="57"/>
      <c r="AL551"/>
      <c r="AM551"/>
      <c r="AN551"/>
    </row>
    <row r="552" spans="1:44" s="60" customFormat="1" ht="14.25" customHeight="1" thickBot="1">
      <c r="B552" s="59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193"/>
      <c r="AI552" s="194"/>
      <c r="AJ552" s="195"/>
      <c r="AK552" s="196"/>
      <c r="AL552"/>
      <c r="AM552"/>
      <c r="AN552"/>
    </row>
    <row r="553" spans="1:44" s="60" customFormat="1" ht="14.25" customHeight="1" thickBot="1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193"/>
      <c r="AI553" s="194"/>
      <c r="AJ553" s="195"/>
      <c r="AK553" s="196"/>
      <c r="AL553"/>
      <c r="AM553"/>
      <c r="AN553"/>
    </row>
    <row r="554" spans="1:44" s="10" customFormat="1" ht="14.25" customHeight="1" thickBot="1">
      <c r="A554" s="60"/>
      <c r="B554" s="43" t="s">
        <v>250</v>
      </c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212" t="s">
        <v>107</v>
      </c>
      <c r="AI554" s="213"/>
      <c r="AJ554" s="212" t="s">
        <v>124</v>
      </c>
      <c r="AK554" s="213"/>
      <c r="AL554"/>
      <c r="AM554"/>
      <c r="AN554"/>
      <c r="AO554" s="60"/>
      <c r="AP554" s="60"/>
      <c r="AQ554" s="60"/>
      <c r="AR554" s="60"/>
    </row>
    <row r="555" spans="1:44" s="10" customFormat="1" ht="14.25" customHeight="1" thickBot="1">
      <c r="A555" s="60"/>
      <c r="C555" s="142">
        <v>2005</v>
      </c>
      <c r="D555" s="181">
        <v>2006</v>
      </c>
      <c r="E555" s="181">
        <v>2007</v>
      </c>
      <c r="F555" s="181">
        <v>2008</v>
      </c>
      <c r="G555" s="181">
        <v>2009</v>
      </c>
      <c r="H555" s="181">
        <v>2010</v>
      </c>
      <c r="I555" s="181">
        <v>2011</v>
      </c>
      <c r="J555" s="181">
        <v>2012</v>
      </c>
      <c r="K555" s="181">
        <v>2013</v>
      </c>
      <c r="L555" s="181">
        <v>2014</v>
      </c>
      <c r="M555" s="181">
        <v>2015</v>
      </c>
      <c r="N555" s="181">
        <v>2016</v>
      </c>
      <c r="O555" s="181">
        <v>2017</v>
      </c>
      <c r="P555" s="181">
        <v>2018</v>
      </c>
      <c r="Q555" s="181">
        <v>2019</v>
      </c>
      <c r="R555" s="181">
        <v>2020</v>
      </c>
      <c r="S555" s="181">
        <v>2021</v>
      </c>
      <c r="T555" s="181">
        <v>2022</v>
      </c>
      <c r="U555" s="181">
        <v>2023</v>
      </c>
      <c r="V555" s="181">
        <v>2024</v>
      </c>
      <c r="W555" s="181">
        <v>2025</v>
      </c>
      <c r="X555" s="181">
        <v>2026</v>
      </c>
      <c r="Y555" s="181">
        <v>2027</v>
      </c>
      <c r="Z555" s="181">
        <v>2028</v>
      </c>
      <c r="AA555" s="181">
        <v>2029</v>
      </c>
      <c r="AB555" s="181">
        <v>2030</v>
      </c>
      <c r="AC555" s="181">
        <v>2031</v>
      </c>
      <c r="AD555" s="181">
        <v>2032</v>
      </c>
      <c r="AE555" s="181">
        <v>2033</v>
      </c>
      <c r="AF555" s="181">
        <v>2034</v>
      </c>
      <c r="AG555" s="181">
        <v>2035</v>
      </c>
      <c r="AH555" s="204" t="s">
        <v>268</v>
      </c>
      <c r="AI555" s="204" t="s">
        <v>269</v>
      </c>
      <c r="AJ555" s="204" t="s">
        <v>270</v>
      </c>
      <c r="AK555" s="204" t="s">
        <v>271</v>
      </c>
      <c r="AL555"/>
      <c r="AM555"/>
      <c r="AN555"/>
      <c r="AO555" s="60"/>
      <c r="AP555" s="60"/>
      <c r="AQ555" s="60"/>
      <c r="AR555" s="60"/>
    </row>
    <row r="556" spans="1:44" s="10" customFormat="1" ht="14.25" customHeight="1" thickBot="1">
      <c r="A556" s="60"/>
      <c r="B556" s="1" t="s">
        <v>166</v>
      </c>
      <c r="C556" s="24">
        <v>17791.942000000003</v>
      </c>
      <c r="D556" s="24">
        <v>16034.14</v>
      </c>
      <c r="E556" s="24">
        <v>16175.9</v>
      </c>
      <c r="F556" s="24">
        <v>15499.130000000001</v>
      </c>
      <c r="G556" s="24">
        <v>17350.440000000002</v>
      </c>
      <c r="H556" s="24">
        <v>16548.119500000001</v>
      </c>
      <c r="I556" s="24">
        <v>15837.4797</v>
      </c>
      <c r="J556" s="24">
        <v>15299.366200000002</v>
      </c>
      <c r="K556" s="24">
        <v>14705.020200000001</v>
      </c>
      <c r="L556" s="24">
        <v>17054.262599999998</v>
      </c>
      <c r="M556" s="24">
        <v>18324.785600000003</v>
      </c>
      <c r="N556" s="24">
        <v>18197.923699999999</v>
      </c>
      <c r="O556" s="24">
        <v>18263.648000000001</v>
      </c>
      <c r="P556" s="24">
        <v>16666.767399999997</v>
      </c>
      <c r="Q556" s="24">
        <v>17277.232500000002</v>
      </c>
      <c r="R556" s="24">
        <v>16901.0353</v>
      </c>
      <c r="S556" s="24">
        <v>18771.199399999998</v>
      </c>
      <c r="T556" s="24">
        <v>16203.8105</v>
      </c>
      <c r="U556" s="24">
        <v>16868</v>
      </c>
      <c r="V556" s="24">
        <v>17700</v>
      </c>
      <c r="W556" s="24">
        <v>17735.542433903374</v>
      </c>
      <c r="X556" s="24">
        <v>17771.084867806749</v>
      </c>
      <c r="Y556" s="24">
        <v>17806.627301710119</v>
      </c>
      <c r="Z556" s="24">
        <v>17842.169735613494</v>
      </c>
      <c r="AA556" s="24">
        <v>17877.712169516868</v>
      </c>
      <c r="AB556" s="24">
        <v>17913.254603420239</v>
      </c>
      <c r="AC556" s="24">
        <v>17948.797037323613</v>
      </c>
      <c r="AD556" s="24">
        <v>17984.339471226987</v>
      </c>
      <c r="AE556" s="24">
        <v>18019.881905130362</v>
      </c>
      <c r="AF556" s="24">
        <v>18055.424339033736</v>
      </c>
      <c r="AG556" s="24">
        <v>18126.509206840485</v>
      </c>
      <c r="AH556" s="27">
        <v>986.76866666666501</v>
      </c>
      <c r="AI556" s="198">
        <v>1178.1641401738198</v>
      </c>
      <c r="AJ556" s="45">
        <v>6.0166109099064613E-3</v>
      </c>
      <c r="AK556" s="45">
        <v>5.1830218552189056E-3</v>
      </c>
      <c r="AL556"/>
      <c r="AM556"/>
      <c r="AN556"/>
      <c r="AO556" s="60"/>
      <c r="AP556" s="60"/>
      <c r="AQ556" s="60"/>
      <c r="AR556" s="60"/>
    </row>
    <row r="557" spans="1:44" s="51" customFormat="1" ht="14.25" customHeight="1" thickBot="1">
      <c r="A557" s="96"/>
      <c r="B557" s="1" t="s">
        <v>158</v>
      </c>
      <c r="C557" s="24">
        <v>7629.4380000000001</v>
      </c>
      <c r="D557" s="24">
        <v>7068.195999999999</v>
      </c>
      <c r="E557" s="24">
        <v>7537.52</v>
      </c>
      <c r="F557" s="24">
        <v>5661.03</v>
      </c>
      <c r="G557" s="24">
        <v>6524.4600000000019</v>
      </c>
      <c r="H557" s="24">
        <v>6715.5695000000005</v>
      </c>
      <c r="I557" s="24">
        <v>6988.4796999999999</v>
      </c>
      <c r="J557" s="24">
        <v>6863.1662000000015</v>
      </c>
      <c r="K557" s="24">
        <v>7200.5002000000004</v>
      </c>
      <c r="L557" s="24">
        <v>7284.5625999999984</v>
      </c>
      <c r="M557" s="24">
        <v>7173.5556000000015</v>
      </c>
      <c r="N557" s="24">
        <v>7457.5936999999994</v>
      </c>
      <c r="O557" s="24">
        <v>7158.5379999999996</v>
      </c>
      <c r="P557" s="24">
        <v>7172.7673999999979</v>
      </c>
      <c r="Q557" s="24">
        <v>6934.232500000001</v>
      </c>
      <c r="R557" s="24">
        <v>6907.0352999999986</v>
      </c>
      <c r="S557" s="24">
        <v>6955.1993999999995</v>
      </c>
      <c r="T557" s="24">
        <v>6351.8104999999996</v>
      </c>
      <c r="U557" s="24">
        <v>6300</v>
      </c>
      <c r="V557" s="24">
        <v>6700</v>
      </c>
      <c r="W557" s="24">
        <v>6685.5424339033734</v>
      </c>
      <c r="X557" s="24">
        <v>6671.0848678067468</v>
      </c>
      <c r="Y557" s="24">
        <v>6656.6273017101203</v>
      </c>
      <c r="Z557" s="24">
        <v>6642.1697356134937</v>
      </c>
      <c r="AA557" s="24">
        <v>6627.7121695168671</v>
      </c>
      <c r="AB557" s="24">
        <v>6613.2546034202405</v>
      </c>
      <c r="AC557" s="24">
        <v>6598.7970373236139</v>
      </c>
      <c r="AD557" s="24">
        <v>6584.3394712269874</v>
      </c>
      <c r="AE557" s="24">
        <v>6569.8819051303608</v>
      </c>
      <c r="AF557" s="24">
        <v>6555.4243390337342</v>
      </c>
      <c r="AG557" s="24">
        <v>6526.5092068404856</v>
      </c>
      <c r="AH557" s="156">
        <v>231.09049999999752</v>
      </c>
      <c r="AI557" s="199">
        <v>-405.64652649284744</v>
      </c>
      <c r="AJ557" s="153">
        <v>3.3961873853110003E-3</v>
      </c>
      <c r="AK557" s="153">
        <v>-4.6276144385499762E-3</v>
      </c>
      <c r="AL557"/>
      <c r="AM557"/>
      <c r="AN557"/>
      <c r="AO557" s="96"/>
      <c r="AP557" s="96"/>
      <c r="AQ557" s="96"/>
      <c r="AR557" s="96"/>
    </row>
    <row r="558" spans="1:44" s="51" customFormat="1" ht="14.25" customHeight="1" thickBot="1">
      <c r="A558" s="96"/>
      <c r="B558" s="113" t="s">
        <v>160</v>
      </c>
      <c r="C558" s="148">
        <v>372.43525900000003</v>
      </c>
      <c r="D558" s="148">
        <v>379.65291400000001</v>
      </c>
      <c r="E558" s="148">
        <v>474.02305799999999</v>
      </c>
      <c r="F558" s="148">
        <v>475.49692700000003</v>
      </c>
      <c r="G558" s="148">
        <v>524.105053</v>
      </c>
      <c r="H558" s="148">
        <v>492.14606099999997</v>
      </c>
      <c r="I558" s="148">
        <v>443.56147900000002</v>
      </c>
      <c r="J558" s="148">
        <v>423.77730699999995</v>
      </c>
      <c r="K558" s="148">
        <v>412.62830400000001</v>
      </c>
      <c r="L558" s="148">
        <v>452.83992999999998</v>
      </c>
      <c r="M558" s="148">
        <v>445.47760499999998</v>
      </c>
      <c r="N558" s="148">
        <v>480.69257299999998</v>
      </c>
      <c r="O558" s="148">
        <v>527.85000300000002</v>
      </c>
      <c r="P558" s="148">
        <v>575.68587500000001</v>
      </c>
      <c r="Q558" s="148">
        <v>583.16005400000006</v>
      </c>
      <c r="R558" s="148">
        <v>620.69463100000007</v>
      </c>
      <c r="S558" s="148">
        <v>705.17982799999993</v>
      </c>
      <c r="T558" s="148">
        <v>795.14372900000001</v>
      </c>
      <c r="U558" s="148">
        <v>847.77468898359393</v>
      </c>
      <c r="V558" s="148">
        <v>851.85272594748994</v>
      </c>
      <c r="W558" s="148">
        <v>853.70545189497989</v>
      </c>
      <c r="X558" s="148">
        <v>855.55817784246983</v>
      </c>
      <c r="Y558" s="148">
        <v>857.41090378995978</v>
      </c>
      <c r="Z558" s="148">
        <v>859.26362973744972</v>
      </c>
      <c r="AA558" s="148">
        <v>861.11635568493966</v>
      </c>
      <c r="AB558" s="148">
        <v>862.96908163242961</v>
      </c>
      <c r="AC558" s="148">
        <v>864.82180757991955</v>
      </c>
      <c r="AD558" s="148">
        <v>866.67453352740949</v>
      </c>
      <c r="AE558" s="148">
        <v>868.52725947489944</v>
      </c>
      <c r="AF558" s="148">
        <v>870.37998542238938</v>
      </c>
      <c r="AG558" s="148">
        <v>874.08543731736859</v>
      </c>
      <c r="AH558" s="148">
        <v>165.94334866666662</v>
      </c>
      <c r="AI558" s="202">
        <v>237.74059965070194</v>
      </c>
      <c r="AJ558" s="150">
        <v>3.0676523128781552E-2</v>
      </c>
      <c r="AK558" s="150">
        <v>2.4718837512786251E-2</v>
      </c>
      <c r="AL558"/>
      <c r="AM558"/>
      <c r="AN558"/>
      <c r="AO558" s="96"/>
      <c r="AP558" s="96"/>
      <c r="AQ558" s="96"/>
      <c r="AR558" s="96"/>
    </row>
    <row r="559" spans="1:44" s="51" customFormat="1" ht="14.25" customHeight="1" thickBot="1">
      <c r="A559" s="96"/>
      <c r="B559" s="113" t="s">
        <v>159</v>
      </c>
      <c r="C559" s="148">
        <v>518.87814900000001</v>
      </c>
      <c r="D559" s="148">
        <v>524.94634799999994</v>
      </c>
      <c r="E559" s="148">
        <v>528.91738300000009</v>
      </c>
      <c r="F559" s="148">
        <v>598.14061500000003</v>
      </c>
      <c r="G559" s="148">
        <v>537.44260499999996</v>
      </c>
      <c r="H559" s="148">
        <v>506.167843</v>
      </c>
      <c r="I559" s="148">
        <v>578.61935400000004</v>
      </c>
      <c r="J559" s="148">
        <v>627.54001300000004</v>
      </c>
      <c r="K559" s="148">
        <v>730.15051300000005</v>
      </c>
      <c r="L559" s="148">
        <v>668.60553599999992</v>
      </c>
      <c r="M559" s="148">
        <v>565.036565</v>
      </c>
      <c r="N559" s="148">
        <v>522.09400199999993</v>
      </c>
      <c r="O559" s="148">
        <v>492.253649</v>
      </c>
      <c r="P559" s="148">
        <v>482.28487000000001</v>
      </c>
      <c r="Q559" s="148">
        <v>461.09440699999999</v>
      </c>
      <c r="R559" s="148">
        <v>441.70532299999996</v>
      </c>
      <c r="S559" s="148">
        <v>378.183762</v>
      </c>
      <c r="T559" s="148">
        <v>358.55361900000003</v>
      </c>
      <c r="U559" s="148">
        <v>344.5832914979751</v>
      </c>
      <c r="V559" s="148">
        <v>356.81297699199996</v>
      </c>
      <c r="W559" s="148">
        <v>353.95847317606393</v>
      </c>
      <c r="X559" s="148">
        <v>351.12680539065542</v>
      </c>
      <c r="Y559" s="148">
        <v>348.31779094753017</v>
      </c>
      <c r="Z559" s="148">
        <v>345.53124861994991</v>
      </c>
      <c r="AA559" s="148">
        <v>342.76699863099032</v>
      </c>
      <c r="AB559" s="148">
        <v>340.02486264194238</v>
      </c>
      <c r="AC559" s="148">
        <v>337.30466374080686</v>
      </c>
      <c r="AD559" s="148">
        <v>334.60622643088038</v>
      </c>
      <c r="AE559" s="148">
        <v>331.92937661943336</v>
      </c>
      <c r="AF559" s="148">
        <v>329.27394160647788</v>
      </c>
      <c r="AG559" s="148">
        <v>326.63975007362603</v>
      </c>
      <c r="AH559" s="139">
        <v>-144.40636066666673</v>
      </c>
      <c r="AI559" s="200">
        <v>-100.35474725970732</v>
      </c>
      <c r="AJ559" s="150">
        <v>-2.871174093483464E-2</v>
      </c>
      <c r="AK559" s="150">
        <v>-2.039780295946958E-2</v>
      </c>
      <c r="AL559"/>
      <c r="AM559"/>
      <c r="AN559"/>
      <c r="AO559" s="96"/>
      <c r="AP559" s="96"/>
      <c r="AQ559" s="96"/>
      <c r="AR559" s="96"/>
    </row>
    <row r="560" spans="1:44" s="10" customFormat="1" ht="14.25" customHeight="1" thickBot="1">
      <c r="A560" s="60"/>
      <c r="B560" s="62" t="s">
        <v>167</v>
      </c>
      <c r="C560" s="24">
        <v>7482.9951099999998</v>
      </c>
      <c r="D560" s="24">
        <v>6922.9025659999988</v>
      </c>
      <c r="E560" s="24">
        <v>7482.6256750000002</v>
      </c>
      <c r="F560" s="24">
        <v>5538.3863119999996</v>
      </c>
      <c r="G560" s="24">
        <v>6511.1224480000019</v>
      </c>
      <c r="H560" s="24">
        <v>6701.5477180000007</v>
      </c>
      <c r="I560" s="24">
        <v>6853.4218249999994</v>
      </c>
      <c r="J560" s="24">
        <v>6659.403494000002</v>
      </c>
      <c r="K560" s="24">
        <v>6882.9779909999997</v>
      </c>
      <c r="L560" s="24">
        <v>7068.7969939999984</v>
      </c>
      <c r="M560" s="24">
        <v>7053.9966400000012</v>
      </c>
      <c r="N560" s="24">
        <v>7416.1922709999999</v>
      </c>
      <c r="O560" s="24">
        <v>7194.1343539999998</v>
      </c>
      <c r="P560" s="24">
        <v>7266.1684049999976</v>
      </c>
      <c r="Q560" s="24">
        <v>7056.2981470000013</v>
      </c>
      <c r="R560" s="24">
        <v>7086.0246079999988</v>
      </c>
      <c r="S560" s="24">
        <v>7282.1954660000001</v>
      </c>
      <c r="T560" s="24">
        <v>6788.4006099999997</v>
      </c>
      <c r="U560" s="24">
        <v>6803.1913974856197</v>
      </c>
      <c r="V560" s="24">
        <v>7195.0397489554907</v>
      </c>
      <c r="W560" s="24">
        <v>7185.2894126222891</v>
      </c>
      <c r="X560" s="24">
        <v>7175.5162402585611</v>
      </c>
      <c r="Y560" s="24">
        <v>7165.7204145525502</v>
      </c>
      <c r="Z560" s="24">
        <v>7155.9021167309938</v>
      </c>
      <c r="AA560" s="24">
        <v>7146.0615265708166</v>
      </c>
      <c r="AB560" s="24">
        <v>7136.1988224107272</v>
      </c>
      <c r="AC560" s="24">
        <v>7126.3141811627265</v>
      </c>
      <c r="AD560" s="24">
        <v>7116.4077783235171</v>
      </c>
      <c r="AE560" s="24">
        <v>7106.479787985827</v>
      </c>
      <c r="AF560" s="24">
        <v>7096.5303828496453</v>
      </c>
      <c r="AG560" s="24">
        <v>7073.9548940842287</v>
      </c>
      <c r="AH560" s="56">
        <v>512.1391666666641</v>
      </c>
      <c r="AI560" s="203">
        <v>-62.208825915770831</v>
      </c>
      <c r="AJ560" s="48">
        <v>7.475020924251119E-3</v>
      </c>
      <c r="AK560" s="48">
        <v>-6.7328273357647461E-4</v>
      </c>
      <c r="AL560"/>
      <c r="AM560"/>
      <c r="AN560"/>
      <c r="AO560" s="60"/>
      <c r="AP560" s="60"/>
      <c r="AQ560" s="60"/>
      <c r="AR560" s="60"/>
    </row>
    <row r="561" spans="1:44" ht="13.8" thickBot="1">
      <c r="A561" s="78"/>
      <c r="B561" s="53" t="s">
        <v>168</v>
      </c>
      <c r="C561" s="26">
        <v>17.223135521859849</v>
      </c>
      <c r="D561" s="26">
        <v>15.883912151345456</v>
      </c>
      <c r="E561" s="26">
        <v>17.108069177673684</v>
      </c>
      <c r="F561" s="26">
        <v>12.62055759558733</v>
      </c>
      <c r="G561" s="26">
        <v>14.790775227627936</v>
      </c>
      <c r="H561" s="26">
        <v>15.197578033785984</v>
      </c>
      <c r="I561" s="26">
        <v>15.520800941345557</v>
      </c>
      <c r="J561" s="26">
        <v>15.058740553666327</v>
      </c>
      <c r="K561" s="26">
        <v>15.548157994819279</v>
      </c>
      <c r="L561" s="26">
        <v>15.947419053018262</v>
      </c>
      <c r="M561" s="26">
        <v>15.880923366043234</v>
      </c>
      <c r="N561" s="26">
        <v>16.658601001763348</v>
      </c>
      <c r="O561" s="26">
        <v>16.133601382933744</v>
      </c>
      <c r="P561" s="26">
        <v>16.263989465494554</v>
      </c>
      <c r="Q561" s="26">
        <v>15.75770441698198</v>
      </c>
      <c r="R561" s="26">
        <v>15.808741503165594</v>
      </c>
      <c r="S561" s="26">
        <v>16.258562399433266</v>
      </c>
      <c r="T561" s="26">
        <v>15.121063072740785</v>
      </c>
      <c r="U561" s="26">
        <v>15.066021885156283</v>
      </c>
      <c r="V561" s="26">
        <v>15.919767294444245</v>
      </c>
      <c r="W561" s="26">
        <v>15.958452898847851</v>
      </c>
      <c r="X561" s="26">
        <v>15.997381969057701</v>
      </c>
      <c r="Y561" s="26">
        <v>16.016167671387219</v>
      </c>
      <c r="Z561" s="26">
        <v>16.01116945788803</v>
      </c>
      <c r="AA561" s="26">
        <v>16.00792648778134</v>
      </c>
      <c r="AB561" s="26">
        <v>16.006504217742371</v>
      </c>
      <c r="AC561" s="26">
        <v>16.006645993943298</v>
      </c>
      <c r="AD561" s="26">
        <v>15.956071251846451</v>
      </c>
      <c r="AE561" s="26">
        <v>16.011731979843386</v>
      </c>
      <c r="AF561" s="26">
        <v>16.016845199874581</v>
      </c>
      <c r="AG561" s="26">
        <v>15.995244302832749</v>
      </c>
      <c r="AH561" s="26">
        <v>0.9259715015001948</v>
      </c>
      <c r="AI561" s="203">
        <v>5.3574862972471493E-2</v>
      </c>
      <c r="AJ561" s="48">
        <v>6.0019617768873879E-3</v>
      </c>
      <c r="AK561" s="48">
        <v>2.5811379547313607E-4</v>
      </c>
    </row>
    <row r="562" spans="1:44" s="10" customFormat="1" ht="14.25" customHeight="1" thickBot="1">
      <c r="A562" s="60"/>
      <c r="B562" s="54" t="s">
        <v>169</v>
      </c>
      <c r="C562" s="24">
        <v>10162.504000000001</v>
      </c>
      <c r="D562" s="24">
        <v>8965.9440000000013</v>
      </c>
      <c r="E562" s="24">
        <v>8638.3799999999992</v>
      </c>
      <c r="F562" s="24">
        <v>9838.1</v>
      </c>
      <c r="G562" s="24">
        <v>10825.98</v>
      </c>
      <c r="H562" s="24">
        <v>9832.5499999999993</v>
      </c>
      <c r="I562" s="24">
        <v>8849</v>
      </c>
      <c r="J562" s="24">
        <v>8436.2000000000007</v>
      </c>
      <c r="K562" s="24">
        <v>7504.52</v>
      </c>
      <c r="L562" s="24">
        <v>9769.7000000000007</v>
      </c>
      <c r="M562" s="24">
        <v>11151.23</v>
      </c>
      <c r="N562" s="24">
        <v>10740.33</v>
      </c>
      <c r="O562" s="24">
        <v>11105.11</v>
      </c>
      <c r="P562" s="24">
        <v>9494</v>
      </c>
      <c r="Q562" s="24">
        <v>10343</v>
      </c>
      <c r="R562" s="24">
        <v>9994</v>
      </c>
      <c r="S562" s="24">
        <v>11816</v>
      </c>
      <c r="T562" s="24">
        <v>9852</v>
      </c>
      <c r="U562" s="24">
        <v>10568</v>
      </c>
      <c r="V562" s="24">
        <v>11000</v>
      </c>
      <c r="W562" s="24">
        <v>11050</v>
      </c>
      <c r="X562" s="24">
        <v>11100</v>
      </c>
      <c r="Y562" s="24">
        <v>11150</v>
      </c>
      <c r="Z562" s="24">
        <v>11200</v>
      </c>
      <c r="AA562" s="24">
        <v>11250</v>
      </c>
      <c r="AB562" s="24">
        <v>11300</v>
      </c>
      <c r="AC562" s="24">
        <v>11350</v>
      </c>
      <c r="AD562" s="24">
        <v>11400</v>
      </c>
      <c r="AE562" s="24">
        <v>11450</v>
      </c>
      <c r="AF562" s="24">
        <v>11500</v>
      </c>
      <c r="AG562" s="24">
        <v>11600</v>
      </c>
      <c r="AH562" s="24">
        <v>556.44999999999891</v>
      </c>
      <c r="AI562" s="201">
        <v>1537</v>
      </c>
      <c r="AJ562" s="45">
        <v>5.7046394612176865E-3</v>
      </c>
      <c r="AK562" s="45">
        <v>1.0993820993964398E-2</v>
      </c>
      <c r="AL562"/>
      <c r="AM562"/>
      <c r="AN562"/>
      <c r="AO562" s="60"/>
      <c r="AP562" s="60"/>
      <c r="AQ562" s="60"/>
      <c r="AR562" s="60"/>
    </row>
    <row r="563" spans="1:44" s="51" customFormat="1" ht="14.25" customHeight="1" thickBot="1">
      <c r="A563" s="96"/>
      <c r="B563" s="113" t="s">
        <v>164</v>
      </c>
      <c r="C563" s="148">
        <v>1784.0808493899999</v>
      </c>
      <c r="D563" s="148">
        <v>1259.4458732800001</v>
      </c>
      <c r="E563" s="148">
        <v>2124.7783236300002</v>
      </c>
      <c r="F563" s="148">
        <v>2415.11546</v>
      </c>
      <c r="G563" s="148">
        <v>2501.8144994500003</v>
      </c>
      <c r="H563" s="148">
        <v>2743.0028380899998</v>
      </c>
      <c r="I563" s="148">
        <v>2734.8807897600004</v>
      </c>
      <c r="J563" s="148">
        <v>2459.8882460099999</v>
      </c>
      <c r="K563" s="148">
        <v>2070.7418814399998</v>
      </c>
      <c r="L563" s="148">
        <v>2212.0189755800002</v>
      </c>
      <c r="M563" s="148">
        <v>2367.5009199500005</v>
      </c>
      <c r="N563" s="148">
        <v>2738.96693753</v>
      </c>
      <c r="O563" s="148">
        <v>2165.83186355</v>
      </c>
      <c r="P563" s="148">
        <v>2081.9442943000004</v>
      </c>
      <c r="Q563" s="148">
        <v>2129.7790134399997</v>
      </c>
      <c r="R563" s="148">
        <v>2371.1457069200005</v>
      </c>
      <c r="S563" s="148">
        <v>3064.0015484699998</v>
      </c>
      <c r="T563" s="148">
        <v>2576.8711425299998</v>
      </c>
      <c r="U563" s="148">
        <v>3551.4529216855531</v>
      </c>
      <c r="V563" s="148">
        <v>2489.189652276154</v>
      </c>
      <c r="W563" s="148">
        <v>2478.379304552308</v>
      </c>
      <c r="X563" s="148">
        <v>2467.568956828462</v>
      </c>
      <c r="Y563" s="148">
        <v>2456.758609104616</v>
      </c>
      <c r="Z563" s="148">
        <v>2445.94826138077</v>
      </c>
      <c r="AA563" s="148">
        <v>2435.137913656924</v>
      </c>
      <c r="AB563" s="148">
        <v>2424.3275659330779</v>
      </c>
      <c r="AC563" s="148">
        <v>2413.5172182092319</v>
      </c>
      <c r="AD563" s="148">
        <v>2402.7068704853859</v>
      </c>
      <c r="AE563" s="148">
        <v>2391.8965227615399</v>
      </c>
      <c r="AF563" s="148">
        <v>2381.0861750376939</v>
      </c>
      <c r="AG563" s="148">
        <v>2359.4654795900001</v>
      </c>
      <c r="AH563" s="139">
        <v>-206.26255744333412</v>
      </c>
      <c r="AI563" s="200">
        <v>0.20019196000066586</v>
      </c>
      <c r="AJ563" s="150">
        <v>-8.3463733203795742E-3</v>
      </c>
      <c r="AK563" s="150">
        <v>6.5269380953303369E-6</v>
      </c>
      <c r="AL563"/>
      <c r="AM563"/>
      <c r="AN563"/>
      <c r="AO563" s="96"/>
      <c r="AP563" s="96"/>
      <c r="AQ563" s="96"/>
      <c r="AR563" s="96"/>
    </row>
    <row r="564" spans="1:44" s="51" customFormat="1" ht="14.25" customHeight="1" thickBot="1">
      <c r="A564" s="96"/>
      <c r="B564" s="113" t="s">
        <v>163</v>
      </c>
      <c r="C564" s="148">
        <v>3321.2068447199999</v>
      </c>
      <c r="D564" s="148">
        <v>3716.22893884</v>
      </c>
      <c r="E564" s="148">
        <v>3979.5431892299998</v>
      </c>
      <c r="F564" s="148">
        <v>3666.3979153400001</v>
      </c>
      <c r="G564" s="148">
        <v>3473.88416263</v>
      </c>
      <c r="H564" s="148">
        <v>3641.2789071200004</v>
      </c>
      <c r="I564" s="148">
        <v>3871.4811057700003</v>
      </c>
      <c r="J564" s="148">
        <v>3537.3123104400001</v>
      </c>
      <c r="K564" s="148">
        <v>3826.3436318900003</v>
      </c>
      <c r="L564" s="148">
        <v>3617.9728014400002</v>
      </c>
      <c r="M564" s="148">
        <v>3913.3612894400003</v>
      </c>
      <c r="N564" s="148">
        <v>4084.7565838099999</v>
      </c>
      <c r="O564" s="148">
        <v>4168.9193210900012</v>
      </c>
      <c r="P564" s="148">
        <v>4391.8014179000002</v>
      </c>
      <c r="Q564" s="148">
        <v>4626.6051637700011</v>
      </c>
      <c r="R564" s="148">
        <v>4717.20595701</v>
      </c>
      <c r="S564" s="148">
        <v>4431.1063501300005</v>
      </c>
      <c r="T564" s="148">
        <v>4365.4726240300006</v>
      </c>
      <c r="U564" s="148">
        <v>3761.6846244497906</v>
      </c>
      <c r="V564" s="148">
        <v>4450.1349153460242</v>
      </c>
      <c r="W564" s="148">
        <v>4500.2698306920483</v>
      </c>
      <c r="X564" s="148">
        <v>4550.4047460380725</v>
      </c>
      <c r="Y564" s="148">
        <v>4600.5396613840967</v>
      </c>
      <c r="Z564" s="148">
        <v>4650.6745767301209</v>
      </c>
      <c r="AA564" s="148">
        <v>4700.809492076145</v>
      </c>
      <c r="AB564" s="148">
        <v>4750.9444074221692</v>
      </c>
      <c r="AC564" s="148">
        <v>4801.0793227681934</v>
      </c>
      <c r="AD564" s="148">
        <v>4851.2142381142176</v>
      </c>
      <c r="AE564" s="148">
        <v>4901.3491534602417</v>
      </c>
      <c r="AF564" s="148">
        <v>4951.4840688062659</v>
      </c>
      <c r="AG564" s="148">
        <v>5051.7538994983179</v>
      </c>
      <c r="AH564" s="148">
        <v>868.17459963333522</v>
      </c>
      <c r="AI564" s="202">
        <v>568.58292223164972</v>
      </c>
      <c r="AJ564" s="150">
        <v>2.175728666472021E-2</v>
      </c>
      <c r="AK564" s="150">
        <v>9.2273027339295766E-3</v>
      </c>
      <c r="AL564"/>
      <c r="AM564"/>
      <c r="AN564"/>
      <c r="AO564" s="96"/>
      <c r="AP564" s="96"/>
      <c r="AQ564" s="96"/>
      <c r="AR564" s="96"/>
    </row>
    <row r="565" spans="1:44" s="10" customFormat="1" ht="14.25" customHeight="1" thickBot="1">
      <c r="A565" s="60"/>
      <c r="B565" s="54" t="s">
        <v>170</v>
      </c>
      <c r="C565" s="24">
        <v>8625.3780046700012</v>
      </c>
      <c r="D565" s="24">
        <v>6509.1609344400003</v>
      </c>
      <c r="E565" s="24">
        <v>6783.6151343999991</v>
      </c>
      <c r="F565" s="24">
        <v>8586.8175446599998</v>
      </c>
      <c r="G565" s="24">
        <v>9853.9103368199994</v>
      </c>
      <c r="H565" s="24">
        <v>8934.2739309699991</v>
      </c>
      <c r="I565" s="24">
        <v>7712.3996839899992</v>
      </c>
      <c r="J565" s="24">
        <v>7358.77593557</v>
      </c>
      <c r="K565" s="24">
        <v>5748.9182495500008</v>
      </c>
      <c r="L565" s="24">
        <v>8363.7461741400002</v>
      </c>
      <c r="M565" s="24">
        <v>9605.3696305099984</v>
      </c>
      <c r="N565" s="24">
        <v>9394.54035372</v>
      </c>
      <c r="O565" s="24">
        <v>9102.0225424599994</v>
      </c>
      <c r="P565" s="24">
        <v>7184.1428763999993</v>
      </c>
      <c r="Q565" s="24">
        <v>7846.1738496699991</v>
      </c>
      <c r="R565" s="24">
        <v>7647.9397499100005</v>
      </c>
      <c r="S565" s="24">
        <v>10448.89519834</v>
      </c>
      <c r="T565" s="24">
        <v>8063.3985184999983</v>
      </c>
      <c r="U565" s="24">
        <v>10357.768297235763</v>
      </c>
      <c r="V565" s="24">
        <v>9039.0547369301312</v>
      </c>
      <c r="W565" s="24">
        <v>9028.1094738602606</v>
      </c>
      <c r="X565" s="24">
        <v>9017.1642107903899</v>
      </c>
      <c r="Y565" s="24">
        <v>9006.2189477205193</v>
      </c>
      <c r="Z565" s="24">
        <v>8995.2736846506486</v>
      </c>
      <c r="AA565" s="24">
        <v>8984.328421580778</v>
      </c>
      <c r="AB565" s="24">
        <v>8973.3831585109074</v>
      </c>
      <c r="AC565" s="24">
        <v>8962.4378954410386</v>
      </c>
      <c r="AD565" s="24">
        <v>8951.4926323711697</v>
      </c>
      <c r="AE565" s="24">
        <v>8940.5473693012991</v>
      </c>
      <c r="AF565" s="24">
        <v>8929.6021062314285</v>
      </c>
      <c r="AG565" s="24">
        <v>8907.7115800916836</v>
      </c>
      <c r="AH565" s="24">
        <v>-558.65968051332948</v>
      </c>
      <c r="AI565" s="201">
        <v>1055.2075407316815</v>
      </c>
      <c r="AJ565" s="45">
        <v>-6.8491738473862585E-3</v>
      </c>
      <c r="AK565" s="45">
        <v>9.7460249646357244E-3</v>
      </c>
      <c r="AL565"/>
      <c r="AM565"/>
      <c r="AN565"/>
      <c r="AO565" s="60"/>
      <c r="AP565" s="60"/>
      <c r="AQ565" s="60"/>
      <c r="AR565" s="60"/>
    </row>
    <row r="566" spans="1:44" s="10" customFormat="1" ht="14.25" customHeight="1" thickBot="1">
      <c r="A566" s="78"/>
      <c r="B566" s="53" t="s">
        <v>168</v>
      </c>
      <c r="C566" s="26">
        <v>19.852485818569583</v>
      </c>
      <c r="D566" s="26">
        <v>14.934623082721382</v>
      </c>
      <c r="E566" s="26">
        <v>15.509870737190036</v>
      </c>
      <c r="F566" s="26">
        <v>19.567148133089876</v>
      </c>
      <c r="G566" s="26">
        <v>22.384308399832456</v>
      </c>
      <c r="H566" s="26">
        <v>20.260890611349431</v>
      </c>
      <c r="I566" s="26">
        <v>17.466110117234052</v>
      </c>
      <c r="J566" s="26">
        <v>16.640213752801294</v>
      </c>
      <c r="K566" s="26">
        <v>12.98639765522727</v>
      </c>
      <c r="L566" s="26">
        <v>18.868863429704099</v>
      </c>
      <c r="M566" s="26">
        <v>21.624923683639334</v>
      </c>
      <c r="N566" s="26">
        <v>21.102459810751878</v>
      </c>
      <c r="O566" s="26">
        <v>20.412240896902045</v>
      </c>
      <c r="P566" s="26">
        <v>16.080390316851922</v>
      </c>
      <c r="Q566" s="26">
        <v>17.521607754048524</v>
      </c>
      <c r="R566" s="26">
        <v>17.062359958729648</v>
      </c>
      <c r="S566" s="26">
        <v>23.328680942515849</v>
      </c>
      <c r="T566" s="26">
        <v>17.961102266014187</v>
      </c>
      <c r="U566" s="26">
        <v>22.937817669690485</v>
      </c>
      <c r="V566" s="26">
        <v>19.999840583863577</v>
      </c>
      <c r="W566" s="26">
        <v>20.051337048602001</v>
      </c>
      <c r="X566" s="26">
        <v>20.10322537469899</v>
      </c>
      <c r="Y566" s="26">
        <v>20.129882887835709</v>
      </c>
      <c r="Z566" s="26">
        <v>20.12672182145733</v>
      </c>
      <c r="AA566" s="26">
        <v>20.125836921497211</v>
      </c>
      <c r="AB566" s="26">
        <v>20.127311324770762</v>
      </c>
      <c r="AC566" s="26">
        <v>20.130823170024797</v>
      </c>
      <c r="AD566" s="26">
        <v>20.136362394929378</v>
      </c>
      <c r="AE566" s="26">
        <v>20.144101228903935</v>
      </c>
      <c r="AF566" s="26">
        <v>20.154081912709408</v>
      </c>
      <c r="AG566" s="26">
        <v>20.141635766138698</v>
      </c>
      <c r="AH566" s="27">
        <v>-1.5830262942936599</v>
      </c>
      <c r="AI566" s="201">
        <v>2.6266124398745738</v>
      </c>
      <c r="AJ566" s="45">
        <v>-8.6153956620479422E-3</v>
      </c>
      <c r="AK566" s="45">
        <v>1.0806442736079669E-2</v>
      </c>
      <c r="AL566"/>
      <c r="AM566"/>
      <c r="AN566"/>
      <c r="AO566" s="60"/>
      <c r="AP566" s="60"/>
      <c r="AQ566" s="60"/>
      <c r="AR566" s="60"/>
    </row>
    <row r="567" spans="1:44" s="60" customFormat="1" ht="14.25" customHeight="1" thickBot="1">
      <c r="B567" s="60" t="s">
        <v>278</v>
      </c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52"/>
      <c r="AI567" s="52"/>
      <c r="AJ567" s="57"/>
      <c r="AK567" s="57"/>
      <c r="AL567"/>
      <c r="AM567"/>
      <c r="AN567"/>
    </row>
    <row r="568" spans="1:44" s="49" customFormat="1" ht="13.8" thickBot="1">
      <c r="B568" s="9" t="s">
        <v>284</v>
      </c>
      <c r="C568" s="9"/>
      <c r="D568" s="9"/>
      <c r="E568" s="9"/>
      <c r="F568" s="9"/>
      <c r="G568" s="9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55"/>
      <c r="AI568" s="155"/>
      <c r="AJ568" s="57"/>
      <c r="AK568" s="57"/>
      <c r="AL568"/>
      <c r="AM568"/>
      <c r="AN568"/>
    </row>
    <row r="569" spans="1:44" ht="13.8" thickBot="1">
      <c r="A569" s="78"/>
      <c r="B569" s="197" t="s">
        <v>282</v>
      </c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52"/>
      <c r="AI569" s="52"/>
      <c r="AJ569" s="57"/>
      <c r="AK569" s="57"/>
    </row>
    <row r="570" spans="1:44" ht="13.8" thickBot="1">
      <c r="A570" s="78"/>
      <c r="B570" s="197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52"/>
      <c r="AI570" s="52"/>
      <c r="AJ570" s="57"/>
      <c r="AK570" s="57"/>
    </row>
    <row r="571" spans="1:44" ht="13.8" thickBot="1">
      <c r="A571" s="78"/>
      <c r="B571" s="60"/>
      <c r="C571" s="60"/>
      <c r="D571" s="60"/>
      <c r="E571" s="60"/>
      <c r="F571" s="60"/>
      <c r="G571" s="60"/>
      <c r="H571" s="60"/>
      <c r="I571" s="60"/>
      <c r="J571" s="13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156"/>
      <c r="AI571" s="156"/>
      <c r="AJ571" s="153"/>
      <c r="AK571" s="153"/>
    </row>
    <row r="572" spans="1:44" ht="14.4" customHeight="1" thickBot="1">
      <c r="A572" s="78"/>
      <c r="B572" s="43" t="s">
        <v>296</v>
      </c>
      <c r="C572" s="13"/>
      <c r="D572" s="13"/>
      <c r="E572" s="13"/>
      <c r="F572" s="13"/>
      <c r="G572" s="13"/>
      <c r="H572" s="13"/>
      <c r="I572" s="13"/>
      <c r="J572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212" t="s">
        <v>107</v>
      </c>
      <c r="AI572" s="213"/>
      <c r="AJ572" s="212" t="s">
        <v>124</v>
      </c>
      <c r="AK572" s="213"/>
    </row>
    <row r="573" spans="1:44" ht="13.8" thickBot="1">
      <c r="A573" s="78"/>
      <c r="B573" s="10"/>
      <c r="C573" s="142">
        <v>2005</v>
      </c>
      <c r="D573" s="181">
        <v>2006</v>
      </c>
      <c r="E573" s="181">
        <v>2007</v>
      </c>
      <c r="F573" s="181">
        <v>2008</v>
      </c>
      <c r="G573" s="181">
        <v>2009</v>
      </c>
      <c r="H573" s="181">
        <v>2010</v>
      </c>
      <c r="I573" s="181">
        <v>2011</v>
      </c>
      <c r="J573" s="181">
        <v>2012</v>
      </c>
      <c r="K573" s="181">
        <v>2013</v>
      </c>
      <c r="L573" s="181">
        <v>2014</v>
      </c>
      <c r="M573" s="181">
        <v>2015</v>
      </c>
      <c r="N573" s="181">
        <v>2016</v>
      </c>
      <c r="O573" s="181">
        <v>2017</v>
      </c>
      <c r="P573" s="181">
        <v>2018</v>
      </c>
      <c r="Q573" s="181">
        <v>2019</v>
      </c>
      <c r="R573" s="181">
        <v>2020</v>
      </c>
      <c r="S573" s="181">
        <v>2021</v>
      </c>
      <c r="T573" s="181">
        <v>2022</v>
      </c>
      <c r="U573" s="181">
        <v>2023</v>
      </c>
      <c r="V573" s="181">
        <v>2024</v>
      </c>
      <c r="W573" s="181">
        <v>2025</v>
      </c>
      <c r="X573" s="181">
        <v>2026</v>
      </c>
      <c r="Y573" s="181">
        <v>2027</v>
      </c>
      <c r="Z573" s="181">
        <v>2028</v>
      </c>
      <c r="AA573" s="181">
        <v>2029</v>
      </c>
      <c r="AB573" s="181">
        <v>2030</v>
      </c>
      <c r="AC573" s="181">
        <v>2031</v>
      </c>
      <c r="AD573" s="181">
        <v>2032</v>
      </c>
      <c r="AE573" s="181">
        <v>2033</v>
      </c>
      <c r="AF573" s="181">
        <v>2034</v>
      </c>
      <c r="AG573" s="181">
        <v>2035</v>
      </c>
      <c r="AH573" s="204" t="s">
        <v>285</v>
      </c>
      <c r="AI573" s="204" t="s">
        <v>269</v>
      </c>
      <c r="AJ573" s="204" t="s">
        <v>286</v>
      </c>
      <c r="AK573" s="204" t="s">
        <v>271</v>
      </c>
    </row>
    <row r="574" spans="1:44" ht="13.8" thickBot="1">
      <c r="A574" s="78"/>
      <c r="B574" s="1" t="s">
        <v>166</v>
      </c>
      <c r="C574" s="24"/>
      <c r="D574" s="24"/>
      <c r="E574" s="24"/>
      <c r="F574" s="24"/>
      <c r="G574" s="24"/>
      <c r="H574" s="24"/>
      <c r="I574" s="24"/>
      <c r="J574" s="24">
        <v>3790.6899999999996</v>
      </c>
      <c r="K574" s="24">
        <v>3736.08</v>
      </c>
      <c r="L574" s="24">
        <v>4270.46</v>
      </c>
      <c r="M574" s="24">
        <v>4183.6500000000005</v>
      </c>
      <c r="N574" s="24">
        <v>3986.3</v>
      </c>
      <c r="O574" s="24">
        <v>4361.9500000000007</v>
      </c>
      <c r="P574" s="24">
        <v>3837.68</v>
      </c>
      <c r="Q574" s="24">
        <v>4048.65</v>
      </c>
      <c r="R574" s="24">
        <v>3491.12</v>
      </c>
      <c r="S574" s="24">
        <v>3064.2000000000003</v>
      </c>
      <c r="T574" s="24">
        <v>3234.6</v>
      </c>
      <c r="U574" s="24">
        <v>3279.8265000000001</v>
      </c>
      <c r="V574" s="24">
        <v>3367.0668119563566</v>
      </c>
      <c r="W574" s="24">
        <v>3343.5310149407815</v>
      </c>
      <c r="X574" s="24">
        <v>3320.1597331463449</v>
      </c>
      <c r="Y574" s="24">
        <v>3296.9518166116522</v>
      </c>
      <c r="Z574" s="24">
        <v>3273.906123413537</v>
      </c>
      <c r="AA574" s="24">
        <v>3251.0215196108761</v>
      </c>
      <c r="AB574" s="24">
        <v>3228.2968791887961</v>
      </c>
      <c r="AC574" s="24">
        <v>3205.7310840032669</v>
      </c>
      <c r="AD574" s="24">
        <v>3183.3230237260832</v>
      </c>
      <c r="AE574" s="24">
        <v>3161.0715957902385</v>
      </c>
      <c r="AF574" s="24">
        <v>3138.9757053356643</v>
      </c>
      <c r="AG574" s="24">
        <v>3117.0342651553674</v>
      </c>
      <c r="AH574" s="198">
        <v>-465.74666666666735</v>
      </c>
      <c r="AI574" s="198">
        <v>-404.09906817796582</v>
      </c>
      <c r="AJ574" s="45">
        <v>-2.0491480444546406E-2</v>
      </c>
      <c r="AK574" s="45">
        <v>-9.333166459751796E-3</v>
      </c>
    </row>
    <row r="575" spans="1:44" ht="13.8" thickBot="1">
      <c r="A575" s="78"/>
      <c r="B575" s="1" t="s">
        <v>174</v>
      </c>
      <c r="C575" s="24"/>
      <c r="D575" s="24"/>
      <c r="E575" s="24"/>
      <c r="F575" s="24"/>
      <c r="G575" s="24"/>
      <c r="H575" s="24"/>
      <c r="I575" s="24"/>
      <c r="J575" s="24">
        <v>213.96</v>
      </c>
      <c r="K575" s="24">
        <v>209.65999999999997</v>
      </c>
      <c r="L575" s="24">
        <v>210.93</v>
      </c>
      <c r="M575" s="24">
        <v>201.48</v>
      </c>
      <c r="N575" s="24">
        <v>196.18</v>
      </c>
      <c r="O575" s="24">
        <v>193.03</v>
      </c>
      <c r="P575" s="24">
        <v>185.66000000000003</v>
      </c>
      <c r="Q575" s="24">
        <v>177.93999999999997</v>
      </c>
      <c r="R575" s="24">
        <v>174.71999999999997</v>
      </c>
      <c r="S575" s="24">
        <v>169.51999999999998</v>
      </c>
      <c r="T575" s="24">
        <v>169.70999999999998</v>
      </c>
      <c r="U575" s="24">
        <v>169.70999999999998</v>
      </c>
      <c r="V575" s="24">
        <v>168.86144999999999</v>
      </c>
      <c r="W575" s="24">
        <v>168.01714274999998</v>
      </c>
      <c r="X575" s="24">
        <v>167.17705703624998</v>
      </c>
      <c r="Y575" s="24">
        <v>166.34117175106871</v>
      </c>
      <c r="Z575" s="24">
        <v>165.50946589231336</v>
      </c>
      <c r="AA575" s="24">
        <v>164.68191856285179</v>
      </c>
      <c r="AB575" s="24">
        <v>163.85850897003752</v>
      </c>
      <c r="AC575" s="24">
        <v>163.03921642518733</v>
      </c>
      <c r="AD575" s="24">
        <v>162.2240203430614</v>
      </c>
      <c r="AE575" s="24">
        <v>161.41290024134608</v>
      </c>
      <c r="AF575" s="24">
        <v>160.60583574013936</v>
      </c>
      <c r="AG575" s="24">
        <v>159.80280656143864</v>
      </c>
      <c r="AH575" s="27">
        <v>-33.233333333333348</v>
      </c>
      <c r="AI575" s="27">
        <v>-14.320526771894663</v>
      </c>
      <c r="AJ575" s="45">
        <v>-2.869305293036839E-2</v>
      </c>
      <c r="AK575" s="45">
        <v>-6.5800456206226432E-3</v>
      </c>
    </row>
    <row r="576" spans="1:44" s="101" customFormat="1" ht="13.8" thickBot="1">
      <c r="A576" s="100"/>
      <c r="B576" s="113" t="s">
        <v>175</v>
      </c>
      <c r="C576" s="148"/>
      <c r="D576" s="148"/>
      <c r="E576" s="148"/>
      <c r="F576" s="148"/>
      <c r="G576" s="148"/>
      <c r="H576" s="148"/>
      <c r="I576" s="148"/>
      <c r="J576" s="148">
        <v>13.832538792297626</v>
      </c>
      <c r="K576" s="148">
        <v>14.717638080702091</v>
      </c>
      <c r="L576" s="148">
        <v>16.352676243303467</v>
      </c>
      <c r="M576" s="148">
        <v>17.235209450069487</v>
      </c>
      <c r="N576" s="148">
        <v>16.881180548475889</v>
      </c>
      <c r="O576" s="148">
        <v>18.763870900896237</v>
      </c>
      <c r="P576" s="148">
        <v>16.779327803511794</v>
      </c>
      <c r="Q576" s="148">
        <v>18.715971675845793</v>
      </c>
      <c r="R576" s="148">
        <v>16.079441391941394</v>
      </c>
      <c r="S576" s="148">
        <v>15.150660689004249</v>
      </c>
      <c r="T576" s="148">
        <v>15.765453982180935</v>
      </c>
      <c r="U576" s="148">
        <v>16.026318425549469</v>
      </c>
      <c r="V576" s="148">
        <v>16.252047258374208</v>
      </c>
      <c r="W576" s="148">
        <v>16.219543163857459</v>
      </c>
      <c r="X576" s="148">
        <v>16.187104077529742</v>
      </c>
      <c r="Y576" s="148">
        <v>16.154729869374684</v>
      </c>
      <c r="Z576" s="148">
        <v>16.122420409635936</v>
      </c>
      <c r="AA576" s="148">
        <v>16.090175568816665</v>
      </c>
      <c r="AB576" s="148">
        <v>16.057995217679032</v>
      </c>
      <c r="AC576" s="148">
        <v>16.025879227243674</v>
      </c>
      <c r="AD576" s="148">
        <v>15.993827468789187</v>
      </c>
      <c r="AE576" s="148">
        <v>15.961839813851608</v>
      </c>
      <c r="AF576" s="148">
        <v>15.929916134223905</v>
      </c>
      <c r="AG576" s="148">
        <v>15.898056301955457</v>
      </c>
      <c r="AH576" s="139">
        <v>0.22424276838422408</v>
      </c>
      <c r="AI576" s="139">
        <v>-0.31001809058924934</v>
      </c>
      <c r="AJ576" s="150">
        <v>2.3246727939731926E-3</v>
      </c>
      <c r="AK576" s="150">
        <v>-1.4844878844936238E-3</v>
      </c>
      <c r="AL576"/>
      <c r="AM576"/>
      <c r="AN576"/>
      <c r="AO576" s="100"/>
      <c r="AP576" s="100"/>
      <c r="AQ576" s="100"/>
      <c r="AR576" s="100"/>
    </row>
    <row r="577" spans="1:44" ht="13.8" thickBot="1">
      <c r="A577" s="78"/>
      <c r="B577" s="1" t="s">
        <v>158</v>
      </c>
      <c r="C577" s="24"/>
      <c r="D577" s="24"/>
      <c r="E577" s="24"/>
      <c r="F577" s="24"/>
      <c r="G577" s="24"/>
      <c r="H577" s="24"/>
      <c r="I577" s="24"/>
      <c r="J577" s="24">
        <v>2959.61</v>
      </c>
      <c r="K577" s="24">
        <v>3085.7</v>
      </c>
      <c r="L577" s="24">
        <v>3449.2700000000004</v>
      </c>
      <c r="M577" s="24">
        <v>3472.55</v>
      </c>
      <c r="N577" s="24">
        <v>3311.75</v>
      </c>
      <c r="O577" s="24">
        <v>3621.9900000000007</v>
      </c>
      <c r="P577" s="24">
        <v>3115.25</v>
      </c>
      <c r="Q577" s="24">
        <v>3330.32</v>
      </c>
      <c r="R577" s="24">
        <v>2809.3999999999996</v>
      </c>
      <c r="S577" s="24">
        <v>2568.34</v>
      </c>
      <c r="T577" s="24">
        <v>2675.5551953159261</v>
      </c>
      <c r="U577" s="24">
        <v>2719.8265000000001</v>
      </c>
      <c r="V577" s="24">
        <v>2744.3442655175932</v>
      </c>
      <c r="W577" s="24">
        <v>2725.161299101625</v>
      </c>
      <c r="X577" s="24">
        <v>2706.1124216209041</v>
      </c>
      <c r="Y577" s="24">
        <v>2687.1966957937743</v>
      </c>
      <c r="Z577" s="24">
        <v>2668.4131908901759</v>
      </c>
      <c r="AA577" s="24">
        <v>2649.7609826858534</v>
      </c>
      <c r="AB577" s="24">
        <v>2631.2391534168792</v>
      </c>
      <c r="AC577" s="24">
        <v>2612.8467917344956</v>
      </c>
      <c r="AD577" s="24">
        <v>2594.582992660271</v>
      </c>
      <c r="AE577" s="24">
        <v>2576.4468575415758</v>
      </c>
      <c r="AF577" s="24">
        <v>2558.4374940073603</v>
      </c>
      <c r="AG577" s="24">
        <v>2540.5540159242482</v>
      </c>
      <c r="AH577" s="24">
        <v>-415.50493489469136</v>
      </c>
      <c r="AI577" s="24">
        <v>-326.18104918106064</v>
      </c>
      <c r="AJ577" s="45">
        <v>-2.2306178243852837E-2</v>
      </c>
      <c r="AK577" s="45">
        <v>-9.2486274768245336E-3</v>
      </c>
    </row>
    <row r="578" spans="1:44" s="101" customFormat="1" ht="13.8" thickBot="1">
      <c r="A578" s="100"/>
      <c r="B578" s="113" t="s">
        <v>160</v>
      </c>
      <c r="C578" s="148"/>
      <c r="D578" s="148"/>
      <c r="E578" s="148"/>
      <c r="F578" s="148"/>
      <c r="G578" s="148"/>
      <c r="H578" s="148"/>
      <c r="I578" s="148"/>
      <c r="J578" s="148">
        <v>25.008534000000001</v>
      </c>
      <c r="K578" s="148">
        <v>24.861245999999998</v>
      </c>
      <c r="L578" s="148">
        <v>19.651568999999999</v>
      </c>
      <c r="M578" s="148">
        <v>22.046307000000002</v>
      </c>
      <c r="N578" s="148">
        <v>24.083754000000003</v>
      </c>
      <c r="O578" s="148">
        <v>19.406518999999999</v>
      </c>
      <c r="P578" s="148">
        <v>27.105671999999998</v>
      </c>
      <c r="Q578" s="148">
        <v>24.116764</v>
      </c>
      <c r="R578" s="148">
        <v>38.899864999999998</v>
      </c>
      <c r="S578" s="148">
        <v>42.910544000000002</v>
      </c>
      <c r="T578" s="148">
        <v>41.002409</v>
      </c>
      <c r="U578" s="148">
        <v>48.496677908531566</v>
      </c>
      <c r="V578" s="148">
        <v>36.739395136666673</v>
      </c>
      <c r="W578" s="148">
        <v>37.841576990766676</v>
      </c>
      <c r="X578" s="148">
        <v>38.976824300489675</v>
      </c>
      <c r="Y578" s="148">
        <v>40.146129029504365</v>
      </c>
      <c r="Z578" s="148">
        <v>41.350512900389496</v>
      </c>
      <c r="AA578" s="148">
        <v>42.59102828740118</v>
      </c>
      <c r="AB578" s="148">
        <v>43.868759136023215</v>
      </c>
      <c r="AC578" s="148">
        <v>45.184821910103913</v>
      </c>
      <c r="AD578" s="148">
        <v>46.540366567407034</v>
      </c>
      <c r="AE578" s="148">
        <v>47.936577564429243</v>
      </c>
      <c r="AF578" s="148">
        <v>49.374674891362119</v>
      </c>
      <c r="AG578" s="148">
        <v>50.855915138102986</v>
      </c>
      <c r="AH578" s="139">
        <v>12.005546333333328</v>
      </c>
      <c r="AI578" s="139">
        <v>15.186599804769656</v>
      </c>
      <c r="AJ578" s="150">
        <v>7.0783842548880038E-2</v>
      </c>
      <c r="AK578" s="150">
        <v>2.7660694610797343E-2</v>
      </c>
      <c r="AL578"/>
      <c r="AM578"/>
      <c r="AN578"/>
      <c r="AO578" s="100"/>
      <c r="AP578" s="100"/>
      <c r="AQ578" s="100"/>
      <c r="AR578" s="100"/>
    </row>
    <row r="579" spans="1:44" s="101" customFormat="1" ht="13.8" thickBot="1">
      <c r="A579" s="100"/>
      <c r="B579" s="113" t="s">
        <v>159</v>
      </c>
      <c r="C579" s="148"/>
      <c r="D579" s="148"/>
      <c r="E579" s="148"/>
      <c r="F579" s="148"/>
      <c r="G579" s="148"/>
      <c r="H579" s="148"/>
      <c r="I579" s="148"/>
      <c r="J579" s="148">
        <v>441.934955</v>
      </c>
      <c r="K579" s="148">
        <v>384.337243</v>
      </c>
      <c r="L579" s="148">
        <v>441.59949999999998</v>
      </c>
      <c r="M579" s="148">
        <v>389.69096000000002</v>
      </c>
      <c r="N579" s="148">
        <v>312.26149200000003</v>
      </c>
      <c r="O579" s="148">
        <v>344.208507</v>
      </c>
      <c r="P579" s="148">
        <v>226.56471400000001</v>
      </c>
      <c r="Q579" s="148">
        <v>259.40914099999998</v>
      </c>
      <c r="R579" s="148">
        <v>180.319863</v>
      </c>
      <c r="S579" s="148">
        <v>137.182287</v>
      </c>
      <c r="T579" s="148">
        <v>125.01414699999999</v>
      </c>
      <c r="U579" s="148">
        <v>135</v>
      </c>
      <c r="V579" s="148">
        <v>140</v>
      </c>
      <c r="W579" s="148">
        <v>138.81935104047622</v>
      </c>
      <c r="X579" s="148">
        <v>137.63870208095244</v>
      </c>
      <c r="Y579" s="148">
        <v>136.45805312142866</v>
      </c>
      <c r="Z579" s="148">
        <v>135.27740416190488</v>
      </c>
      <c r="AA579" s="148">
        <v>134.0967552023811</v>
      </c>
      <c r="AB579" s="148">
        <v>132.91610624285732</v>
      </c>
      <c r="AC579" s="148">
        <v>131.73545728333355</v>
      </c>
      <c r="AD579" s="148">
        <v>130.55480832380977</v>
      </c>
      <c r="AE579" s="148">
        <v>129.37415936428599</v>
      </c>
      <c r="AF579" s="148">
        <v>128.19351040476221</v>
      </c>
      <c r="AG579" s="148">
        <v>125.83221248571458</v>
      </c>
      <c r="AH579" s="139">
        <v>-223.85361300000002</v>
      </c>
      <c r="AI579" s="139">
        <v>-55.523408847618711</v>
      </c>
      <c r="AJ579" s="150">
        <v>-0.12540172868372934</v>
      </c>
      <c r="AK579" s="150">
        <v>-2.7724609921752519E-2</v>
      </c>
      <c r="AL579"/>
      <c r="AM579"/>
      <c r="AN579"/>
      <c r="AO579" s="100"/>
      <c r="AP579" s="100"/>
      <c r="AQ579" s="100"/>
      <c r="AR579" s="100"/>
    </row>
    <row r="580" spans="1:44" ht="13.8" thickBot="1">
      <c r="A580" s="78"/>
      <c r="B580" s="1" t="s">
        <v>176</v>
      </c>
      <c r="C580" s="24"/>
      <c r="D580" s="24"/>
      <c r="E580" s="24"/>
      <c r="F580" s="24"/>
      <c r="G580" s="24"/>
      <c r="H580" s="24"/>
      <c r="I580" s="24"/>
      <c r="J580" s="24">
        <v>2542.683579</v>
      </c>
      <c r="K580" s="24">
        <v>2726.2240029999998</v>
      </c>
      <c r="L580" s="24">
        <v>3027.3220690000007</v>
      </c>
      <c r="M580" s="24">
        <v>3104.9053470000003</v>
      </c>
      <c r="N580" s="24">
        <v>3023.5722620000001</v>
      </c>
      <c r="O580" s="24">
        <v>3297.188012000001</v>
      </c>
      <c r="P580" s="24">
        <v>2915.790958</v>
      </c>
      <c r="Q580" s="24">
        <v>3095.0276229999999</v>
      </c>
      <c r="R580" s="24">
        <v>2667.9800019999993</v>
      </c>
      <c r="S580" s="24">
        <v>2474.0682569999999</v>
      </c>
      <c r="T580" s="24">
        <v>2591.5434573159264</v>
      </c>
      <c r="U580" s="24">
        <v>2633.3231779085318</v>
      </c>
      <c r="V580" s="24">
        <v>2641.0836606542598</v>
      </c>
      <c r="W580" s="24">
        <v>2624.1835250519152</v>
      </c>
      <c r="X580" s="24">
        <v>2607.4505438404412</v>
      </c>
      <c r="Y580" s="24">
        <v>2590.8847717018498</v>
      </c>
      <c r="Z580" s="24">
        <v>2574.4862996286602</v>
      </c>
      <c r="AA580" s="24">
        <v>2558.2552557708732</v>
      </c>
      <c r="AB580" s="24">
        <v>2542.1918063100447</v>
      </c>
      <c r="AC580" s="24">
        <v>2526.2961563612657</v>
      </c>
      <c r="AD580" s="24">
        <v>2510.5685509038685</v>
      </c>
      <c r="AE580" s="24">
        <v>2495.0092757417192</v>
      </c>
      <c r="AF580" s="24">
        <v>2479.6186584939605</v>
      </c>
      <c r="AG580" s="24">
        <v>2465.5777185766365</v>
      </c>
      <c r="AH580" s="24">
        <v>-200.60130556135846</v>
      </c>
      <c r="AI580" s="24">
        <v>-259.52708719533848</v>
      </c>
      <c r="AJ580" s="45">
        <v>-1.1768366141455266E-2</v>
      </c>
      <c r="AK580" s="45">
        <v>-7.6689607353062073E-3</v>
      </c>
    </row>
    <row r="581" spans="1:44" s="112" customFormat="1" ht="13.8" thickBot="1">
      <c r="A581" s="111"/>
      <c r="B581" s="53" t="s">
        <v>168</v>
      </c>
      <c r="C581" s="26"/>
      <c r="D581" s="26"/>
      <c r="E581" s="26"/>
      <c r="F581" s="26"/>
      <c r="G581" s="26"/>
      <c r="H581" s="26"/>
      <c r="I581" s="26"/>
      <c r="J581" s="26">
        <v>5.7497060150698127</v>
      </c>
      <c r="K581" s="26">
        <v>6.1583462250406411</v>
      </c>
      <c r="L581" s="26">
        <v>6.8297298230196262</v>
      </c>
      <c r="M581" s="26">
        <v>6.9901881714710985</v>
      </c>
      <c r="N581" s="26">
        <v>6.7916906779259358</v>
      </c>
      <c r="O581" s="26">
        <v>7.3942901887311319</v>
      </c>
      <c r="P581" s="26">
        <v>6.5264649511651793</v>
      </c>
      <c r="Q581" s="26">
        <v>6.9116312023129609</v>
      </c>
      <c r="R581" s="26">
        <v>5.9651162995950919</v>
      </c>
      <c r="S581" s="26">
        <v>5.5351825918880397</v>
      </c>
      <c r="T581" s="26">
        <v>5.7841487037668458</v>
      </c>
      <c r="U581" s="26">
        <v>5.8433306650570902</v>
      </c>
      <c r="V581" s="26">
        <v>5.8436699100763878</v>
      </c>
      <c r="W581" s="26">
        <v>5.8282842593517836</v>
      </c>
      <c r="X581" s="26">
        <v>5.8131541924765697</v>
      </c>
      <c r="Y581" s="26">
        <v>5.79091040679568</v>
      </c>
      <c r="Z581" s="26">
        <v>5.7603549822165832</v>
      </c>
      <c r="AA581" s="26">
        <v>5.7307597925219964</v>
      </c>
      <c r="AB581" s="26">
        <v>5.702139876235333</v>
      </c>
      <c r="AC581" s="26">
        <v>5.6743959391552723</v>
      </c>
      <c r="AD581" s="26">
        <v>5.6475182670090378</v>
      </c>
      <c r="AE581" s="26">
        <v>5.6215483618116844</v>
      </c>
      <c r="AF581" s="26">
        <v>5.5964909702634751</v>
      </c>
      <c r="AG581" s="26">
        <v>5.5750310182547134</v>
      </c>
      <c r="AH581" s="26">
        <v>-0.5013455904863644</v>
      </c>
      <c r="AI581" s="26">
        <v>-0.51687896658765808</v>
      </c>
      <c r="AJ581" s="48">
        <v>-1.3094442790133165E-2</v>
      </c>
      <c r="AK581" s="48">
        <v>-6.7970852053371722E-3</v>
      </c>
      <c r="AL581"/>
      <c r="AM581"/>
      <c r="AN581"/>
      <c r="AO581" s="111"/>
      <c r="AP581" s="111"/>
      <c r="AQ581" s="111"/>
      <c r="AR581" s="111"/>
    </row>
    <row r="582" spans="1:44" ht="13.8" thickBot="1">
      <c r="A582" s="78"/>
      <c r="B582" s="1" t="s">
        <v>177</v>
      </c>
      <c r="C582" s="24"/>
      <c r="D582" s="24"/>
      <c r="E582" s="24"/>
      <c r="F582" s="24"/>
      <c r="G582" s="24"/>
      <c r="H582" s="24"/>
      <c r="I582" s="24"/>
      <c r="J582" s="24">
        <v>22.85</v>
      </c>
      <c r="K582" s="24">
        <v>23.24</v>
      </c>
      <c r="L582" s="24">
        <v>22.35</v>
      </c>
      <c r="M582" s="24">
        <v>27.3</v>
      </c>
      <c r="N582" s="24">
        <v>28.68</v>
      </c>
      <c r="O582" s="24">
        <v>28.720000000000002</v>
      </c>
      <c r="P582" s="24">
        <v>29.45</v>
      </c>
      <c r="Q582" s="24">
        <v>29.090000000000003</v>
      </c>
      <c r="R582" s="24">
        <v>28.71</v>
      </c>
      <c r="S582" s="24">
        <v>24.529999999999998</v>
      </c>
      <c r="T582" s="24">
        <v>27.39</v>
      </c>
      <c r="U582" s="24">
        <v>27.39</v>
      </c>
      <c r="V582" s="24">
        <v>27.253050000000002</v>
      </c>
      <c r="W582" s="24">
        <v>27.116784750000001</v>
      </c>
      <c r="X582" s="24">
        <v>26.981200826249999</v>
      </c>
      <c r="Y582" s="24">
        <v>26.84629482211875</v>
      </c>
      <c r="Z582" s="24">
        <v>26.712063348008158</v>
      </c>
      <c r="AA582" s="24">
        <v>26.578503031268117</v>
      </c>
      <c r="AB582" s="24">
        <v>26.445610516111778</v>
      </c>
      <c r="AC582" s="24">
        <v>26.313382463531219</v>
      </c>
      <c r="AD582" s="24">
        <v>26.181815551213564</v>
      </c>
      <c r="AE582" s="24">
        <v>26.050906473457495</v>
      </c>
      <c r="AF582" s="24">
        <v>25.920651941090206</v>
      </c>
      <c r="AG582" s="24">
        <v>25.791048681384755</v>
      </c>
      <c r="AH582" s="27">
        <v>3.9333333333333442</v>
      </c>
      <c r="AI582" s="27">
        <v>-2.605617985281917</v>
      </c>
      <c r="AJ582" s="45">
        <v>2.5160714482338919E-2</v>
      </c>
      <c r="AK582" s="45">
        <v>-7.3760689058444129E-3</v>
      </c>
    </row>
    <row r="583" spans="1:44" s="101" customFormat="1" ht="13.8" thickBot="1">
      <c r="A583" s="100"/>
      <c r="B583" s="113" t="s">
        <v>178</v>
      </c>
      <c r="C583" s="148"/>
      <c r="D583" s="148"/>
      <c r="E583" s="148"/>
      <c r="F583" s="148"/>
      <c r="G583" s="148"/>
      <c r="H583" s="148"/>
      <c r="I583" s="148"/>
      <c r="J583" s="148">
        <v>36.371115973741794</v>
      </c>
      <c r="K583" s="148">
        <v>27.985370051635112</v>
      </c>
      <c r="L583" s="148">
        <v>36.742281879194628</v>
      </c>
      <c r="M583" s="148">
        <v>26.047619047619047</v>
      </c>
      <c r="N583" s="148">
        <v>23.519874476987447</v>
      </c>
      <c r="O583" s="148">
        <v>25.764623955431755</v>
      </c>
      <c r="P583" s="148">
        <v>24.530730050933787</v>
      </c>
      <c r="Q583" s="148">
        <v>24.693365417669298</v>
      </c>
      <c r="R583" s="148">
        <v>23.74503657262278</v>
      </c>
      <c r="S583" s="148">
        <v>20.214431308601718</v>
      </c>
      <c r="T583" s="148">
        <v>20.41054416517246</v>
      </c>
      <c r="U583" s="148">
        <v>20.445418035779483</v>
      </c>
      <c r="V583" s="148">
        <v>22.849646055717191</v>
      </c>
      <c r="W583" s="148">
        <v>22.803946763605758</v>
      </c>
      <c r="X583" s="148">
        <v>22.758338870078546</v>
      </c>
      <c r="Y583" s="148">
        <v>22.71282219233839</v>
      </c>
      <c r="Z583" s="148">
        <v>22.667396547953715</v>
      </c>
      <c r="AA583" s="148">
        <v>22.622061754857807</v>
      </c>
      <c r="AB583" s="148">
        <v>22.576817631348092</v>
      </c>
      <c r="AC583" s="148">
        <v>22.531663996085395</v>
      </c>
      <c r="AD583" s="148">
        <v>22.486600668093224</v>
      </c>
      <c r="AE583" s="148">
        <v>22.441627466757037</v>
      </c>
      <c r="AF583" s="148">
        <v>22.396744211823524</v>
      </c>
      <c r="AG583" s="148">
        <v>22.351950723399877</v>
      </c>
      <c r="AH583" s="139">
        <v>-7.2392647614223122</v>
      </c>
      <c r="AI583" s="139">
        <v>-0.54348620617646759</v>
      </c>
      <c r="AJ583" s="150">
        <v>-4.4757419378801733E-2</v>
      </c>
      <c r="AK583" s="150">
        <v>-1.8462959600513695E-3</v>
      </c>
      <c r="AL583"/>
      <c r="AM583"/>
      <c r="AN583"/>
      <c r="AO583" s="100"/>
      <c r="AP583" s="100"/>
      <c r="AQ583" s="100"/>
      <c r="AR583" s="100"/>
    </row>
    <row r="584" spans="1:44" ht="13.8" thickBot="1">
      <c r="A584" s="78"/>
      <c r="B584" s="1" t="s">
        <v>162</v>
      </c>
      <c r="C584" s="24"/>
      <c r="D584" s="24"/>
      <c r="E584" s="24"/>
      <c r="F584" s="24"/>
      <c r="G584" s="24"/>
      <c r="H584" s="24"/>
      <c r="I584" s="24"/>
      <c r="J584" s="24">
        <v>831.08</v>
      </c>
      <c r="K584" s="24">
        <v>650.38</v>
      </c>
      <c r="L584" s="24">
        <v>821.19</v>
      </c>
      <c r="M584" s="24">
        <v>711.1</v>
      </c>
      <c r="N584" s="24">
        <v>674.55</v>
      </c>
      <c r="O584" s="24">
        <v>739.96</v>
      </c>
      <c r="P584" s="24">
        <v>722.43000000000006</v>
      </c>
      <c r="Q584" s="24">
        <v>718.32999999999993</v>
      </c>
      <c r="R584" s="24">
        <v>681.72</v>
      </c>
      <c r="S584" s="24">
        <v>495.86000000000007</v>
      </c>
      <c r="T584" s="24">
        <v>559.04480468407371</v>
      </c>
      <c r="U584" s="24">
        <v>560</v>
      </c>
      <c r="V584" s="24">
        <v>622.7225464387634</v>
      </c>
      <c r="W584" s="24">
        <v>618.36971583915647</v>
      </c>
      <c r="X584" s="24">
        <v>614.0473115254407</v>
      </c>
      <c r="Y584" s="24">
        <v>609.75512081787792</v>
      </c>
      <c r="Z584" s="24">
        <v>605.49293252336111</v>
      </c>
      <c r="AA584" s="24">
        <v>601.26053692502273</v>
      </c>
      <c r="AB584" s="24">
        <v>597.05772577191692</v>
      </c>
      <c r="AC584" s="24">
        <v>592.88429226877122</v>
      </c>
      <c r="AD584" s="24">
        <v>588.74003106581245</v>
      </c>
      <c r="AE584" s="24">
        <v>584.62473824866242</v>
      </c>
      <c r="AF584" s="24">
        <v>580.53821132830421</v>
      </c>
      <c r="AG584" s="24">
        <v>576.48024923111939</v>
      </c>
      <c r="AH584" s="24">
        <v>-82.581731771975456</v>
      </c>
      <c r="AI584" s="24">
        <v>-76.551352330238501</v>
      </c>
      <c r="AJ584" s="45">
        <v>-1.9650870305554347E-2</v>
      </c>
      <c r="AK584" s="45">
        <v>-9.5452630050658627E-3</v>
      </c>
    </row>
    <row r="585" spans="1:44" s="101" customFormat="1" ht="13.8" thickBot="1">
      <c r="A585" s="100"/>
      <c r="B585" s="113" t="s">
        <v>164</v>
      </c>
      <c r="C585" s="148"/>
      <c r="D585" s="148"/>
      <c r="E585" s="148"/>
      <c r="F585" s="148"/>
      <c r="G585" s="148"/>
      <c r="H585" s="148"/>
      <c r="I585" s="148"/>
      <c r="J585" s="148">
        <v>20.238323999999999</v>
      </c>
      <c r="K585" s="148">
        <v>18.008998999999999</v>
      </c>
      <c r="L585" s="148">
        <v>15.28565</v>
      </c>
      <c r="M585" s="148">
        <v>12.821619</v>
      </c>
      <c r="N585" s="148">
        <v>14.172364999999999</v>
      </c>
      <c r="O585" s="148">
        <v>16.971167999999999</v>
      </c>
      <c r="P585" s="148">
        <v>15.645619999999999</v>
      </c>
      <c r="Q585" s="148">
        <v>9.6102139999999991</v>
      </c>
      <c r="R585" s="148">
        <v>9.4225460000000005</v>
      </c>
      <c r="S585" s="148">
        <v>11.132249999999999</v>
      </c>
      <c r="T585" s="148">
        <v>15.15545</v>
      </c>
      <c r="U585" s="148">
        <v>13.960438720248113</v>
      </c>
      <c r="V585" s="148">
        <v>11.966209666666666</v>
      </c>
      <c r="W585" s="148">
        <v>11.966209666666666</v>
      </c>
      <c r="X585" s="148">
        <v>11.966209666666666</v>
      </c>
      <c r="Y585" s="148">
        <v>11.966209666666666</v>
      </c>
      <c r="Z585" s="148">
        <v>11.966209666666666</v>
      </c>
      <c r="AA585" s="148">
        <v>11.966209666666666</v>
      </c>
      <c r="AB585" s="148">
        <v>11.966209666666666</v>
      </c>
      <c r="AC585" s="148">
        <v>11.966209666666666</v>
      </c>
      <c r="AD585" s="148">
        <v>11.966209666666666</v>
      </c>
      <c r="AE585" s="148">
        <v>11.966209666666666</v>
      </c>
      <c r="AF585" s="148">
        <v>11.966209666666666</v>
      </c>
      <c r="AG585" s="148">
        <v>11.966209666666666</v>
      </c>
      <c r="AH585" s="139">
        <v>-3.8563666666666663</v>
      </c>
      <c r="AI585" s="139">
        <v>2.3833333333200812E-4</v>
      </c>
      <c r="AJ585" s="150">
        <v>-4.5492049752533847E-2</v>
      </c>
      <c r="AK585" s="150">
        <v>1.5321083672859004E-6</v>
      </c>
      <c r="AL585"/>
      <c r="AM585"/>
      <c r="AN585"/>
      <c r="AO585" s="100"/>
      <c r="AP585" s="100"/>
      <c r="AQ585" s="100"/>
      <c r="AR585" s="100"/>
    </row>
    <row r="586" spans="1:44" s="101" customFormat="1" ht="13.8" thickBot="1">
      <c r="B586" s="113" t="s">
        <v>179</v>
      </c>
      <c r="C586" s="148"/>
      <c r="D586" s="148"/>
      <c r="E586" s="148"/>
      <c r="F586" s="148"/>
      <c r="G586" s="148"/>
      <c r="H586" s="148"/>
      <c r="I586" s="148"/>
      <c r="J586" s="148">
        <v>167.60359199999999</v>
      </c>
      <c r="K586" s="148">
        <v>149.83003199999999</v>
      </c>
      <c r="L586" s="148">
        <v>172.80151600000002</v>
      </c>
      <c r="M586" s="148">
        <v>185.99409700000001</v>
      </c>
      <c r="N586" s="148">
        <v>195.75522999999998</v>
      </c>
      <c r="O586" s="148">
        <v>178.11980499999999</v>
      </c>
      <c r="P586" s="148">
        <v>174.98659599999999</v>
      </c>
      <c r="Q586" s="148">
        <v>184.20584099999999</v>
      </c>
      <c r="R586" s="148">
        <v>204.93500599999999</v>
      </c>
      <c r="S586" s="148">
        <v>170.209836</v>
      </c>
      <c r="T586" s="148">
        <v>143.24917300000001</v>
      </c>
      <c r="U586" s="148">
        <v>182.81693366538445</v>
      </c>
      <c r="V586" s="148">
        <v>177.34976145499994</v>
      </c>
      <c r="W586" s="148">
        <v>178.23651026227492</v>
      </c>
      <c r="X586" s="148">
        <v>179.12769281358626</v>
      </c>
      <c r="Y586" s="148">
        <v>180.02333127765417</v>
      </c>
      <c r="Z586" s="148">
        <v>180.92344793404243</v>
      </c>
      <c r="AA586" s="148">
        <v>181.82806517371262</v>
      </c>
      <c r="AB586" s="148">
        <v>182.73720549958117</v>
      </c>
      <c r="AC586" s="148">
        <v>183.65089152707904</v>
      </c>
      <c r="AD586" s="148">
        <v>184.56914598471442</v>
      </c>
      <c r="AE586" s="148">
        <v>185.49199171463798</v>
      </c>
      <c r="AF586" s="148">
        <v>186.41945167321114</v>
      </c>
      <c r="AG586" s="148">
        <v>187.35154893157718</v>
      </c>
      <c r="AH586" s="139">
        <v>1.0010226666666711</v>
      </c>
      <c r="AI586" s="139">
        <v>10.884124598243829</v>
      </c>
      <c r="AJ586" s="150">
        <v>9.4856853550573383E-4</v>
      </c>
      <c r="AK586" s="150">
        <v>4.6144986303782165E-3</v>
      </c>
      <c r="AL586"/>
      <c r="AM586"/>
      <c r="AN586"/>
      <c r="AO586" s="100"/>
      <c r="AP586" s="100"/>
      <c r="AQ586" s="100"/>
      <c r="AR586" s="100"/>
    </row>
    <row r="587" spans="1:44" ht="13.8" thickBot="1">
      <c r="A587" s="78"/>
      <c r="B587" s="54" t="s">
        <v>170</v>
      </c>
      <c r="C587" s="24"/>
      <c r="D587" s="24"/>
      <c r="E587" s="24"/>
      <c r="F587" s="24"/>
      <c r="G587" s="24"/>
      <c r="H587" s="24"/>
      <c r="I587" s="24"/>
      <c r="J587" s="24">
        <v>683.71473200000014</v>
      </c>
      <c r="K587" s="24">
        <v>518.55896700000005</v>
      </c>
      <c r="L587" s="24">
        <v>663.67413400000009</v>
      </c>
      <c r="M587" s="24">
        <v>537.92752200000007</v>
      </c>
      <c r="N587" s="24">
        <v>492.96713499999998</v>
      </c>
      <c r="O587" s="24">
        <v>578.81136300000003</v>
      </c>
      <c r="P587" s="24">
        <v>563.08902400000011</v>
      </c>
      <c r="Q587" s="24">
        <v>543.73437300000001</v>
      </c>
      <c r="R587" s="24">
        <v>486.20754000000005</v>
      </c>
      <c r="S587" s="24">
        <v>336.78241400000007</v>
      </c>
      <c r="T587" s="24">
        <v>430.95108168407364</v>
      </c>
      <c r="U587" s="24">
        <v>391.14350505486368</v>
      </c>
      <c r="V587" s="24">
        <v>457.33899465043021</v>
      </c>
      <c r="W587" s="24">
        <v>452.09941524354826</v>
      </c>
      <c r="X587" s="24">
        <v>446.88582837852118</v>
      </c>
      <c r="Y587" s="24">
        <v>441.69799920689047</v>
      </c>
      <c r="Z587" s="24">
        <v>436.53569425598539</v>
      </c>
      <c r="AA587" s="24">
        <v>431.39868141797683</v>
      </c>
      <c r="AB587" s="24">
        <v>426.2867299390025</v>
      </c>
      <c r="AC587" s="24">
        <v>421.19961040835892</v>
      </c>
      <c r="AD587" s="24">
        <v>416.13709474776476</v>
      </c>
      <c r="AE587" s="24">
        <v>411.09895620069119</v>
      </c>
      <c r="AF587" s="24">
        <v>406.08496932175979</v>
      </c>
      <c r="AG587" s="24">
        <v>401.09490996620889</v>
      </c>
      <c r="AH587" s="24">
        <v>-86.42254277197577</v>
      </c>
      <c r="AI587" s="24">
        <v>-85.869421595148935</v>
      </c>
      <c r="AJ587" s="45">
        <v>-2.6860948724141687E-2</v>
      </c>
      <c r="AK587" s="45">
        <v>-1.4811733751504574E-2</v>
      </c>
    </row>
    <row r="588" spans="1:44" s="112" customFormat="1" ht="13.8" thickBot="1">
      <c r="A588" s="111"/>
      <c r="B588" s="53" t="s">
        <v>168</v>
      </c>
      <c r="C588" s="26"/>
      <c r="D588" s="26"/>
      <c r="E588" s="26"/>
      <c r="F588" s="26"/>
      <c r="G588" s="26"/>
      <c r="H588" s="26"/>
      <c r="I588" s="26"/>
      <c r="J588" s="26">
        <v>1.5460668168228437</v>
      </c>
      <c r="K588" s="26">
        <v>1.1713878439083736</v>
      </c>
      <c r="L588" s="26">
        <v>1.4972688476597378</v>
      </c>
      <c r="M588" s="26">
        <v>1.2110561132004645</v>
      </c>
      <c r="N588" s="26">
        <v>1.1073260386006796</v>
      </c>
      <c r="O588" s="26">
        <v>1.298045233386889</v>
      </c>
      <c r="P588" s="26">
        <v>1.260371827904478</v>
      </c>
      <c r="Q588" s="26">
        <v>1.2142351913984433</v>
      </c>
      <c r="R588" s="26">
        <v>1.0870713122534243</v>
      </c>
      <c r="S588" s="26">
        <v>0.75347644510311951</v>
      </c>
      <c r="T588" s="26">
        <v>0.96185349833629274</v>
      </c>
      <c r="U588" s="26">
        <v>0.86794543742264041</v>
      </c>
      <c r="V588" s="26">
        <v>1.0119096799384437</v>
      </c>
      <c r="W588" s="26">
        <v>1.0041080893814351</v>
      </c>
      <c r="X588" s="26">
        <v>0.99630508158007647</v>
      </c>
      <c r="Y588" s="26">
        <v>0.98724326461955025</v>
      </c>
      <c r="Z588" s="26">
        <v>0.97673876209228327</v>
      </c>
      <c r="AA588" s="26">
        <v>0.96637824253084259</v>
      </c>
      <c r="AB588" s="26">
        <v>0.95616174808750665</v>
      </c>
      <c r="AC588" s="26">
        <v>0.94607014021565561</v>
      </c>
      <c r="AD588" s="26">
        <v>0.93609945178432252</v>
      </c>
      <c r="AE588" s="26">
        <v>0.92625413710554982</v>
      </c>
      <c r="AF588" s="26">
        <v>0.91653240960417792</v>
      </c>
      <c r="AG588" s="26">
        <v>0.90693412236730997</v>
      </c>
      <c r="AH588" s="26">
        <v>-0.20551760092680538</v>
      </c>
      <c r="AI588" s="26">
        <v>-0.18078587829540993</v>
      </c>
      <c r="AJ588" s="48">
        <v>-2.8432157603209829E-2</v>
      </c>
      <c r="AK588" s="48">
        <v>-1.3884950600892676E-2</v>
      </c>
      <c r="AL588"/>
      <c r="AM588"/>
      <c r="AN588"/>
      <c r="AO588" s="111"/>
      <c r="AP588" s="111"/>
      <c r="AQ588" s="111"/>
      <c r="AR588" s="111"/>
    </row>
    <row r="589" spans="1:44" ht="13.8" thickBot="1">
      <c r="B589" s="60" t="s">
        <v>295</v>
      </c>
      <c r="C589" s="108"/>
      <c r="D589" s="108"/>
      <c r="E589" s="108"/>
      <c r="F589" s="108"/>
      <c r="G589" s="108"/>
      <c r="H589" s="108"/>
      <c r="I589" s="108"/>
      <c r="J589" s="108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55"/>
      <c r="AI589" s="155"/>
      <c r="AJ589" s="57"/>
      <c r="AK589" s="57"/>
    </row>
    <row r="590" spans="1:44" ht="13.8" thickBot="1">
      <c r="B590" s="9" t="s">
        <v>297</v>
      </c>
      <c r="C590" s="110"/>
      <c r="D590" s="110"/>
      <c r="E590" s="110"/>
      <c r="F590" s="110"/>
      <c r="G590" s="110"/>
      <c r="H590" s="110"/>
      <c r="I590" s="110"/>
      <c r="J590" s="110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52"/>
      <c r="AI590" s="52"/>
      <c r="AJ590" s="57"/>
      <c r="AK590" s="57"/>
    </row>
    <row r="591" spans="1:44" ht="14.4" customHeight="1">
      <c r="B591" s="197" t="s">
        <v>282</v>
      </c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O591"/>
      <c r="AP591"/>
      <c r="AQ591"/>
      <c r="AR591"/>
    </row>
    <row r="592" spans="1:44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O592"/>
      <c r="AP592"/>
      <c r="AQ592"/>
      <c r="AR592"/>
    </row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</sheetData>
  <mergeCells count="72">
    <mergeCell ref="AJ424:AK424"/>
    <mergeCell ref="AH354:AI354"/>
    <mergeCell ref="AH384:AI384"/>
    <mergeCell ref="AJ384:AK384"/>
    <mergeCell ref="C158:AK158"/>
    <mergeCell ref="AH485:AI485"/>
    <mergeCell ref="AJ485:AK485"/>
    <mergeCell ref="AH439:AI439"/>
    <mergeCell ref="AJ439:AK439"/>
    <mergeCell ref="AH454:AI454"/>
    <mergeCell ref="AJ454:AK454"/>
    <mergeCell ref="AH467:AI467"/>
    <mergeCell ref="AJ467:AK467"/>
    <mergeCell ref="AH395:AI395"/>
    <mergeCell ref="AJ395:AK395"/>
    <mergeCell ref="AH406:AI406"/>
    <mergeCell ref="AJ406:AK406"/>
    <mergeCell ref="AH424:AI424"/>
    <mergeCell ref="AH341:AI341"/>
    <mergeCell ref="AJ341:AK341"/>
    <mergeCell ref="AJ354:AK354"/>
    <mergeCell ref="AH370:AI370"/>
    <mergeCell ref="AJ370:AK370"/>
    <mergeCell ref="AH301:AI301"/>
    <mergeCell ref="AJ301:AK301"/>
    <mergeCell ref="AH309:AI309"/>
    <mergeCell ref="AJ309:AK309"/>
    <mergeCell ref="AH323:AI323"/>
    <mergeCell ref="AJ323:AK323"/>
    <mergeCell ref="AH217:AI217"/>
    <mergeCell ref="AJ217:AK217"/>
    <mergeCell ref="AH246:AI246"/>
    <mergeCell ref="AJ246:AK246"/>
    <mergeCell ref="AH282:AI282"/>
    <mergeCell ref="AJ282:AK282"/>
    <mergeCell ref="AH109:AI109"/>
    <mergeCell ref="AJ1:AK1"/>
    <mergeCell ref="AH13:AI13"/>
    <mergeCell ref="AJ13:AK13"/>
    <mergeCell ref="AH31:AI31"/>
    <mergeCell ref="AJ31:AK31"/>
    <mergeCell ref="AH45:AI45"/>
    <mergeCell ref="AJ45:AK45"/>
    <mergeCell ref="AH59:AI59"/>
    <mergeCell ref="AJ59:AK59"/>
    <mergeCell ref="AH78:AI78"/>
    <mergeCell ref="AJ78:AK78"/>
    <mergeCell ref="AJ109:AK109"/>
    <mergeCell ref="AJ91:AK91"/>
    <mergeCell ref="AH91:AI91"/>
    <mergeCell ref="AJ572:AK572"/>
    <mergeCell ref="AH572:AI572"/>
    <mergeCell ref="AJ554:AK554"/>
    <mergeCell ref="AH554:AI554"/>
    <mergeCell ref="AH177:AI177"/>
    <mergeCell ref="AJ177:AK177"/>
    <mergeCell ref="AJ530:AK530"/>
    <mergeCell ref="AH530:AI530"/>
    <mergeCell ref="AJ512:AK512"/>
    <mergeCell ref="AH512:AI512"/>
    <mergeCell ref="AJ495:AK495"/>
    <mergeCell ref="AH495:AI495"/>
    <mergeCell ref="AH190:AI190"/>
    <mergeCell ref="AJ190:AK190"/>
    <mergeCell ref="AH203:AI203"/>
    <mergeCell ref="AJ203:AK203"/>
    <mergeCell ref="AH142:AI142"/>
    <mergeCell ref="AJ142:AK142"/>
    <mergeCell ref="AH156:AI156"/>
    <mergeCell ref="AJ156:AK156"/>
    <mergeCell ref="AH127:AI127"/>
    <mergeCell ref="AJ127:AK127"/>
  </mergeCells>
  <hyperlinks>
    <hyperlink ref="B550" r:id="rId1" xr:uid="{5F8E07A1-0B6C-412F-9CCC-D07F1E8F348C}"/>
    <hyperlink ref="B569" r:id="rId2" xr:uid="{8A49EB33-17A4-4E27-899B-24FE216D40C6}"/>
    <hyperlink ref="B591" r:id="rId3" xr:uid="{B4EE3079-8B97-4DE9-8732-E10CF503F1B0}"/>
  </hyperlinks>
  <pageMargins left="0.23622047244094488" right="0.23622047244094488" top="0.74803149606299213" bottom="0.74803149606299213" header="0.31496062992125984" footer="0.31496062992125984"/>
  <pageSetup paperSize="9" scale="36" orientation="landscape" r:id="rId4"/>
  <headerFooter>
    <oddHeader>&amp;CProspects for Agricultural Markets in the EU 2016-2026</oddHeader>
  </headerFooter>
  <rowBreaks count="8" manualBreakCount="8">
    <brk id="1" max="16383" man="1"/>
    <brk id="76" min="1" max="36" man="1"/>
    <brk id="141" min="1" max="36" man="1"/>
    <brk id="215" min="1" max="36" man="1"/>
    <brk id="280" min="1" max="36" man="1"/>
    <brk id="352" min="1" max="36" man="1"/>
    <brk id="422" min="1" max="36" man="1"/>
    <brk id="484" min="1" max="36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C29AA9"/>
  </sheetPr>
  <dimension ref="A1:AC7"/>
  <sheetViews>
    <sheetView workbookViewId="0">
      <selection activeCell="B21" sqref="B21"/>
    </sheetView>
  </sheetViews>
  <sheetFormatPr defaultRowHeight="13.2"/>
  <cols>
    <col min="1" max="1" width="24" bestFit="1" customWidth="1"/>
    <col min="2" max="2" width="22.44140625" customWidth="1"/>
    <col min="3" max="3" width="10.5546875" hidden="1" customWidth="1"/>
    <col min="6" max="6" width="9.5546875" bestFit="1" customWidth="1"/>
    <col min="25" max="25" width="11" customWidth="1"/>
  </cols>
  <sheetData>
    <row r="1" spans="1:29">
      <c r="C1" s="174"/>
      <c r="D1" s="174">
        <v>8</v>
      </c>
      <c r="E1" s="174">
        <v>9</v>
      </c>
      <c r="F1" s="174">
        <v>10</v>
      </c>
      <c r="G1" s="174">
        <v>11</v>
      </c>
      <c r="H1" s="174">
        <v>12</v>
      </c>
      <c r="I1" s="174">
        <v>13</v>
      </c>
      <c r="J1" s="174">
        <v>14</v>
      </c>
      <c r="K1" s="174">
        <v>15</v>
      </c>
      <c r="L1" s="174">
        <v>16</v>
      </c>
      <c r="M1" s="174">
        <v>17</v>
      </c>
      <c r="N1" s="174">
        <v>18</v>
      </c>
      <c r="O1" s="174">
        <v>19</v>
      </c>
      <c r="P1" s="174">
        <v>20</v>
      </c>
      <c r="Q1" s="174">
        <v>21</v>
      </c>
      <c r="R1" s="174">
        <v>22</v>
      </c>
      <c r="S1" s="174">
        <v>23</v>
      </c>
      <c r="T1" s="174">
        <v>24</v>
      </c>
      <c r="U1" s="174">
        <v>25</v>
      </c>
      <c r="V1" s="174">
        <v>26</v>
      </c>
      <c r="W1" s="174">
        <v>27</v>
      </c>
      <c r="X1" s="174">
        <v>28</v>
      </c>
      <c r="Y1" s="174">
        <v>29</v>
      </c>
      <c r="Z1" s="174">
        <v>30</v>
      </c>
      <c r="AA1" s="174">
        <f>Z1+1</f>
        <v>31</v>
      </c>
      <c r="AB1" s="174">
        <f t="shared" ref="AB1:AC1" si="0">AA1+1</f>
        <v>32</v>
      </c>
      <c r="AC1" s="174">
        <f t="shared" si="0"/>
        <v>33</v>
      </c>
    </row>
    <row r="2" spans="1:29" ht="15" thickBot="1">
      <c r="A2" s="177" t="s">
        <v>225</v>
      </c>
      <c r="B2" s="176" t="s">
        <v>180</v>
      </c>
      <c r="C2" s="174"/>
      <c r="D2" s="173">
        <v>2010</v>
      </c>
      <c r="E2" s="173">
        <v>2011</v>
      </c>
      <c r="F2" s="173">
        <v>2012</v>
      </c>
      <c r="G2" s="173">
        <v>2013</v>
      </c>
      <c r="H2" s="173">
        <v>2014</v>
      </c>
      <c r="I2" s="173">
        <v>2015</v>
      </c>
      <c r="J2" s="173">
        <v>2016</v>
      </c>
      <c r="K2" s="173">
        <v>2017</v>
      </c>
      <c r="L2" s="173">
        <v>2018</v>
      </c>
      <c r="M2" s="173">
        <v>2019</v>
      </c>
      <c r="N2" s="173">
        <v>2020</v>
      </c>
      <c r="O2" s="173">
        <v>2021</v>
      </c>
      <c r="P2" s="173">
        <v>2022</v>
      </c>
      <c r="Q2" s="173">
        <v>2023</v>
      </c>
      <c r="R2" s="173">
        <v>2024</v>
      </c>
      <c r="S2" s="173">
        <v>2025</v>
      </c>
      <c r="T2" s="173">
        <v>2026</v>
      </c>
      <c r="U2" s="173">
        <v>2027</v>
      </c>
      <c r="V2" s="173">
        <v>2028</v>
      </c>
      <c r="W2" s="173">
        <v>2029</v>
      </c>
      <c r="X2" s="173">
        <v>2030</v>
      </c>
      <c r="Y2" s="173">
        <v>2031</v>
      </c>
      <c r="Z2" s="173">
        <v>2032</v>
      </c>
      <c r="AA2" s="173">
        <v>2033</v>
      </c>
      <c r="AB2" s="173">
        <v>2034</v>
      </c>
      <c r="AC2" s="173">
        <v>2035</v>
      </c>
    </row>
    <row r="3" spans="1:29" ht="15" customHeight="1" thickBot="1">
      <c r="A3" s="220" t="s">
        <v>226</v>
      </c>
      <c r="B3" s="172" t="s">
        <v>27</v>
      </c>
      <c r="C3" s="174" t="str">
        <f>CONCATENATE($B$2&amp;"_"&amp;B3)</f>
        <v>Total cereals_Production</v>
      </c>
      <c r="D3" s="175">
        <f>(IF($B3="Net trade",((VLOOKUP($B$2&amp;"_"&amp;"Exports",Balance_sheets_Tables!$A:$AD,D$1,FALSE))-VLOOKUP($B$2&amp;"_"&amp;"Imports",Balance_sheets_Tables!$A:$AD,D$1,FALSE)),IF($B3="Stock change","",VLOOKUP($C3,Balance_sheets_Tables!$A:$AD,Balance_sheets_Graph!D$1,FALSE))))</f>
        <v>261.04034996189648</v>
      </c>
      <c r="E3" s="175">
        <f>(IF($B3="Net trade",((VLOOKUP($B$2&amp;"_"&amp;"Exports",Balance_sheets_Tables!$A:$AD,E$1,FALSE))-VLOOKUP($B$2&amp;"_"&amp;"Imports",Balance_sheets_Tables!$A:$AD,E$1,FALSE)),IF($B3="Stock change",VLOOKUP(CONCATENATE($B$2,"_","Ending stocks"),Balance_sheets_Tables!$A:$AD,Balance_sheets_Graph!E$1,FALSE)-VLOOKUP(CONCATENATE($B$2,"_","Ending stocks"),Balance_sheets_Tables!$A:$AD,Balance_sheets_Graph!D$1,FALSE),VLOOKUP($C3,Balance_sheets_Tables!$A:$AD,Balance_sheets_Graph!E$1,FALSE))))</f>
        <v>272.17486507622834</v>
      </c>
      <c r="F3" s="175">
        <f>(IF($B3="Net trade",((VLOOKUP($B$2&amp;"_"&amp;"Exports",Balance_sheets_Tables!$A:$AD,F$1,FALSE))-VLOOKUP($B$2&amp;"_"&amp;"Imports",Balance_sheets_Tables!$A:$AD,F$1,FALSE)),IF($B3="Stock change",VLOOKUP(CONCATENATE($B$2,"_","Ending stocks"),Balance_sheets_Tables!$A:$AD,Balance_sheets_Graph!F$1,FALSE)-VLOOKUP(CONCATENATE($B$2,"_","Ending stocks"),Balance_sheets_Tables!$A:$AD,Balance_sheets_Graph!E$1,FALSE),VLOOKUP($C3,Balance_sheets_Tables!$A:$AD,Balance_sheets_Graph!F$1,FALSE))))</f>
        <v>262.78596815229344</v>
      </c>
      <c r="G3" s="175">
        <f>(IF($B3="Net trade",((VLOOKUP($B$2&amp;"_"&amp;"Exports",Balance_sheets_Tables!$A:$AD,G$1,FALSE))-VLOOKUP($B$2&amp;"_"&amp;"Imports",Balance_sheets_Tables!$A:$AD,G$1,FALSE)),IF($B3="Stock change",VLOOKUP(CONCATENATE($B$2,"_","Ending stocks"),Balance_sheets_Tables!$A:$AD,Balance_sheets_Graph!G$1,FALSE)-VLOOKUP(CONCATENATE($B$2,"_","Ending stocks"),Balance_sheets_Tables!$A:$AD,Balance_sheets_Graph!F$1,FALSE),VLOOKUP($C3,Balance_sheets_Tables!$A:$AD,Balance_sheets_Graph!G$1,FALSE))))</f>
        <v>285.90546430041275</v>
      </c>
      <c r="H3" s="175">
        <f>(IF($B3="Net trade",((VLOOKUP($B$2&amp;"_"&amp;"Exports",Balance_sheets_Tables!$A:$AD,H$1,FALSE))-VLOOKUP($B$2&amp;"_"&amp;"Imports",Balance_sheets_Tables!$A:$AD,H$1,FALSE)),IF($B3="Stock change",VLOOKUP(CONCATENATE($B$2,"_","Ending stocks"),Balance_sheets_Tables!$A:$AD,Balance_sheets_Graph!H$1,FALSE)-VLOOKUP(CONCATENATE($B$2,"_","Ending stocks"),Balance_sheets_Tables!$A:$AD,Balance_sheets_Graph!G$1,FALSE),VLOOKUP($C3,Balance_sheets_Tables!$A:$AD,Balance_sheets_Graph!H$1,FALSE))))</f>
        <v>304.88998515646051</v>
      </c>
      <c r="I3" s="175">
        <f>(IF($B3="Net trade",((VLOOKUP($B$2&amp;"_"&amp;"Exports",Balance_sheets_Tables!$A:$AD,I$1,FALSE))-VLOOKUP($B$2&amp;"_"&amp;"Imports",Balance_sheets_Tables!$A:$AD,I$1,FALSE)),IF($B3="Stock change",VLOOKUP(CONCATENATE($B$2,"_","Ending stocks"),Balance_sheets_Tables!$A:$AD,Balance_sheets_Graph!I$1,FALSE)-VLOOKUP(CONCATENATE($B$2,"_","Ending stocks"),Balance_sheets_Tables!$A:$AD,Balance_sheets_Graph!H$1,FALSE),VLOOKUP($C3,Balance_sheets_Tables!$A:$AD,Balance_sheets_Graph!I$1,FALSE))))</f>
        <v>287.99492521061791</v>
      </c>
      <c r="J3" s="175">
        <f>(IF($B3="Net trade",((VLOOKUP($B$2&amp;"_"&amp;"Exports",Balance_sheets_Tables!$A:$AD,J$1,FALSE))-VLOOKUP($B$2&amp;"_"&amp;"Imports",Balance_sheets_Tables!$A:$AD,J$1,FALSE)),IF($B3="Stock change",VLOOKUP(CONCATENATE($B$2,"_","Ending stocks"),Balance_sheets_Tables!$A:$AD,Balance_sheets_Graph!J$1,FALSE)-VLOOKUP(CONCATENATE($B$2,"_","Ending stocks"),Balance_sheets_Tables!$A:$AD,Balance_sheets_Graph!I$1,FALSE),VLOOKUP($C3,Balance_sheets_Tables!$A:$AD,Balance_sheets_Graph!J$1,FALSE))))</f>
        <v>276.91404188732747</v>
      </c>
      <c r="K3" s="175">
        <f>(IF($B3="Net trade",((VLOOKUP($B$2&amp;"_"&amp;"Exports",Balance_sheets_Tables!$A:$AD,K$1,FALSE))-VLOOKUP($B$2&amp;"_"&amp;"Imports",Balance_sheets_Tables!$A:$AD,K$1,FALSE)),IF($B3="Stock change",VLOOKUP(CONCATENATE($B$2,"_","Ending stocks"),Balance_sheets_Tables!$A:$AD,Balance_sheets_Graph!K$1,FALSE)-VLOOKUP(CONCATENATE($B$2,"_","Ending stocks"),Balance_sheets_Tables!$A:$AD,Balance_sheets_Graph!J$1,FALSE),VLOOKUP($C3,Balance_sheets_Tables!$A:$AD,Balance_sheets_Graph!K$1,FALSE))))</f>
        <v>284.69924687244537</v>
      </c>
      <c r="L3" s="175">
        <f>(IF($B3="Net trade",((VLOOKUP($B$2&amp;"_"&amp;"Exports",Balance_sheets_Tables!$A:$AD,L$1,FALSE))-VLOOKUP($B$2&amp;"_"&amp;"Imports",Balance_sheets_Tables!$A:$AD,L$1,FALSE)),IF($B3="Stock change",VLOOKUP(CONCATENATE($B$2,"_","Ending stocks"),Balance_sheets_Tables!$A:$AD,Balance_sheets_Graph!L$1,FALSE)-VLOOKUP(CONCATENATE($B$2,"_","Ending stocks"),Balance_sheets_Tables!$A:$AD,Balance_sheets_Graph!K$1,FALSE),VLOOKUP($C3,Balance_sheets_Tables!$A:$AD,Balance_sheets_Graph!L$1,FALSE))))</f>
        <v>271.76947572679671</v>
      </c>
      <c r="M3" s="175">
        <f>(IF($B3="Net trade",((VLOOKUP($B$2&amp;"_"&amp;"Exports",Balance_sheets_Tables!$A:$AD,M$1,FALSE))-VLOOKUP($B$2&amp;"_"&amp;"Imports",Balance_sheets_Tables!$A:$AD,M$1,FALSE)),IF($B3="Stock change",VLOOKUP(CONCATENATE($B$2,"_","Ending stocks"),Balance_sheets_Tables!$A:$AD,Balance_sheets_Graph!M$1,FALSE)-VLOOKUP(CONCATENATE($B$2,"_","Ending stocks"),Balance_sheets_Tables!$A:$AD,Balance_sheets_Graph!L$1,FALSE),VLOOKUP($C3,Balance_sheets_Tables!$A:$AD,Balance_sheets_Graph!M$1,FALSE))))</f>
        <v>296.61107053420858</v>
      </c>
      <c r="N3" s="175">
        <f>(IF($B3="Net trade",((VLOOKUP($B$2&amp;"_"&amp;"Exports",Balance_sheets_Tables!$A:$AD,N$1,FALSE))-VLOOKUP($B$2&amp;"_"&amp;"Imports",Balance_sheets_Tables!$A:$AD,N$1,FALSE)),IF($B3="Stock change",VLOOKUP(CONCATENATE($B$2,"_","Ending stocks"),Balance_sheets_Tables!$A:$AD,Balance_sheets_Graph!N$1,FALSE)-VLOOKUP(CONCATENATE($B$2,"_","Ending stocks"),Balance_sheets_Tables!$A:$AD,Balance_sheets_Graph!M$1,FALSE),VLOOKUP($C3,Balance_sheets_Tables!$A:$AD,Balance_sheets_Graph!N$1,FALSE))))</f>
        <v>284.85643191354239</v>
      </c>
      <c r="O3" s="175">
        <f>(IF($B3="Net trade",((VLOOKUP($B$2&amp;"_"&amp;"Exports",Balance_sheets_Tables!$A:$AD,O$1,FALSE))-VLOOKUP($B$2&amp;"_"&amp;"Imports",Balance_sheets_Tables!$A:$AD,O$1,FALSE)),IF($B3="Stock change",VLOOKUP(CONCATENATE($B$2,"_","Ending stocks"),Balance_sheets_Tables!$A:$AD,Balance_sheets_Graph!O$1,FALSE)-VLOOKUP(CONCATENATE($B$2,"_","Ending stocks"),Balance_sheets_Tables!$A:$AD,Balance_sheets_Graph!N$1,FALSE),VLOOKUP($C3,Balance_sheets_Tables!$A:$AD,Balance_sheets_Graph!O$1,FALSE))))</f>
        <v>296.87225371102448</v>
      </c>
      <c r="P3" s="175">
        <f>(IF($B3="Net trade",((VLOOKUP($B$2&amp;"_"&amp;"Exports",Balance_sheets_Tables!$A:$AD,P$1,FALSE))-VLOOKUP($B$2&amp;"_"&amp;"Imports",Balance_sheets_Tables!$A:$AD,P$1,FALSE)),IF($B3="Stock change",VLOOKUP(CONCATENATE($B$2,"_","Ending stocks"),Balance_sheets_Tables!$A:$AD,Balance_sheets_Graph!P$1,FALSE)-VLOOKUP(CONCATENATE($B$2,"_","Ending stocks"),Balance_sheets_Tables!$A:$AD,Balance_sheets_Graph!O$1,FALSE),VLOOKUP($C3,Balance_sheets_Tables!$A:$AD,Balance_sheets_Graph!P$1,FALSE))))</f>
        <v>269.1016695585526</v>
      </c>
      <c r="Q3" s="175">
        <f>(IF($B3="Net trade",((VLOOKUP($B$2&amp;"_"&amp;"Exports",Balance_sheets_Tables!$A:$AD,Q$1,FALSE))-VLOOKUP($B$2&amp;"_"&amp;"Imports",Balance_sheets_Tables!$A:$AD,Q$1,FALSE)),IF($B3="Stock change",VLOOKUP(CONCATENATE($B$2,"_","Ending stocks"),Balance_sheets_Tables!$A:$AD,Balance_sheets_Graph!Q$1,FALSE)-VLOOKUP(CONCATENATE($B$2,"_","Ending stocks"),Balance_sheets_Tables!$A:$AD,Balance_sheets_Graph!P$1,FALSE),VLOOKUP($C3,Balance_sheets_Tables!$A:$AD,Balance_sheets_Graph!Q$1,FALSE))))</f>
        <v>273.46180644452488</v>
      </c>
      <c r="R3" s="175">
        <f>(IF($B3="Net trade",((VLOOKUP($B$2&amp;"_"&amp;"Exports",Balance_sheets_Tables!$A:$AD,R$1,FALSE))-VLOOKUP($B$2&amp;"_"&amp;"Imports",Balance_sheets_Tables!$A:$AD,R$1,FALSE)),IF($B3="Stock change",VLOOKUP(CONCATENATE($B$2,"_","Ending stocks"),Balance_sheets_Tables!$A:$AD,Balance_sheets_Graph!R$1,FALSE)-VLOOKUP(CONCATENATE($B$2,"_","Ending stocks"),Balance_sheets_Tables!$A:$AD,Balance_sheets_Graph!Q$1,FALSE),VLOOKUP($C3,Balance_sheets_Tables!$A:$AD,Balance_sheets_Graph!R$1,FALSE))))</f>
        <v>279.56574989783985</v>
      </c>
      <c r="S3" s="175">
        <f>(IF($B3="Net trade",((VLOOKUP($B$2&amp;"_"&amp;"Exports",Balance_sheets_Tables!$A:$AD,S$1,FALSE))-VLOOKUP($B$2&amp;"_"&amp;"Imports",Balance_sheets_Tables!$A:$AD,S$1,FALSE)),IF($B3="Stock change",VLOOKUP(CONCATENATE($B$2,"_","Ending stocks"),Balance_sheets_Tables!$A:$AD,Balance_sheets_Graph!S$1,FALSE)-VLOOKUP(CONCATENATE($B$2,"_","Ending stocks"),Balance_sheets_Tables!$A:$AD,Balance_sheets_Graph!R$1,FALSE),VLOOKUP($C3,Balance_sheets_Tables!$A:$AD,Balance_sheets_Graph!S$1,FALSE))))</f>
        <v>279.98811663017091</v>
      </c>
      <c r="T3" s="175">
        <f>(IF($B3="Net trade",((VLOOKUP($B$2&amp;"_"&amp;"Exports",Balance_sheets_Tables!$A:$AD,T$1,FALSE))-VLOOKUP($B$2&amp;"_"&amp;"Imports",Balance_sheets_Tables!$A:$AD,T$1,FALSE)),IF($B3="Stock change",VLOOKUP(CONCATENATE($B$2,"_","Ending stocks"),Balance_sheets_Tables!$A:$AD,Balance_sheets_Graph!T$1,FALSE)-VLOOKUP(CONCATENATE($B$2,"_","Ending stocks"),Balance_sheets_Tables!$A:$AD,Balance_sheets_Graph!S$1,FALSE),VLOOKUP($C3,Balance_sheets_Tables!$A:$AD,Balance_sheets_Graph!T$1,FALSE))))</f>
        <v>280.52918424634925</v>
      </c>
      <c r="U3" s="175">
        <f>(IF($B3="Net trade",((VLOOKUP($B$2&amp;"_"&amp;"Exports",Balance_sheets_Tables!$A:$AD,U$1,FALSE))-VLOOKUP($B$2&amp;"_"&amp;"Imports",Balance_sheets_Tables!$A:$AD,U$1,FALSE)),IF($B3="Stock change",VLOOKUP(CONCATENATE($B$2,"_","Ending stocks"),Balance_sheets_Tables!$A:$AD,Balance_sheets_Graph!U$1,FALSE)-VLOOKUP(CONCATENATE($B$2,"_","Ending stocks"),Balance_sheets_Tables!$A:$AD,Balance_sheets_Graph!T$1,FALSE),VLOOKUP($C3,Balance_sheets_Tables!$A:$AD,Balance_sheets_Graph!U$1,FALSE))))</f>
        <v>280.36913758888755</v>
      </c>
      <c r="V3" s="175">
        <f>(IF($B3="Net trade",((VLOOKUP($B$2&amp;"_"&amp;"Exports",Balance_sheets_Tables!$A:$AD,V$1,FALSE))-VLOOKUP($B$2&amp;"_"&amp;"Imports",Balance_sheets_Tables!$A:$AD,V$1,FALSE)),IF($B3="Stock change",VLOOKUP(CONCATENATE($B$2,"_","Ending stocks"),Balance_sheets_Tables!$A:$AD,Balance_sheets_Graph!V$1,FALSE)-VLOOKUP(CONCATENATE($B$2,"_","Ending stocks"),Balance_sheets_Tables!$A:$AD,Balance_sheets_Graph!U$1,FALSE),VLOOKUP($C3,Balance_sheets_Tables!$A:$AD,Balance_sheets_Graph!V$1,FALSE))))</f>
        <v>280.45512371352879</v>
      </c>
      <c r="W3" s="175">
        <f>(IF($B3="Net trade",((VLOOKUP($B$2&amp;"_"&amp;"Exports",Balance_sheets_Tables!$A:$AD,W$1,FALSE))-VLOOKUP($B$2&amp;"_"&amp;"Imports",Balance_sheets_Tables!$A:$AD,W$1,FALSE)),IF($B3="Stock change",VLOOKUP(CONCATENATE($B$2,"_","Ending stocks"),Balance_sheets_Tables!$A:$AD,Balance_sheets_Graph!W$1,FALSE)-VLOOKUP(CONCATENATE($B$2,"_","Ending stocks"),Balance_sheets_Tables!$A:$AD,Balance_sheets_Graph!V$1,FALSE),VLOOKUP($C3,Balance_sheets_Tables!$A:$AD,Balance_sheets_Graph!W$1,FALSE))))</f>
        <v>280.5914903525067</v>
      </c>
      <c r="X3" s="175">
        <f>(IF($B3="Net trade",((VLOOKUP($B$2&amp;"_"&amp;"Exports",Balance_sheets_Tables!$A:$AD,X$1,FALSE))-VLOOKUP($B$2&amp;"_"&amp;"Imports",Balance_sheets_Tables!$A:$AD,X$1,FALSE)),IF($B3="Stock change",VLOOKUP(CONCATENATE($B$2,"_","Ending stocks"),Balance_sheets_Tables!$A:$AD,Balance_sheets_Graph!X$1,FALSE)-VLOOKUP(CONCATENATE($B$2,"_","Ending stocks"),Balance_sheets_Tables!$A:$AD,Balance_sheets_Graph!W$1,FALSE),VLOOKUP($C3,Balance_sheets_Tables!$A:$AD,Balance_sheets_Graph!X$1,FALSE))))</f>
        <v>280.70854586194969</v>
      </c>
      <c r="Y3" s="175">
        <f>(IF($B3="Net trade",((VLOOKUP($B$2&amp;"_"&amp;"Exports",Balance_sheets_Tables!$A:$AD,Y$1,FALSE))-VLOOKUP($B$2&amp;"_"&amp;"Imports",Balance_sheets_Tables!$A:$AD,Y$1,FALSE)),IF($B3="Stock change",VLOOKUP(CONCATENATE($B$2,"_","Ending stocks"),Balance_sheets_Tables!$A:$AD,Balance_sheets_Graph!Y$1,FALSE)-VLOOKUP(CONCATENATE($B$2,"_","Ending stocks"),Balance_sheets_Tables!$A:$AD,Balance_sheets_Graph!X$1,FALSE),VLOOKUP($C3,Balance_sheets_Tables!$A:$AD,Balance_sheets_Graph!Y$1,FALSE))))</f>
        <v>280.8407093048711</v>
      </c>
      <c r="Z3" s="175">
        <f>(IF($B3="Net trade",((VLOOKUP($B$2&amp;"_"&amp;"Exports",Balance_sheets_Tables!$A:$AD,Z$1,FALSE))-VLOOKUP($B$2&amp;"_"&amp;"Imports",Balance_sheets_Tables!$A:$AD,Z$1,FALSE)),IF($B3="Stock change",VLOOKUP(CONCATENATE($B$2,"_","Ending stocks"),Balance_sheets_Tables!$A:$AD,Balance_sheets_Graph!Z$1,FALSE)-VLOOKUP(CONCATENATE($B$2,"_","Ending stocks"),Balance_sheets_Tables!$A:$AD,Balance_sheets_Graph!Y$1,FALSE),VLOOKUP($C3,Balance_sheets_Tables!$A:$AD,Balance_sheets_Graph!Z$1,FALSE))))</f>
        <v>280.9181243794165</v>
      </c>
      <c r="AA3" s="175">
        <f>(IF($B3="Net trade",((VLOOKUP($B$2&amp;"_"&amp;"Exports",Balance_sheets_Tables!$A:$AG,AA$1,FALSE))-VLOOKUP($B$2&amp;"_"&amp;"Imports",Balance_sheets_Tables!$A:$AG,AA$1,FALSE)),IF($B3="Stock change",VLOOKUP(CONCATENATE($B$2,"_","Ending stocks"),Balance_sheets_Tables!$A:$AG,Balance_sheets_Graph!AA$1,FALSE)-VLOOKUP(CONCATENATE($B$2,"_","Ending stocks"),Balance_sheets_Tables!$A:$AG,Balance_sheets_Graph!Z$1,FALSE),VLOOKUP($C3,Balance_sheets_Tables!$A:$AG,Balance_sheets_Graph!AA$1,FALSE))))</f>
        <v>281.02408628353044</v>
      </c>
      <c r="AB3" s="175">
        <f>(IF($B3="Net trade",((VLOOKUP($B$2&amp;"_"&amp;"Exports",Balance_sheets_Tables!$A:$AG,AB$1,FALSE))-VLOOKUP($B$2&amp;"_"&amp;"Imports",Balance_sheets_Tables!$A:$AG,AB$1,FALSE)),IF($B3="Stock change",VLOOKUP(CONCATENATE($B$2,"_","Ending stocks"),Balance_sheets_Tables!$A:$AG,Balance_sheets_Graph!AB$1,FALSE)-VLOOKUP(CONCATENATE($B$2,"_","Ending stocks"),Balance_sheets_Tables!$A:$AG,Balance_sheets_Graph!AA$1,FALSE),VLOOKUP($C3,Balance_sheets_Tables!$A:$AG,Balance_sheets_Graph!AB$1,FALSE))))</f>
        <v>281.11957344359882</v>
      </c>
      <c r="AC3" s="175">
        <f>(IF($B3="Net trade",((VLOOKUP($B$2&amp;"_"&amp;"Exports",Balance_sheets_Tables!$A:$AG,AC$1,FALSE))-VLOOKUP($B$2&amp;"_"&amp;"Imports",Balance_sheets_Tables!$A:$AG,AC$1,FALSE)),IF($B3="Stock change",VLOOKUP(CONCATENATE($B$2,"_","Ending stocks"),Balance_sheets_Tables!$A:$AG,Balance_sheets_Graph!AC$1,FALSE)-VLOOKUP(CONCATENATE($B$2,"_","Ending stocks"),Balance_sheets_Tables!$A:$AG,Balance_sheets_Graph!AB$1,FALSE),VLOOKUP($C3,Balance_sheets_Tables!$A:$AG,Balance_sheets_Graph!AC$1,FALSE))))</f>
        <v>281.20409035659713</v>
      </c>
    </row>
    <row r="4" spans="1:29" ht="15" customHeight="1" thickBot="1">
      <c r="A4" s="220"/>
      <c r="B4" s="172" t="s">
        <v>5</v>
      </c>
      <c r="C4" s="174" t="str">
        <f t="shared" ref="C4:C7" si="1">CONCATENATE($B$2&amp;"_"&amp;B4)</f>
        <v>Total cereals_Exports</v>
      </c>
      <c r="D4" s="175">
        <f>(IF($B4="Net trade",((VLOOKUP($B$2&amp;"_"&amp;"Exports",Balance_sheets_Tables!$A:$AD,D$1,FALSE))-VLOOKUP($B$2&amp;"_"&amp;"Imports",Balance_sheets_Tables!$A:$AD,D$1,FALSE)),IF($B4="Stock change","",VLOOKUP($C4,Balance_sheets_Tables!$A:$AD,Balance_sheets_Graph!D$1,FALSE))))</f>
        <v>32.430957551000006</v>
      </c>
      <c r="E4" s="175">
        <f>(IF($B4="Net trade",((VLOOKUP($B$2&amp;"_"&amp;"Exports",Balance_sheets_Tables!$A:$AD,E$1,FALSE))-VLOOKUP($B$2&amp;"_"&amp;"Imports",Balance_sheets_Tables!$A:$AD,E$1,FALSE)),IF($B4="Stock change",VLOOKUP(CONCATENATE($B$2,"_","Ending stocks"),Balance_sheets_Tables!$A:$AD,Balance_sheets_Graph!E$1,FALSE)-VLOOKUP(CONCATENATE($B$2,"_","Ending stocks"),Balance_sheets_Tables!$A:$AD,Balance_sheets_Graph!D$1,FALSE),VLOOKUP($C4,Balance_sheets_Tables!$A:$AD,Balance_sheets_Graph!E$1,FALSE))))</f>
        <v>26.450344737000002</v>
      </c>
      <c r="F4" s="175">
        <f>(IF($B4="Net trade",((VLOOKUP($B$2&amp;"_"&amp;"Exports",Balance_sheets_Tables!$A:$AD,F$1,FALSE))-VLOOKUP($B$2&amp;"_"&amp;"Imports",Balance_sheets_Tables!$A:$AD,F$1,FALSE)),IF($B4="Stock change",VLOOKUP(CONCATENATE($B$2,"_","Ending stocks"),Balance_sheets_Tables!$A:$AD,Balance_sheets_Graph!F$1,FALSE)-VLOOKUP(CONCATENATE($B$2,"_","Ending stocks"),Balance_sheets_Tables!$A:$AD,Balance_sheets_Graph!E$1,FALSE),VLOOKUP($C4,Balance_sheets_Tables!$A:$AD,Balance_sheets_Graph!F$1,FALSE))))</f>
        <v>35.001318085999998</v>
      </c>
      <c r="G4" s="175">
        <f>(IF($B4="Net trade",((VLOOKUP($B$2&amp;"_"&amp;"Exports",Balance_sheets_Tables!$A:$AD,G$1,FALSE))-VLOOKUP($B$2&amp;"_"&amp;"Imports",Balance_sheets_Tables!$A:$AD,G$1,FALSE)),IF($B4="Stock change",VLOOKUP(CONCATENATE($B$2,"_","Ending stocks"),Balance_sheets_Tables!$A:$AD,Balance_sheets_Graph!G$1,FALSE)-VLOOKUP(CONCATENATE($B$2,"_","Ending stocks"),Balance_sheets_Tables!$A:$AD,Balance_sheets_Graph!F$1,FALSE),VLOOKUP($C4,Balance_sheets_Tables!$A:$AD,Balance_sheets_Graph!G$1,FALSE))))</f>
        <v>45.962459535999997</v>
      </c>
      <c r="H4" s="175">
        <f>(IF($B4="Net trade",((VLOOKUP($B$2&amp;"_"&amp;"Exports",Balance_sheets_Tables!$A:$AD,H$1,FALSE))-VLOOKUP($B$2&amp;"_"&amp;"Imports",Balance_sheets_Tables!$A:$AD,H$1,FALSE)),IF($B4="Stock change",VLOOKUP(CONCATENATE($B$2,"_","Ending stocks"),Balance_sheets_Tables!$A:$AD,Balance_sheets_Graph!H$1,FALSE)-VLOOKUP(CONCATENATE($B$2,"_","Ending stocks"),Balance_sheets_Tables!$A:$AD,Balance_sheets_Graph!G$1,FALSE),VLOOKUP($C4,Balance_sheets_Tables!$A:$AD,Balance_sheets_Graph!H$1,FALSE))))</f>
        <v>52.537423678000003</v>
      </c>
      <c r="I4" s="175">
        <f>(IF($B4="Net trade",((VLOOKUP($B$2&amp;"_"&amp;"Exports",Balance_sheets_Tables!$A:$AD,I$1,FALSE))-VLOOKUP($B$2&amp;"_"&amp;"Imports",Balance_sheets_Tables!$A:$AD,I$1,FALSE)),IF($B4="Stock change",VLOOKUP(CONCATENATE($B$2,"_","Ending stocks"),Balance_sheets_Tables!$A:$AD,Balance_sheets_Graph!I$1,FALSE)-VLOOKUP(CONCATENATE($B$2,"_","Ending stocks"),Balance_sheets_Tables!$A:$AD,Balance_sheets_Graph!H$1,FALSE),VLOOKUP($C4,Balance_sheets_Tables!$A:$AD,Balance_sheets_Graph!I$1,FALSE))))</f>
        <v>51.363977105999993</v>
      </c>
      <c r="J4" s="175">
        <f>(IF($B4="Net trade",((VLOOKUP($B$2&amp;"_"&amp;"Exports",Balance_sheets_Tables!$A:$AD,J$1,FALSE))-VLOOKUP($B$2&amp;"_"&amp;"Imports",Balance_sheets_Tables!$A:$AD,J$1,FALSE)),IF($B4="Stock change",VLOOKUP(CONCATENATE($B$2,"_","Ending stocks"),Balance_sheets_Tables!$A:$AD,Balance_sheets_Graph!J$1,FALSE)-VLOOKUP(CONCATENATE($B$2,"_","Ending stocks"),Balance_sheets_Tables!$A:$AD,Balance_sheets_Graph!I$1,FALSE),VLOOKUP($C4,Balance_sheets_Tables!$A:$AD,Balance_sheets_Graph!J$1,FALSE))))</f>
        <v>39.389306469000005</v>
      </c>
      <c r="K4" s="175">
        <f>(IF($B4="Net trade",((VLOOKUP($B$2&amp;"_"&amp;"Exports",Balance_sheets_Tables!$A:$AD,K$1,FALSE))-VLOOKUP($B$2&amp;"_"&amp;"Imports",Balance_sheets_Tables!$A:$AD,K$1,FALSE)),IF($B4="Stock change",VLOOKUP(CONCATENATE($B$2,"_","Ending stocks"),Balance_sheets_Tables!$A:$AD,Balance_sheets_Graph!K$1,FALSE)-VLOOKUP(CONCATENATE($B$2,"_","Ending stocks"),Balance_sheets_Tables!$A:$AD,Balance_sheets_Graph!J$1,FALSE),VLOOKUP($C4,Balance_sheets_Tables!$A:$AD,Balance_sheets_Graph!K$1,FALSE))))</f>
        <v>35.670424463000003</v>
      </c>
      <c r="L4" s="175">
        <f>(IF($B4="Net trade",((VLOOKUP($B$2&amp;"_"&amp;"Exports",Balance_sheets_Tables!$A:$AD,L$1,FALSE))-VLOOKUP($B$2&amp;"_"&amp;"Imports",Balance_sheets_Tables!$A:$AD,L$1,FALSE)),IF($B4="Stock change",VLOOKUP(CONCATENATE($B$2,"_","Ending stocks"),Balance_sheets_Tables!$A:$AD,Balance_sheets_Graph!L$1,FALSE)-VLOOKUP(CONCATENATE($B$2,"_","Ending stocks"),Balance_sheets_Tables!$A:$AD,Balance_sheets_Graph!K$1,FALSE),VLOOKUP($C4,Balance_sheets_Tables!$A:$AD,Balance_sheets_Graph!L$1,FALSE))))</f>
        <v>35.858295597000001</v>
      </c>
      <c r="M4" s="175">
        <f>(IF($B4="Net trade",((VLOOKUP($B$2&amp;"_"&amp;"Exports",Balance_sheets_Tables!$A:$AD,M$1,FALSE))-VLOOKUP($B$2&amp;"_"&amp;"Imports",Balance_sheets_Tables!$A:$AD,M$1,FALSE)),IF($B4="Stock change",VLOOKUP(CONCATENATE($B$2,"_","Ending stocks"),Balance_sheets_Tables!$A:$AD,Balance_sheets_Graph!M$1,FALSE)-VLOOKUP(CONCATENATE($B$2,"_","Ending stocks"),Balance_sheets_Tables!$A:$AD,Balance_sheets_Graph!L$1,FALSE),VLOOKUP($C4,Balance_sheets_Tables!$A:$AD,Balance_sheets_Graph!M$1,FALSE))))</f>
        <v>55.110393827000003</v>
      </c>
      <c r="N4" s="175">
        <f>(IF($B4="Net trade",((VLOOKUP($B$2&amp;"_"&amp;"Exports",Balance_sheets_Tables!$A:$AD,N$1,FALSE))-VLOOKUP($B$2&amp;"_"&amp;"Imports",Balance_sheets_Tables!$A:$AD,N$1,FALSE)),IF($B4="Stock change",VLOOKUP(CONCATENATE($B$2,"_","Ending stocks"),Balance_sheets_Tables!$A:$AD,Balance_sheets_Graph!N$1,FALSE)-VLOOKUP(CONCATENATE($B$2,"_","Ending stocks"),Balance_sheets_Tables!$A:$AD,Balance_sheets_Graph!M$1,FALSE),VLOOKUP($C4,Balance_sheets_Tables!$A:$AD,Balance_sheets_Graph!N$1,FALSE))))</f>
        <v>42.871833084999999</v>
      </c>
      <c r="O4" s="175">
        <f>(IF($B4="Net trade",((VLOOKUP($B$2&amp;"_"&amp;"Exports",Balance_sheets_Tables!$A:$AD,O$1,FALSE))-VLOOKUP($B$2&amp;"_"&amp;"Imports",Balance_sheets_Tables!$A:$AD,O$1,FALSE)),IF($B4="Stock change",VLOOKUP(CONCATENATE($B$2,"_","Ending stocks"),Balance_sheets_Tables!$A:$AD,Balance_sheets_Graph!O$1,FALSE)-VLOOKUP(CONCATENATE($B$2,"_","Ending stocks"),Balance_sheets_Tables!$A:$AD,Balance_sheets_Graph!N$1,FALSE),VLOOKUP($C4,Balance_sheets_Tables!$A:$AD,Balance_sheets_Graph!O$1,FALSE))))</f>
        <v>47.893363492999995</v>
      </c>
      <c r="P4" s="175">
        <f>(IF($B4="Net trade",((VLOOKUP($B$2&amp;"_"&amp;"Exports",Balance_sheets_Tables!$A:$AD,P$1,FALSE))-VLOOKUP($B$2&amp;"_"&amp;"Imports",Balance_sheets_Tables!$A:$AD,P$1,FALSE)),IF($B4="Stock change",VLOOKUP(CONCATENATE($B$2,"_","Ending stocks"),Balance_sheets_Tables!$A:$AD,Balance_sheets_Graph!P$1,FALSE)-VLOOKUP(CONCATENATE($B$2,"_","Ending stocks"),Balance_sheets_Tables!$A:$AD,Balance_sheets_Graph!O$1,FALSE),VLOOKUP($C4,Balance_sheets_Tables!$A:$AD,Balance_sheets_Graph!P$1,FALSE))))</f>
        <v>47.948854706999995</v>
      </c>
      <c r="Q4" s="175">
        <f>(IF($B4="Net trade",((VLOOKUP($B$2&amp;"_"&amp;"Exports",Balance_sheets_Tables!$A:$AD,Q$1,FALSE))-VLOOKUP($B$2&amp;"_"&amp;"Imports",Balance_sheets_Tables!$A:$AD,Q$1,FALSE)),IF($B4="Stock change",VLOOKUP(CONCATENATE($B$2,"_","Ending stocks"),Balance_sheets_Tables!$A:$AD,Balance_sheets_Graph!Q$1,FALSE)-VLOOKUP(CONCATENATE($B$2,"_","Ending stocks"),Balance_sheets_Tables!$A:$AD,Balance_sheets_Graph!P$1,FALSE),VLOOKUP($C4,Balance_sheets_Tables!$A:$AD,Balance_sheets_Graph!Q$1,FALSE))))</f>
        <v>47.840393374000001</v>
      </c>
      <c r="R4" s="175">
        <f>(IF($B4="Net trade",((VLOOKUP($B$2&amp;"_"&amp;"Exports",Balance_sheets_Tables!$A:$AD,R$1,FALSE))-VLOOKUP($B$2&amp;"_"&amp;"Imports",Balance_sheets_Tables!$A:$AD,R$1,FALSE)),IF($B4="Stock change",VLOOKUP(CONCATENATE($B$2,"_","Ending stocks"),Balance_sheets_Tables!$A:$AD,Balance_sheets_Graph!R$1,FALSE)-VLOOKUP(CONCATENATE($B$2,"_","Ending stocks"),Balance_sheets_Tables!$A:$AD,Balance_sheets_Graph!Q$1,FALSE),VLOOKUP($C4,Balance_sheets_Tables!$A:$AD,Balance_sheets_Graph!R$1,FALSE))))</f>
        <v>47.026249167876905</v>
      </c>
      <c r="S4" s="175">
        <f>(IF($B4="Net trade",((VLOOKUP($B$2&amp;"_"&amp;"Exports",Balance_sheets_Tables!$A:$AD,S$1,FALSE))-VLOOKUP($B$2&amp;"_"&amp;"Imports",Balance_sheets_Tables!$A:$AD,S$1,FALSE)),IF($B4="Stock change",VLOOKUP(CONCATENATE($B$2,"_","Ending stocks"),Balance_sheets_Tables!$A:$AD,Balance_sheets_Graph!S$1,FALSE)-VLOOKUP(CONCATENATE($B$2,"_","Ending stocks"),Balance_sheets_Tables!$A:$AD,Balance_sheets_Graph!R$1,FALSE),VLOOKUP($C4,Balance_sheets_Tables!$A:$AD,Balance_sheets_Graph!S$1,FALSE))))</f>
        <v>47.336445630052147</v>
      </c>
      <c r="T4" s="175">
        <f>(IF($B4="Net trade",((VLOOKUP($B$2&amp;"_"&amp;"Exports",Balance_sheets_Tables!$A:$AD,T$1,FALSE))-VLOOKUP($B$2&amp;"_"&amp;"Imports",Balance_sheets_Tables!$A:$AD,T$1,FALSE)),IF($B4="Stock change",VLOOKUP(CONCATENATE($B$2,"_","Ending stocks"),Balance_sheets_Tables!$A:$AD,Balance_sheets_Graph!T$1,FALSE)-VLOOKUP(CONCATENATE($B$2,"_","Ending stocks"),Balance_sheets_Tables!$A:$AD,Balance_sheets_Graph!S$1,FALSE),VLOOKUP($C4,Balance_sheets_Tables!$A:$AD,Balance_sheets_Graph!T$1,FALSE))))</f>
        <v>48.104640437115016</v>
      </c>
      <c r="U4" s="175">
        <f>(IF($B4="Net trade",((VLOOKUP($B$2&amp;"_"&amp;"Exports",Balance_sheets_Tables!$A:$AD,U$1,FALSE))-VLOOKUP($B$2&amp;"_"&amp;"Imports",Balance_sheets_Tables!$A:$AD,U$1,FALSE)),IF($B4="Stock change",VLOOKUP(CONCATENATE($B$2,"_","Ending stocks"),Balance_sheets_Tables!$A:$AD,Balance_sheets_Graph!U$1,FALSE)-VLOOKUP(CONCATENATE($B$2,"_","Ending stocks"),Balance_sheets_Tables!$A:$AD,Balance_sheets_Graph!T$1,FALSE),VLOOKUP($C4,Balance_sheets_Tables!$A:$AD,Balance_sheets_Graph!U$1,FALSE))))</f>
        <v>49.023835277399314</v>
      </c>
      <c r="V4" s="175">
        <f>(IF($B4="Net trade",((VLOOKUP($B$2&amp;"_"&amp;"Exports",Balance_sheets_Tables!$A:$AD,V$1,FALSE))-VLOOKUP($B$2&amp;"_"&amp;"Imports",Balance_sheets_Tables!$A:$AD,V$1,FALSE)),IF($B4="Stock change",VLOOKUP(CONCATENATE($B$2,"_","Ending stocks"),Balance_sheets_Tables!$A:$AD,Balance_sheets_Graph!V$1,FALSE)-VLOOKUP(CONCATENATE($B$2,"_","Ending stocks"),Balance_sheets_Tables!$A:$AD,Balance_sheets_Graph!U$1,FALSE),VLOOKUP($C4,Balance_sheets_Tables!$A:$AD,Balance_sheets_Graph!V$1,FALSE))))</f>
        <v>49.781220508998935</v>
      </c>
      <c r="W4" s="175">
        <f>(IF($B4="Net trade",((VLOOKUP($B$2&amp;"_"&amp;"Exports",Balance_sheets_Tables!$A:$AD,W$1,FALSE))-VLOOKUP($B$2&amp;"_"&amp;"Imports",Balance_sheets_Tables!$A:$AD,W$1,FALSE)),IF($B4="Stock change",VLOOKUP(CONCATENATE($B$2,"_","Ending stocks"),Balance_sheets_Tables!$A:$AD,Balance_sheets_Graph!W$1,FALSE)-VLOOKUP(CONCATENATE($B$2,"_","Ending stocks"),Balance_sheets_Tables!$A:$AD,Balance_sheets_Graph!V$1,FALSE),VLOOKUP($C4,Balance_sheets_Tables!$A:$AD,Balance_sheets_Graph!W$1,FALSE))))</f>
        <v>50.219963433441563</v>
      </c>
      <c r="X4" s="175">
        <f>(IF($B4="Net trade",((VLOOKUP($B$2&amp;"_"&amp;"Exports",Balance_sheets_Tables!$A:$AD,X$1,FALSE))-VLOOKUP($B$2&amp;"_"&amp;"Imports",Balance_sheets_Tables!$A:$AD,X$1,FALSE)),IF($B4="Stock change",VLOOKUP(CONCATENATE($B$2,"_","Ending stocks"),Balance_sheets_Tables!$A:$AD,Balance_sheets_Graph!X$1,FALSE)-VLOOKUP(CONCATENATE($B$2,"_","Ending stocks"),Balance_sheets_Tables!$A:$AD,Balance_sheets_Graph!W$1,FALSE),VLOOKUP($C4,Balance_sheets_Tables!$A:$AD,Balance_sheets_Graph!X$1,FALSE))))</f>
        <v>50.62081626078411</v>
      </c>
      <c r="Y4" s="175">
        <f>(IF($B4="Net trade",((VLOOKUP($B$2&amp;"_"&amp;"Exports",Balance_sheets_Tables!$A:$AD,Y$1,FALSE))-VLOOKUP($B$2&amp;"_"&amp;"Imports",Balance_sheets_Tables!$A:$AD,Y$1,FALSE)),IF($B4="Stock change",VLOOKUP(CONCATENATE($B$2,"_","Ending stocks"),Balance_sheets_Tables!$A:$AD,Balance_sheets_Graph!Y$1,FALSE)-VLOOKUP(CONCATENATE($B$2,"_","Ending stocks"),Balance_sheets_Tables!$A:$AD,Balance_sheets_Graph!X$1,FALSE),VLOOKUP($C4,Balance_sheets_Tables!$A:$AD,Balance_sheets_Graph!Y$1,FALSE))))</f>
        <v>50.945075956517641</v>
      </c>
      <c r="Z4" s="175">
        <f>(IF($B4="Net trade",((VLOOKUP($B$2&amp;"_"&amp;"Exports",Balance_sheets_Tables!$A:$AD,Z$1,FALSE))-VLOOKUP($B$2&amp;"_"&amp;"Imports",Balance_sheets_Tables!$A:$AD,Z$1,FALSE)),IF($B4="Stock change",VLOOKUP(CONCATENATE($B$2,"_","Ending stocks"),Balance_sheets_Tables!$A:$AD,Balance_sheets_Graph!Z$1,FALSE)-VLOOKUP(CONCATENATE($B$2,"_","Ending stocks"),Balance_sheets_Tables!$A:$AD,Balance_sheets_Graph!Y$1,FALSE),VLOOKUP($C4,Balance_sheets_Tables!$A:$AD,Balance_sheets_Graph!Z$1,FALSE))))</f>
        <v>51.256166131953819</v>
      </c>
      <c r="AA4" s="175">
        <f>(IF($B4="Net trade",((VLOOKUP($B$2&amp;"_"&amp;"Exports",Balance_sheets_Tables!$A:$AG,AA$1,FALSE))-VLOOKUP($B$2&amp;"_"&amp;"Imports",Balance_sheets_Tables!$A:$AG,AA$1,FALSE)),IF($B4="Stock change",VLOOKUP(CONCATENATE($B$2,"_","Ending stocks"),Balance_sheets_Tables!$A:$AG,Balance_sheets_Graph!AA$1,FALSE)-VLOOKUP(CONCATENATE($B$2,"_","Ending stocks"),Balance_sheets_Tables!$A:$AG,Balance_sheets_Graph!Z$1,FALSE),VLOOKUP($C4,Balance_sheets_Tables!$A:$AG,Balance_sheets_Graph!AA$1,FALSE))))</f>
        <v>51.777324410957391</v>
      </c>
      <c r="AB4" s="175">
        <f>(IF($B4="Net trade",((VLOOKUP($B$2&amp;"_"&amp;"Exports",Balance_sheets_Tables!$A:$AG,AB$1,FALSE))-VLOOKUP($B$2&amp;"_"&amp;"Imports",Balance_sheets_Tables!$A:$AG,AB$1,FALSE)),IF($B4="Stock change",VLOOKUP(CONCATENATE($B$2,"_","Ending stocks"),Balance_sheets_Tables!$A:$AG,Balance_sheets_Graph!AB$1,FALSE)-VLOOKUP(CONCATENATE($B$2,"_","Ending stocks"),Balance_sheets_Tables!$A:$AG,Balance_sheets_Graph!AA$1,FALSE),VLOOKUP($C4,Balance_sheets_Tables!$A:$AG,Balance_sheets_Graph!AB$1,FALSE))))</f>
        <v>52.078958108216142</v>
      </c>
      <c r="AC4" s="175">
        <f>(IF($B4="Net trade",((VLOOKUP($B$2&amp;"_"&amp;"Exports",Balance_sheets_Tables!$A:$AG,AC$1,FALSE))-VLOOKUP($B$2&amp;"_"&amp;"Imports",Balance_sheets_Tables!$A:$AG,AC$1,FALSE)),IF($B4="Stock change",VLOOKUP(CONCATENATE($B$2,"_","Ending stocks"),Balance_sheets_Tables!$A:$AG,Balance_sheets_Graph!AC$1,FALSE)-VLOOKUP(CONCATENATE($B$2,"_","Ending stocks"),Balance_sheets_Tables!$A:$AG,Balance_sheets_Graph!AB$1,FALSE),VLOOKUP($C4,Balance_sheets_Tables!$A:$AG,Balance_sheets_Graph!AC$1,FALSE))))</f>
        <v>52.503848173122108</v>
      </c>
    </row>
    <row r="5" spans="1:29" ht="15" customHeight="1" thickBot="1">
      <c r="A5" s="220"/>
      <c r="B5" s="172" t="s">
        <v>4</v>
      </c>
      <c r="C5" s="174" t="str">
        <f t="shared" si="1"/>
        <v>Total cereals_Imports</v>
      </c>
      <c r="D5" s="175">
        <f>(IF($B5="Net trade",((VLOOKUP($B$2&amp;"_"&amp;"Exports",Balance_sheets_Tables!$A:$AD,D$1,FALSE))-VLOOKUP($B$2&amp;"_"&amp;"Imports",Balance_sheets_Tables!$A:$AD,D$1,FALSE)),IF($B5="Stock change","",VLOOKUP($C5,Balance_sheets_Tables!$A:$AD,Balance_sheets_Graph!D$1,FALSE))))</f>
        <v>15.824907072509202</v>
      </c>
      <c r="E5" s="175">
        <f>(IF($B5="Net trade",((VLOOKUP($B$2&amp;"_"&amp;"Exports",Balance_sheets_Tables!$A:$AD,E$1,FALSE))-VLOOKUP($B$2&amp;"_"&amp;"Imports",Balance_sheets_Tables!$A:$AD,E$1,FALSE)),IF($B5="Stock change",VLOOKUP(CONCATENATE($B$2,"_","Ending stocks"),Balance_sheets_Tables!$A:$AD,Balance_sheets_Graph!E$1,FALSE)-VLOOKUP(CONCATENATE($B$2,"_","Ending stocks"),Balance_sheets_Tables!$A:$AD,Balance_sheets_Graph!D$1,FALSE),VLOOKUP($C5,Balance_sheets_Tables!$A:$AD,Balance_sheets_Graph!E$1,FALSE))))</f>
        <v>16.782815564300776</v>
      </c>
      <c r="F5" s="175">
        <f>(IF($B5="Net trade",((VLOOKUP($B$2&amp;"_"&amp;"Exports",Balance_sheets_Tables!$A:$AD,F$1,FALSE))-VLOOKUP($B$2&amp;"_"&amp;"Imports",Balance_sheets_Tables!$A:$AD,F$1,FALSE)),IF($B5="Stock change",VLOOKUP(CONCATENATE($B$2,"_","Ending stocks"),Balance_sheets_Tables!$A:$AD,Balance_sheets_Graph!F$1,FALSE)-VLOOKUP(CONCATENATE($B$2,"_","Ending stocks"),Balance_sheets_Tables!$A:$AD,Balance_sheets_Graph!E$1,FALSE),VLOOKUP($C5,Balance_sheets_Tables!$A:$AD,Balance_sheets_Graph!F$1,FALSE))))</f>
        <v>17.352257331701729</v>
      </c>
      <c r="G5" s="175">
        <f>(IF($B5="Net trade",((VLOOKUP($B$2&amp;"_"&amp;"Exports",Balance_sheets_Tables!$A:$AD,G$1,FALSE))-VLOOKUP($B$2&amp;"_"&amp;"Imports",Balance_sheets_Tables!$A:$AD,G$1,FALSE)),IF($B5="Stock change",VLOOKUP(CONCATENATE($B$2,"_","Ending stocks"),Balance_sheets_Tables!$A:$AD,Balance_sheets_Graph!G$1,FALSE)-VLOOKUP(CONCATENATE($B$2,"_","Ending stocks"),Balance_sheets_Tables!$A:$AD,Balance_sheets_Graph!F$1,FALSE),VLOOKUP($C5,Balance_sheets_Tables!$A:$AD,Balance_sheets_Graph!G$1,FALSE))))</f>
        <v>19.531188343286658</v>
      </c>
      <c r="H5" s="175">
        <f>(IF($B5="Net trade",((VLOOKUP($B$2&amp;"_"&amp;"Exports",Balance_sheets_Tables!$A:$AD,H$1,FALSE))-VLOOKUP($B$2&amp;"_"&amp;"Imports",Balance_sheets_Tables!$A:$AD,H$1,FALSE)),IF($B5="Stock change",VLOOKUP(CONCATENATE($B$2,"_","Ending stocks"),Balance_sheets_Tables!$A:$AD,Balance_sheets_Graph!H$1,FALSE)-VLOOKUP(CONCATENATE($B$2,"_","Ending stocks"),Balance_sheets_Tables!$A:$AD,Balance_sheets_Graph!G$1,FALSE),VLOOKUP($C5,Balance_sheets_Tables!$A:$AD,Balance_sheets_Graph!H$1,FALSE))))</f>
        <v>17.344352913763203</v>
      </c>
      <c r="I5" s="175">
        <f>(IF($B5="Net trade",((VLOOKUP($B$2&amp;"_"&amp;"Exports",Balance_sheets_Tables!$A:$AD,I$1,FALSE))-VLOOKUP($B$2&amp;"_"&amp;"Imports",Balance_sheets_Tables!$A:$AD,I$1,FALSE)),IF($B5="Stock change",VLOOKUP(CONCATENATE($B$2,"_","Ending stocks"),Balance_sheets_Tables!$A:$AD,Balance_sheets_Graph!I$1,FALSE)-VLOOKUP(CONCATENATE($B$2,"_","Ending stocks"),Balance_sheets_Tables!$A:$AD,Balance_sheets_Graph!H$1,FALSE),VLOOKUP($C5,Balance_sheets_Tables!$A:$AD,Balance_sheets_Graph!I$1,FALSE))))</f>
        <v>23.733529298464497</v>
      </c>
      <c r="J5" s="175">
        <f>(IF($B5="Net trade",((VLOOKUP($B$2&amp;"_"&amp;"Exports",Balance_sheets_Tables!$A:$AD,J$1,FALSE))-VLOOKUP($B$2&amp;"_"&amp;"Imports",Balance_sheets_Tables!$A:$AD,J$1,FALSE)),IF($B5="Stock change",VLOOKUP(CONCATENATE($B$2,"_","Ending stocks"),Balance_sheets_Tables!$A:$AD,Balance_sheets_Graph!J$1,FALSE)-VLOOKUP(CONCATENATE($B$2,"_","Ending stocks"),Balance_sheets_Tables!$A:$AD,Balance_sheets_Graph!I$1,FALSE),VLOOKUP($C5,Balance_sheets_Tables!$A:$AD,Balance_sheets_Graph!J$1,FALSE))))</f>
        <v>20.84412394052033</v>
      </c>
      <c r="K5" s="175">
        <f>(IF($B5="Net trade",((VLOOKUP($B$2&amp;"_"&amp;"Exports",Balance_sheets_Tables!$A:$AD,K$1,FALSE))-VLOOKUP($B$2&amp;"_"&amp;"Imports",Balance_sheets_Tables!$A:$AD,K$1,FALSE)),IF($B5="Stock change",VLOOKUP(CONCATENATE($B$2,"_","Ending stocks"),Balance_sheets_Tables!$A:$AD,Balance_sheets_Graph!K$1,FALSE)-VLOOKUP(CONCATENATE($B$2,"_","Ending stocks"),Balance_sheets_Tables!$A:$AD,Balance_sheets_Graph!J$1,FALSE),VLOOKUP($C5,Balance_sheets_Tables!$A:$AD,Balance_sheets_Graph!K$1,FALSE))))</f>
        <v>25.348074197921534</v>
      </c>
      <c r="L5" s="175">
        <f>(IF($B5="Net trade",((VLOOKUP($B$2&amp;"_"&amp;"Exports",Balance_sheets_Tables!$A:$AD,L$1,FALSE))-VLOOKUP($B$2&amp;"_"&amp;"Imports",Balance_sheets_Tables!$A:$AD,L$1,FALSE)),IF($B5="Stock change",VLOOKUP(CONCATENATE($B$2,"_","Ending stocks"),Balance_sheets_Tables!$A:$AD,Balance_sheets_Graph!L$1,FALSE)-VLOOKUP(CONCATENATE($B$2,"_","Ending stocks"),Balance_sheets_Tables!$A:$AD,Balance_sheets_Graph!K$1,FALSE),VLOOKUP($C5,Balance_sheets_Tables!$A:$AD,Balance_sheets_Graph!L$1,FALSE))))</f>
        <v>30.438193350885772</v>
      </c>
      <c r="M5" s="175">
        <f>(IF($B5="Net trade",((VLOOKUP($B$2&amp;"_"&amp;"Exports",Balance_sheets_Tables!$A:$AD,M$1,FALSE))-VLOOKUP($B$2&amp;"_"&amp;"Imports",Balance_sheets_Tables!$A:$AD,M$1,FALSE)),IF($B5="Stock change",VLOOKUP(CONCATENATE($B$2,"_","Ending stocks"),Balance_sheets_Tables!$A:$AD,Balance_sheets_Graph!M$1,FALSE)-VLOOKUP(CONCATENATE($B$2,"_","Ending stocks"),Balance_sheets_Tables!$A:$AD,Balance_sheets_Graph!L$1,FALSE),VLOOKUP($C5,Balance_sheets_Tables!$A:$AD,Balance_sheets_Graph!M$1,FALSE))))</f>
        <v>26.165654627918073</v>
      </c>
      <c r="N5" s="175">
        <f>(IF($B5="Net trade",((VLOOKUP($B$2&amp;"_"&amp;"Exports",Balance_sheets_Tables!$A:$AD,N$1,FALSE))-VLOOKUP($B$2&amp;"_"&amp;"Imports",Balance_sheets_Tables!$A:$AD,N$1,FALSE)),IF($B5="Stock change",VLOOKUP(CONCATENATE($B$2,"_","Ending stocks"),Balance_sheets_Tables!$A:$AD,Balance_sheets_Graph!N$1,FALSE)-VLOOKUP(CONCATENATE($B$2,"_","Ending stocks"),Balance_sheets_Tables!$A:$AD,Balance_sheets_Graph!M$1,FALSE),VLOOKUP($C5,Balance_sheets_Tables!$A:$AD,Balance_sheets_Graph!N$1,FALSE))))</f>
        <v>21.357799887799608</v>
      </c>
      <c r="O5" s="175">
        <f>(IF($B5="Net trade",((VLOOKUP($B$2&amp;"_"&amp;"Exports",Balance_sheets_Tables!$A:$AD,O$1,FALSE))-VLOOKUP($B$2&amp;"_"&amp;"Imports",Balance_sheets_Tables!$A:$AD,O$1,FALSE)),IF($B5="Stock change",VLOOKUP(CONCATENATE($B$2,"_","Ending stocks"),Balance_sheets_Tables!$A:$AD,Balance_sheets_Graph!O$1,FALSE)-VLOOKUP(CONCATENATE($B$2,"_","Ending stocks"),Balance_sheets_Tables!$A:$AD,Balance_sheets_Graph!N$1,FALSE),VLOOKUP($C5,Balance_sheets_Tables!$A:$AD,Balance_sheets_Graph!O$1,FALSE))))</f>
        <v>22.412467856835423</v>
      </c>
      <c r="P5" s="175">
        <f>(IF($B5="Net trade",((VLOOKUP($B$2&amp;"_"&amp;"Exports",Balance_sheets_Tables!$A:$AD,P$1,FALSE))-VLOOKUP($B$2&amp;"_"&amp;"Imports",Balance_sheets_Tables!$A:$AD,P$1,FALSE)),IF($B5="Stock change",VLOOKUP(CONCATENATE($B$2,"_","Ending stocks"),Balance_sheets_Tables!$A:$AD,Balance_sheets_Graph!P$1,FALSE)-VLOOKUP(CONCATENATE($B$2,"_","Ending stocks"),Balance_sheets_Tables!$A:$AD,Balance_sheets_Graph!O$1,FALSE),VLOOKUP($C5,Balance_sheets_Tables!$A:$AD,Balance_sheets_Graph!P$1,FALSE))))</f>
        <v>40.253087442302331</v>
      </c>
      <c r="Q5" s="175">
        <f>(IF($B5="Net trade",((VLOOKUP($B$2&amp;"_"&amp;"Exports",Balance_sheets_Tables!$A:$AD,Q$1,FALSE))-VLOOKUP($B$2&amp;"_"&amp;"Imports",Balance_sheets_Tables!$A:$AD,Q$1,FALSE)),IF($B5="Stock change",VLOOKUP(CONCATENATE($B$2,"_","Ending stocks"),Balance_sheets_Tables!$A:$AD,Balance_sheets_Graph!Q$1,FALSE)-VLOOKUP(CONCATENATE($B$2,"_","Ending stocks"),Balance_sheets_Tables!$A:$AD,Balance_sheets_Graph!P$1,FALSE),VLOOKUP($C5,Balance_sheets_Tables!$A:$AD,Balance_sheets_Graph!Q$1,FALSE))))</f>
        <v>31.025323660499012</v>
      </c>
      <c r="R5" s="175">
        <f>(IF($B5="Net trade",((VLOOKUP($B$2&amp;"_"&amp;"Exports",Balance_sheets_Tables!$A:$AD,R$1,FALSE))-VLOOKUP($B$2&amp;"_"&amp;"Imports",Balance_sheets_Tables!$A:$AD,R$1,FALSE)),IF($B5="Stock change",VLOOKUP(CONCATENATE($B$2,"_","Ending stocks"),Balance_sheets_Tables!$A:$AD,Balance_sheets_Graph!R$1,FALSE)-VLOOKUP(CONCATENATE($B$2,"_","Ending stocks"),Balance_sheets_Tables!$A:$AD,Balance_sheets_Graph!Q$1,FALSE),VLOOKUP($C5,Balance_sheets_Tables!$A:$AD,Balance_sheets_Graph!R$1,FALSE))))</f>
        <v>25.45789880667483</v>
      </c>
      <c r="S5" s="175">
        <f>(IF($B5="Net trade",((VLOOKUP($B$2&amp;"_"&amp;"Exports",Balance_sheets_Tables!$A:$AD,S$1,FALSE))-VLOOKUP($B$2&amp;"_"&amp;"Imports",Balance_sheets_Tables!$A:$AD,S$1,FALSE)),IF($B5="Stock change",VLOOKUP(CONCATENATE($B$2,"_","Ending stocks"),Balance_sheets_Tables!$A:$AD,Balance_sheets_Graph!S$1,FALSE)-VLOOKUP(CONCATENATE($B$2,"_","Ending stocks"),Balance_sheets_Tables!$A:$AD,Balance_sheets_Graph!R$1,FALSE),VLOOKUP($C5,Balance_sheets_Tables!$A:$AD,Balance_sheets_Graph!S$1,FALSE))))</f>
        <v>25.380206001948672</v>
      </c>
      <c r="T5" s="175">
        <f>(IF($B5="Net trade",((VLOOKUP($B$2&amp;"_"&amp;"Exports",Balance_sheets_Tables!$A:$AD,T$1,FALSE))-VLOOKUP($B$2&amp;"_"&amp;"Imports",Balance_sheets_Tables!$A:$AD,T$1,FALSE)),IF($B5="Stock change",VLOOKUP(CONCATENATE($B$2,"_","Ending stocks"),Balance_sheets_Tables!$A:$AD,Balance_sheets_Graph!T$1,FALSE)-VLOOKUP(CONCATENATE($B$2,"_","Ending stocks"),Balance_sheets_Tables!$A:$AD,Balance_sheets_Graph!S$1,FALSE),VLOOKUP($C5,Balance_sheets_Tables!$A:$AD,Balance_sheets_Graph!T$1,FALSE))))</f>
        <v>24.742766851114759</v>
      </c>
      <c r="U5" s="175">
        <f>(IF($B5="Net trade",((VLOOKUP($B$2&amp;"_"&amp;"Exports",Balance_sheets_Tables!$A:$AD,U$1,FALSE))-VLOOKUP($B$2&amp;"_"&amp;"Imports",Balance_sheets_Tables!$A:$AD,U$1,FALSE)),IF($B5="Stock change",VLOOKUP(CONCATENATE($B$2,"_","Ending stocks"),Balance_sheets_Tables!$A:$AD,Balance_sheets_Graph!U$1,FALSE)-VLOOKUP(CONCATENATE($B$2,"_","Ending stocks"),Balance_sheets_Tables!$A:$AD,Balance_sheets_Graph!T$1,FALSE),VLOOKUP($C5,Balance_sheets_Tables!$A:$AD,Balance_sheets_Graph!U$1,FALSE))))</f>
        <v>24.691900733375078</v>
      </c>
      <c r="V5" s="175">
        <f>(IF($B5="Net trade",((VLOOKUP($B$2&amp;"_"&amp;"Exports",Balance_sheets_Tables!$A:$AD,V$1,FALSE))-VLOOKUP($B$2&amp;"_"&amp;"Imports",Balance_sheets_Tables!$A:$AD,V$1,FALSE)),IF($B5="Stock change",VLOOKUP(CONCATENATE($B$2,"_","Ending stocks"),Balance_sheets_Tables!$A:$AD,Balance_sheets_Graph!V$1,FALSE)-VLOOKUP(CONCATENATE($B$2,"_","Ending stocks"),Balance_sheets_Tables!$A:$AD,Balance_sheets_Graph!U$1,FALSE),VLOOKUP($C5,Balance_sheets_Tables!$A:$AD,Balance_sheets_Graph!V$1,FALSE))))</f>
        <v>24.673682300125122</v>
      </c>
      <c r="W5" s="175">
        <f>(IF($B5="Net trade",((VLOOKUP($B$2&amp;"_"&amp;"Exports",Balance_sheets_Tables!$A:$AD,W$1,FALSE))-VLOOKUP($B$2&amp;"_"&amp;"Imports",Balance_sheets_Tables!$A:$AD,W$1,FALSE)),IF($B5="Stock change",VLOOKUP(CONCATENATE($B$2,"_","Ending stocks"),Balance_sheets_Tables!$A:$AD,Balance_sheets_Graph!W$1,FALSE)-VLOOKUP(CONCATENATE($B$2,"_","Ending stocks"),Balance_sheets_Tables!$A:$AD,Balance_sheets_Graph!V$1,FALSE),VLOOKUP($C5,Balance_sheets_Tables!$A:$AD,Balance_sheets_Graph!W$1,FALSE))))</f>
        <v>24.627874162223257</v>
      </c>
      <c r="X5" s="175">
        <f>(IF($B5="Net trade",((VLOOKUP($B$2&amp;"_"&amp;"Exports",Balance_sheets_Tables!$A:$AD,X$1,FALSE))-VLOOKUP($B$2&amp;"_"&amp;"Imports",Balance_sheets_Tables!$A:$AD,X$1,FALSE)),IF($B5="Stock change",VLOOKUP(CONCATENATE($B$2,"_","Ending stocks"),Balance_sheets_Tables!$A:$AD,Balance_sheets_Graph!X$1,FALSE)-VLOOKUP(CONCATENATE($B$2,"_","Ending stocks"),Balance_sheets_Tables!$A:$AD,Balance_sheets_Graph!W$1,FALSE),VLOOKUP($C5,Balance_sheets_Tables!$A:$AD,Balance_sheets_Graph!X$1,FALSE))))</f>
        <v>24.57771241196502</v>
      </c>
      <c r="Y5" s="175">
        <f>(IF($B5="Net trade",((VLOOKUP($B$2&amp;"_"&amp;"Exports",Balance_sheets_Tables!$A:$AD,Y$1,FALSE))-VLOOKUP($B$2&amp;"_"&amp;"Imports",Balance_sheets_Tables!$A:$AD,Y$1,FALSE)),IF($B5="Stock change",VLOOKUP(CONCATENATE($B$2,"_","Ending stocks"),Balance_sheets_Tables!$A:$AD,Balance_sheets_Graph!Y$1,FALSE)-VLOOKUP(CONCATENATE($B$2,"_","Ending stocks"),Balance_sheets_Tables!$A:$AD,Balance_sheets_Graph!X$1,FALSE),VLOOKUP($C5,Balance_sheets_Tables!$A:$AD,Balance_sheets_Graph!Y$1,FALSE))))</f>
        <v>24.520727306971128</v>
      </c>
      <c r="Z5" s="175">
        <f>(IF($B5="Net trade",((VLOOKUP($B$2&amp;"_"&amp;"Exports",Balance_sheets_Tables!$A:$AD,Z$1,FALSE))-VLOOKUP($B$2&amp;"_"&amp;"Imports",Balance_sheets_Tables!$A:$AD,Z$1,FALSE)),IF($B5="Stock change",VLOOKUP(CONCATENATE($B$2,"_","Ending stocks"),Balance_sheets_Tables!$A:$AD,Balance_sheets_Graph!Z$1,FALSE)-VLOOKUP(CONCATENATE($B$2,"_","Ending stocks"),Balance_sheets_Tables!$A:$AD,Balance_sheets_Graph!Y$1,FALSE),VLOOKUP($C5,Balance_sheets_Tables!$A:$AD,Balance_sheets_Graph!Z$1,FALSE))))</f>
        <v>24.462809464620417</v>
      </c>
      <c r="AA5" s="175">
        <f>(IF($B5="Net trade",((VLOOKUP($B$2&amp;"_"&amp;"Exports",Balance_sheets_Tables!$A:$AG,AA$1,FALSE))-VLOOKUP($B$2&amp;"_"&amp;"Imports",Balance_sheets_Tables!$A:$AG,AA$1,FALSE)),IF($B5="Stock change",VLOOKUP(CONCATENATE($B$2,"_","Ending stocks"),Balance_sheets_Tables!$A:$AG,Balance_sheets_Graph!AA$1,FALSE)-VLOOKUP(CONCATENATE($B$2,"_","Ending stocks"),Balance_sheets_Tables!$A:$AG,Balance_sheets_Graph!Z$1,FALSE),VLOOKUP($C5,Balance_sheets_Tables!$A:$AG,Balance_sheets_Graph!AA$1,FALSE))))</f>
        <v>24.380837075740047</v>
      </c>
      <c r="AB5" s="175">
        <f>(IF($B5="Net trade",((VLOOKUP($B$2&amp;"_"&amp;"Exports",Balance_sheets_Tables!$A:$AG,AB$1,FALSE))-VLOOKUP($B$2&amp;"_"&amp;"Imports",Balance_sheets_Tables!$A:$AG,AB$1,FALSE)),IF($B5="Stock change",VLOOKUP(CONCATENATE($B$2,"_","Ending stocks"),Balance_sheets_Tables!$A:$AG,Balance_sheets_Graph!AB$1,FALSE)-VLOOKUP(CONCATENATE($B$2,"_","Ending stocks"),Balance_sheets_Tables!$A:$AG,Balance_sheets_Graph!AA$1,FALSE),VLOOKUP($C5,Balance_sheets_Tables!$A:$AG,Balance_sheets_Graph!AB$1,FALSE))))</f>
        <v>24.311173467274081</v>
      </c>
      <c r="AC5" s="175">
        <f>(IF($B5="Net trade",((VLOOKUP($B$2&amp;"_"&amp;"Exports",Balance_sheets_Tables!$A:$AG,AC$1,FALSE))-VLOOKUP($B$2&amp;"_"&amp;"Imports",Balance_sheets_Tables!$A:$AG,AC$1,FALSE)),IF($B5="Stock change",VLOOKUP(CONCATENATE($B$2,"_","Ending stocks"),Balance_sheets_Tables!$A:$AG,Balance_sheets_Graph!AC$1,FALSE)-VLOOKUP(CONCATENATE($B$2,"_","Ending stocks"),Balance_sheets_Tables!$A:$AG,Balance_sheets_Graph!AB$1,FALSE),VLOOKUP($C5,Balance_sheets_Tables!$A:$AG,Balance_sheets_Graph!AC$1,FALSE))))</f>
        <v>24.231412555100672</v>
      </c>
    </row>
    <row r="6" spans="1:29" ht="15" customHeight="1" thickBot="1">
      <c r="A6" s="220"/>
      <c r="B6" s="172" t="s">
        <v>135</v>
      </c>
      <c r="C6" s="174" t="str">
        <f t="shared" si="1"/>
        <v>Total cereals_Domestic use</v>
      </c>
      <c r="D6" s="175">
        <f>(IF($B6="Net trade",((VLOOKUP($B$2&amp;"_"&amp;"Exports",Balance_sheets_Tables!$A:$AD,D$1,FALSE))-VLOOKUP($B$2&amp;"_"&amp;"Imports",Balance_sheets_Tables!$A:$AD,D$1,FALSE)),IF($B6="Stock change","",VLOOKUP($C6,Balance_sheets_Tables!$A:$AD,Balance_sheets_Graph!D$1,FALSE))))</f>
        <v>262.02465189476686</v>
      </c>
      <c r="E6" s="175">
        <f>(IF($B6="Net trade",((VLOOKUP($B$2&amp;"_"&amp;"Exports",Balance_sheets_Tables!$A:$AD,E$1,FALSE))-VLOOKUP($B$2&amp;"_"&amp;"Imports",Balance_sheets_Tables!$A:$AD,E$1,FALSE)),IF($B6="Stock change",VLOOKUP(CONCATENATE($B$2,"_","Ending stocks"),Balance_sheets_Tables!$A:$AD,Balance_sheets_Graph!E$1,FALSE)-VLOOKUP(CONCATENATE($B$2,"_","Ending stocks"),Balance_sheets_Tables!$A:$AD,Balance_sheets_Graph!D$1,FALSE),VLOOKUP($C6,Balance_sheets_Tables!$A:$AD,Balance_sheets_Graph!E$1,FALSE))))</f>
        <v>261.31249162960842</v>
      </c>
      <c r="F6" s="175">
        <f>(IF($B6="Net trade",((VLOOKUP($B$2&amp;"_"&amp;"Exports",Balance_sheets_Tables!$A:$AD,F$1,FALSE))-VLOOKUP($B$2&amp;"_"&amp;"Imports",Balance_sheets_Tables!$A:$AD,F$1,FALSE)),IF($B6="Stock change",VLOOKUP(CONCATENATE($B$2,"_","Ending stocks"),Balance_sheets_Tables!$A:$AD,Balance_sheets_Graph!F$1,FALSE)-VLOOKUP(CONCATENATE($B$2,"_","Ending stocks"),Balance_sheets_Tables!$A:$AD,Balance_sheets_Graph!E$1,FALSE),VLOOKUP($C6,Balance_sheets_Tables!$A:$AD,Balance_sheets_Graph!F$1,FALSE))))</f>
        <v>257.95739889616692</v>
      </c>
      <c r="G6" s="175">
        <f>(IF($B6="Net trade",((VLOOKUP($B$2&amp;"_"&amp;"Exports",Balance_sheets_Tables!$A:$AD,G$1,FALSE))-VLOOKUP($B$2&amp;"_"&amp;"Imports",Balance_sheets_Tables!$A:$AD,G$1,FALSE)),IF($B6="Stock change",VLOOKUP(CONCATENATE($B$2,"_","Ending stocks"),Balance_sheets_Tables!$A:$AD,Balance_sheets_Graph!G$1,FALSE)-VLOOKUP(CONCATENATE($B$2,"_","Ending stocks"),Balance_sheets_Tables!$A:$AD,Balance_sheets_Graph!F$1,FALSE),VLOOKUP($C6,Balance_sheets_Tables!$A:$AD,Balance_sheets_Graph!G$1,FALSE))))</f>
        <v>254.96534241945284</v>
      </c>
      <c r="H6" s="175">
        <f>(IF($B6="Net trade",((VLOOKUP($B$2&amp;"_"&amp;"Exports",Balance_sheets_Tables!$A:$AD,H$1,FALSE))-VLOOKUP($B$2&amp;"_"&amp;"Imports",Balance_sheets_Tables!$A:$AD,H$1,FALSE)),IF($B6="Stock change",VLOOKUP(CONCATENATE($B$2,"_","Ending stocks"),Balance_sheets_Tables!$A:$AD,Balance_sheets_Graph!H$1,FALSE)-VLOOKUP(CONCATENATE($B$2,"_","Ending stocks"),Balance_sheets_Tables!$A:$AD,Balance_sheets_Graph!G$1,FALSE),VLOOKUP($C6,Balance_sheets_Tables!$A:$AD,Balance_sheets_Graph!H$1,FALSE))))</f>
        <v>263.53042425562245</v>
      </c>
      <c r="I6" s="175">
        <f>(IF($B6="Net trade",((VLOOKUP($B$2&amp;"_"&amp;"Exports",Balance_sheets_Tables!$A:$AD,I$1,FALSE))-VLOOKUP($B$2&amp;"_"&amp;"Imports",Balance_sheets_Tables!$A:$AD,I$1,FALSE)),IF($B6="Stock change",VLOOKUP(CONCATENATE($B$2,"_","Ending stocks"),Balance_sheets_Tables!$A:$AD,Balance_sheets_Graph!I$1,FALSE)-VLOOKUP(CONCATENATE($B$2,"_","Ending stocks"),Balance_sheets_Tables!$A:$AD,Balance_sheets_Graph!H$1,FALSE),VLOOKUP($C6,Balance_sheets_Tables!$A:$AD,Balance_sheets_Graph!I$1,FALSE))))</f>
        <v>265.23627834736453</v>
      </c>
      <c r="J6" s="175">
        <f>(IF($B6="Net trade",((VLOOKUP($B$2&amp;"_"&amp;"Exports",Balance_sheets_Tables!$A:$AD,J$1,FALSE))-VLOOKUP($B$2&amp;"_"&amp;"Imports",Balance_sheets_Tables!$A:$AD,J$1,FALSE)),IF($B6="Stock change",VLOOKUP(CONCATENATE($B$2,"_","Ending stocks"),Balance_sheets_Tables!$A:$AD,Balance_sheets_Graph!J$1,FALSE)-VLOOKUP(CONCATENATE($B$2,"_","Ending stocks"),Balance_sheets_Tables!$A:$AD,Balance_sheets_Graph!I$1,FALSE),VLOOKUP($C6,Balance_sheets_Tables!$A:$AD,Balance_sheets_Graph!J$1,FALSE))))</f>
        <v>264.53990413957638</v>
      </c>
      <c r="K6" s="175">
        <f>(IF($B6="Net trade",((VLOOKUP($B$2&amp;"_"&amp;"Exports",Balance_sheets_Tables!$A:$AD,K$1,FALSE))-VLOOKUP($B$2&amp;"_"&amp;"Imports",Balance_sheets_Tables!$A:$AD,K$1,FALSE)),IF($B6="Stock change",VLOOKUP(CONCATENATE($B$2,"_","Ending stocks"),Balance_sheets_Tables!$A:$AD,Balance_sheets_Graph!K$1,FALSE)-VLOOKUP(CONCATENATE($B$2,"_","Ending stocks"),Balance_sheets_Tables!$A:$AD,Balance_sheets_Graph!J$1,FALSE),VLOOKUP($C6,Balance_sheets_Tables!$A:$AD,Balance_sheets_Graph!K$1,FALSE))))</f>
        <v>266.94735980547068</v>
      </c>
      <c r="L6" s="175">
        <f>(IF($B6="Net trade",((VLOOKUP($B$2&amp;"_"&amp;"Exports",Balance_sheets_Tables!$A:$AD,L$1,FALSE))-VLOOKUP($B$2&amp;"_"&amp;"Imports",Balance_sheets_Tables!$A:$AD,L$1,FALSE)),IF($B6="Stock change",VLOOKUP(CONCATENATE($B$2,"_","Ending stocks"),Balance_sheets_Tables!$A:$AD,Balance_sheets_Graph!L$1,FALSE)-VLOOKUP(CONCATENATE($B$2,"_","Ending stocks"),Balance_sheets_Tables!$A:$AD,Balance_sheets_Graph!K$1,FALSE),VLOOKUP($C6,Balance_sheets_Tables!$A:$AD,Balance_sheets_Graph!L$1,FALSE))))</f>
        <v>266.79808186233231</v>
      </c>
      <c r="M6" s="175">
        <f>(IF($B6="Net trade",((VLOOKUP($B$2&amp;"_"&amp;"Exports",Balance_sheets_Tables!$A:$AD,M$1,FALSE))-VLOOKUP($B$2&amp;"_"&amp;"Imports",Balance_sheets_Tables!$A:$AD,M$1,FALSE)),IF($B6="Stock change",VLOOKUP(CONCATENATE($B$2,"_","Ending stocks"),Balance_sheets_Tables!$A:$AD,Balance_sheets_Graph!M$1,FALSE)-VLOOKUP(CONCATENATE($B$2,"_","Ending stocks"),Balance_sheets_Tables!$A:$AD,Balance_sheets_Graph!L$1,FALSE),VLOOKUP($C6,Balance_sheets_Tables!$A:$AD,Balance_sheets_Graph!M$1,FALSE))))</f>
        <v>266.68232444738618</v>
      </c>
      <c r="N6" s="175">
        <f>(IF($B6="Net trade",((VLOOKUP($B$2&amp;"_"&amp;"Exports",Balance_sheets_Tables!$A:$AD,N$1,FALSE))-VLOOKUP($B$2&amp;"_"&amp;"Imports",Balance_sheets_Tables!$A:$AD,N$1,FALSE)),IF($B6="Stock change",VLOOKUP(CONCATENATE($B$2,"_","Ending stocks"),Balance_sheets_Tables!$A:$AD,Balance_sheets_Graph!N$1,FALSE)-VLOOKUP(CONCATENATE($B$2,"_","Ending stocks"),Balance_sheets_Tables!$A:$AD,Balance_sheets_Graph!M$1,FALSE),VLOOKUP($C6,Balance_sheets_Tables!$A:$AD,Balance_sheets_Graph!N$1,FALSE))))</f>
        <v>264.65826835809264</v>
      </c>
      <c r="O6" s="175">
        <f>(IF($B6="Net trade",((VLOOKUP($B$2&amp;"_"&amp;"Exports",Balance_sheets_Tables!$A:$AD,O$1,FALSE))-VLOOKUP($B$2&amp;"_"&amp;"Imports",Balance_sheets_Tables!$A:$AD,O$1,FALSE)),IF($B6="Stock change",VLOOKUP(CONCATENATE($B$2,"_","Ending stocks"),Balance_sheets_Tables!$A:$AD,Balance_sheets_Graph!O$1,FALSE)-VLOOKUP(CONCATENATE($B$2,"_","Ending stocks"),Balance_sheets_Tables!$A:$AD,Balance_sheets_Graph!N$1,FALSE),VLOOKUP($C6,Balance_sheets_Tables!$A:$AD,Balance_sheets_Graph!O$1,FALSE))))</f>
        <v>264.85255025514391</v>
      </c>
      <c r="P6" s="175">
        <f>(IF($B6="Net trade",((VLOOKUP($B$2&amp;"_"&amp;"Exports",Balance_sheets_Tables!$A:$AD,P$1,FALSE))-VLOOKUP($B$2&amp;"_"&amp;"Imports",Balance_sheets_Tables!$A:$AD,P$1,FALSE)),IF($B6="Stock change",VLOOKUP(CONCATENATE($B$2,"_","Ending stocks"),Balance_sheets_Tables!$A:$AD,Balance_sheets_Graph!P$1,FALSE)-VLOOKUP(CONCATENATE($B$2,"_","Ending stocks"),Balance_sheets_Tables!$A:$AD,Balance_sheets_Graph!O$1,FALSE),VLOOKUP($C6,Balance_sheets_Tables!$A:$AD,Balance_sheets_Graph!P$1,FALSE))))</f>
        <v>258.57228539164703</v>
      </c>
      <c r="Q6" s="175">
        <f>(IF($B6="Net trade",((VLOOKUP($B$2&amp;"_"&amp;"Exports",Balance_sheets_Tables!$A:$AD,Q$1,FALSE))-VLOOKUP($B$2&amp;"_"&amp;"Imports",Balance_sheets_Tables!$A:$AD,Q$1,FALSE)),IF($B6="Stock change",VLOOKUP(CONCATENATE($B$2,"_","Ending stocks"),Balance_sheets_Tables!$A:$AD,Balance_sheets_Graph!Q$1,FALSE)-VLOOKUP(CONCATENATE($B$2,"_","Ending stocks"),Balance_sheets_Tables!$A:$AD,Balance_sheets_Graph!P$1,FALSE),VLOOKUP($C6,Balance_sheets_Tables!$A:$AD,Balance_sheets_Graph!Q$1,FALSE))))</f>
        <v>261.87997871461306</v>
      </c>
      <c r="R6" s="175">
        <f>(IF($B6="Net trade",((VLOOKUP($B$2&amp;"_"&amp;"Exports",Balance_sheets_Tables!$A:$AD,R$1,FALSE))-VLOOKUP($B$2&amp;"_"&amp;"Imports",Balance_sheets_Tables!$A:$AD,R$1,FALSE)),IF($B6="Stock change",VLOOKUP(CONCATENATE($B$2,"_","Ending stocks"),Balance_sheets_Tables!$A:$AD,Balance_sheets_Graph!R$1,FALSE)-VLOOKUP(CONCATENATE($B$2,"_","Ending stocks"),Balance_sheets_Tables!$A:$AD,Balance_sheets_Graph!Q$1,FALSE),VLOOKUP($C6,Balance_sheets_Tables!$A:$AD,Balance_sheets_Graph!R$1,FALSE))))</f>
        <v>254.46535658637043</v>
      </c>
      <c r="S6" s="175">
        <f>(IF($B6="Net trade",((VLOOKUP($B$2&amp;"_"&amp;"Exports",Balance_sheets_Tables!$A:$AD,S$1,FALSE))-VLOOKUP($B$2&amp;"_"&amp;"Imports",Balance_sheets_Tables!$A:$AD,S$1,FALSE)),IF($B6="Stock change",VLOOKUP(CONCATENATE($B$2,"_","Ending stocks"),Balance_sheets_Tables!$A:$AD,Balance_sheets_Graph!S$1,FALSE)-VLOOKUP(CONCATENATE($B$2,"_","Ending stocks"),Balance_sheets_Tables!$A:$AD,Balance_sheets_Graph!R$1,FALSE),VLOOKUP($C6,Balance_sheets_Tables!$A:$AD,Balance_sheets_Graph!S$1,FALSE))))</f>
        <v>257.33772658071166</v>
      </c>
      <c r="T6" s="175">
        <f>(IF($B6="Net trade",((VLOOKUP($B$2&amp;"_"&amp;"Exports",Balance_sheets_Tables!$A:$AD,T$1,FALSE))-VLOOKUP($B$2&amp;"_"&amp;"Imports",Balance_sheets_Tables!$A:$AD,T$1,FALSE)),IF($B6="Stock change",VLOOKUP(CONCATENATE($B$2,"_","Ending stocks"),Balance_sheets_Tables!$A:$AD,Balance_sheets_Graph!T$1,FALSE)-VLOOKUP(CONCATENATE($B$2,"_","Ending stocks"),Balance_sheets_Tables!$A:$AD,Balance_sheets_Graph!S$1,FALSE),VLOOKUP($C6,Balance_sheets_Tables!$A:$AD,Balance_sheets_Graph!T$1,FALSE))))</f>
        <v>257.00277079215391</v>
      </c>
      <c r="U6" s="175">
        <f>(IF($B6="Net trade",((VLOOKUP($B$2&amp;"_"&amp;"Exports",Balance_sheets_Tables!$A:$AD,U$1,FALSE))-VLOOKUP($B$2&amp;"_"&amp;"Imports",Balance_sheets_Tables!$A:$AD,U$1,FALSE)),IF($B6="Stock change",VLOOKUP(CONCATENATE($B$2,"_","Ending stocks"),Balance_sheets_Tables!$A:$AD,Balance_sheets_Graph!U$1,FALSE)-VLOOKUP(CONCATENATE($B$2,"_","Ending stocks"),Balance_sheets_Tables!$A:$AD,Balance_sheets_Graph!T$1,FALSE),VLOOKUP($C6,Balance_sheets_Tables!$A:$AD,Balance_sheets_Graph!U$1,FALSE))))</f>
        <v>256.05541194855664</v>
      </c>
      <c r="V6" s="175">
        <f>(IF($B6="Net trade",((VLOOKUP($B$2&amp;"_"&amp;"Exports",Balance_sheets_Tables!$A:$AD,V$1,FALSE))-VLOOKUP($B$2&amp;"_"&amp;"Imports",Balance_sheets_Tables!$A:$AD,V$1,FALSE)),IF($B6="Stock change",VLOOKUP(CONCATENATE($B$2,"_","Ending stocks"),Balance_sheets_Tables!$A:$AD,Balance_sheets_Graph!V$1,FALSE)-VLOOKUP(CONCATENATE($B$2,"_","Ending stocks"),Balance_sheets_Tables!$A:$AD,Balance_sheets_Graph!U$1,FALSE),VLOOKUP($C6,Balance_sheets_Tables!$A:$AD,Balance_sheets_Graph!V$1,FALSE))))</f>
        <v>255.31902333212241</v>
      </c>
      <c r="W6" s="175">
        <f>(IF($B6="Net trade",((VLOOKUP($B$2&amp;"_"&amp;"Exports",Balance_sheets_Tables!$A:$AD,W$1,FALSE))-VLOOKUP($B$2&amp;"_"&amp;"Imports",Balance_sheets_Tables!$A:$AD,W$1,FALSE)),IF($B6="Stock change",VLOOKUP(CONCATENATE($B$2,"_","Ending stocks"),Balance_sheets_Tables!$A:$AD,Balance_sheets_Graph!W$1,FALSE)-VLOOKUP(CONCATENATE($B$2,"_","Ending stocks"),Balance_sheets_Tables!$A:$AD,Balance_sheets_Graph!V$1,FALSE),VLOOKUP($C6,Balance_sheets_Tables!$A:$AD,Balance_sheets_Graph!W$1,FALSE))))</f>
        <v>254.91336673663216</v>
      </c>
      <c r="X6" s="175">
        <f>(IF($B6="Net trade",((VLOOKUP($B$2&amp;"_"&amp;"Exports",Balance_sheets_Tables!$A:$AD,X$1,FALSE))-VLOOKUP($B$2&amp;"_"&amp;"Imports",Balance_sheets_Tables!$A:$AD,X$1,FALSE)),IF($B6="Stock change",VLOOKUP(CONCATENATE($B$2,"_","Ending stocks"),Balance_sheets_Tables!$A:$AD,Balance_sheets_Graph!X$1,FALSE)-VLOOKUP(CONCATENATE($B$2,"_","Ending stocks"),Balance_sheets_Tables!$A:$AD,Balance_sheets_Graph!W$1,FALSE),VLOOKUP($C6,Balance_sheets_Tables!$A:$AD,Balance_sheets_Graph!X$1,FALSE))))</f>
        <v>254.55514004171926</v>
      </c>
      <c r="Y6" s="175">
        <f>(IF($B6="Net trade",((VLOOKUP($B$2&amp;"_"&amp;"Exports",Balance_sheets_Tables!$A:$AD,Y$1,FALSE))-VLOOKUP($B$2&amp;"_"&amp;"Imports",Balance_sheets_Tables!$A:$AD,Y$1,FALSE)),IF($B6="Stock change",VLOOKUP(CONCATENATE($B$2,"_","Ending stocks"),Balance_sheets_Tables!$A:$AD,Balance_sheets_Graph!Y$1,FALSE)-VLOOKUP(CONCATENATE($B$2,"_","Ending stocks"),Balance_sheets_Tables!$A:$AD,Balance_sheets_Graph!X$1,FALSE),VLOOKUP($C6,Balance_sheets_Tables!$A:$AD,Balance_sheets_Graph!Y$1,FALSE))))</f>
        <v>254.31653610719752</v>
      </c>
      <c r="Z6" s="175">
        <f>(IF($B6="Net trade",((VLOOKUP($B$2&amp;"_"&amp;"Exports",Balance_sheets_Tables!$A:$AD,Z$1,FALSE))-VLOOKUP($B$2&amp;"_"&amp;"Imports",Balance_sheets_Tables!$A:$AD,Z$1,FALSE)),IF($B6="Stock change",VLOOKUP(CONCATENATE($B$2,"_","Ending stocks"),Balance_sheets_Tables!$A:$AD,Balance_sheets_Graph!Z$1,FALSE)-VLOOKUP(CONCATENATE($B$2,"_","Ending stocks"),Balance_sheets_Tables!$A:$AD,Balance_sheets_Graph!Y$1,FALSE),VLOOKUP($C6,Balance_sheets_Tables!$A:$AD,Balance_sheets_Graph!Z$1,FALSE))))</f>
        <v>254.05066716889382</v>
      </c>
      <c r="AA6" s="175">
        <f>(IF($B6="Net trade",((VLOOKUP($B$2&amp;"_"&amp;"Exports",Balance_sheets_Tables!$A:$AG,AA$1,FALSE))-VLOOKUP($B$2&amp;"_"&amp;"Imports",Balance_sheets_Tables!$A:$AG,AA$1,FALSE)),IF($B6="Stock change",VLOOKUP(CONCATENATE($B$2,"_","Ending stocks"),Balance_sheets_Tables!$A:$AG,Balance_sheets_Graph!AA$1,FALSE)-VLOOKUP(CONCATENATE($B$2,"_","Ending stocks"),Balance_sheets_Tables!$A:$AG,Balance_sheets_Graph!Z$1,FALSE),VLOOKUP($C6,Balance_sheets_Tables!$A:$AG,Balance_sheets_Graph!AA$1,FALSE))))</f>
        <v>253.52944713562383</v>
      </c>
      <c r="AB6" s="175">
        <f>(IF($B6="Net trade",((VLOOKUP($B$2&amp;"_"&amp;"Exports",Balance_sheets_Tables!$A:$AG,AB$1,FALSE))-VLOOKUP($B$2&amp;"_"&amp;"Imports",Balance_sheets_Tables!$A:$AG,AB$1,FALSE)),IF($B6="Stock change",VLOOKUP(CONCATENATE($B$2,"_","Ending stocks"),Balance_sheets_Tables!$A:$AG,Balance_sheets_Graph!AB$1,FALSE)-VLOOKUP(CONCATENATE($B$2,"_","Ending stocks"),Balance_sheets_Tables!$A:$AG,Balance_sheets_Graph!AA$1,FALSE),VLOOKUP($C6,Balance_sheets_Tables!$A:$AG,Balance_sheets_Graph!AB$1,FALSE))))</f>
        <v>253.25114270412638</v>
      </c>
      <c r="AC6" s="175">
        <f>(IF($B6="Net trade",((VLOOKUP($B$2&amp;"_"&amp;"Exports",Balance_sheets_Tables!$A:$AG,AC$1,FALSE))-VLOOKUP($B$2&amp;"_"&amp;"Imports",Balance_sheets_Tables!$A:$AG,AC$1,FALSE)),IF($B6="Stock change",VLOOKUP(CONCATENATE($B$2,"_","Ending stocks"),Balance_sheets_Tables!$A:$AG,Balance_sheets_Graph!AC$1,FALSE)-VLOOKUP(CONCATENATE($B$2,"_","Ending stocks"),Balance_sheets_Tables!$A:$AG,Balance_sheets_Graph!AB$1,FALSE),VLOOKUP($C6,Balance_sheets_Tables!$A:$AG,Balance_sheets_Graph!AC$1,FALSE))))</f>
        <v>252.87550290258383</v>
      </c>
    </row>
    <row r="7" spans="1:29" ht="15" customHeight="1" thickBot="1">
      <c r="A7" s="220"/>
      <c r="B7" s="172" t="s">
        <v>16</v>
      </c>
      <c r="C7" s="174" t="str">
        <f t="shared" si="1"/>
        <v>Total cereals_Net trade</v>
      </c>
      <c r="D7" s="175">
        <f>(IF($B7="Net trade",((VLOOKUP($B$2&amp;"_"&amp;"Exports",Balance_sheets_Tables!$A:$AD,D$1,FALSE))-VLOOKUP($B$2&amp;"_"&amp;"Imports",Balance_sheets_Tables!$A:$AD,D$1,FALSE)),IF($B7="Stock change","",VLOOKUP($C7,Balance_sheets_Tables!$A:$AD,Balance_sheets_Graph!D$1,FALSE))))</f>
        <v>16.606050478490804</v>
      </c>
      <c r="E7" s="175">
        <f>(IF($B7="Net trade",((VLOOKUP($B$2&amp;"_"&amp;"Exports",Balance_sheets_Tables!$A:$AD,E$1,FALSE))-VLOOKUP($B$2&amp;"_"&amp;"Imports",Balance_sheets_Tables!$A:$AD,E$1,FALSE)),IF($B7="Stock change",VLOOKUP(CONCATENATE($B$2,"_","Ending stocks"),Balance_sheets_Tables!$A:$AD,Balance_sheets_Graph!E$1,FALSE)-VLOOKUP(CONCATENATE($B$2,"_","Ending stocks"),Balance_sheets_Tables!$A:$AD,Balance_sheets_Graph!D$1,FALSE),VLOOKUP($C7,Balance_sheets_Tables!$A:$AD,Balance_sheets_Graph!E$1,FALSE))))</f>
        <v>9.6675291726992256</v>
      </c>
      <c r="F7" s="175">
        <f>(IF($B7="Net trade",((VLOOKUP($B$2&amp;"_"&amp;"Exports",Balance_sheets_Tables!$A:$AD,F$1,FALSE))-VLOOKUP($B$2&amp;"_"&amp;"Imports",Balance_sheets_Tables!$A:$AD,F$1,FALSE)),IF($B7="Stock change",VLOOKUP(CONCATENATE($B$2,"_","Ending stocks"),Balance_sheets_Tables!$A:$AD,Balance_sheets_Graph!F$1,FALSE)-VLOOKUP(CONCATENATE($B$2,"_","Ending stocks"),Balance_sheets_Tables!$A:$AD,Balance_sheets_Graph!E$1,FALSE),VLOOKUP($C7,Balance_sheets_Tables!$A:$AD,Balance_sheets_Graph!F$1,FALSE))))</f>
        <v>17.649060754298269</v>
      </c>
      <c r="G7" s="175">
        <f>(IF($B7="Net trade",((VLOOKUP($B$2&amp;"_"&amp;"Exports",Balance_sheets_Tables!$A:$AD,G$1,FALSE))-VLOOKUP($B$2&amp;"_"&amp;"Imports",Balance_sheets_Tables!$A:$AD,G$1,FALSE)),IF($B7="Stock change",VLOOKUP(CONCATENATE($B$2,"_","Ending stocks"),Balance_sheets_Tables!$A:$AD,Balance_sheets_Graph!G$1,FALSE)-VLOOKUP(CONCATENATE($B$2,"_","Ending stocks"),Balance_sheets_Tables!$A:$AD,Balance_sheets_Graph!F$1,FALSE),VLOOKUP($C7,Balance_sheets_Tables!$A:$AD,Balance_sheets_Graph!G$1,FALSE))))</f>
        <v>26.431271192713339</v>
      </c>
      <c r="H7" s="175">
        <f>(IF($B7="Net trade",((VLOOKUP($B$2&amp;"_"&amp;"Exports",Balance_sheets_Tables!$A:$AD,H$1,FALSE))-VLOOKUP($B$2&amp;"_"&amp;"Imports",Balance_sheets_Tables!$A:$AD,H$1,FALSE)),IF($B7="Stock change",VLOOKUP(CONCATENATE($B$2,"_","Ending stocks"),Balance_sheets_Tables!$A:$AD,Balance_sheets_Graph!H$1,FALSE)-VLOOKUP(CONCATENATE($B$2,"_","Ending stocks"),Balance_sheets_Tables!$A:$AD,Balance_sheets_Graph!G$1,FALSE),VLOOKUP($C7,Balance_sheets_Tables!$A:$AD,Balance_sheets_Graph!H$1,FALSE))))</f>
        <v>35.193070764236801</v>
      </c>
      <c r="I7" s="175">
        <f>(IF($B7="Net trade",((VLOOKUP($B$2&amp;"_"&amp;"Exports",Balance_sheets_Tables!$A:$AD,I$1,FALSE))-VLOOKUP($B$2&amp;"_"&amp;"Imports",Balance_sheets_Tables!$A:$AD,I$1,FALSE)),IF($B7="Stock change",VLOOKUP(CONCATENATE($B$2,"_","Ending stocks"),Balance_sheets_Tables!$A:$AD,Balance_sheets_Graph!I$1,FALSE)-VLOOKUP(CONCATENATE($B$2,"_","Ending stocks"),Balance_sheets_Tables!$A:$AD,Balance_sheets_Graph!H$1,FALSE),VLOOKUP($C7,Balance_sheets_Tables!$A:$AD,Balance_sheets_Graph!I$1,FALSE))))</f>
        <v>27.630447807535496</v>
      </c>
      <c r="J7" s="175">
        <f>(IF($B7="Net trade",((VLOOKUP($B$2&amp;"_"&amp;"Exports",Balance_sheets_Tables!$A:$AD,J$1,FALSE))-VLOOKUP($B$2&amp;"_"&amp;"Imports",Balance_sheets_Tables!$A:$AD,J$1,FALSE)),IF($B7="Stock change",VLOOKUP(CONCATENATE($B$2,"_","Ending stocks"),Balance_sheets_Tables!$A:$AD,Balance_sheets_Graph!J$1,FALSE)-VLOOKUP(CONCATENATE($B$2,"_","Ending stocks"),Balance_sheets_Tables!$A:$AD,Balance_sheets_Graph!I$1,FALSE),VLOOKUP($C7,Balance_sheets_Tables!$A:$AD,Balance_sheets_Graph!J$1,FALSE))))</f>
        <v>18.545182528479675</v>
      </c>
      <c r="K7" s="175">
        <f>(IF($B7="Net trade",((VLOOKUP($B$2&amp;"_"&amp;"Exports",Balance_sheets_Tables!$A:$AD,K$1,FALSE))-VLOOKUP($B$2&amp;"_"&amp;"Imports",Balance_sheets_Tables!$A:$AD,K$1,FALSE)),IF($B7="Stock change",VLOOKUP(CONCATENATE($B$2,"_","Ending stocks"),Balance_sheets_Tables!$A:$AD,Balance_sheets_Graph!K$1,FALSE)-VLOOKUP(CONCATENATE($B$2,"_","Ending stocks"),Balance_sheets_Tables!$A:$AD,Balance_sheets_Graph!J$1,FALSE),VLOOKUP($C7,Balance_sheets_Tables!$A:$AD,Balance_sheets_Graph!K$1,FALSE))))</f>
        <v>10.32235026507847</v>
      </c>
      <c r="L7" s="175">
        <f>(IF($B7="Net trade",((VLOOKUP($B$2&amp;"_"&amp;"Exports",Balance_sheets_Tables!$A:$AD,L$1,FALSE))-VLOOKUP($B$2&amp;"_"&amp;"Imports",Balance_sheets_Tables!$A:$AD,L$1,FALSE)),IF($B7="Stock change",VLOOKUP(CONCATENATE($B$2,"_","Ending stocks"),Balance_sheets_Tables!$A:$AD,Balance_sheets_Graph!L$1,FALSE)-VLOOKUP(CONCATENATE($B$2,"_","Ending stocks"),Balance_sheets_Tables!$A:$AD,Balance_sheets_Graph!K$1,FALSE),VLOOKUP($C7,Balance_sheets_Tables!$A:$AD,Balance_sheets_Graph!L$1,FALSE))))</f>
        <v>5.4201022461142294</v>
      </c>
      <c r="M7" s="175">
        <f>(IF($B7="Net trade",((VLOOKUP($B$2&amp;"_"&amp;"Exports",Balance_sheets_Tables!$A:$AD,M$1,FALSE))-VLOOKUP($B$2&amp;"_"&amp;"Imports",Balance_sheets_Tables!$A:$AD,M$1,FALSE)),IF($B7="Stock change",VLOOKUP(CONCATENATE($B$2,"_","Ending stocks"),Balance_sheets_Tables!$A:$AD,Balance_sheets_Graph!M$1,FALSE)-VLOOKUP(CONCATENATE($B$2,"_","Ending stocks"),Balance_sheets_Tables!$A:$AD,Balance_sheets_Graph!L$1,FALSE),VLOOKUP($C7,Balance_sheets_Tables!$A:$AD,Balance_sheets_Graph!M$1,FALSE))))</f>
        <v>28.94473919908193</v>
      </c>
      <c r="N7" s="175">
        <f>(IF($B7="Net trade",((VLOOKUP($B$2&amp;"_"&amp;"Exports",Balance_sheets_Tables!$A:$AD,N$1,FALSE))-VLOOKUP($B$2&amp;"_"&amp;"Imports",Balance_sheets_Tables!$A:$AD,N$1,FALSE)),IF($B7="Stock change",VLOOKUP(CONCATENATE($B$2,"_","Ending stocks"),Balance_sheets_Tables!$A:$AD,Balance_sheets_Graph!N$1,FALSE)-VLOOKUP(CONCATENATE($B$2,"_","Ending stocks"),Balance_sheets_Tables!$A:$AD,Balance_sheets_Graph!M$1,FALSE),VLOOKUP($C7,Balance_sheets_Tables!$A:$AD,Balance_sheets_Graph!N$1,FALSE))))</f>
        <v>21.514033197200391</v>
      </c>
      <c r="O7" s="175">
        <f>(IF($B7="Net trade",((VLOOKUP($B$2&amp;"_"&amp;"Exports",Balance_sheets_Tables!$A:$AD,O$1,FALSE))-VLOOKUP($B$2&amp;"_"&amp;"Imports",Balance_sheets_Tables!$A:$AD,O$1,FALSE)),IF($B7="Stock change",VLOOKUP(CONCATENATE($B$2,"_","Ending stocks"),Balance_sheets_Tables!$A:$AD,Balance_sheets_Graph!O$1,FALSE)-VLOOKUP(CONCATENATE($B$2,"_","Ending stocks"),Balance_sheets_Tables!$A:$AD,Balance_sheets_Graph!N$1,FALSE),VLOOKUP($C7,Balance_sheets_Tables!$A:$AD,Balance_sheets_Graph!O$1,FALSE))))</f>
        <v>25.480895636164572</v>
      </c>
      <c r="P7" s="175">
        <f>(IF($B7="Net trade",((VLOOKUP($B$2&amp;"_"&amp;"Exports",Balance_sheets_Tables!$A:$AD,P$1,FALSE))-VLOOKUP($B$2&amp;"_"&amp;"Imports",Balance_sheets_Tables!$A:$AD,P$1,FALSE)),IF($B7="Stock change",VLOOKUP(CONCATENATE($B$2,"_","Ending stocks"),Balance_sheets_Tables!$A:$AD,Balance_sheets_Graph!P$1,FALSE)-VLOOKUP(CONCATENATE($B$2,"_","Ending stocks"),Balance_sheets_Tables!$A:$AD,Balance_sheets_Graph!O$1,FALSE),VLOOKUP($C7,Balance_sheets_Tables!$A:$AD,Balance_sheets_Graph!P$1,FALSE))))</f>
        <v>7.6957672646976647</v>
      </c>
      <c r="Q7" s="175">
        <f>(IF($B7="Net trade",((VLOOKUP($B$2&amp;"_"&amp;"Exports",Balance_sheets_Tables!$A:$AD,Q$1,FALSE))-VLOOKUP($B$2&amp;"_"&amp;"Imports",Balance_sheets_Tables!$A:$AD,Q$1,FALSE)),IF($B7="Stock change",VLOOKUP(CONCATENATE($B$2,"_","Ending stocks"),Balance_sheets_Tables!$A:$AD,Balance_sheets_Graph!Q$1,FALSE)-VLOOKUP(CONCATENATE($B$2,"_","Ending stocks"),Balance_sheets_Tables!$A:$AD,Balance_sheets_Graph!P$1,FALSE),VLOOKUP($C7,Balance_sheets_Tables!$A:$AD,Balance_sheets_Graph!Q$1,FALSE))))</f>
        <v>16.815069713500989</v>
      </c>
      <c r="R7" s="175">
        <f>(IF($B7="Net trade",((VLOOKUP($B$2&amp;"_"&amp;"Exports",Balance_sheets_Tables!$A:$AD,R$1,FALSE))-VLOOKUP($B$2&amp;"_"&amp;"Imports",Balance_sheets_Tables!$A:$AD,R$1,FALSE)),IF($B7="Stock change",VLOOKUP(CONCATENATE($B$2,"_","Ending stocks"),Balance_sheets_Tables!$A:$AD,Balance_sheets_Graph!R$1,FALSE)-VLOOKUP(CONCATENATE($B$2,"_","Ending stocks"),Balance_sheets_Tables!$A:$AD,Balance_sheets_Graph!Q$1,FALSE),VLOOKUP($C7,Balance_sheets_Tables!$A:$AD,Balance_sheets_Graph!R$1,FALSE))))</f>
        <v>21.568350361202075</v>
      </c>
      <c r="S7" s="175">
        <f>(IF($B7="Net trade",((VLOOKUP($B$2&amp;"_"&amp;"Exports",Balance_sheets_Tables!$A:$AD,S$1,FALSE))-VLOOKUP($B$2&amp;"_"&amp;"Imports",Balance_sheets_Tables!$A:$AD,S$1,FALSE)),IF($B7="Stock change",VLOOKUP(CONCATENATE($B$2,"_","Ending stocks"),Balance_sheets_Tables!$A:$AD,Balance_sheets_Graph!S$1,FALSE)-VLOOKUP(CONCATENATE($B$2,"_","Ending stocks"),Balance_sheets_Tables!$A:$AD,Balance_sheets_Graph!R$1,FALSE),VLOOKUP($C7,Balance_sheets_Tables!$A:$AD,Balance_sheets_Graph!S$1,FALSE))))</f>
        <v>21.956239628103475</v>
      </c>
      <c r="T7" s="175">
        <f>(IF($B7="Net trade",((VLOOKUP($B$2&amp;"_"&amp;"Exports",Balance_sheets_Tables!$A:$AD,T$1,FALSE))-VLOOKUP($B$2&amp;"_"&amp;"Imports",Balance_sheets_Tables!$A:$AD,T$1,FALSE)),IF($B7="Stock change",VLOOKUP(CONCATENATE($B$2,"_","Ending stocks"),Balance_sheets_Tables!$A:$AD,Balance_sheets_Graph!T$1,FALSE)-VLOOKUP(CONCATENATE($B$2,"_","Ending stocks"),Balance_sheets_Tables!$A:$AD,Balance_sheets_Graph!S$1,FALSE),VLOOKUP($C7,Balance_sheets_Tables!$A:$AD,Balance_sheets_Graph!T$1,FALSE))))</f>
        <v>23.361873586000257</v>
      </c>
      <c r="U7" s="175">
        <f>(IF($B7="Net trade",((VLOOKUP($B$2&amp;"_"&amp;"Exports",Balance_sheets_Tables!$A:$AD,U$1,FALSE))-VLOOKUP($B$2&amp;"_"&amp;"Imports",Balance_sheets_Tables!$A:$AD,U$1,FALSE)),IF($B7="Stock change",VLOOKUP(CONCATENATE($B$2,"_","Ending stocks"),Balance_sheets_Tables!$A:$AD,Balance_sheets_Graph!U$1,FALSE)-VLOOKUP(CONCATENATE($B$2,"_","Ending stocks"),Balance_sheets_Tables!$A:$AD,Balance_sheets_Graph!T$1,FALSE),VLOOKUP($C7,Balance_sheets_Tables!$A:$AD,Balance_sheets_Graph!U$1,FALSE))))</f>
        <v>24.331934544024236</v>
      </c>
      <c r="V7" s="175">
        <f>(IF($B7="Net trade",((VLOOKUP($B$2&amp;"_"&amp;"Exports",Balance_sheets_Tables!$A:$AD,V$1,FALSE))-VLOOKUP($B$2&amp;"_"&amp;"Imports",Balance_sheets_Tables!$A:$AD,V$1,FALSE)),IF($B7="Stock change",VLOOKUP(CONCATENATE($B$2,"_","Ending stocks"),Balance_sheets_Tables!$A:$AD,Balance_sheets_Graph!V$1,FALSE)-VLOOKUP(CONCATENATE($B$2,"_","Ending stocks"),Balance_sheets_Tables!$A:$AD,Balance_sheets_Graph!U$1,FALSE),VLOOKUP($C7,Balance_sheets_Tables!$A:$AD,Balance_sheets_Graph!V$1,FALSE))))</f>
        <v>25.107538208873812</v>
      </c>
      <c r="W7" s="175">
        <f>(IF($B7="Net trade",((VLOOKUP($B$2&amp;"_"&amp;"Exports",Balance_sheets_Tables!$A:$AD,W$1,FALSE))-VLOOKUP($B$2&amp;"_"&amp;"Imports",Balance_sheets_Tables!$A:$AD,W$1,FALSE)),IF($B7="Stock change",VLOOKUP(CONCATENATE($B$2,"_","Ending stocks"),Balance_sheets_Tables!$A:$AD,Balance_sheets_Graph!W$1,FALSE)-VLOOKUP(CONCATENATE($B$2,"_","Ending stocks"),Balance_sheets_Tables!$A:$AD,Balance_sheets_Graph!V$1,FALSE),VLOOKUP($C7,Balance_sheets_Tables!$A:$AD,Balance_sheets_Graph!W$1,FALSE))))</f>
        <v>25.592089271218306</v>
      </c>
      <c r="X7" s="175">
        <f>(IF($B7="Net trade",((VLOOKUP($B$2&amp;"_"&amp;"Exports",Balance_sheets_Tables!$A:$AD,X$1,FALSE))-VLOOKUP($B$2&amp;"_"&amp;"Imports",Balance_sheets_Tables!$A:$AD,X$1,FALSE)),IF($B7="Stock change",VLOOKUP(CONCATENATE($B$2,"_","Ending stocks"),Balance_sheets_Tables!$A:$AD,Balance_sheets_Graph!X$1,FALSE)-VLOOKUP(CONCATENATE($B$2,"_","Ending stocks"),Balance_sheets_Tables!$A:$AD,Balance_sheets_Graph!W$1,FALSE),VLOOKUP($C7,Balance_sheets_Tables!$A:$AD,Balance_sheets_Graph!X$1,FALSE))))</f>
        <v>26.04310384881909</v>
      </c>
      <c r="Y7" s="175">
        <f>(IF($B7="Net trade",((VLOOKUP($B$2&amp;"_"&amp;"Exports",Balance_sheets_Tables!$A:$AD,Y$1,FALSE))-VLOOKUP($B$2&amp;"_"&amp;"Imports",Balance_sheets_Tables!$A:$AD,Y$1,FALSE)),IF($B7="Stock change",VLOOKUP(CONCATENATE($B$2,"_","Ending stocks"),Balance_sheets_Tables!$A:$AD,Balance_sheets_Graph!Y$1,FALSE)-VLOOKUP(CONCATENATE($B$2,"_","Ending stocks"),Balance_sheets_Tables!$A:$AD,Balance_sheets_Graph!X$1,FALSE),VLOOKUP($C7,Balance_sheets_Tables!$A:$AD,Balance_sheets_Graph!Y$1,FALSE))))</f>
        <v>26.424348649546513</v>
      </c>
      <c r="Z7" s="175">
        <f>(IF($B7="Net trade",((VLOOKUP($B$2&amp;"_"&amp;"Exports",Balance_sheets_Tables!$A:$AD,Z$1,FALSE))-VLOOKUP($B$2&amp;"_"&amp;"Imports",Balance_sheets_Tables!$A:$AD,Z$1,FALSE)),IF($B7="Stock change",VLOOKUP(CONCATENATE($B$2,"_","Ending stocks"),Balance_sheets_Tables!$A:$AD,Balance_sheets_Graph!Z$1,FALSE)-VLOOKUP(CONCATENATE($B$2,"_","Ending stocks"),Balance_sheets_Tables!$A:$AD,Balance_sheets_Graph!Y$1,FALSE),VLOOKUP($C7,Balance_sheets_Tables!$A:$AD,Balance_sheets_Graph!Z$1,FALSE))))</f>
        <v>26.793356667333402</v>
      </c>
      <c r="AA7" s="175">
        <f>(IF($B7="Net trade",((VLOOKUP($B$2&amp;"_"&amp;"Exports",Balance_sheets_Tables!$A:$AG,AA$1,FALSE))-VLOOKUP($B$2&amp;"_"&amp;"Imports",Balance_sheets_Tables!$A:$AG,AA$1,FALSE)),IF($B7="Stock change",VLOOKUP(CONCATENATE($B$2,"_","Ending stocks"),Balance_sheets_Tables!$A:$AG,Balance_sheets_Graph!AA$1,FALSE)-VLOOKUP(CONCATENATE($B$2,"_","Ending stocks"),Balance_sheets_Tables!$A:$AG,Balance_sheets_Graph!Z$1,FALSE),VLOOKUP($C7,Balance_sheets_Tables!$A:$AG,Balance_sheets_Graph!AA$1,FALSE))))</f>
        <v>27.396487335217344</v>
      </c>
      <c r="AB7" s="175">
        <f>(IF($B7="Net trade",((VLOOKUP($B$2&amp;"_"&amp;"Exports",Balance_sheets_Tables!$A:$AG,AB$1,FALSE))-VLOOKUP($B$2&amp;"_"&amp;"Imports",Balance_sheets_Tables!$A:$AG,AB$1,FALSE)),IF($B7="Stock change",VLOOKUP(CONCATENATE($B$2,"_","Ending stocks"),Balance_sheets_Tables!$A:$AG,Balance_sheets_Graph!AB$1,FALSE)-VLOOKUP(CONCATENATE($B$2,"_","Ending stocks"),Balance_sheets_Tables!$A:$AG,Balance_sheets_Graph!AA$1,FALSE),VLOOKUP($C7,Balance_sheets_Tables!$A:$AG,Balance_sheets_Graph!AB$1,FALSE))))</f>
        <v>27.767784640942061</v>
      </c>
      <c r="AC7" s="175">
        <f>(IF($B7="Net trade",((VLOOKUP($B$2&amp;"_"&amp;"Exports",Balance_sheets_Tables!$A:$AG,AC$1,FALSE))-VLOOKUP($B$2&amp;"_"&amp;"Imports",Balance_sheets_Tables!$A:$AG,AC$1,FALSE)),IF($B7="Stock change",VLOOKUP(CONCATENATE($B$2,"_","Ending stocks"),Balance_sheets_Tables!$A:$AG,Balance_sheets_Graph!AC$1,FALSE)-VLOOKUP(CONCATENATE($B$2,"_","Ending stocks"),Balance_sheets_Tables!$A:$AG,Balance_sheets_Graph!AB$1,FALSE),VLOOKUP($C7,Balance_sheets_Tables!$A:$AG,Balance_sheets_Graph!AC$1,FALSE))))</f>
        <v>28.272435618021436</v>
      </c>
    </row>
  </sheetData>
  <mergeCells count="1">
    <mergeCell ref="A3:A7"/>
  </mergeCells>
  <pageMargins left="0.7" right="0.7" top="0.75" bottom="0.75" header="0.3" footer="0.3"/>
  <pageSetup paperSize="9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'Lists (to hide)'!$A$3:$A$31</xm:f>
          </x14:formula1>
          <xm:sqref>B2</xm:sqref>
        </x14:dataValidation>
        <x14:dataValidation type="list" allowBlank="1" showInputMessage="1" showErrorMessage="1" xr:uid="{00000000-0002-0000-0200-000001000000}">
          <x14:formula1>
            <xm:f>'Lists (to hide)'!$C$3:$C$11</xm:f>
          </x14:formula1>
          <xm:sqref>B4:B7</xm:sqref>
        </x14:dataValidation>
        <x14:dataValidation type="list" showInputMessage="1" showErrorMessage="1" xr:uid="{00000000-0002-0000-0200-000003000000}">
          <x14:formula1>
            <xm:f>'Lists (to hide)'!$C$3:$C$11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2:C31"/>
  <sheetViews>
    <sheetView workbookViewId="0">
      <selection activeCell="A31" sqref="A31"/>
    </sheetView>
  </sheetViews>
  <sheetFormatPr defaultRowHeight="13.2"/>
  <cols>
    <col min="1" max="1" width="11.5546875" customWidth="1"/>
    <col min="3" max="3" width="13.44140625" customWidth="1"/>
  </cols>
  <sheetData>
    <row r="2" spans="1:3">
      <c r="A2" s="107" t="s">
        <v>184</v>
      </c>
      <c r="C2" t="s">
        <v>184</v>
      </c>
    </row>
    <row r="3" spans="1:3">
      <c r="A3" s="107" t="s">
        <v>180</v>
      </c>
      <c r="C3" t="s">
        <v>27</v>
      </c>
    </row>
    <row r="4" spans="1:3">
      <c r="A4" s="107" t="s">
        <v>181</v>
      </c>
      <c r="C4" t="s">
        <v>4</v>
      </c>
    </row>
    <row r="5" spans="1:3">
      <c r="A5" s="107" t="s">
        <v>182</v>
      </c>
      <c r="C5" t="s">
        <v>5</v>
      </c>
    </row>
    <row r="6" spans="1:3">
      <c r="A6" t="s">
        <v>185</v>
      </c>
      <c r="C6" t="s">
        <v>0</v>
      </c>
    </row>
    <row r="7" spans="1:3">
      <c r="A7" s="107" t="s">
        <v>186</v>
      </c>
      <c r="C7" t="s">
        <v>6</v>
      </c>
    </row>
    <row r="8" spans="1:3">
      <c r="A8" s="107" t="s">
        <v>187</v>
      </c>
      <c r="C8" t="s">
        <v>7</v>
      </c>
    </row>
    <row r="9" spans="1:3">
      <c r="A9" s="107" t="s">
        <v>188</v>
      </c>
      <c r="C9" t="s">
        <v>16</v>
      </c>
    </row>
    <row r="10" spans="1:3">
      <c r="A10" s="107" t="s">
        <v>189</v>
      </c>
      <c r="C10" t="s">
        <v>183</v>
      </c>
    </row>
    <row r="11" spans="1:3">
      <c r="A11" s="107" t="s">
        <v>23</v>
      </c>
      <c r="C11" t="s">
        <v>135</v>
      </c>
    </row>
    <row r="12" spans="1:3">
      <c r="A12" s="107" t="s">
        <v>190</v>
      </c>
    </row>
    <row r="13" spans="1:3">
      <c r="A13" s="107" t="s">
        <v>191</v>
      </c>
    </row>
    <row r="14" spans="1:3">
      <c r="A14" s="107" t="s">
        <v>192</v>
      </c>
    </row>
    <row r="15" spans="1:3">
      <c r="A15" s="107" t="s">
        <v>193</v>
      </c>
    </row>
    <row r="16" spans="1:3">
      <c r="A16" s="107" t="s">
        <v>194</v>
      </c>
    </row>
    <row r="17" spans="1:1">
      <c r="A17" s="171" t="s">
        <v>195</v>
      </c>
    </row>
    <row r="18" spans="1:1">
      <c r="A18" s="171" t="s">
        <v>196</v>
      </c>
    </row>
    <row r="19" spans="1:1">
      <c r="A19" s="171" t="s">
        <v>275</v>
      </c>
    </row>
    <row r="20" spans="1:1">
      <c r="A20" s="171" t="s">
        <v>199</v>
      </c>
    </row>
    <row r="21" spans="1:1">
      <c r="A21" s="171" t="s">
        <v>200</v>
      </c>
    </row>
    <row r="22" spans="1:1">
      <c r="A22" s="171" t="s">
        <v>108</v>
      </c>
    </row>
    <row r="23" spans="1:1">
      <c r="A23" s="171" t="s">
        <v>109</v>
      </c>
    </row>
    <row r="24" spans="1:1">
      <c r="A24" s="171" t="s">
        <v>201</v>
      </c>
    </row>
    <row r="25" spans="1:1">
      <c r="A25" s="171" t="s">
        <v>202</v>
      </c>
    </row>
    <row r="26" spans="1:1">
      <c r="A26" s="171" t="s">
        <v>208</v>
      </c>
    </row>
    <row r="27" spans="1:1">
      <c r="A27" s="171" t="s">
        <v>209</v>
      </c>
    </row>
    <row r="28" spans="1:1">
      <c r="A28" s="171" t="s">
        <v>210</v>
      </c>
    </row>
    <row r="29" spans="1:1">
      <c r="A29" s="171" t="s">
        <v>211</v>
      </c>
    </row>
    <row r="30" spans="1:1">
      <c r="A30" s="107" t="s">
        <v>272</v>
      </c>
    </row>
    <row r="31" spans="1:1">
      <c r="A31" s="107" t="s">
        <v>273</v>
      </c>
    </row>
  </sheetData>
  <pageMargins left="0.7" right="0.7" top="0.75" bottom="0.75" header="0.3" footer="0.3"/>
  <pageSetup paperSize="9" orientation="portrait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Balance_sheets_Tables</vt:lpstr>
      <vt:lpstr>Balance_sheets_Graph</vt:lpstr>
      <vt:lpstr>Lists (to hide)</vt:lpstr>
      <vt:lpstr>Balance_sheets_Tables!Print_Area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 Stephan Hubertus (AGRI)</dc:creator>
  <cp:lastModifiedBy>PORCELLA CAPKOVICOVA Andrea (AGRI)</cp:lastModifiedBy>
  <cp:lastPrinted>2020-10-30T15:14:12Z</cp:lastPrinted>
  <dcterms:created xsi:type="dcterms:W3CDTF">2012-10-08T11:30:41Z</dcterms:created>
  <dcterms:modified xsi:type="dcterms:W3CDTF">2023-12-06T08:04:02Z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2022-10-13T16:29:06Z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72e895a6-3b46-497c-b931-60564391f4ab</vt:lpwstr>
  </property>
  <property fmtid="{D5CDD505-2E9C-101B-9397-08002B2CF9AE}" pid="8" name="MSIP_Label_6bd9ddd1-4d20-43f6-abfa-fc3c07406f94_ContentBits">
    <vt:lpwstr>0</vt:lpwstr>
  </property>
</Properties>
</file>