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tables/table1.xml" ContentType="application/vnd.openxmlformats-officedocument.spreadsheetml.table+xml"/>
  <Override PartName="/xl/tables/table2.xml" ContentType="application/vnd.openxmlformats-officedocument.spreadsheetml.table+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defaultThemeVersion="124226"/>
  <mc:AlternateContent xmlns:mc="http://schemas.openxmlformats.org/markup-compatibility/2006">
    <mc:Choice Requires="x15">
      <x15ac:absPath xmlns:x15ac="http://schemas.microsoft.com/office/spreadsheetml/2010/11/ac" url="C:\Users\bishost\Downloads\22-1-25\"/>
    </mc:Choice>
  </mc:AlternateContent>
  <xr:revisionPtr revIDLastSave="0" documentId="13_ncr:1_{AA554672-A713-428C-8FB5-EF2A335A75BE}" xr6:coauthVersionLast="47" xr6:coauthVersionMax="47" xr10:uidLastSave="{00000000-0000-0000-0000-000000000000}"/>
  <bookViews>
    <workbookView xWindow="2660" yWindow="2660" windowWidth="14400" windowHeight="8260" tabRatio="880" xr2:uid="{00000000-000D-0000-FFFF-FFFF00000000}"/>
  </bookViews>
  <sheets>
    <sheet name="Graph" sheetId="13" r:id="rId1"/>
    <sheet name="Lists (to hide)" sheetId="14" state="hidden" r:id="rId2"/>
    <sheet name="Table_EU_PUBL" sheetId="6" r:id="rId3"/>
  </sheets>
  <definedNames>
    <definedName name="_xlnm.Print_Area" localSheetId="2">Table_EU_PUBL!$B$2:$AK$621</definedName>
  </definedNames>
  <calcPr calcId="191029"/>
  <customWorkbookViews>
    <customWorkbookView name="VAN SCHAGEN Marijke (AGRI) - Personal View" guid="{1B5ABC2C-1C8E-4AB4-941E-19D26E8A1090}" mergeInterval="0" personalView="1" maximized="1" windowWidth="1920" windowHeight="795" activeSheetId="1"/>
    <customWorkbookView name="MONDELAERS Koen (AGRI) - Personal View" guid="{5AB421C8-7F99-41DF-8A62-D5F8D073AFF4}" mergeInterval="0" personalView="1" maximized="1" windowWidth="1362" windowHeight="543" activeSheetId="1"/>
    <customWorkbookView name="S. Barel - Personal View" guid="{E3C6150C-723D-4730-A504-AF688A5D260A}" mergeInterval="0" personalView="1" maximized="1" windowWidth="1916" windowHeight="801" activeSheetId="1"/>
    <customWorkbookView name="VAN DOORSLAER Benjamin (AGRI) - Personal View" guid="{7B8F7352-4DC9-4A19-A46A-617FE2E786B7}" mergeInterval="0" personalView="1" maximized="1" windowWidth="1920" windowHeight="855"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373" i="6" l="1"/>
  <c r="A505" i="6"/>
  <c r="A504" i="6"/>
  <c r="A520" i="6"/>
  <c r="A519" i="6"/>
  <c r="A516" i="6"/>
  <c r="A335" i="6"/>
  <c r="A89" i="6" l="1"/>
  <c r="A76" i="6"/>
  <c r="A57" i="6"/>
  <c r="A43" i="6"/>
  <c r="A538" i="6" l="1"/>
  <c r="A535" i="6"/>
  <c r="A536" i="6"/>
  <c r="A537" i="6"/>
  <c r="A532" i="6"/>
  <c r="A501" i="6"/>
  <c r="AB1" i="13" l="1"/>
  <c r="AC1" i="13" s="1"/>
  <c r="AA1" i="13"/>
  <c r="A353" i="6"/>
  <c r="A343" i="6"/>
  <c r="A296" i="6"/>
  <c r="A295" i="6"/>
  <c r="A291" i="6"/>
  <c r="A81" i="6"/>
  <c r="A82" i="6"/>
  <c r="A83" i="6"/>
  <c r="A84" i="6"/>
  <c r="A85" i="6"/>
  <c r="A86" i="6"/>
  <c r="A87" i="6"/>
  <c r="A88" i="6"/>
  <c r="A80" i="6"/>
  <c r="A62" i="6"/>
  <c r="A63" i="6"/>
  <c r="A64" i="6"/>
  <c r="A65" i="6"/>
  <c r="A66" i="6"/>
  <c r="A67" i="6"/>
  <c r="A68" i="6"/>
  <c r="A69" i="6"/>
  <c r="A70" i="6"/>
  <c r="A71" i="6"/>
  <c r="A72" i="6"/>
  <c r="A73" i="6"/>
  <c r="A74" i="6"/>
  <c r="A75" i="6"/>
  <c r="A61" i="6"/>
  <c r="A48" i="6"/>
  <c r="A49" i="6"/>
  <c r="A50" i="6"/>
  <c r="A51" i="6"/>
  <c r="A52" i="6"/>
  <c r="A53" i="6"/>
  <c r="A54" i="6"/>
  <c r="A55" i="6"/>
  <c r="A56" i="6"/>
  <c r="A47" i="6"/>
  <c r="A34" i="6"/>
  <c r="A35" i="6"/>
  <c r="A36" i="6"/>
  <c r="A37" i="6"/>
  <c r="A38" i="6"/>
  <c r="A39" i="6"/>
  <c r="A40" i="6"/>
  <c r="A41" i="6"/>
  <c r="A42" i="6"/>
  <c r="A33" i="6"/>
  <c r="A16" i="6"/>
  <c r="A17" i="6"/>
  <c r="A18" i="6"/>
  <c r="A19" i="6"/>
  <c r="A20" i="6"/>
  <c r="A21" i="6"/>
  <c r="A22" i="6"/>
  <c r="A23" i="6"/>
  <c r="A24" i="6"/>
  <c r="A25" i="6"/>
  <c r="A15" i="6"/>
  <c r="C7" i="13"/>
  <c r="C6" i="13"/>
  <c r="C5" i="13"/>
  <c r="C4" i="13"/>
  <c r="C3" i="13"/>
  <c r="AC7" i="13" l="1"/>
  <c r="AB7" i="13"/>
  <c r="AA7" i="13"/>
  <c r="Z7" i="13"/>
  <c r="AC3" i="13"/>
  <c r="AB3" i="13"/>
  <c r="AA3" i="13"/>
  <c r="Z3" i="13"/>
  <c r="AC4" i="13"/>
  <c r="AB4" i="13"/>
  <c r="AA4" i="13"/>
  <c r="Z4" i="13"/>
  <c r="AC6" i="13"/>
  <c r="AB6" i="13"/>
  <c r="AA6" i="13"/>
  <c r="Z6" i="13"/>
  <c r="Z5" i="13"/>
  <c r="AC5" i="13"/>
  <c r="AB5" i="13"/>
  <c r="AA5" i="13"/>
  <c r="A494" i="6"/>
  <c r="A493" i="6"/>
  <c r="A492" i="6"/>
  <c r="A465" i="6"/>
  <c r="A453" i="6"/>
  <c r="A438" i="6"/>
  <c r="A406" i="6"/>
  <c r="A405" i="6"/>
  <c r="A404" i="6"/>
  <c r="A403" i="6"/>
  <c r="A395" i="6"/>
  <c r="A394" i="6"/>
  <c r="A393" i="6"/>
  <c r="A392" i="6"/>
  <c r="A384" i="6"/>
  <c r="A383" i="6"/>
  <c r="A382" i="6"/>
  <c r="A381" i="6"/>
  <c r="A380" i="6"/>
  <c r="A379" i="6"/>
  <c r="A378" i="6"/>
  <c r="A372" i="6"/>
  <c r="A369" i="6"/>
  <c r="A368" i="6"/>
  <c r="A367" i="6"/>
  <c r="A366" i="6"/>
  <c r="A365" i="6"/>
  <c r="A364" i="6"/>
  <c r="A363" i="6"/>
  <c r="A362" i="6"/>
  <c r="A354" i="6"/>
  <c r="A352" i="6"/>
  <c r="A351" i="6"/>
  <c r="A350" i="6"/>
  <c r="A349" i="6"/>
  <c r="A342" i="6"/>
  <c r="A341" i="6"/>
  <c r="A340" i="6"/>
  <c r="A339" i="6"/>
  <c r="A338" i="6"/>
  <c r="A337" i="6"/>
  <c r="A336" i="6"/>
  <c r="A334" i="6"/>
  <c r="A333" i="6"/>
  <c r="A332" i="6"/>
  <c r="A331" i="6"/>
  <c r="A330" i="6"/>
  <c r="A309" i="6"/>
  <c r="A308" i="6"/>
  <c r="A297" i="6"/>
  <c r="A294" i="6"/>
  <c r="A293" i="6"/>
  <c r="A292" i="6"/>
  <c r="A289" i="6"/>
  <c r="A288" i="6"/>
  <c r="A282" i="6"/>
  <c r="A281" i="6"/>
  <c r="A280" i="6"/>
  <c r="A279" i="6"/>
  <c r="A278" i="6"/>
  <c r="A277" i="6"/>
  <c r="A276" i="6"/>
  <c r="A275" i="6"/>
  <c r="A274" i="6"/>
  <c r="A273" i="6"/>
  <c r="A272" i="6"/>
  <c r="A271" i="6"/>
  <c r="A270" i="6"/>
  <c r="A269" i="6"/>
  <c r="A268" i="6"/>
  <c r="A267" i="6"/>
  <c r="A266" i="6"/>
  <c r="A265" i="6"/>
  <c r="A264" i="6"/>
  <c r="A263" i="6"/>
  <c r="A262" i="6"/>
  <c r="A261" i="6"/>
  <c r="A260" i="6"/>
  <c r="A259" i="6"/>
  <c r="A258" i="6"/>
  <c r="A257" i="6"/>
  <c r="A256" i="6"/>
  <c r="A255" i="6"/>
  <c r="A254" i="6"/>
  <c r="A253" i="6"/>
  <c r="A252" i="6"/>
  <c r="A251" i="6"/>
  <c r="A216" i="6"/>
  <c r="A215" i="6"/>
  <c r="A214" i="6"/>
  <c r="A212" i="6"/>
  <c r="A211" i="6"/>
  <c r="A210" i="6"/>
  <c r="A209" i="6"/>
  <c r="A200" i="6"/>
  <c r="A199" i="6"/>
  <c r="A198" i="6"/>
  <c r="A197" i="6"/>
  <c r="A196" i="6"/>
  <c r="A195" i="6"/>
  <c r="A194" i="6"/>
  <c r="A186" i="6"/>
  <c r="A185" i="6"/>
  <c r="A184" i="6"/>
  <c r="A183" i="6"/>
  <c r="A182" i="6"/>
  <c r="A181" i="6"/>
  <c r="A180" i="6"/>
  <c r="A172" i="6"/>
  <c r="A171" i="6"/>
  <c r="A170" i="6"/>
  <c r="A169" i="6"/>
  <c r="A168" i="6"/>
  <c r="A167" i="6"/>
  <c r="A166" i="6"/>
  <c r="A164" i="6"/>
  <c r="A163" i="6"/>
  <c r="A162" i="6"/>
  <c r="A151" i="6"/>
  <c r="A150" i="6"/>
  <c r="A149" i="6"/>
  <c r="A148" i="6"/>
  <c r="A147" i="6"/>
  <c r="A146" i="6"/>
  <c r="A145" i="6"/>
  <c r="A144" i="6"/>
  <c r="A138" i="6"/>
  <c r="A137" i="6"/>
  <c r="A136" i="6"/>
  <c r="A135" i="6"/>
  <c r="A134" i="6"/>
  <c r="A133" i="6"/>
  <c r="A132" i="6"/>
  <c r="A131" i="6"/>
  <c r="A130" i="6"/>
  <c r="A129" i="6"/>
  <c r="A122" i="6"/>
  <c r="A121" i="6"/>
  <c r="A120" i="6"/>
  <c r="A119" i="6"/>
  <c r="A118" i="6"/>
  <c r="A117" i="6"/>
  <c r="A116" i="6"/>
  <c r="A115" i="6"/>
  <c r="A114" i="6"/>
  <c r="A113" i="6"/>
  <c r="A112" i="6"/>
  <c r="A111" i="6"/>
  <c r="A104" i="6"/>
  <c r="A103" i="6"/>
  <c r="A102" i="6"/>
  <c r="A101" i="6"/>
  <c r="A100" i="6"/>
  <c r="A99" i="6"/>
  <c r="A98" i="6"/>
  <c r="A97" i="6"/>
  <c r="A96" i="6"/>
  <c r="A95" i="6"/>
  <c r="A94" i="6"/>
  <c r="A93" i="6"/>
  <c r="A208" i="6" l="1"/>
  <c r="A287" i="6"/>
  <c r="A377" i="6"/>
  <c r="A348" i="6"/>
  <c r="A402" i="6"/>
  <c r="A391" i="6"/>
  <c r="A361" i="6"/>
  <c r="A165" i="6"/>
  <c r="A298" i="6"/>
  <c r="A370" i="6"/>
  <c r="A123" i="6"/>
  <c r="A299" i="6"/>
  <c r="A371" i="6"/>
  <c r="A407" i="6"/>
  <c r="A105" i="6"/>
  <c r="A124" i="6"/>
  <c r="A396" i="6"/>
  <c r="A408" i="6"/>
  <c r="A106" i="6"/>
  <c r="A385" i="6"/>
  <c r="A397" i="6"/>
  <c r="A187" i="6"/>
  <c r="A355" i="6"/>
  <c r="A386" i="6"/>
  <c r="A173" i="6"/>
  <c r="A188" i="6"/>
  <c r="A152" i="6"/>
  <c r="A174" i="6"/>
  <c r="A201" i="6"/>
  <c r="A356" i="6"/>
  <c r="A153" i="6"/>
  <c r="A202" i="6"/>
  <c r="D3" i="13" l="1"/>
  <c r="Y4" i="13"/>
  <c r="Y3" i="13"/>
  <c r="Y5" i="13"/>
  <c r="Y7" i="13"/>
  <c r="Y6" i="13"/>
  <c r="R4" i="13"/>
  <c r="H5" i="13"/>
  <c r="N4" i="13"/>
  <c r="T5" i="13"/>
  <c r="F4" i="13"/>
  <c r="Q4" i="13"/>
  <c r="V4" i="13"/>
  <c r="W4" i="13"/>
  <c r="R5" i="13"/>
  <c r="G5" i="13"/>
  <c r="S5" i="13"/>
  <c r="D4" i="13"/>
  <c r="U5" i="13"/>
  <c r="M4" i="13"/>
  <c r="W5" i="13"/>
  <c r="D5" i="13"/>
  <c r="Q5" i="13"/>
  <c r="N5" i="13"/>
  <c r="S4" i="13"/>
  <c r="E5" i="13"/>
  <c r="F5" i="13"/>
  <c r="H4" i="13"/>
  <c r="T4" i="13"/>
  <c r="M5" i="13"/>
  <c r="G4" i="13"/>
  <c r="U4" i="13"/>
  <c r="V5" i="13"/>
  <c r="P4" i="13" l="1"/>
  <c r="P5" i="13"/>
  <c r="Y9" i="13"/>
  <c r="G7" i="13"/>
  <c r="F7" i="13"/>
  <c r="E7" i="13"/>
  <c r="I5" i="13"/>
  <c r="I4" i="13"/>
  <c r="L5" i="13"/>
  <c r="R7" i="13"/>
  <c r="N7" i="13"/>
  <c r="V7" i="13"/>
  <c r="P7" i="13"/>
  <c r="O4" i="13"/>
  <c r="E4" i="13"/>
  <c r="H7" i="13"/>
  <c r="M7" i="13"/>
  <c r="U7" i="13"/>
  <c r="T7" i="13"/>
  <c r="L4" i="13"/>
  <c r="K5" i="13"/>
  <c r="D7" i="13"/>
  <c r="J5" i="13"/>
  <c r="S7" i="13"/>
  <c r="Q7" i="13"/>
  <c r="O5" i="13"/>
  <c r="W7" i="13"/>
  <c r="J4" i="13"/>
  <c r="I7" i="13"/>
  <c r="J7" i="13"/>
  <c r="L7" i="13"/>
  <c r="O7" i="13"/>
  <c r="V3" i="13"/>
  <c r="U3" i="13"/>
  <c r="E6" i="13"/>
  <c r="Q6" i="13"/>
  <c r="G6" i="13"/>
  <c r="R6" i="13"/>
  <c r="H6" i="13"/>
  <c r="F3" i="13"/>
  <c r="T6" i="13"/>
  <c r="V6" i="13"/>
  <c r="X5" i="13"/>
  <c r="S6" i="13"/>
  <c r="W3" i="13"/>
  <c r="H3" i="13"/>
  <c r="K7" i="13"/>
  <c r="Q3" i="13"/>
  <c r="M3" i="13"/>
  <c r="S3" i="13"/>
  <c r="E3" i="13"/>
  <c r="G3" i="13"/>
  <c r="R3" i="13"/>
  <c r="T3" i="13"/>
  <c r="D6" i="13"/>
  <c r="P6" i="13" l="1"/>
  <c r="P3" i="13"/>
  <c r="H9" i="13"/>
  <c r="T9" i="13"/>
  <c r="S9" i="13"/>
  <c r="Q9" i="13"/>
  <c r="E9" i="13"/>
  <c r="G9" i="13"/>
  <c r="R9" i="13"/>
  <c r="V9" i="13"/>
  <c r="D9" i="13"/>
  <c r="N3" i="13"/>
  <c r="M6" i="13"/>
  <c r="M9" i="13" s="1"/>
  <c r="I6" i="13"/>
  <c r="O3" i="13"/>
  <c r="I3" i="13"/>
  <c r="L3" i="13"/>
  <c r="J3" i="13"/>
  <c r="K4" i="13"/>
  <c r="X4" i="13"/>
  <c r="X7" i="13"/>
  <c r="O6" i="13"/>
  <c r="W6" i="13"/>
  <c r="W9" i="13" s="1"/>
  <c r="X3" i="13"/>
  <c r="U6" i="13"/>
  <c r="U9" i="13" s="1"/>
  <c r="X6" i="13"/>
  <c r="F6" i="13"/>
  <c r="F9" i="13" s="1"/>
  <c r="P9" i="13" l="1"/>
  <c r="I9" i="13"/>
  <c r="X9" i="13"/>
  <c r="O9" i="13"/>
  <c r="J6" i="13"/>
  <c r="J9" i="13" s="1"/>
  <c r="K6" i="13"/>
  <c r="L6" i="13"/>
  <c r="L9" i="13" s="1"/>
  <c r="N6" i="13"/>
  <c r="N9" i="13" s="1"/>
  <c r="K3" i="13"/>
  <c r="K9" i="1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VAN SCHAGEN Marijke (AGRI)</author>
  </authors>
  <commentList>
    <comment ref="H535" authorId="0" shapeId="0" xr:uid="{00000000-0006-0000-0500-000001000000}">
      <text>
        <r>
          <rPr>
            <b/>
            <sz val="9"/>
            <color indexed="81"/>
            <rFont val="Tahoma"/>
            <family val="2"/>
          </rPr>
          <t>VAN SCHAGEN Marijke (AGRI):</t>
        </r>
        <r>
          <rPr>
            <sz val="9"/>
            <color indexed="81"/>
            <rFont val="Tahoma"/>
            <family val="2"/>
          </rPr>
          <t xml:space="preserve">
as from 2010/2011 comext data
</t>
        </r>
      </text>
    </comment>
  </commentList>
</comments>
</file>

<file path=xl/sharedStrings.xml><?xml version="1.0" encoding="utf-8"?>
<sst xmlns="http://schemas.openxmlformats.org/spreadsheetml/2006/main" count="898" uniqueCount="320">
  <si>
    <t>Consumption</t>
  </si>
  <si>
    <t>of which food and industrial</t>
  </si>
  <si>
    <t>of which feed</t>
  </si>
  <si>
    <t>of which bioenergy</t>
  </si>
  <si>
    <t>Imports</t>
  </si>
  <si>
    <t>Exports</t>
  </si>
  <si>
    <t>Beginning stocks</t>
  </si>
  <si>
    <t>Ending stocks</t>
  </si>
  <si>
    <t>of which intervention</t>
  </si>
  <si>
    <t>* Rye, Oats and other cereals</t>
  </si>
  <si>
    <t>Cereals</t>
  </si>
  <si>
    <t>Oilseeds</t>
  </si>
  <si>
    <t>Sugar beet</t>
  </si>
  <si>
    <t>Ethanol</t>
  </si>
  <si>
    <t>Biodiesel</t>
  </si>
  <si>
    <t>non fuel use of ethanol</t>
  </si>
  <si>
    <t>Net trade</t>
  </si>
  <si>
    <t>Biofuels energy share (% RED counting)</t>
  </si>
  <si>
    <t>Sugar production*</t>
  </si>
  <si>
    <t>Beginning stocks**</t>
  </si>
  <si>
    <t>Ending stocks**</t>
  </si>
  <si>
    <t>of which crushing</t>
  </si>
  <si>
    <t>Rice</t>
  </si>
  <si>
    <t>...based on waste oils</t>
  </si>
  <si>
    <t>Ethanol for fuel</t>
  </si>
  <si>
    <t>Milk yield (kg/cow)</t>
  </si>
  <si>
    <t>Production</t>
  </si>
  <si>
    <t>Ending Stocks</t>
  </si>
  <si>
    <t>of which private</t>
  </si>
  <si>
    <t>Diesel consumption</t>
  </si>
  <si>
    <t>…based on wheat</t>
  </si>
  <si>
    <t>…based on other cereals</t>
  </si>
  <si>
    <t>Gross Indigenous Production</t>
  </si>
  <si>
    <t>Imports of live animals</t>
  </si>
  <si>
    <t>Exports of live animals</t>
  </si>
  <si>
    <t>Net Production</t>
  </si>
  <si>
    <t>Imports (meat)</t>
  </si>
  <si>
    <t>Exports (meat)</t>
  </si>
  <si>
    <t>of which Beef and Veal meat</t>
  </si>
  <si>
    <t>of which Sheep and Goat meat</t>
  </si>
  <si>
    <t>of which Pig meat</t>
  </si>
  <si>
    <t>of which Poultry meat</t>
  </si>
  <si>
    <t>Exchange rate (USD/EUR)</t>
  </si>
  <si>
    <t>World price in EUR/t</t>
  </si>
  <si>
    <t>World price in USD/t</t>
  </si>
  <si>
    <t>Ethanol imports</t>
  </si>
  <si>
    <t>Ethanol exports</t>
  </si>
  <si>
    <t>Biodiesel imports</t>
  </si>
  <si>
    <t>Biodiesel exports</t>
  </si>
  <si>
    <t>Energy share: 1st-generation</t>
  </si>
  <si>
    <t>Energy share: based on waste oils</t>
  </si>
  <si>
    <t>of which for ethanol</t>
  </si>
  <si>
    <t>of which processed for sugar</t>
  </si>
  <si>
    <t>Delivered to dairies (million t)</t>
  </si>
  <si>
    <t>On-farm use and direct sales (million t)</t>
  </si>
  <si>
    <t>Permanent grassland</t>
  </si>
  <si>
    <t>Orchards and others</t>
  </si>
  <si>
    <t>Total arable area</t>
  </si>
  <si>
    <t>other arable crops</t>
  </si>
  <si>
    <t>Fodder (green maize, temp. grassland etc.)</t>
  </si>
  <si>
    <t>set-aside and fallow land</t>
  </si>
  <si>
    <t xml:space="preserve">   Durum wheat</t>
  </si>
  <si>
    <t xml:space="preserve">   Barley</t>
  </si>
  <si>
    <t xml:space="preserve">   Rye</t>
  </si>
  <si>
    <t xml:space="preserve">   Maize</t>
  </si>
  <si>
    <t xml:space="preserve">   Other cereals</t>
  </si>
  <si>
    <t xml:space="preserve">   Rapeseed</t>
  </si>
  <si>
    <t xml:space="preserve">   Sunseed</t>
  </si>
  <si>
    <t xml:space="preserve">   Soyabeans</t>
  </si>
  <si>
    <t>Net trade (meat)</t>
  </si>
  <si>
    <t>Isoglucose production</t>
  </si>
  <si>
    <t>Isoglucose consumption</t>
  </si>
  <si>
    <t>Energy share: Biodiesel in Diesel</t>
  </si>
  <si>
    <t>Stock-to-use ratio</t>
  </si>
  <si>
    <t>Utilised arable area</t>
  </si>
  <si>
    <t>Total utilised agricultural area</t>
  </si>
  <si>
    <t>Dairy cows (million heads)</t>
  </si>
  <si>
    <t>Sugar beet production (million tonnes)</t>
  </si>
  <si>
    <t>EU price in EUR/t</t>
  </si>
  <si>
    <t>EU price in EUR/t (rapeseed)</t>
  </si>
  <si>
    <t>EU price in EUR/t (rapeseed oil)</t>
  </si>
  <si>
    <t>Ethanol producer price in EUR/hl</t>
  </si>
  <si>
    <t>Biodiesel producer price in EUR/hl</t>
  </si>
  <si>
    <t>Delivery ratio (%)</t>
  </si>
  <si>
    <t>Fat content of milk (%)</t>
  </si>
  <si>
    <t>Non-fat solid content of milk (%)</t>
  </si>
  <si>
    <t>EU Milk producer price in EUR/t (real fat content)</t>
  </si>
  <si>
    <t>EU market price in EUR/t</t>
  </si>
  <si>
    <t>World market price in EUR/t</t>
  </si>
  <si>
    <t>World market price in USD/t</t>
  </si>
  <si>
    <t>EU intervention price in EUR/t</t>
  </si>
  <si>
    <t>EU market price in EUR/t (Cheddar)</t>
  </si>
  <si>
    <t>Dairy cow milk production (million t)</t>
  </si>
  <si>
    <t>Total cow milk production (million t)</t>
  </si>
  <si>
    <t>Share of permanent grassland in UAA</t>
  </si>
  <si>
    <t>Share of fallow land</t>
  </si>
  <si>
    <t>of which dairy cows</t>
  </si>
  <si>
    <t>of which sukler cows</t>
  </si>
  <si>
    <t>Total number of cows (million heads)</t>
  </si>
  <si>
    <t>Roots and tubers</t>
  </si>
  <si>
    <t>World price in EUR/t (vegetable oil)</t>
  </si>
  <si>
    <t>World price in USD/t (vegetable oil)</t>
  </si>
  <si>
    <t>of which fresh milk</t>
  </si>
  <si>
    <t>of which cream</t>
  </si>
  <si>
    <t>of which yogurt</t>
  </si>
  <si>
    <r>
      <t>Difference</t>
    </r>
    <r>
      <rPr>
        <b/>
        <vertAlign val="superscript"/>
        <sz val="8"/>
        <color rgb="FFFFFFFF"/>
        <rFont val="Verdana"/>
        <family val="2"/>
      </rPr>
      <t>(a)</t>
    </r>
  </si>
  <si>
    <t>SMP</t>
  </si>
  <si>
    <t>WMP</t>
  </si>
  <si>
    <t>…based on sugar beet and molasses</t>
  </si>
  <si>
    <t xml:space="preserve">EU price in EUR/t </t>
  </si>
  <si>
    <t>…advanced</t>
  </si>
  <si>
    <t>...other advanced</t>
  </si>
  <si>
    <t>…based on maize</t>
  </si>
  <si>
    <t>…based on other vegetable oils</t>
  </si>
  <si>
    <t>…based on rape oils</t>
  </si>
  <si>
    <t>…based on palm oils</t>
  </si>
  <si>
    <t>Energy share: other advanced</t>
  </si>
  <si>
    <t>Gasoline consumption</t>
  </si>
  <si>
    <t>Energy share: Ethanol in Gasoline</t>
  </si>
  <si>
    <t>EU white sugar price in EUR/t</t>
  </si>
  <si>
    <t>World white sugar price in EUR/t</t>
  </si>
  <si>
    <t>World white sugar price in USD/t</t>
  </si>
  <si>
    <t>World price in EUR/t (soya bean)</t>
  </si>
  <si>
    <t>World price in USD/t (soya bean)</t>
  </si>
  <si>
    <t>EU price in EUR/t (soya bean meal)</t>
  </si>
  <si>
    <t>* eggs for consumption</t>
  </si>
  <si>
    <t>Oil price (USD per barrel Brent)</t>
  </si>
  <si>
    <t>Pulses</t>
  </si>
  <si>
    <t>of which 5 main producer MS</t>
  </si>
  <si>
    <t>other EU MS</t>
  </si>
  <si>
    <t>Domestic use</t>
  </si>
  <si>
    <t>Human consumption</t>
  </si>
  <si>
    <t>per capita consumption (l)</t>
  </si>
  <si>
    <t>Other uses</t>
  </si>
  <si>
    <t>Area (million ha)</t>
  </si>
  <si>
    <t>Yield (hl/ha)</t>
  </si>
  <si>
    <t>Variation in stocks</t>
  </si>
  <si>
    <t>of which ES+PT</t>
  </si>
  <si>
    <t>of which IT+EL</t>
  </si>
  <si>
    <t>of which ES-IT-EL-PT</t>
  </si>
  <si>
    <t>of which other EU</t>
  </si>
  <si>
    <t>per capita ES-IT-EL-PT (kg)</t>
  </si>
  <si>
    <t>per capita other EU (kg)</t>
  </si>
  <si>
    <t>EU market price in EUR/t (EU-14)</t>
  </si>
  <si>
    <t>of which other FDP</t>
  </si>
  <si>
    <t xml:space="preserve">Area (million ha) </t>
  </si>
  <si>
    <t>Yield (t/ha)</t>
  </si>
  <si>
    <t>Gross production</t>
  </si>
  <si>
    <t xml:space="preserve">   of which losses and feed use</t>
  </si>
  <si>
    <t xml:space="preserve">   of which usable production</t>
  </si>
  <si>
    <t>Production (fresh)</t>
  </si>
  <si>
    <t>Exports (fresh)</t>
  </si>
  <si>
    <t>Imports (fresh)</t>
  </si>
  <si>
    <t xml:space="preserve">per capita (kg) </t>
  </si>
  <si>
    <t>Production (for processing)</t>
  </si>
  <si>
    <t>Exports (processed)</t>
  </si>
  <si>
    <t>Imports (processed)</t>
  </si>
  <si>
    <t>Production (total)</t>
  </si>
  <si>
    <t xml:space="preserve">Apparent consumption (fresh) </t>
  </si>
  <si>
    <t>per capita (kg)</t>
  </si>
  <si>
    <t xml:space="preserve">Production (for processing) </t>
  </si>
  <si>
    <t>Apparent consumption (processed)</t>
  </si>
  <si>
    <t>Consumption (fresh)</t>
  </si>
  <si>
    <t>Variation in stocks (fresh)</t>
  </si>
  <si>
    <t>Area (1000 ha) (fresh)</t>
  </si>
  <si>
    <t>Yield (t/ha) (fresh)</t>
  </si>
  <si>
    <t>Apparent consumption (fresh)</t>
  </si>
  <si>
    <t>Area (million ha) (for processing)</t>
  </si>
  <si>
    <t>Yield (t/ha) (for processing)</t>
  </si>
  <si>
    <t>Exports (processedt)</t>
  </si>
  <si>
    <t>Total cereals</t>
  </si>
  <si>
    <t>Total wheat</t>
  </si>
  <si>
    <t>Coarse grains</t>
  </si>
  <si>
    <t>Stock change</t>
  </si>
  <si>
    <t>Column1</t>
  </si>
  <si>
    <t>Common wheat</t>
  </si>
  <si>
    <t>Durum wheat</t>
  </si>
  <si>
    <t>Barley</t>
  </si>
  <si>
    <t>Maize</t>
  </si>
  <si>
    <t>Other cereals</t>
  </si>
  <si>
    <t>Total oilseed</t>
  </si>
  <si>
    <t>Total oilseed meal</t>
  </si>
  <si>
    <t>Total oilseed oil</t>
  </si>
  <si>
    <t>Total vegetable oil</t>
  </si>
  <si>
    <t>Biofuels</t>
  </si>
  <si>
    <t>Sugar</t>
  </si>
  <si>
    <t>Isoglucose</t>
  </si>
  <si>
    <t>Isoglucose_Production</t>
  </si>
  <si>
    <t>Isoglucose_Consumption</t>
  </si>
  <si>
    <t>Cheese</t>
  </si>
  <si>
    <t>Butter</t>
  </si>
  <si>
    <t>Whey</t>
  </si>
  <si>
    <t>Beef and veal meat</t>
  </si>
  <si>
    <t>Beef and veal meat_Imports</t>
  </si>
  <si>
    <t>Beef and veal meat_Exports</t>
  </si>
  <si>
    <t>Beef and veal meat_Net trade</t>
  </si>
  <si>
    <t>Beef and veal meat_Production</t>
  </si>
  <si>
    <t>Beef and veal meat_Consumption</t>
  </si>
  <si>
    <t>Sheep and goat meat</t>
  </si>
  <si>
    <t>Pigmeat</t>
  </si>
  <si>
    <t>Poultry meat</t>
  </si>
  <si>
    <t>Egg</t>
  </si>
  <si>
    <t>Poultry meat_Production</t>
  </si>
  <si>
    <t>Poultry meat_Imports</t>
  </si>
  <si>
    <t>Poultry meat_Exports</t>
  </si>
  <si>
    <t>Poultry meat_Net trade</t>
  </si>
  <si>
    <t>Pigmeat_Production</t>
  </si>
  <si>
    <t>Pigmeat_Imports</t>
  </si>
  <si>
    <t>Pigmeat_Exports</t>
  </si>
  <si>
    <t>Pigmeat_Net trade</t>
  </si>
  <si>
    <t>Sheep and goat meat_Production</t>
  </si>
  <si>
    <t>Sheep and goat meat_Imports</t>
  </si>
  <si>
    <t>Sheep and goat meat_Exports</t>
  </si>
  <si>
    <t>Sheep and goat meat_Net trade</t>
  </si>
  <si>
    <t>Egg_Consumption</t>
  </si>
  <si>
    <t>Select a market -&gt;</t>
  </si>
  <si>
    <t>Select a balance sheet item -&gt;</t>
  </si>
  <si>
    <t>Sources: DG AGRI estimates based on the European Commission macroeconomic forecasts, OECD-FAO outlook and S&amp;P Global forecasts.</t>
  </si>
  <si>
    <r>
      <rPr>
        <b/>
        <sz val="8"/>
        <rFont val="Calibri"/>
        <family val="2"/>
        <scheme val="minor"/>
      </rPr>
      <t xml:space="preserve">Inflation </t>
    </r>
    <r>
      <rPr>
        <sz val="8"/>
        <rFont val="Calibri"/>
        <family val="2"/>
        <scheme val="minor"/>
      </rPr>
      <t xml:space="preserve">(Consumer Price Index) </t>
    </r>
    <r>
      <rPr>
        <b/>
        <sz val="8"/>
        <rFont val="Calibri"/>
        <family val="2"/>
        <scheme val="minor"/>
      </rPr>
      <t>EU-13</t>
    </r>
  </si>
  <si>
    <r>
      <rPr>
        <b/>
        <sz val="8"/>
        <rFont val="Calibri"/>
        <family val="2"/>
        <scheme val="minor"/>
      </rPr>
      <t xml:space="preserve">Inflation </t>
    </r>
    <r>
      <rPr>
        <sz val="8"/>
        <rFont val="Calibri"/>
        <family val="2"/>
        <scheme val="minor"/>
      </rPr>
      <t xml:space="preserve">(Consumer Price Index) </t>
    </r>
    <r>
      <rPr>
        <b/>
        <sz val="8"/>
        <rFont val="Calibri"/>
        <family val="2"/>
        <scheme val="minor"/>
      </rPr>
      <t>EU-14</t>
    </r>
  </si>
  <si>
    <t>Baseline assumptions on key macroeconomic variable, 2005-2035</t>
  </si>
  <si>
    <t>EU total cereals balance sheet, 2005-2035 (million tonnes)</t>
  </si>
  <si>
    <t>EU total wheat balance sheet, 2005-2035 (million tonnes)</t>
  </si>
  <si>
    <t>EU coarse grains balance sheet, 2005-2035 (million tonnes)</t>
  </si>
  <si>
    <t>EU durum wheat balance sheet, 2005-2035 (million tonnes)</t>
  </si>
  <si>
    <t>EU barley balance sheet, 2005-2035 (million tonnes)</t>
  </si>
  <si>
    <t>EU maize balance sheet, 2005-2035 (million tonnes)</t>
  </si>
  <si>
    <t>EU other cereals* balance sheet, 2005-2035 (million tonnes)</t>
  </si>
  <si>
    <t>EU rice balance sheet, 2005-2035 (million tonnes milled equivalent)</t>
  </si>
  <si>
    <t>EU area under arable crops, 2005-2035 (million ha)</t>
  </si>
  <si>
    <t>EU milk supply and utilisation, 2005-2035</t>
  </si>
  <si>
    <t>EU olive oil balance sheet, 2005-2035 (thousand tonnes)</t>
  </si>
  <si>
    <t>EU wine balance sheet, 2005-2035 (million hectolitres)</t>
  </si>
  <si>
    <t>EU oranges balance sheet, 2005-2035 (1 000 t fresh equivalent)</t>
  </si>
  <si>
    <t>EU peaches and nectarines balance sheet, 2005-2035 (1 000 t fresh equivalent)</t>
  </si>
  <si>
    <t>EU sugar balance sheet, 2005-2035 (million tonnes white sugar equivalent)</t>
  </si>
  <si>
    <t>EU fresh dairy products balance sheet, 2005-2035 (thousand tonnes)</t>
  </si>
  <si>
    <t>EU cheese balance sheet, 2005-2035 (thousand tonnes)</t>
  </si>
  <si>
    <t>EU butter balance sheet, 2005-2035 (thousand tonnes)</t>
  </si>
  <si>
    <t>EU skimmed milk powder balance sheet, 2005-2035 (thousand tonnes)</t>
  </si>
  <si>
    <t>EU whole milk powder balance sheet, 2005-2035 (thousand tonnes)</t>
  </si>
  <si>
    <t>EU whey balance sheet, 2005-2035 (thousand tonnes)</t>
  </si>
  <si>
    <t>EU beef and veal balance sheet, 2005-2035 (thousand tonnes carcass weight equivalent)</t>
  </si>
  <si>
    <t>EU sheep and goat meat balance sheet, 2005-2035 (thousand tonnes carcass weight equivalent)</t>
  </si>
  <si>
    <t>EU pigmeat balance sheet, 2005-2035 (thousand tonnes carcass weight equivalent)</t>
  </si>
  <si>
    <t>EU poultry meat balance sheet, 2005-2035 (thousand tonnes carcass weight equivalent)</t>
  </si>
  <si>
    <t>EU aggregate meat balance sheet, 2005-2035 (thousand tonnes carcass weight equivalent)</t>
  </si>
  <si>
    <t>EU egg balance sheet, 2005-2035 (thousand tonnes egg equivalent)*</t>
  </si>
  <si>
    <t>SSR</t>
  </si>
  <si>
    <t>of which food</t>
  </si>
  <si>
    <t>of which other uses</t>
  </si>
  <si>
    <t>World  market price in EUR/t (Australia)</t>
  </si>
  <si>
    <t>Olive oil</t>
  </si>
  <si>
    <t>Wine</t>
  </si>
  <si>
    <t>Fresh Dairy Products</t>
  </si>
  <si>
    <t>** Stocks include carry forward quantities. 2005-2019 data for EU-28.</t>
  </si>
  <si>
    <t xml:space="preserve">   Soft wheat</t>
  </si>
  <si>
    <t xml:space="preserve">avg   </t>
  </si>
  <si>
    <t>-</t>
  </si>
  <si>
    <t xml:space="preserve">   Sunflower seed</t>
  </si>
  <si>
    <t>EU biofuels balance sheet, 2005-2035 (billion litres oil equivalent)</t>
  </si>
  <si>
    <t>EU isoglucose balance sheet, 2005-2035 (thousand tonnes white sugar equivalent)</t>
  </si>
  <si>
    <t>https://ec.europa.eu/info/food-farming-fisheries/farming/facts-and-figures/markets/outlook/short-term_en</t>
  </si>
  <si>
    <t xml:space="preserve">   Soya bean</t>
  </si>
  <si>
    <t>2014-2024</t>
  </si>
  <si>
    <t>2024-2035</t>
  </si>
  <si>
    <t>2024-2014</t>
  </si>
  <si>
    <t>2035-2024</t>
  </si>
  <si>
    <t>2022-2024</t>
  </si>
  <si>
    <r>
      <t>Annual growth</t>
    </r>
    <r>
      <rPr>
        <b/>
        <vertAlign val="superscript"/>
        <sz val="8"/>
        <color rgb="FFFFFFFF"/>
        <rFont val="Verdana"/>
        <family val="2"/>
      </rPr>
      <t>(b)</t>
    </r>
  </si>
  <si>
    <t xml:space="preserve">Note: total arable land area includes also a small fraction classified as “other land” which does not fall under the other uses already indicated in the table.
</t>
  </si>
  <si>
    <t>* Sugar production is adjusted for carry forward quantities and does not include sugar made from cane or ethanol feedstock quantities.</t>
  </si>
  <si>
    <t>Net exports</t>
  </si>
  <si>
    <t>EU table olives balance sheet, 2005-2035 (thousand tonnes)</t>
  </si>
  <si>
    <t>Production (ES-IT-EL-PT)</t>
  </si>
  <si>
    <t>Note: the olive oil marketing year is October/September. Projections from 2025 are the output of the AGMEMOD model. Difference and annual growth based on 5-year trimmed averages for 2014 and 2024.</t>
  </si>
  <si>
    <t>Note: the table olive marketing year is October/September. Figures are output of the AGMEMOD model. Difference and annual growth based on 5-year trimmed averages for 2014 and 2024.</t>
  </si>
  <si>
    <t>Note: the apples marketing year is August/July. Difference and annual growth based on 5-year trimmed averages for 2014 and 2024.</t>
  </si>
  <si>
    <t>EU apples balance sheet, 2005-2035 (thousand tonnes of fresh equivalent)*</t>
  </si>
  <si>
    <t>EU tomatoes balance sheet, 2005-2035 (thousand tonnes of fresh equivalent)*</t>
  </si>
  <si>
    <t>Note: difference and annual growth based on 5-year trimmed averages for 2014 and 2024.</t>
  </si>
  <si>
    <t>Note: cereals marketing year is July/June.</t>
  </si>
  <si>
    <t>* r.w.e. = retail weight equivalent. Coefficients to transform carcass weight into retail weight are 0.7 for beef and veal, 0.78 for pigmeat and 0.88 for both  poultry meat and sheep and goat meat.</t>
  </si>
  <si>
    <t>Note: only vinified production is included. The wine marketing year is August/July. Difference and annual growth based on 5-year trimmed averages for 2014 and 2024.</t>
  </si>
  <si>
    <t>Note: the oranges marketing year is October/September.</t>
  </si>
  <si>
    <t>Note: the wheat marketing year is July/June.</t>
  </si>
  <si>
    <t>Note: the coarse grains marketing year is July/June.</t>
  </si>
  <si>
    <t>Note: the durum wheat marketing year is July/June.</t>
  </si>
  <si>
    <t>Note: the barley marketing year is July/June.</t>
  </si>
  <si>
    <t>Note: the maize marketing year is July/June.</t>
  </si>
  <si>
    <t>Note: the other cereals marketing year is July/June.</t>
  </si>
  <si>
    <t>Note: the rice marketing year is September/August.</t>
  </si>
  <si>
    <t>Note: the oilseed marketing year is July/June.</t>
  </si>
  <si>
    <t>*Rapeseed, sunflower seed, soya bean and groundnuts.</t>
  </si>
  <si>
    <t>EU total oilseed meal* balance sheet, 2005-2035 (million tonnes)</t>
  </si>
  <si>
    <t>EU total oilseed oil* balance sheet, 2005-2035 (million tonnes)</t>
  </si>
  <si>
    <t>EU total vegetable oil* balance sheet, 2005-2035 (million tonnes)</t>
  </si>
  <si>
    <t>EU total oilseed* (grains and beans) balance sheet, 2005-2035 (million tonnes)</t>
  </si>
  <si>
    <t>* Tables include rapeseed, soya bean, sunflower and groundnuts; in Table vegetable oil palm oil, cottonneseed oil, palmkernel oil and coconut oil are added.</t>
  </si>
  <si>
    <t>Note: the oilseed meal marketing year is July/June.</t>
  </si>
  <si>
    <t>Note: the oilseed oil marketing year is July/June.</t>
  </si>
  <si>
    <t>Note: the vegetable oil marketing year is July/June.</t>
  </si>
  <si>
    <t>Note: the isoglucose marketing year is October/September.</t>
  </si>
  <si>
    <t>(a) Difference between 3-year averages.</t>
  </si>
  <si>
    <t>(b) Annual growth based on 3-year averages.</t>
  </si>
  <si>
    <t>Note: the common wheat marketing year is July/June.</t>
  </si>
  <si>
    <t>EU common wheat balance sheet, 2005-2035 (million tonnes)</t>
  </si>
  <si>
    <t>* r.w.e. = retail weight equivalent. Coefficients to transform carcass weight into retail weight is 0.7 for beef and veal.</t>
  </si>
  <si>
    <t>* r.w.e. = retail weight equivalent. Coefficients to transform carcass weight into retail weight is 0.78 for pigmeat.</t>
  </si>
  <si>
    <t>* r.w.e. = retail weight equivalent. Coefficients to transform carcass weight into retail weight is 0.88 for poultry meat.</t>
  </si>
  <si>
    <t>* r.w.e. = retail weight equivalent. Coefficients to transform carcass weight into retail weight is 0.88 for sheep and goat meat.</t>
  </si>
  <si>
    <t xml:space="preserve">Consumption and trade figures of processed apples are expressed in fresh apple equivalent. For further info please see the STO methodology: </t>
  </si>
  <si>
    <t xml:space="preserve">Consumption and trade figures of processed tomatoes are expressed in fresh tomatoe equivalent. For further info please see the STO methodology: </t>
  </si>
  <si>
    <t>Table olives</t>
  </si>
  <si>
    <t>Population growth (EU)</t>
  </si>
  <si>
    <t>Real GDP growth (EU)</t>
  </si>
  <si>
    <t>:</t>
  </si>
  <si>
    <t>per capita consumption (kg)</t>
  </si>
  <si>
    <t>per capita consumption (kg r.w.e.)*</t>
  </si>
  <si>
    <t>Correction 21/01/2025: please note that data for domestic use has been modified.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</si>
</sst>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0.0"/>
    <numFmt numFmtId="165" formatCode="#,##0.0"/>
    <numFmt numFmtId="166" formatCode="0.0%"/>
    <numFmt numFmtId="167" formatCode="0.00_)"/>
    <numFmt numFmtId="168" formatCode="#\ ##0"/>
    <numFmt numFmtId="169" formatCode="0.0000"/>
    <numFmt numFmtId="170" formatCode="_-* #,##0.0_-;\-* #,##0.0_-;_-* &quot;-&quot;??_-;_-@_-"/>
    <numFmt numFmtId="171" formatCode="_-* #,##0_-;\-* #,##0_-;_-* &quot;-&quot;??_-;_-@_-"/>
  </numFmts>
  <fonts count="51">
    <font>
      <sz val="10"/>
      <color theme="1"/>
      <name val="Arial"/>
      <family val="2"/>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2"/>
      <name val="Arial MT"/>
    </font>
    <font>
      <sz val="9"/>
      <color indexed="81"/>
      <name val="Tahoma"/>
      <family val="2"/>
    </font>
    <font>
      <b/>
      <sz val="9"/>
      <color indexed="81"/>
      <name val="Tahoma"/>
      <family val="2"/>
    </font>
    <font>
      <b/>
      <sz val="8"/>
      <name val="Calibri"/>
      <family val="2"/>
    </font>
    <font>
      <b/>
      <i/>
      <sz val="8"/>
      <name val="Calibri"/>
      <family val="2"/>
    </font>
    <font>
      <sz val="10"/>
      <color theme="1"/>
      <name val="Arial"/>
      <family val="2"/>
    </font>
    <font>
      <sz val="10"/>
      <color theme="0"/>
      <name val="Arial"/>
      <family val="2"/>
    </font>
    <font>
      <b/>
      <sz val="8"/>
      <color theme="1"/>
      <name val="Calibri"/>
      <family val="2"/>
    </font>
    <font>
      <sz val="8"/>
      <color theme="1"/>
      <name val="Calibri"/>
      <family val="2"/>
    </font>
    <font>
      <i/>
      <sz val="8"/>
      <color theme="1"/>
      <name val="Calibri"/>
      <family val="2"/>
    </font>
    <font>
      <b/>
      <sz val="8"/>
      <color theme="1"/>
      <name val="Calibri"/>
      <family val="2"/>
      <scheme val="minor"/>
    </font>
    <font>
      <sz val="8"/>
      <color theme="1"/>
      <name val="Calibri"/>
      <family val="2"/>
      <scheme val="minor"/>
    </font>
    <font>
      <i/>
      <sz val="8"/>
      <color theme="1"/>
      <name val="Calibri"/>
      <family val="2"/>
      <scheme val="minor"/>
    </font>
    <font>
      <sz val="8"/>
      <name val="Calibri"/>
      <family val="2"/>
      <scheme val="minor"/>
    </font>
    <font>
      <b/>
      <sz val="8"/>
      <name val="Calibri"/>
      <family val="2"/>
      <scheme val="minor"/>
    </font>
    <font>
      <sz val="8"/>
      <color rgb="FF808080"/>
      <name val="Calibri"/>
      <family val="2"/>
      <scheme val="minor"/>
    </font>
    <font>
      <sz val="8"/>
      <color indexed="23"/>
      <name val="Calibri"/>
      <family val="2"/>
      <scheme val="minor"/>
    </font>
    <font>
      <sz val="8"/>
      <color rgb="FF808080"/>
      <name val="Calibri"/>
      <family val="2"/>
    </font>
    <font>
      <b/>
      <sz val="8"/>
      <color rgb="FF000000"/>
      <name val="Calibri"/>
      <family val="2"/>
    </font>
    <font>
      <sz val="8"/>
      <color rgb="FF000000"/>
      <name val="Calibri"/>
      <family val="2"/>
    </font>
    <font>
      <b/>
      <i/>
      <sz val="8"/>
      <color theme="1"/>
      <name val="Calibri"/>
      <family val="2"/>
    </font>
    <font>
      <b/>
      <sz val="8"/>
      <color rgb="FFFFFFFF"/>
      <name val="Verdana"/>
      <family val="2"/>
    </font>
    <font>
      <b/>
      <sz val="11"/>
      <color rgb="FF004094"/>
      <name val="Verdana"/>
      <family val="2"/>
    </font>
    <font>
      <b/>
      <vertAlign val="superscript"/>
      <sz val="8"/>
      <color rgb="FFFFFFFF"/>
      <name val="Verdana"/>
      <family val="2"/>
    </font>
    <font>
      <b/>
      <sz val="10"/>
      <color theme="1"/>
      <name val="Arial"/>
      <family val="2"/>
    </font>
    <font>
      <u/>
      <sz val="10"/>
      <color theme="1"/>
      <name val="Arial"/>
      <family val="2"/>
    </font>
    <font>
      <u/>
      <sz val="8"/>
      <color theme="1"/>
      <name val="Calibri"/>
      <family val="2"/>
    </font>
    <font>
      <i/>
      <sz val="10"/>
      <color theme="1"/>
      <name val="Arial"/>
      <family val="2"/>
    </font>
    <font>
      <sz val="8"/>
      <color theme="1"/>
      <name val="EC Square Sans Cond Pro Medium"/>
      <family val="2"/>
    </font>
    <font>
      <sz val="8"/>
      <color rgb="FFFFFFFF"/>
      <name val="EC Square Sans Cond Pro Medium"/>
      <family val="2"/>
    </font>
    <font>
      <sz val="8"/>
      <color theme="1"/>
      <name val="EC Square Sans Cond Pro"/>
      <family val="2"/>
    </font>
    <font>
      <i/>
      <sz val="8"/>
      <color theme="1"/>
      <name val="EC Square Sans Cond Pro"/>
      <family val="2"/>
    </font>
    <font>
      <sz val="8"/>
      <color theme="0"/>
      <name val="EC Square Sans Cond Pro Medium"/>
      <family val="2"/>
    </font>
    <font>
      <sz val="8"/>
      <color rgb="FFFF0000"/>
      <name val="Calibri"/>
      <family val="2"/>
      <scheme val="minor"/>
    </font>
    <font>
      <b/>
      <i/>
      <sz val="10"/>
      <color theme="1"/>
      <name val="Arial"/>
      <family val="2"/>
    </font>
    <font>
      <sz val="8"/>
      <name val="Calibri"/>
      <family val="2"/>
    </font>
    <font>
      <sz val="8"/>
      <color theme="0" tint="-0.499984740745262"/>
      <name val="Calibri"/>
      <family val="2"/>
    </font>
    <font>
      <sz val="11"/>
      <color rgb="FFFF0000"/>
      <name val="EC Square Sans Cond Pro Medium"/>
      <family val="2"/>
    </font>
    <font>
      <b/>
      <sz val="8"/>
      <color rgb="FFFF0000"/>
      <name val="Verdana"/>
      <family val="2"/>
    </font>
    <font>
      <b/>
      <sz val="8"/>
      <color theme="0"/>
      <name val="Verdana"/>
      <family val="2"/>
    </font>
    <font>
      <sz val="11"/>
      <color rgb="FF9C0006"/>
      <name val="Calibri"/>
      <family val="2"/>
      <scheme val="minor"/>
    </font>
    <font>
      <sz val="11"/>
      <color rgb="FF9C6500"/>
      <name val="Calibri"/>
      <family val="2"/>
      <scheme val="minor"/>
    </font>
    <font>
      <sz val="10"/>
      <name val="Courier"/>
      <family val="3"/>
    </font>
    <font>
      <b/>
      <sz val="10"/>
      <color theme="0"/>
      <name val="Arial"/>
      <family val="2"/>
    </font>
    <font>
      <u/>
      <sz val="10"/>
      <color theme="10"/>
      <name val="Arial"/>
      <family val="2"/>
    </font>
    <font>
      <sz val="8"/>
      <color rgb="FFFF0000"/>
      <name val="Calibri"/>
      <family val="2"/>
    </font>
  </fonts>
  <fills count="14">
    <fill>
      <patternFill patternType="none"/>
    </fill>
    <fill>
      <patternFill patternType="gray125"/>
    </fill>
    <fill>
      <patternFill patternType="solid">
        <fgColor rgb="FFFFC7CE"/>
      </patternFill>
    </fill>
    <fill>
      <patternFill patternType="solid">
        <fgColor rgb="FFF2F2F2"/>
        <bgColor indexed="64"/>
      </patternFill>
    </fill>
    <fill>
      <patternFill patternType="solid">
        <fgColor theme="0"/>
        <bgColor indexed="64"/>
      </patternFill>
    </fill>
    <fill>
      <patternFill patternType="solid">
        <fgColor theme="0" tint="-4.9989318521683403E-2"/>
        <bgColor indexed="64"/>
      </patternFill>
    </fill>
    <fill>
      <patternFill patternType="solid">
        <fgColor rgb="FFC29AA9"/>
        <bgColor indexed="64"/>
      </patternFill>
    </fill>
    <fill>
      <patternFill patternType="solid">
        <fgColor rgb="FFD1B3BF"/>
        <bgColor indexed="64"/>
      </patternFill>
    </fill>
    <fill>
      <patternFill patternType="solid">
        <fgColor rgb="FFE1CDD4"/>
        <bgColor indexed="64"/>
      </patternFill>
    </fill>
    <fill>
      <patternFill patternType="solid">
        <fgColor rgb="FFFFFFFF"/>
        <bgColor indexed="64"/>
      </patternFill>
    </fill>
    <fill>
      <patternFill patternType="solid">
        <fgColor rgb="FFF0E6EA"/>
        <bgColor indexed="64"/>
      </patternFill>
    </fill>
    <fill>
      <patternFill patternType="solid">
        <fgColor rgb="FFB28290"/>
        <bgColor indexed="64"/>
      </patternFill>
    </fill>
    <fill>
      <patternFill patternType="solid">
        <fgColor rgb="FFFFEB9C"/>
      </patternFill>
    </fill>
    <fill>
      <patternFill patternType="solid">
        <fgColor rgb="FFFFFFCC"/>
      </patternFill>
    </fill>
  </fills>
  <borders count="18">
    <border>
      <left/>
      <right/>
      <top/>
      <bottom/>
      <diagonal/>
    </border>
    <border>
      <left style="medium">
        <color rgb="FFFFFFFF"/>
      </left>
      <right style="medium">
        <color rgb="FFFFFFFF"/>
      </right>
      <top/>
      <bottom style="medium">
        <color rgb="FFFFFFFF"/>
      </bottom>
      <diagonal/>
    </border>
    <border>
      <left style="medium">
        <color rgb="FFFFFFFF"/>
      </left>
      <right/>
      <top/>
      <bottom style="medium">
        <color rgb="FFFFFFFF"/>
      </bottom>
      <diagonal/>
    </border>
    <border>
      <left style="medium">
        <color rgb="FFFFFFFF"/>
      </left>
      <right style="medium">
        <color rgb="FFFFFFFF"/>
      </right>
      <top/>
      <bottom/>
      <diagonal/>
    </border>
    <border>
      <left/>
      <right style="medium">
        <color rgb="FFFFFFFF"/>
      </right>
      <top/>
      <bottom style="medium">
        <color rgb="FFFFFFFF"/>
      </bottom>
      <diagonal/>
    </border>
    <border>
      <left style="medium">
        <color rgb="FFFFFFFF"/>
      </left>
      <right style="medium">
        <color rgb="FFFFFFFF"/>
      </right>
      <top style="medium">
        <color rgb="FFFFFFFF"/>
      </top>
      <bottom style="medium">
        <color rgb="FFFFFFFF"/>
      </bottom>
      <diagonal/>
    </border>
    <border>
      <left/>
      <right style="medium">
        <color rgb="FFFFFFFF"/>
      </right>
      <top style="medium">
        <color rgb="FFFFFFFF"/>
      </top>
      <bottom style="medium">
        <color rgb="FFFFFFFF"/>
      </bottom>
      <diagonal/>
    </border>
    <border>
      <left style="medium">
        <color rgb="FFFFFFFF"/>
      </left>
      <right/>
      <top style="medium">
        <color rgb="FFFFFFFF"/>
      </top>
      <bottom style="medium">
        <color rgb="FFFFFFFF"/>
      </bottom>
      <diagonal/>
    </border>
    <border>
      <left/>
      <right/>
      <top style="medium">
        <color rgb="FFFFFFFF"/>
      </top>
      <bottom style="medium">
        <color rgb="FFFFFFFF"/>
      </bottom>
      <diagonal/>
    </border>
    <border>
      <left style="medium">
        <color rgb="FFFFFFFF"/>
      </left>
      <right style="medium">
        <color rgb="FFFFFFFF"/>
      </right>
      <top style="medium">
        <color rgb="FFFFFFFF"/>
      </top>
      <bottom/>
      <diagonal/>
    </border>
    <border>
      <left/>
      <right style="medium">
        <color rgb="FFFFFFFF"/>
      </right>
      <top style="medium">
        <color rgb="FFFFFFFF"/>
      </top>
      <bottom/>
      <diagonal/>
    </border>
    <border>
      <left/>
      <right style="medium">
        <color rgb="FFFFFFFF"/>
      </right>
      <top/>
      <bottom/>
      <diagonal/>
    </border>
    <border>
      <left/>
      <right style="medium">
        <color rgb="FFFFFFFF"/>
      </right>
      <top style="thin">
        <color theme="0"/>
      </top>
      <bottom style="medium">
        <color rgb="FFFFFFFF"/>
      </bottom>
      <diagonal/>
    </border>
    <border>
      <left style="medium">
        <color rgb="FFEEECE1"/>
      </left>
      <right style="medium">
        <color rgb="FFEEECE1"/>
      </right>
      <top/>
      <bottom/>
      <diagonal/>
    </border>
    <border>
      <left style="thin">
        <color rgb="FFB2B2B2"/>
      </left>
      <right style="thin">
        <color rgb="FFB2B2B2"/>
      </right>
      <top style="thin">
        <color rgb="FFB2B2B2"/>
      </top>
      <bottom style="thin">
        <color rgb="FFB2B2B2"/>
      </bottom>
      <diagonal/>
    </border>
    <border>
      <left/>
      <right style="thin">
        <color theme="0"/>
      </right>
      <top style="medium">
        <color rgb="FFFFFFFF"/>
      </top>
      <bottom/>
      <diagonal/>
    </border>
    <border>
      <left style="thin">
        <color theme="0"/>
      </left>
      <right style="thin">
        <color theme="0"/>
      </right>
      <top style="medium">
        <color rgb="FFFFFFFF"/>
      </top>
      <bottom/>
      <diagonal/>
    </border>
    <border>
      <left/>
      <right style="thin">
        <color theme="0"/>
      </right>
      <top/>
      <bottom/>
      <diagonal/>
    </border>
  </borders>
  <cellStyleXfs count="19">
    <xf numFmtId="0" fontId="0" fillId="0" borderId="0"/>
    <xf numFmtId="0" fontId="4" fillId="0" borderId="0"/>
    <xf numFmtId="0" fontId="4" fillId="0" borderId="0"/>
    <xf numFmtId="167" fontId="5" fillId="0" borderId="0"/>
    <xf numFmtId="9" fontId="10" fillId="0" borderId="0" applyFont="0" applyFill="0" applyBorder="0" applyAlignment="0" applyProtection="0"/>
    <xf numFmtId="9" fontId="4" fillId="0" borderId="0" applyFont="0" applyFill="0" applyBorder="0" applyAlignment="0" applyProtection="0"/>
    <xf numFmtId="0" fontId="3" fillId="0" borderId="0"/>
    <xf numFmtId="9" fontId="3" fillId="0" borderId="0" applyFont="0" applyFill="0" applyBorder="0" applyAlignment="0" applyProtection="0"/>
    <xf numFmtId="43" fontId="10" fillId="0" borderId="0" applyFont="0" applyFill="0" applyBorder="0" applyAlignment="0" applyProtection="0"/>
    <xf numFmtId="0" fontId="4" fillId="0" borderId="0"/>
    <xf numFmtId="0" fontId="2" fillId="0" borderId="0"/>
    <xf numFmtId="0" fontId="1" fillId="0" borderId="0"/>
    <xf numFmtId="9" fontId="1" fillId="0" borderId="0" applyFont="0" applyFill="0" applyBorder="0" applyAlignment="0" applyProtection="0"/>
    <xf numFmtId="0" fontId="1" fillId="13" borderId="14" applyNumberFormat="0" applyFont="0" applyAlignment="0" applyProtection="0"/>
    <xf numFmtId="0" fontId="46" fillId="12" borderId="0" applyNumberFormat="0" applyBorder="0" applyAlignment="0" applyProtection="0"/>
    <xf numFmtId="0" fontId="45" fillId="2" borderId="0" applyNumberFormat="0" applyBorder="0" applyAlignment="0" applyProtection="0"/>
    <xf numFmtId="43" fontId="1" fillId="0" borderId="0" applyFont="0" applyFill="0" applyBorder="0" applyAlignment="0" applyProtection="0"/>
    <xf numFmtId="0" fontId="47" fillId="0" borderId="0"/>
    <xf numFmtId="0" fontId="49" fillId="0" borderId="0" applyNumberFormat="0" applyFill="0" applyBorder="0" applyAlignment="0" applyProtection="0"/>
  </cellStyleXfs>
  <cellXfs count="242">
    <xf numFmtId="0" fontId="0" fillId="0" borderId="0" xfId="0"/>
    <xf numFmtId="0" fontId="12" fillId="3" borderId="1" xfId="0" applyFont="1" applyFill="1" applyBorder="1" applyAlignment="1">
      <alignment horizontal="left" vertical="center"/>
    </xf>
    <xf numFmtId="0" fontId="13" fillId="3" borderId="1" xfId="0" applyFont="1" applyFill="1" applyBorder="1" applyAlignment="1">
      <alignment horizontal="left" vertical="center"/>
    </xf>
    <xf numFmtId="0" fontId="14" fillId="3" borderId="1" xfId="0" applyFont="1" applyFill="1" applyBorder="1" applyAlignment="1">
      <alignment horizontal="left" vertical="center"/>
    </xf>
    <xf numFmtId="0" fontId="15" fillId="3" borderId="1" xfId="0" applyFont="1" applyFill="1" applyBorder="1" applyAlignment="1">
      <alignment horizontal="left" vertical="center"/>
    </xf>
    <xf numFmtId="0" fontId="16" fillId="3" borderId="1" xfId="0" applyFont="1" applyFill="1" applyBorder="1" applyAlignment="1">
      <alignment horizontal="left" vertical="center"/>
    </xf>
    <xf numFmtId="0" fontId="17" fillId="3" borderId="1" xfId="0" applyFont="1" applyFill="1" applyBorder="1" applyAlignment="1">
      <alignment horizontal="left" vertical="center"/>
    </xf>
    <xf numFmtId="0" fontId="16" fillId="0" borderId="0" xfId="0" applyFont="1" applyBorder="1"/>
    <xf numFmtId="0" fontId="16" fillId="0" borderId="0" xfId="0" applyFont="1"/>
    <xf numFmtId="0" fontId="18" fillId="0" borderId="0" xfId="0" applyFont="1" applyFill="1"/>
    <xf numFmtId="0" fontId="16" fillId="0" borderId="0" xfId="0" applyFont="1" applyFill="1"/>
    <xf numFmtId="0" fontId="18" fillId="0" borderId="0" xfId="1" applyFont="1"/>
    <xf numFmtId="0" fontId="18" fillId="0" borderId="0" xfId="1" applyFont="1" applyFill="1" applyBorder="1"/>
    <xf numFmtId="0" fontId="18" fillId="0" borderId="0" xfId="1" applyFont="1" applyFill="1"/>
    <xf numFmtId="0" fontId="22" fillId="3" borderId="1" xfId="0" applyFont="1" applyFill="1" applyBorder="1" applyAlignment="1">
      <alignment horizontal="left" vertical="center"/>
    </xf>
    <xf numFmtId="0" fontId="13" fillId="3" borderId="2" xfId="0" applyFont="1" applyFill="1" applyBorder="1" applyAlignment="1">
      <alignment horizontal="left" vertical="center"/>
    </xf>
    <xf numFmtId="0" fontId="22" fillId="3" borderId="2" xfId="0" applyFont="1" applyFill="1" applyBorder="1" applyAlignment="1">
      <alignment horizontal="left" vertical="center"/>
    </xf>
    <xf numFmtId="0" fontId="13" fillId="3" borderId="1" xfId="0" applyFont="1" applyFill="1" applyBorder="1" applyAlignment="1">
      <alignment vertical="center"/>
    </xf>
    <xf numFmtId="0" fontId="23" fillId="3" borderId="1" xfId="0" applyFont="1" applyFill="1" applyBorder="1" applyAlignment="1">
      <alignment horizontal="left" vertical="center"/>
    </xf>
    <xf numFmtId="0" fontId="24" fillId="3" borderId="1" xfId="0" applyFont="1" applyFill="1" applyBorder="1" applyAlignment="1">
      <alignment horizontal="left" vertical="center"/>
    </xf>
    <xf numFmtId="0" fontId="12" fillId="3" borderId="3" xfId="0" applyFont="1" applyFill="1" applyBorder="1" applyAlignment="1">
      <alignment horizontal="left" vertical="center"/>
    </xf>
    <xf numFmtId="0" fontId="25" fillId="3" borderId="1" xfId="0" applyFont="1" applyFill="1" applyBorder="1" applyAlignment="1">
      <alignment horizontal="left" vertical="center"/>
    </xf>
    <xf numFmtId="0" fontId="25" fillId="3" borderId="3" xfId="0" applyFont="1" applyFill="1" applyBorder="1" applyAlignment="1">
      <alignment horizontal="left" vertical="center"/>
    </xf>
    <xf numFmtId="1" fontId="13" fillId="3" borderId="1" xfId="0" applyNumberFormat="1" applyFont="1" applyFill="1" applyBorder="1" applyAlignment="1">
      <alignment horizontal="right" vertical="center"/>
    </xf>
    <xf numFmtId="3" fontId="12" fillId="3" borderId="1" xfId="0" applyNumberFormat="1" applyFont="1" applyFill="1" applyBorder="1" applyAlignment="1">
      <alignment horizontal="right" vertical="center"/>
    </xf>
    <xf numFmtId="3" fontId="13" fillId="3" borderId="1" xfId="0" applyNumberFormat="1" applyFont="1" applyFill="1" applyBorder="1" applyAlignment="1">
      <alignment horizontal="right" vertical="center"/>
    </xf>
    <xf numFmtId="165" fontId="25" fillId="3" borderId="1" xfId="0" applyNumberFormat="1" applyFont="1" applyFill="1" applyBorder="1" applyAlignment="1">
      <alignment horizontal="right" vertical="center"/>
    </xf>
    <xf numFmtId="165" fontId="12" fillId="3" borderId="1" xfId="0" applyNumberFormat="1" applyFont="1" applyFill="1" applyBorder="1" applyAlignment="1">
      <alignment horizontal="right" vertical="center"/>
    </xf>
    <xf numFmtId="165" fontId="13" fillId="3" borderId="1" xfId="0" applyNumberFormat="1" applyFont="1" applyFill="1" applyBorder="1" applyAlignment="1">
      <alignment horizontal="right" vertical="center"/>
    </xf>
    <xf numFmtId="164" fontId="12" fillId="3" borderId="1" xfId="0" applyNumberFormat="1" applyFont="1" applyFill="1" applyBorder="1" applyAlignment="1">
      <alignment horizontal="right" vertical="center"/>
    </xf>
    <xf numFmtId="164" fontId="13" fillId="3" borderId="1" xfId="0" applyNumberFormat="1" applyFont="1" applyFill="1" applyBorder="1" applyAlignment="1">
      <alignment horizontal="right" vertical="center"/>
    </xf>
    <xf numFmtId="1" fontId="13" fillId="3" borderId="2" xfId="0" applyNumberFormat="1" applyFont="1" applyFill="1" applyBorder="1" applyAlignment="1">
      <alignment horizontal="right" vertical="center"/>
    </xf>
    <xf numFmtId="1" fontId="22" fillId="3" borderId="2" xfId="0" applyNumberFormat="1" applyFont="1" applyFill="1" applyBorder="1" applyAlignment="1">
      <alignment horizontal="right" vertical="center"/>
    </xf>
    <xf numFmtId="1" fontId="22" fillId="3" borderId="1" xfId="0" applyNumberFormat="1" applyFont="1" applyFill="1" applyBorder="1" applyAlignment="1">
      <alignment horizontal="right" vertical="center"/>
    </xf>
    <xf numFmtId="164" fontId="23" fillId="3" borderId="1" xfId="0" applyNumberFormat="1" applyFont="1" applyFill="1" applyBorder="1" applyAlignment="1">
      <alignment horizontal="right" vertical="center"/>
    </xf>
    <xf numFmtId="164" fontId="24" fillId="3" borderId="1" xfId="0" applyNumberFormat="1" applyFont="1" applyFill="1" applyBorder="1" applyAlignment="1">
      <alignment horizontal="right" vertical="center"/>
    </xf>
    <xf numFmtId="164" fontId="15" fillId="3" borderId="1" xfId="0" applyNumberFormat="1" applyFont="1" applyFill="1" applyBorder="1" applyAlignment="1">
      <alignment horizontal="right" vertical="center"/>
    </xf>
    <xf numFmtId="164" fontId="16" fillId="3" borderId="1" xfId="0" applyNumberFormat="1" applyFont="1" applyFill="1" applyBorder="1" applyAlignment="1">
      <alignment horizontal="right" vertical="center"/>
    </xf>
    <xf numFmtId="166" fontId="17" fillId="3" borderId="1" xfId="4" applyNumberFormat="1" applyFont="1" applyFill="1" applyBorder="1" applyAlignment="1">
      <alignment horizontal="right" vertical="center"/>
    </xf>
    <xf numFmtId="164" fontId="14" fillId="3" borderId="1" xfId="0" applyNumberFormat="1" applyFont="1" applyFill="1" applyBorder="1" applyAlignment="1">
      <alignment horizontal="right" vertical="center"/>
    </xf>
    <xf numFmtId="164" fontId="12" fillId="3" borderId="3" xfId="0" applyNumberFormat="1" applyFont="1" applyFill="1" applyBorder="1" applyAlignment="1">
      <alignment horizontal="right" vertical="center"/>
    </xf>
    <xf numFmtId="3" fontId="22" fillId="3" borderId="1" xfId="0" applyNumberFormat="1" applyFont="1" applyFill="1" applyBorder="1" applyAlignment="1">
      <alignment horizontal="right" vertical="center"/>
    </xf>
    <xf numFmtId="165" fontId="25" fillId="3" borderId="3" xfId="0" applyNumberFormat="1" applyFont="1" applyFill="1" applyBorder="1" applyAlignment="1">
      <alignment horizontal="right" vertical="center"/>
    </xf>
    <xf numFmtId="164" fontId="25" fillId="3" borderId="1" xfId="0" applyNumberFormat="1" applyFont="1" applyFill="1" applyBorder="1" applyAlignment="1">
      <alignment horizontal="right" vertical="center"/>
    </xf>
    <xf numFmtId="166" fontId="12" fillId="3" borderId="1" xfId="4" applyNumberFormat="1" applyFont="1" applyFill="1" applyBorder="1" applyAlignment="1">
      <alignment horizontal="right" vertical="center"/>
    </xf>
    <xf numFmtId="166" fontId="13" fillId="3" borderId="1" xfId="4" applyNumberFormat="1" applyFont="1" applyFill="1" applyBorder="1" applyAlignment="1">
      <alignment horizontal="right" vertical="center"/>
    </xf>
    <xf numFmtId="166" fontId="14" fillId="3" borderId="1" xfId="4" applyNumberFormat="1" applyFont="1" applyFill="1" applyBorder="1" applyAlignment="1">
      <alignment horizontal="right" vertical="center"/>
    </xf>
    <xf numFmtId="166" fontId="25" fillId="3" borderId="1" xfId="4" applyNumberFormat="1" applyFont="1" applyFill="1" applyBorder="1" applyAlignment="1">
      <alignment horizontal="right" vertical="center"/>
    </xf>
    <xf numFmtId="0" fontId="0" fillId="0" borderId="0" xfId="0" applyFill="1"/>
    <xf numFmtId="0" fontId="29" fillId="0" borderId="0" xfId="0" applyFont="1"/>
    <xf numFmtId="0" fontId="15" fillId="0" borderId="0" xfId="0" applyFont="1" applyFill="1"/>
    <xf numFmtId="3" fontId="13" fillId="0" borderId="1" xfId="0" applyNumberFormat="1" applyFont="1" applyFill="1" applyBorder="1" applyAlignment="1">
      <alignment horizontal="right" vertical="center"/>
    </xf>
    <xf numFmtId="0" fontId="9" fillId="3" borderId="1" xfId="0" quotePrefix="1" applyFont="1" applyFill="1" applyBorder="1" applyAlignment="1">
      <alignment horizontal="left" vertical="center"/>
    </xf>
    <xf numFmtId="0" fontId="12" fillId="3" borderId="1" xfId="0" quotePrefix="1" applyFont="1" applyFill="1" applyBorder="1" applyAlignment="1">
      <alignment horizontal="left" vertical="center"/>
    </xf>
    <xf numFmtId="3" fontId="14" fillId="3" borderId="1" xfId="0" applyNumberFormat="1" applyFont="1" applyFill="1" applyBorder="1" applyAlignment="1">
      <alignment horizontal="right" vertical="center"/>
    </xf>
    <xf numFmtId="3" fontId="25" fillId="3" borderId="1" xfId="0" applyNumberFormat="1" applyFont="1" applyFill="1" applyBorder="1" applyAlignment="1">
      <alignment horizontal="right" vertical="center"/>
    </xf>
    <xf numFmtId="166" fontId="13" fillId="0" borderId="1" xfId="4" applyNumberFormat="1" applyFont="1" applyFill="1" applyBorder="1" applyAlignment="1">
      <alignment horizontal="right" vertical="center"/>
    </xf>
    <xf numFmtId="164" fontId="13" fillId="0" borderId="1" xfId="0" applyNumberFormat="1" applyFont="1" applyFill="1" applyBorder="1" applyAlignment="1">
      <alignment horizontal="right" vertical="center"/>
    </xf>
    <xf numFmtId="0" fontId="13" fillId="4" borderId="0" xfId="0" applyFont="1" applyFill="1" applyBorder="1" applyAlignment="1">
      <alignment horizontal="left" vertical="center"/>
    </xf>
    <xf numFmtId="0" fontId="16" fillId="4" borderId="0" xfId="0" applyFont="1" applyFill="1"/>
    <xf numFmtId="3" fontId="13" fillId="4" borderId="0" xfId="0" applyNumberFormat="1" applyFont="1" applyFill="1" applyBorder="1" applyAlignment="1">
      <alignment horizontal="right" vertical="center"/>
    </xf>
    <xf numFmtId="166" fontId="13" fillId="4" borderId="0" xfId="4" applyNumberFormat="1" applyFont="1" applyFill="1" applyBorder="1" applyAlignment="1">
      <alignment horizontal="right" vertical="center"/>
    </xf>
    <xf numFmtId="0" fontId="12" fillId="3" borderId="3" xfId="0" quotePrefix="1" applyFont="1" applyFill="1" applyBorder="1" applyAlignment="1">
      <alignment horizontal="left" vertical="center"/>
    </xf>
    <xf numFmtId="164" fontId="16" fillId="4" borderId="0" xfId="0" applyNumberFormat="1" applyFont="1" applyFill="1"/>
    <xf numFmtId="0" fontId="16" fillId="4" borderId="0" xfId="0" applyFont="1" applyFill="1" applyBorder="1"/>
    <xf numFmtId="1" fontId="12" fillId="3" borderId="1" xfId="0" applyNumberFormat="1" applyFont="1" applyFill="1" applyBorder="1" applyAlignment="1">
      <alignment horizontal="right" vertical="center"/>
    </xf>
    <xf numFmtId="0" fontId="30" fillId="0" borderId="0" xfId="0" applyFont="1"/>
    <xf numFmtId="0" fontId="31" fillId="3" borderId="1" xfId="0" applyFont="1" applyFill="1" applyBorder="1" applyAlignment="1">
      <alignment horizontal="left" vertical="center"/>
    </xf>
    <xf numFmtId="165" fontId="31" fillId="3" borderId="1" xfId="0" applyNumberFormat="1" applyFont="1" applyFill="1" applyBorder="1" applyAlignment="1">
      <alignment horizontal="right" vertical="center"/>
    </xf>
    <xf numFmtId="0" fontId="27" fillId="4" borderId="0" xfId="0" applyFont="1" applyFill="1" applyBorder="1"/>
    <xf numFmtId="166" fontId="19" fillId="4" borderId="0" xfId="5" applyNumberFormat="1" applyFont="1" applyFill="1" applyBorder="1"/>
    <xf numFmtId="166" fontId="18" fillId="4" borderId="0" xfId="5" applyNumberFormat="1" applyFont="1" applyFill="1" applyBorder="1"/>
    <xf numFmtId="2" fontId="19" fillId="4" borderId="0" xfId="5" applyNumberFormat="1" applyFont="1" applyFill="1" applyBorder="1"/>
    <xf numFmtId="1" fontId="19" fillId="4" borderId="0" xfId="5" applyNumberFormat="1" applyFont="1" applyFill="1" applyBorder="1"/>
    <xf numFmtId="169" fontId="16" fillId="4" borderId="0" xfId="0" applyNumberFormat="1" applyFont="1" applyFill="1"/>
    <xf numFmtId="0" fontId="18" fillId="4" borderId="0" xfId="1" applyFont="1" applyFill="1"/>
    <xf numFmtId="0" fontId="18" fillId="4" borderId="0" xfId="1" applyFont="1" applyFill="1" applyBorder="1"/>
    <xf numFmtId="164" fontId="16" fillId="4" borderId="0" xfId="0" applyNumberFormat="1" applyFont="1" applyFill="1" applyBorder="1"/>
    <xf numFmtId="0" fontId="0" fillId="4" borderId="0" xfId="0" applyFill="1"/>
    <xf numFmtId="0" fontId="16" fillId="4" borderId="0" xfId="0" quotePrefix="1" applyFont="1" applyFill="1" applyAlignment="1">
      <alignment horizontal="left"/>
    </xf>
    <xf numFmtId="10" fontId="16" fillId="4" borderId="0" xfId="4" applyNumberFormat="1" applyFont="1" applyFill="1"/>
    <xf numFmtId="164" fontId="18" fillId="4" borderId="0" xfId="1" applyNumberFormat="1" applyFont="1" applyFill="1" applyBorder="1"/>
    <xf numFmtId="1" fontId="18" fillId="4" borderId="0" xfId="0" applyNumberFormat="1" applyFont="1" applyFill="1" applyBorder="1"/>
    <xf numFmtId="164" fontId="18" fillId="4" borderId="0" xfId="1" applyNumberFormat="1" applyFont="1" applyFill="1"/>
    <xf numFmtId="164" fontId="18" fillId="4" borderId="0" xfId="3" applyNumberFormat="1" applyFont="1" applyFill="1" applyBorder="1"/>
    <xf numFmtId="168" fontId="21" fillId="4" borderId="0" xfId="3" applyNumberFormat="1" applyFont="1" applyFill="1" applyBorder="1"/>
    <xf numFmtId="1" fontId="18" fillId="4" borderId="0" xfId="1" applyNumberFormat="1" applyFont="1" applyFill="1"/>
    <xf numFmtId="1" fontId="18" fillId="4" borderId="0" xfId="1" applyNumberFormat="1" applyFont="1" applyFill="1" applyBorder="1"/>
    <xf numFmtId="168" fontId="20" fillId="4" borderId="0" xfId="3" applyNumberFormat="1" applyFont="1" applyFill="1" applyBorder="1"/>
    <xf numFmtId="168" fontId="18" fillId="4" borderId="0" xfId="2" applyNumberFormat="1" applyFont="1" applyFill="1"/>
    <xf numFmtId="0" fontId="18" fillId="4" borderId="0" xfId="2" applyFont="1" applyFill="1"/>
    <xf numFmtId="0" fontId="18" fillId="4" borderId="0" xfId="2" applyFont="1" applyFill="1" applyBorder="1"/>
    <xf numFmtId="0" fontId="27" fillId="4" borderId="0" xfId="0" quotePrefix="1" applyFont="1" applyFill="1" applyBorder="1" applyAlignment="1">
      <alignment horizontal="left"/>
    </xf>
    <xf numFmtId="166" fontId="16" fillId="4" borderId="0" xfId="4" applyNumberFormat="1" applyFont="1" applyFill="1"/>
    <xf numFmtId="0" fontId="30" fillId="4" borderId="0" xfId="0" applyFont="1" applyFill="1"/>
    <xf numFmtId="0" fontId="29" fillId="4" borderId="0" xfId="0" applyFont="1" applyFill="1"/>
    <xf numFmtId="0" fontId="15" fillId="4" borderId="0" xfId="0" applyFont="1" applyFill="1"/>
    <xf numFmtId="0" fontId="32" fillId="4" borderId="0" xfId="0" applyFont="1" applyFill="1"/>
    <xf numFmtId="165" fontId="14" fillId="3" borderId="1" xfId="0" applyNumberFormat="1" applyFont="1" applyFill="1" applyBorder="1" applyAlignment="1">
      <alignment horizontal="right" vertical="center"/>
    </xf>
    <xf numFmtId="0" fontId="32" fillId="0" borderId="0" xfId="0" applyFont="1"/>
    <xf numFmtId="0" fontId="0" fillId="4" borderId="0" xfId="0" applyFont="1" applyFill="1"/>
    <xf numFmtId="0" fontId="0" fillId="0" borderId="0" xfId="0" applyFont="1"/>
    <xf numFmtId="0" fontId="17" fillId="0" borderId="0" xfId="0" applyFont="1" applyFill="1"/>
    <xf numFmtId="0" fontId="17" fillId="4" borderId="0" xfId="0" applyFont="1" applyFill="1"/>
    <xf numFmtId="9" fontId="14" fillId="3" borderId="1" xfId="4" applyFont="1" applyFill="1" applyBorder="1" applyAlignment="1">
      <alignment horizontal="right" vertical="center"/>
    </xf>
    <xf numFmtId="1" fontId="14" fillId="3" borderId="1" xfId="0" applyNumberFormat="1" applyFont="1" applyFill="1" applyBorder="1" applyAlignment="1">
      <alignment horizontal="right" vertical="center"/>
    </xf>
    <xf numFmtId="3" fontId="13" fillId="5" borderId="1" xfId="0" applyNumberFormat="1" applyFont="1" applyFill="1" applyBorder="1" applyAlignment="1">
      <alignment horizontal="right" vertical="center"/>
    </xf>
    <xf numFmtId="0" fontId="33" fillId="0" borderId="0" xfId="0" applyFont="1"/>
    <xf numFmtId="3" fontId="12" fillId="4" borderId="1" xfId="0" applyNumberFormat="1" applyFont="1" applyFill="1" applyBorder="1" applyAlignment="1">
      <alignment horizontal="right" vertical="center"/>
    </xf>
    <xf numFmtId="3" fontId="13" fillId="4" borderId="1" xfId="0" applyNumberFormat="1" applyFont="1" applyFill="1" applyBorder="1" applyAlignment="1">
      <alignment horizontal="right" vertical="center"/>
    </xf>
    <xf numFmtId="3" fontId="12" fillId="4" borderId="0" xfId="0" applyNumberFormat="1" applyFont="1" applyFill="1" applyBorder="1" applyAlignment="1">
      <alignment horizontal="right" vertical="center"/>
    </xf>
    <xf numFmtId="171" fontId="13" fillId="4" borderId="1" xfId="8" applyNumberFormat="1" applyFont="1" applyFill="1" applyBorder="1" applyAlignment="1">
      <alignment horizontal="left" vertical="center"/>
    </xf>
    <xf numFmtId="166" fontId="23" fillId="4" borderId="0" xfId="4" applyNumberFormat="1" applyFont="1" applyFill="1" applyBorder="1" applyAlignment="1">
      <alignment horizontal="right" vertical="center"/>
    </xf>
    <xf numFmtId="0" fontId="39" fillId="4" borderId="0" xfId="0" applyFont="1" applyFill="1"/>
    <xf numFmtId="0" fontId="39" fillId="0" borderId="0" xfId="0" applyFont="1"/>
    <xf numFmtId="0" fontId="13" fillId="7" borderId="1" xfId="0" applyFont="1" applyFill="1" applyBorder="1" applyAlignment="1">
      <alignment horizontal="left" vertical="center"/>
    </xf>
    <xf numFmtId="0" fontId="13" fillId="7" borderId="1" xfId="0" applyFont="1" applyFill="1" applyBorder="1" applyAlignment="1">
      <alignment vertical="center"/>
    </xf>
    <xf numFmtId="0" fontId="15" fillId="7" borderId="1" xfId="0" applyFont="1" applyFill="1" applyBorder="1" applyAlignment="1">
      <alignment horizontal="left" vertical="center"/>
    </xf>
    <xf numFmtId="0" fontId="12" fillId="7" borderId="1" xfId="0" applyFont="1" applyFill="1" applyBorder="1" applyAlignment="1">
      <alignment horizontal="left" vertical="center"/>
    </xf>
    <xf numFmtId="0" fontId="13" fillId="7" borderId="3" xfId="0" applyFont="1" applyFill="1" applyBorder="1" applyAlignment="1">
      <alignment horizontal="left" vertical="center"/>
    </xf>
    <xf numFmtId="0" fontId="12" fillId="9" borderId="1" xfId="0" applyFont="1" applyFill="1" applyBorder="1" applyAlignment="1">
      <alignment horizontal="left" vertical="center"/>
    </xf>
    <xf numFmtId="0" fontId="13" fillId="9" borderId="1" xfId="0" applyFont="1" applyFill="1" applyBorder="1" applyAlignment="1">
      <alignment horizontal="left" vertical="center"/>
    </xf>
    <xf numFmtId="0" fontId="14" fillId="9" borderId="1" xfId="0" applyFont="1" applyFill="1" applyBorder="1" applyAlignment="1">
      <alignment horizontal="left" vertical="center"/>
    </xf>
    <xf numFmtId="0" fontId="16" fillId="4" borderId="4" xfId="0" applyFont="1" applyFill="1" applyBorder="1"/>
    <xf numFmtId="166" fontId="18" fillId="0" borderId="5" xfId="5" applyNumberFormat="1" applyFont="1" applyFill="1" applyBorder="1"/>
    <xf numFmtId="166" fontId="19" fillId="7" borderId="6" xfId="5" applyNumberFormat="1" applyFont="1" applyFill="1" applyBorder="1"/>
    <xf numFmtId="166" fontId="19" fillId="8" borderId="0" xfId="5" applyNumberFormat="1" applyFont="1" applyFill="1" applyBorder="1"/>
    <xf numFmtId="166" fontId="19" fillId="8" borderId="8" xfId="5" applyNumberFormat="1" applyFont="1" applyFill="1" applyBorder="1"/>
    <xf numFmtId="166" fontId="19" fillId="8" borderId="5" xfId="5" applyNumberFormat="1" applyFont="1" applyFill="1" applyBorder="1"/>
    <xf numFmtId="166" fontId="19" fillId="8" borderId="9" xfId="5" applyNumberFormat="1" applyFont="1" applyFill="1" applyBorder="1"/>
    <xf numFmtId="166" fontId="19" fillId="8" borderId="10" xfId="5" applyNumberFormat="1" applyFont="1" applyFill="1" applyBorder="1"/>
    <xf numFmtId="166" fontId="19" fillId="8" borderId="11" xfId="5" applyNumberFormat="1" applyFont="1" applyFill="1" applyBorder="1"/>
    <xf numFmtId="166" fontId="19" fillId="8" borderId="3" xfId="5" applyNumberFormat="1" applyFont="1" applyFill="1" applyBorder="1"/>
    <xf numFmtId="166" fontId="19" fillId="8" borderId="6" xfId="5" applyNumberFormat="1" applyFont="1" applyFill="1" applyBorder="1"/>
    <xf numFmtId="166" fontId="19" fillId="3" borderId="5" xfId="5" applyNumberFormat="1" applyFont="1" applyFill="1" applyBorder="1"/>
    <xf numFmtId="2" fontId="19" fillId="4" borderId="8" xfId="5" applyNumberFormat="1" applyFont="1" applyFill="1" applyBorder="1"/>
    <xf numFmtId="166" fontId="19" fillId="7" borderId="11" xfId="5" applyNumberFormat="1" applyFont="1" applyFill="1" applyBorder="1"/>
    <xf numFmtId="0" fontId="16" fillId="4" borderId="7" xfId="0" applyFont="1" applyFill="1" applyBorder="1"/>
    <xf numFmtId="1" fontId="19" fillId="4" borderId="8" xfId="5" applyNumberFormat="1" applyFont="1" applyFill="1" applyBorder="1"/>
    <xf numFmtId="2" fontId="19" fillId="4" borderId="6" xfId="5" applyNumberFormat="1" applyFont="1" applyFill="1" applyBorder="1"/>
    <xf numFmtId="1" fontId="19" fillId="8" borderId="5" xfId="5" applyNumberFormat="1" applyFont="1" applyFill="1" applyBorder="1"/>
    <xf numFmtId="165" fontId="13" fillId="8" borderId="1" xfId="0" applyNumberFormat="1" applyFont="1" applyFill="1" applyBorder="1" applyAlignment="1">
      <alignment horizontal="right" vertical="center"/>
    </xf>
    <xf numFmtId="164" fontId="13" fillId="8" borderId="1" xfId="0" applyNumberFormat="1" applyFont="1" applyFill="1" applyBorder="1" applyAlignment="1">
      <alignment horizontal="right" vertical="center"/>
    </xf>
    <xf numFmtId="164" fontId="15" fillId="8" borderId="1" xfId="0" applyNumberFormat="1" applyFont="1" applyFill="1" applyBorder="1" applyAlignment="1">
      <alignment horizontal="right" vertical="center"/>
    </xf>
    <xf numFmtId="164" fontId="12" fillId="8" borderId="1" xfId="0" applyNumberFormat="1" applyFont="1" applyFill="1" applyBorder="1" applyAlignment="1">
      <alignment horizontal="right" vertical="center"/>
    </xf>
    <xf numFmtId="3" fontId="13" fillId="8" borderId="3" xfId="0" applyNumberFormat="1" applyFont="1" applyFill="1" applyBorder="1" applyAlignment="1">
      <alignment horizontal="right" vertical="center"/>
    </xf>
    <xf numFmtId="1" fontId="12" fillId="8" borderId="1" xfId="0" applyNumberFormat="1" applyFont="1" applyFill="1" applyBorder="1" applyAlignment="1">
      <alignment horizontal="right" vertical="center"/>
    </xf>
    <xf numFmtId="1" fontId="13" fillId="8" borderId="1" xfId="0" applyNumberFormat="1" applyFont="1" applyFill="1" applyBorder="1" applyAlignment="1">
      <alignment horizontal="right" vertical="center"/>
    </xf>
    <xf numFmtId="3" fontId="13" fillId="8" borderId="1" xfId="0" applyNumberFormat="1" applyFont="1" applyFill="1" applyBorder="1" applyAlignment="1">
      <alignment horizontal="right" vertical="center"/>
    </xf>
    <xf numFmtId="0" fontId="13" fillId="7" borderId="0" xfId="0" applyFont="1" applyFill="1" applyBorder="1" applyAlignment="1">
      <alignment horizontal="left" vertical="center"/>
    </xf>
    <xf numFmtId="166" fontId="13" fillId="8" borderId="1" xfId="4" applyNumberFormat="1" applyFont="1" applyFill="1" applyBorder="1" applyAlignment="1">
      <alignment horizontal="right" vertical="center"/>
    </xf>
    <xf numFmtId="3" fontId="12" fillId="8" borderId="1" xfId="0" applyNumberFormat="1" applyFont="1" applyFill="1" applyBorder="1" applyAlignment="1">
      <alignment horizontal="right" vertical="center"/>
    </xf>
    <xf numFmtId="166" fontId="12" fillId="8" borderId="1" xfId="4" applyNumberFormat="1" applyFont="1" applyFill="1" applyBorder="1" applyAlignment="1">
      <alignment horizontal="right" vertical="center"/>
    </xf>
    <xf numFmtId="166" fontId="12" fillId="0" borderId="1" xfId="4" applyNumberFormat="1" applyFont="1" applyFill="1" applyBorder="1" applyAlignment="1">
      <alignment horizontal="right" vertical="center"/>
    </xf>
    <xf numFmtId="165" fontId="12" fillId="8" borderId="1" xfId="0" applyNumberFormat="1" applyFont="1" applyFill="1" applyBorder="1" applyAlignment="1">
      <alignment horizontal="right" vertical="center"/>
    </xf>
    <xf numFmtId="165" fontId="13" fillId="0" borderId="1" xfId="0" applyNumberFormat="1" applyFont="1" applyFill="1" applyBorder="1" applyAlignment="1">
      <alignment horizontal="right" vertical="center"/>
    </xf>
    <xf numFmtId="165" fontId="12" fillId="0" borderId="1" xfId="0" applyNumberFormat="1" applyFont="1" applyFill="1" applyBorder="1" applyAlignment="1">
      <alignment horizontal="right" vertical="center"/>
    </xf>
    <xf numFmtId="166" fontId="8" fillId="3" borderId="1" xfId="0" applyNumberFormat="1" applyFont="1" applyFill="1" applyBorder="1" applyAlignment="1">
      <alignment horizontal="right" vertical="center"/>
    </xf>
    <xf numFmtId="164" fontId="40" fillId="0" borderId="1" xfId="0" applyNumberFormat="1" applyFont="1" applyFill="1" applyBorder="1" applyAlignment="1">
      <alignment horizontal="right" vertical="center"/>
    </xf>
    <xf numFmtId="166" fontId="40" fillId="0" borderId="1" xfId="0" applyNumberFormat="1" applyFont="1" applyFill="1" applyBorder="1" applyAlignment="1">
      <alignment horizontal="right" vertical="center"/>
    </xf>
    <xf numFmtId="164" fontId="41" fillId="0" borderId="1" xfId="0" applyNumberFormat="1" applyFont="1" applyFill="1" applyBorder="1" applyAlignment="1">
      <alignment horizontal="right" vertical="center"/>
    </xf>
    <xf numFmtId="166" fontId="41" fillId="0" borderId="1" xfId="0" applyNumberFormat="1" applyFont="1" applyFill="1" applyBorder="1" applyAlignment="1">
      <alignment horizontal="right" vertical="center"/>
    </xf>
    <xf numFmtId="164" fontId="8" fillId="0" borderId="1" xfId="0" applyNumberFormat="1" applyFont="1" applyFill="1" applyBorder="1" applyAlignment="1">
      <alignment horizontal="right" vertical="center"/>
    </xf>
    <xf numFmtId="166" fontId="8" fillId="0" borderId="1" xfId="0" applyNumberFormat="1" applyFont="1" applyFill="1" applyBorder="1" applyAlignment="1">
      <alignment horizontal="right" vertical="center"/>
    </xf>
    <xf numFmtId="3" fontId="12" fillId="0" borderId="1" xfId="0" applyNumberFormat="1" applyFont="1" applyFill="1" applyBorder="1" applyAlignment="1">
      <alignment horizontal="right" vertical="center"/>
    </xf>
    <xf numFmtId="166" fontId="14" fillId="0" borderId="1" xfId="4" applyNumberFormat="1" applyFont="1" applyFill="1" applyBorder="1" applyAlignment="1">
      <alignment horizontal="right" vertical="center"/>
    </xf>
    <xf numFmtId="3" fontId="16" fillId="4" borderId="0" xfId="0" applyNumberFormat="1" applyFont="1" applyFill="1"/>
    <xf numFmtId="0" fontId="33" fillId="4" borderId="0" xfId="0" applyFont="1" applyFill="1"/>
    <xf numFmtId="170" fontId="35" fillId="7" borderId="12" xfId="8" applyNumberFormat="1" applyFont="1" applyFill="1" applyBorder="1" applyAlignment="1">
      <alignment horizontal="left" vertical="center"/>
    </xf>
    <xf numFmtId="0" fontId="37" fillId="11" borderId="13" xfId="10" applyFont="1" applyFill="1" applyBorder="1" applyAlignment="1">
      <alignment horizontal="center" vertical="center"/>
    </xf>
    <xf numFmtId="0" fontId="11" fillId="0" borderId="0" xfId="0" applyFont="1"/>
    <xf numFmtId="164" fontId="0" fillId="0" borderId="0" xfId="0" quotePrefix="1" applyNumberFormat="1"/>
    <xf numFmtId="1" fontId="35" fillId="10" borderId="4" xfId="0" applyNumberFormat="1" applyFont="1" applyFill="1" applyBorder="1" applyAlignment="1">
      <alignment horizontal="right" vertical="center"/>
    </xf>
    <xf numFmtId="0" fontId="34" fillId="6" borderId="2" xfId="0" applyFont="1" applyFill="1" applyBorder="1" applyAlignment="1">
      <alignment horizontal="left" vertical="center" wrapText="1"/>
    </xf>
    <xf numFmtId="0" fontId="42" fillId="0" borderId="0" xfId="0" quotePrefix="1" applyFont="1" applyFill="1" applyBorder="1" applyAlignment="1">
      <alignment horizontal="left"/>
    </xf>
    <xf numFmtId="0" fontId="38" fillId="4" borderId="0" xfId="0" applyFont="1" applyFill="1" applyBorder="1"/>
    <xf numFmtId="0" fontId="38" fillId="4" borderId="0" xfId="0" applyFont="1" applyFill="1"/>
    <xf numFmtId="0" fontId="38" fillId="4" borderId="0" xfId="1" applyFont="1" applyFill="1" applyBorder="1"/>
    <xf numFmtId="0" fontId="44" fillId="7" borderId="2" xfId="0" applyFont="1" applyFill="1" applyBorder="1" applyAlignment="1">
      <alignment horizontal="center" vertical="center" wrapText="1"/>
    </xf>
    <xf numFmtId="0" fontId="43" fillId="0" borderId="0" xfId="0" applyFont="1" applyFill="1" applyBorder="1"/>
    <xf numFmtId="170" fontId="35" fillId="7" borderId="0" xfId="8" applyNumberFormat="1" applyFont="1" applyFill="1" applyBorder="1" applyAlignment="1">
      <alignment horizontal="left" vertical="center"/>
    </xf>
    <xf numFmtId="0" fontId="0" fillId="0" borderId="15" xfId="0" applyBorder="1"/>
    <xf numFmtId="0" fontId="0" fillId="0" borderId="16" xfId="0" applyBorder="1"/>
    <xf numFmtId="0" fontId="16" fillId="4" borderId="17" xfId="0" applyFont="1" applyFill="1" applyBorder="1"/>
    <xf numFmtId="2" fontId="19" fillId="8" borderId="5" xfId="5" applyNumberFormat="1" applyFont="1" applyFill="1" applyBorder="1"/>
    <xf numFmtId="4" fontId="13" fillId="3" borderId="1" xfId="0" applyNumberFormat="1" applyFont="1" applyFill="1" applyBorder="1" applyAlignment="1">
      <alignment horizontal="right" vertical="center"/>
    </xf>
    <xf numFmtId="0" fontId="48" fillId="0" borderId="0" xfId="0" applyFont="1"/>
    <xf numFmtId="164" fontId="19" fillId="4" borderId="0" xfId="5" applyNumberFormat="1" applyFont="1" applyFill="1" applyBorder="1"/>
    <xf numFmtId="0" fontId="49" fillId="4" borderId="0" xfId="18" applyFill="1"/>
    <xf numFmtId="3" fontId="14" fillId="4" borderId="1" xfId="0" applyNumberFormat="1" applyFont="1" applyFill="1" applyBorder="1" applyAlignment="1">
      <alignment horizontal="right" vertical="center"/>
    </xf>
    <xf numFmtId="166" fontId="14" fillId="4" borderId="1" xfId="4" applyNumberFormat="1" applyFont="1" applyFill="1" applyBorder="1" applyAlignment="1">
      <alignment horizontal="right" vertical="center"/>
    </xf>
    <xf numFmtId="166" fontId="12" fillId="4" borderId="1" xfId="4" applyNumberFormat="1" applyFont="1" applyFill="1" applyBorder="1" applyAlignment="1">
      <alignment horizontal="right" vertical="center"/>
    </xf>
    <xf numFmtId="165" fontId="12" fillId="4" borderId="1" xfId="0" applyNumberFormat="1" applyFont="1" applyFill="1" applyBorder="1" applyAlignment="1">
      <alignment horizontal="right" vertical="center"/>
    </xf>
    <xf numFmtId="0" fontId="18" fillId="4" borderId="0" xfId="0" applyFont="1" applyFill="1"/>
    <xf numFmtId="166" fontId="13" fillId="4" borderId="1" xfId="4" applyNumberFormat="1" applyFont="1" applyFill="1" applyBorder="1" applyAlignment="1">
      <alignment horizontal="right" vertical="center"/>
    </xf>
    <xf numFmtId="3" fontId="13" fillId="4" borderId="2" xfId="0" applyNumberFormat="1" applyFont="1" applyFill="1" applyBorder="1" applyAlignment="1">
      <alignment horizontal="right" vertical="center"/>
    </xf>
    <xf numFmtId="3" fontId="13" fillId="4" borderId="4" xfId="0" applyNumberFormat="1" applyFont="1" applyFill="1" applyBorder="1" applyAlignment="1">
      <alignment horizontal="right" vertical="center"/>
    </xf>
    <xf numFmtId="166" fontId="13" fillId="4" borderId="2" xfId="4" applyNumberFormat="1" applyFont="1" applyFill="1" applyBorder="1" applyAlignment="1">
      <alignment horizontal="right" vertical="center"/>
    </xf>
    <xf numFmtId="166" fontId="13" fillId="4" borderId="4" xfId="4" applyNumberFormat="1" applyFont="1" applyFill="1" applyBorder="1" applyAlignment="1">
      <alignment horizontal="right" vertical="center"/>
    </xf>
    <xf numFmtId="165" fontId="13" fillId="4" borderId="1" xfId="0" applyNumberFormat="1" applyFont="1" applyFill="1" applyBorder="1" applyAlignment="1">
      <alignment horizontal="right" vertical="center"/>
    </xf>
    <xf numFmtId="165" fontId="8" fillId="3" borderId="1" xfId="0" applyNumberFormat="1" applyFont="1" applyFill="1" applyBorder="1" applyAlignment="1">
      <alignment horizontal="right" vertical="center"/>
    </xf>
    <xf numFmtId="165" fontId="50" fillId="0" borderId="1" xfId="0" applyNumberFormat="1" applyFont="1" applyFill="1" applyBorder="1" applyAlignment="1">
      <alignment horizontal="right"/>
    </xf>
    <xf numFmtId="3" fontId="12" fillId="3" borderId="1" xfId="4" applyNumberFormat="1" applyFont="1" applyFill="1" applyBorder="1" applyAlignment="1">
      <alignment horizontal="right" vertical="center"/>
    </xf>
    <xf numFmtId="3" fontId="13" fillId="8" borderId="1" xfId="4" applyNumberFormat="1" applyFont="1" applyFill="1" applyBorder="1" applyAlignment="1">
      <alignment horizontal="right" vertical="center"/>
    </xf>
    <xf numFmtId="165" fontId="0" fillId="4" borderId="0" xfId="0" applyNumberFormat="1" applyFill="1"/>
    <xf numFmtId="165" fontId="25" fillId="3" borderId="1" xfId="4" applyNumberFormat="1" applyFont="1" applyFill="1" applyBorder="1" applyAlignment="1">
      <alignment horizontal="right" vertical="center"/>
    </xf>
    <xf numFmtId="1" fontId="12" fillId="3" borderId="1" xfId="4" applyNumberFormat="1" applyFont="1" applyFill="1" applyBorder="1" applyAlignment="1">
      <alignment horizontal="right" vertical="center"/>
    </xf>
    <xf numFmtId="3" fontId="13" fillId="0" borderId="2" xfId="0" applyNumberFormat="1" applyFont="1" applyFill="1" applyBorder="1" applyAlignment="1">
      <alignment horizontal="right" vertical="center"/>
    </xf>
    <xf numFmtId="3" fontId="13" fillId="0" borderId="4" xfId="0" applyNumberFormat="1" applyFont="1" applyFill="1" applyBorder="1" applyAlignment="1">
      <alignment horizontal="right" vertical="center"/>
    </xf>
    <xf numFmtId="166" fontId="13" fillId="0" borderId="2" xfId="4" applyNumberFormat="1" applyFont="1" applyFill="1" applyBorder="1" applyAlignment="1">
      <alignment horizontal="right" vertical="center"/>
    </xf>
    <xf numFmtId="166" fontId="13" fillId="0" borderId="4" xfId="4" applyNumberFormat="1" applyFont="1" applyFill="1" applyBorder="1" applyAlignment="1">
      <alignment horizontal="right" vertical="center"/>
    </xf>
    <xf numFmtId="0" fontId="27" fillId="4" borderId="0" xfId="0" quotePrefix="1" applyFont="1" applyFill="1" applyAlignment="1">
      <alignment horizontal="left"/>
    </xf>
    <xf numFmtId="3" fontId="12" fillId="0" borderId="1" xfId="0" applyNumberFormat="1" applyFont="1" applyBorder="1" applyAlignment="1">
      <alignment horizontal="right" vertical="center"/>
    </xf>
    <xf numFmtId="165" fontId="13" fillId="0" borderId="1" xfId="0" applyNumberFormat="1" applyFont="1" applyBorder="1" applyAlignment="1">
      <alignment horizontal="right" vertical="center"/>
    </xf>
    <xf numFmtId="165" fontId="12" fillId="0" borderId="2" xfId="0" applyNumberFormat="1" applyFont="1" applyFill="1" applyBorder="1" applyAlignment="1">
      <alignment horizontal="right" vertical="center"/>
    </xf>
    <xf numFmtId="165" fontId="12" fillId="0" borderId="4" xfId="0" applyNumberFormat="1" applyFont="1" applyFill="1" applyBorder="1" applyAlignment="1">
      <alignment horizontal="right" vertical="center"/>
    </xf>
    <xf numFmtId="166" fontId="12" fillId="0" borderId="2" xfId="4" applyNumberFormat="1" applyFont="1" applyFill="1" applyBorder="1" applyAlignment="1">
      <alignment horizontal="right" vertical="center"/>
    </xf>
    <xf numFmtId="166" fontId="12" fillId="0" borderId="4" xfId="4" applyNumberFormat="1" applyFont="1" applyFill="1" applyBorder="1" applyAlignment="1">
      <alignment horizontal="right" vertical="center"/>
    </xf>
    <xf numFmtId="164" fontId="13" fillId="0" borderId="2" xfId="0" applyNumberFormat="1" applyFont="1" applyFill="1" applyBorder="1" applyAlignment="1">
      <alignment horizontal="right" vertical="center"/>
    </xf>
    <xf numFmtId="164" fontId="13" fillId="0" borderId="4" xfId="0" applyNumberFormat="1" applyFont="1" applyFill="1" applyBorder="1" applyAlignment="1">
      <alignment horizontal="right" vertical="center"/>
    </xf>
    <xf numFmtId="0" fontId="36" fillId="0" borderId="0" xfId="0" applyFont="1" applyBorder="1"/>
    <xf numFmtId="164" fontId="40" fillId="0" borderId="2" xfId="0" applyNumberFormat="1" applyFont="1" applyFill="1" applyBorder="1" applyAlignment="1">
      <alignment horizontal="right" vertical="center"/>
    </xf>
    <xf numFmtId="164" fontId="40" fillId="0" borderId="4" xfId="0" applyNumberFormat="1" applyFont="1" applyFill="1" applyBorder="1" applyAlignment="1">
      <alignment horizontal="right" vertical="center"/>
    </xf>
    <xf numFmtId="166" fontId="40" fillId="0" borderId="2" xfId="0" applyNumberFormat="1" applyFont="1" applyFill="1" applyBorder="1" applyAlignment="1">
      <alignment horizontal="right" vertical="center"/>
    </xf>
    <xf numFmtId="166" fontId="40" fillId="0" borderId="4" xfId="0" applyNumberFormat="1" applyFont="1" applyFill="1" applyBorder="1" applyAlignment="1">
      <alignment horizontal="right" vertical="center"/>
    </xf>
    <xf numFmtId="0" fontId="16" fillId="4" borderId="0" xfId="0" applyFont="1" applyFill="1" applyAlignment="1">
      <alignment wrapText="1"/>
    </xf>
    <xf numFmtId="165" fontId="12" fillId="3" borderId="0" xfId="0" applyNumberFormat="1" applyFont="1" applyFill="1" applyBorder="1" applyAlignment="1">
      <alignment horizontal="right" vertical="center"/>
    </xf>
    <xf numFmtId="165" fontId="25" fillId="3" borderId="0" xfId="0" applyNumberFormat="1" applyFont="1" applyFill="1" applyBorder="1" applyAlignment="1">
      <alignment horizontal="right" vertical="center"/>
    </xf>
    <xf numFmtId="165" fontId="12" fillId="4" borderId="2" xfId="0" applyNumberFormat="1" applyFont="1" applyFill="1" applyBorder="1" applyAlignment="1">
      <alignment horizontal="right" vertical="center"/>
    </xf>
    <xf numFmtId="165" fontId="12" fillId="4" borderId="4" xfId="0" applyNumberFormat="1" applyFont="1" applyFill="1" applyBorder="1" applyAlignment="1">
      <alignment horizontal="right" vertical="center"/>
    </xf>
    <xf numFmtId="166" fontId="12" fillId="4" borderId="2" xfId="4" applyNumberFormat="1" applyFont="1" applyFill="1" applyBorder="1" applyAlignment="1">
      <alignment horizontal="right" vertical="center"/>
    </xf>
    <xf numFmtId="0" fontId="26" fillId="7" borderId="2" xfId="0" applyFont="1" applyFill="1" applyBorder="1" applyAlignment="1">
      <alignment horizontal="center" vertical="center" wrapText="1"/>
    </xf>
    <xf numFmtId="0" fontId="42" fillId="0" borderId="0" xfId="0" quotePrefix="1" applyFont="1" applyFill="1" applyBorder="1" applyAlignment="1">
      <alignment horizontal="center" vertical="center"/>
    </xf>
    <xf numFmtId="0" fontId="26" fillId="7" borderId="2" xfId="0" applyFont="1" applyFill="1" applyBorder="1" applyAlignment="1">
      <alignment horizontal="center" vertical="center"/>
    </xf>
    <xf numFmtId="0" fontId="26" fillId="7" borderId="4" xfId="0" applyFont="1" applyFill="1" applyBorder="1" applyAlignment="1">
      <alignment horizontal="center" vertical="center"/>
    </xf>
    <xf numFmtId="0" fontId="26" fillId="7" borderId="2" xfId="0" applyFont="1" applyFill="1" applyBorder="1" applyAlignment="1">
      <alignment horizontal="center" vertical="center" wrapText="1"/>
    </xf>
    <xf numFmtId="0" fontId="26" fillId="7" borderId="4" xfId="0" applyFont="1" applyFill="1" applyBorder="1" applyAlignment="1">
      <alignment horizontal="center" vertical="center" wrapText="1"/>
    </xf>
    <xf numFmtId="0" fontId="26" fillId="7" borderId="7" xfId="0" applyFont="1" applyFill="1" applyBorder="1" applyAlignment="1">
      <alignment horizontal="center" vertical="center"/>
    </xf>
    <xf numFmtId="0" fontId="26" fillId="7" borderId="6" xfId="0" applyFont="1" applyFill="1" applyBorder="1" applyAlignment="1">
      <alignment horizontal="center" vertical="center"/>
    </xf>
    <xf numFmtId="0" fontId="26" fillId="7" borderId="7" xfId="0" applyFont="1" applyFill="1" applyBorder="1" applyAlignment="1">
      <alignment horizontal="center" vertical="center" wrapText="1"/>
    </xf>
    <xf numFmtId="0" fontId="26" fillId="7" borderId="6" xfId="0" applyFont="1" applyFill="1" applyBorder="1" applyAlignment="1">
      <alignment horizontal="center" vertical="center" wrapText="1"/>
    </xf>
    <xf numFmtId="0" fontId="16" fillId="0" borderId="0" xfId="0" applyFont="1" applyBorder="1" applyAlignment="1">
      <alignment horizontal="center" wrapText="1"/>
    </xf>
  </cellXfs>
  <cellStyles count="19">
    <cellStyle name="Bad 2" xfId="15" xr:uid="{692790C4-8F24-4914-914F-448D22F96022}"/>
    <cellStyle name="Comma" xfId="8" builtinId="3"/>
    <cellStyle name="Comma 2" xfId="16" xr:uid="{CE64A600-D4B3-4962-8012-16A40774A616}"/>
    <cellStyle name="Hyperlink" xfId="18" builtinId="8"/>
    <cellStyle name="Neutral 2" xfId="14" xr:uid="{C822D74E-487E-4538-A0DB-CA17EA5EBA61}"/>
    <cellStyle name="Normal" xfId="0" builtinId="0"/>
    <cellStyle name="Normal 2" xfId="6" xr:uid="{00000000-0005-0000-0000-000004000000}"/>
    <cellStyle name="Normal 2 2" xfId="9" xr:uid="{00000000-0005-0000-0000-000005000000}"/>
    <cellStyle name="Normal 2 3" xfId="17" xr:uid="{830A7C0F-CC50-4EF1-9288-709716D35937}"/>
    <cellStyle name="Normal 3" xfId="11" xr:uid="{B1142F97-A49F-4583-8EF6-D219DF995901}"/>
    <cellStyle name="Normal 4" xfId="10" xr:uid="{00000000-0005-0000-0000-000006000000}"/>
    <cellStyle name="Normal_CALIB_DAIRY BaselineHC_200901mod2" xfId="1" xr:uid="{00000000-0005-0000-0000-000007000000}"/>
    <cellStyle name="Normal_CALIB_MEAT BaselineHC_200901mod2" xfId="2" xr:uid="{00000000-0005-0000-0000-000008000000}"/>
    <cellStyle name="Normal_Sheet1" xfId="3" xr:uid="{00000000-0005-0000-0000-000009000000}"/>
    <cellStyle name="Note 2" xfId="13" xr:uid="{5A639A08-F65A-44DB-9577-87F82F35FBD8}"/>
    <cellStyle name="Percent" xfId="4" builtinId="5"/>
    <cellStyle name="Percent 2" xfId="5" xr:uid="{00000000-0005-0000-0000-00000B000000}"/>
    <cellStyle name="Percent 3" xfId="7" xr:uid="{00000000-0005-0000-0000-00000C000000}"/>
    <cellStyle name="Percent 4" xfId="12" xr:uid="{4A9B75F0-40A3-4018-A158-2C34063A6A13}"/>
  </cellStyles>
  <dxfs count="3">
    <dxf>
      <font>
        <b val="0"/>
        <i val="0"/>
        <strike val="0"/>
        <condense val="0"/>
        <extend val="0"/>
        <outline val="0"/>
        <shadow val="0"/>
        <u val="none"/>
        <vertAlign val="baseline"/>
        <sz val="8"/>
        <color theme="1"/>
        <name val="EC Square Sans Cond Pro Medium"/>
        <scheme val="none"/>
      </font>
    </dxf>
    <dxf>
      <font>
        <b val="0"/>
        <i val="0"/>
        <strike val="0"/>
        <condense val="0"/>
        <extend val="0"/>
        <outline val="0"/>
        <shadow val="0"/>
        <u val="none"/>
        <vertAlign val="baseline"/>
        <sz val="8"/>
        <color theme="1"/>
        <name val="EC Square Sans Cond Pro Medium"/>
        <scheme val="none"/>
      </font>
    </dxf>
    <dxf>
      <font>
        <b val="0"/>
        <i val="0"/>
        <strike val="0"/>
        <condense val="0"/>
        <extend val="0"/>
        <outline val="0"/>
        <shadow val="0"/>
        <u val="none"/>
        <vertAlign val="baseline"/>
        <sz val="8"/>
        <color theme="1"/>
        <name val="EC Square Sans Cond Pro Medium"/>
        <scheme val="none"/>
      </font>
    </dxf>
  </dxfs>
  <tableStyles count="0" defaultTableStyle="TableStyleMedium2" defaultPivotStyle="PivotStyleLight16"/>
  <colors>
    <mruColors>
      <color rgb="FFFFFFFF"/>
      <color rgb="FFF2F2F2"/>
      <color rgb="FF000000"/>
      <color rgb="FFF0E6EA"/>
      <color rgb="FF42A62A"/>
      <color rgb="FFC29AA9"/>
      <color rgb="FFD1B3BF"/>
      <color rgb="FFE1CDD4"/>
      <color rgb="FFFFCDD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Graph!$B$2</c:f>
          <c:strCache>
            <c:ptCount val="1"/>
            <c:pt idx="0">
              <c:v>Total cereals</c:v>
            </c:pt>
          </c:strCache>
        </c:strRef>
      </c:tx>
      <c:layout>
        <c:manualLayout>
          <c:xMode val="edge"/>
          <c:yMode val="edge"/>
          <c:x val="0.40343783595316268"/>
          <c:y val="2.0345879959308241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EC Square Sans Cond Pro" panose="020B0506040000020004" pitchFamily="34" charset="0"/>
              <a:ea typeface="+mn-ea"/>
              <a:cs typeface="+mn-cs"/>
            </a:defRPr>
          </a:pPr>
          <a:endParaRPr lang="en-US"/>
        </a:p>
      </c:txPr>
    </c:title>
    <c:autoTitleDeleted val="0"/>
    <c:plotArea>
      <c:layout>
        <c:manualLayout>
          <c:layoutTarget val="inner"/>
          <c:xMode val="edge"/>
          <c:yMode val="edge"/>
          <c:x val="8.6358705161854774E-2"/>
          <c:y val="0.13004629629629633"/>
          <c:w val="0.87753018372703417"/>
          <c:h val="0.55016951006124248"/>
        </c:manualLayout>
      </c:layout>
      <c:lineChart>
        <c:grouping val="standard"/>
        <c:varyColors val="0"/>
        <c:ser>
          <c:idx val="1"/>
          <c:order val="0"/>
          <c:tx>
            <c:strRef>
              <c:f>Graph!$B$3</c:f>
              <c:strCache>
                <c:ptCount val="1"/>
                <c:pt idx="0">
                  <c:v> Imports </c:v>
                </c:pt>
              </c:strCache>
            </c:strRef>
          </c:tx>
          <c:spPr>
            <a:ln w="28575" cap="rnd">
              <a:solidFill>
                <a:srgbClr val="FF0000"/>
              </a:solidFill>
              <a:round/>
            </a:ln>
            <a:effectLst/>
          </c:spPr>
          <c:marker>
            <c:symbol val="none"/>
          </c:marker>
          <c:cat>
            <c:numRef>
              <c:f>Graph!$D$2:$AC$2</c:f>
              <c:numCache>
                <c:formatCode>General</c:formatCode>
                <c:ptCount val="26"/>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pt idx="15">
                  <c:v>2025</c:v>
                </c:pt>
                <c:pt idx="16">
                  <c:v>2026</c:v>
                </c:pt>
                <c:pt idx="17">
                  <c:v>2027</c:v>
                </c:pt>
                <c:pt idx="18">
                  <c:v>2028</c:v>
                </c:pt>
                <c:pt idx="19">
                  <c:v>2029</c:v>
                </c:pt>
                <c:pt idx="20">
                  <c:v>2030</c:v>
                </c:pt>
                <c:pt idx="21">
                  <c:v>2031</c:v>
                </c:pt>
                <c:pt idx="22">
                  <c:v>2032</c:v>
                </c:pt>
                <c:pt idx="23">
                  <c:v>2033</c:v>
                </c:pt>
                <c:pt idx="24">
                  <c:v>2034</c:v>
                </c:pt>
                <c:pt idx="25">
                  <c:v>2035</c:v>
                </c:pt>
              </c:numCache>
            </c:numRef>
          </c:cat>
          <c:val>
            <c:numRef>
              <c:f>Graph!$D$3:$AC$3</c:f>
              <c:numCache>
                <c:formatCode>0</c:formatCode>
                <c:ptCount val="26"/>
                <c:pt idx="0">
                  <c:v>15.526923026999999</c:v>
                </c:pt>
                <c:pt idx="1">
                  <c:v>16.496491048999999</c:v>
                </c:pt>
                <c:pt idx="2">
                  <c:v>17.059838647999999</c:v>
                </c:pt>
                <c:pt idx="3">
                  <c:v>19.239849709000001</c:v>
                </c:pt>
                <c:pt idx="4">
                  <c:v>17.065691524999998</c:v>
                </c:pt>
                <c:pt idx="5">
                  <c:v>23.445018277999999</c:v>
                </c:pt>
                <c:pt idx="6">
                  <c:v>20.535753103999998</c:v>
                </c:pt>
                <c:pt idx="7">
                  <c:v>25.039317019999999</c:v>
                </c:pt>
                <c:pt idx="8">
                  <c:v>30.153711467000001</c:v>
                </c:pt>
                <c:pt idx="9">
                  <c:v>25.848646776999999</c:v>
                </c:pt>
                <c:pt idx="10">
                  <c:v>21.052351339999998</c:v>
                </c:pt>
                <c:pt idx="11">
                  <c:v>22.272433442999997</c:v>
                </c:pt>
                <c:pt idx="12">
                  <c:v>40.270846639999995</c:v>
                </c:pt>
                <c:pt idx="13">
                  <c:v>33.540306644999994</c:v>
                </c:pt>
                <c:pt idx="14">
                  <c:v>31.176457111333331</c:v>
                </c:pt>
                <c:pt idx="15">
                  <c:v>28.32747884459593</c:v>
                </c:pt>
                <c:pt idx="16">
                  <c:v>28.208756146373737</c:v>
                </c:pt>
                <c:pt idx="17">
                  <c:v>28.396636130037393</c:v>
                </c:pt>
                <c:pt idx="18">
                  <c:v>28.527618638202249</c:v>
                </c:pt>
                <c:pt idx="19">
                  <c:v>28.620301245909125</c:v>
                </c:pt>
                <c:pt idx="20">
                  <c:v>28.696680990599511</c:v>
                </c:pt>
                <c:pt idx="21">
                  <c:v>28.787273206530752</c:v>
                </c:pt>
                <c:pt idx="22">
                  <c:v>28.890499770588562</c:v>
                </c:pt>
                <c:pt idx="23">
                  <c:v>28.973025296493276</c:v>
                </c:pt>
                <c:pt idx="24">
                  <c:v>29.052093713012468</c:v>
                </c:pt>
                <c:pt idx="25">
                  <c:v>29.132713067902955</c:v>
                </c:pt>
              </c:numCache>
            </c:numRef>
          </c:val>
          <c:smooth val="1"/>
          <c:extLst>
            <c:ext xmlns:c16="http://schemas.microsoft.com/office/drawing/2014/chart" uri="{C3380CC4-5D6E-409C-BE32-E72D297353CC}">
              <c16:uniqueId val="{00000000-B71A-400B-BC4B-BE93A1CE3F1C}"/>
            </c:ext>
          </c:extLst>
        </c:ser>
        <c:ser>
          <c:idx val="2"/>
          <c:order val="1"/>
          <c:tx>
            <c:strRef>
              <c:f>Graph!$B$4</c:f>
              <c:strCache>
                <c:ptCount val="1"/>
                <c:pt idx="0">
                  <c:v> Exports </c:v>
                </c:pt>
              </c:strCache>
            </c:strRef>
          </c:tx>
          <c:spPr>
            <a:ln w="28575" cap="rnd">
              <a:solidFill>
                <a:srgbClr val="00B050"/>
              </a:solidFill>
              <a:round/>
            </a:ln>
            <a:effectLst/>
          </c:spPr>
          <c:marker>
            <c:symbol val="none"/>
          </c:marker>
          <c:cat>
            <c:numRef>
              <c:f>Graph!$D$2:$AC$2</c:f>
              <c:numCache>
                <c:formatCode>General</c:formatCode>
                <c:ptCount val="26"/>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pt idx="15">
                  <c:v>2025</c:v>
                </c:pt>
                <c:pt idx="16">
                  <c:v>2026</c:v>
                </c:pt>
                <c:pt idx="17">
                  <c:v>2027</c:v>
                </c:pt>
                <c:pt idx="18">
                  <c:v>2028</c:v>
                </c:pt>
                <c:pt idx="19">
                  <c:v>2029</c:v>
                </c:pt>
                <c:pt idx="20">
                  <c:v>2030</c:v>
                </c:pt>
                <c:pt idx="21">
                  <c:v>2031</c:v>
                </c:pt>
                <c:pt idx="22">
                  <c:v>2032</c:v>
                </c:pt>
                <c:pt idx="23">
                  <c:v>2033</c:v>
                </c:pt>
                <c:pt idx="24">
                  <c:v>2034</c:v>
                </c:pt>
                <c:pt idx="25">
                  <c:v>2035</c:v>
                </c:pt>
              </c:numCache>
            </c:numRef>
          </c:cat>
          <c:val>
            <c:numRef>
              <c:f>Graph!$D$4:$AC$4</c:f>
              <c:numCache>
                <c:formatCode>0</c:formatCode>
                <c:ptCount val="26"/>
                <c:pt idx="0">
                  <c:v>32.418135813158614</c:v>
                </c:pt>
                <c:pt idx="1">
                  <c:v>26.448106348180836</c:v>
                </c:pt>
                <c:pt idx="2">
                  <c:v>34.996319077150538</c:v>
                </c:pt>
                <c:pt idx="3">
                  <c:v>45.964416195614348</c:v>
                </c:pt>
                <c:pt idx="4">
                  <c:v>52.541302218569079</c:v>
                </c:pt>
                <c:pt idx="5">
                  <c:v>51.355573121096896</c:v>
                </c:pt>
                <c:pt idx="6">
                  <c:v>39.383703315496675</c:v>
                </c:pt>
                <c:pt idx="7">
                  <c:v>35.667443420267716</c:v>
                </c:pt>
                <c:pt idx="8">
                  <c:v>35.854177636258001</c:v>
                </c:pt>
                <c:pt idx="9">
                  <c:v>55.104411537673514</c:v>
                </c:pt>
                <c:pt idx="10">
                  <c:v>42.847168130650559</c:v>
                </c:pt>
                <c:pt idx="11">
                  <c:v>48.006023176775358</c:v>
                </c:pt>
                <c:pt idx="12">
                  <c:v>47.884809503993132</c:v>
                </c:pt>
                <c:pt idx="13">
                  <c:v>52.010597337760458</c:v>
                </c:pt>
                <c:pt idx="14">
                  <c:v>39.936492550129046</c:v>
                </c:pt>
                <c:pt idx="15">
                  <c:v>43.269808357291531</c:v>
                </c:pt>
                <c:pt idx="16">
                  <c:v>43.703677995381476</c:v>
                </c:pt>
                <c:pt idx="17">
                  <c:v>44.357448704354042</c:v>
                </c:pt>
                <c:pt idx="18">
                  <c:v>44.926309775211152</c:v>
                </c:pt>
                <c:pt idx="19">
                  <c:v>45.381337845657633</c:v>
                </c:pt>
                <c:pt idx="20">
                  <c:v>45.786965210613644</c:v>
                </c:pt>
                <c:pt idx="21">
                  <c:v>46.14728612098704</c:v>
                </c:pt>
                <c:pt idx="22">
                  <c:v>46.539648616083305</c:v>
                </c:pt>
                <c:pt idx="23">
                  <c:v>46.912427360621287</c:v>
                </c:pt>
                <c:pt idx="24">
                  <c:v>47.31632847943812</c:v>
                </c:pt>
                <c:pt idx="25">
                  <c:v>47.740546795378592</c:v>
                </c:pt>
              </c:numCache>
            </c:numRef>
          </c:val>
          <c:smooth val="1"/>
          <c:extLst>
            <c:ext xmlns:c16="http://schemas.microsoft.com/office/drawing/2014/chart" uri="{C3380CC4-5D6E-409C-BE32-E72D297353CC}">
              <c16:uniqueId val="{00000001-B71A-400B-BC4B-BE93A1CE3F1C}"/>
            </c:ext>
          </c:extLst>
        </c:ser>
        <c:ser>
          <c:idx val="3"/>
          <c:order val="2"/>
          <c:tx>
            <c:strRef>
              <c:f>Graph!$B$5</c:f>
              <c:strCache>
                <c:ptCount val="1"/>
                <c:pt idx="0">
                  <c:v> Production </c:v>
                </c:pt>
              </c:strCache>
            </c:strRef>
          </c:tx>
          <c:spPr>
            <a:ln w="28575" cap="rnd">
              <a:solidFill>
                <a:srgbClr val="7030A0"/>
              </a:solidFill>
              <a:round/>
            </a:ln>
            <a:effectLst/>
          </c:spPr>
          <c:marker>
            <c:symbol val="none"/>
          </c:marker>
          <c:cat>
            <c:numRef>
              <c:f>Graph!$D$2:$AC$2</c:f>
              <c:numCache>
                <c:formatCode>General</c:formatCode>
                <c:ptCount val="26"/>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pt idx="15">
                  <c:v>2025</c:v>
                </c:pt>
                <c:pt idx="16">
                  <c:v>2026</c:v>
                </c:pt>
                <c:pt idx="17">
                  <c:v>2027</c:v>
                </c:pt>
                <c:pt idx="18">
                  <c:v>2028</c:v>
                </c:pt>
                <c:pt idx="19">
                  <c:v>2029</c:v>
                </c:pt>
                <c:pt idx="20">
                  <c:v>2030</c:v>
                </c:pt>
                <c:pt idx="21">
                  <c:v>2031</c:v>
                </c:pt>
                <c:pt idx="22">
                  <c:v>2032</c:v>
                </c:pt>
                <c:pt idx="23">
                  <c:v>2033</c:v>
                </c:pt>
                <c:pt idx="24">
                  <c:v>2034</c:v>
                </c:pt>
                <c:pt idx="25">
                  <c:v>2035</c:v>
                </c:pt>
              </c:numCache>
            </c:numRef>
          </c:cat>
          <c:val>
            <c:numRef>
              <c:f>Graph!$D$5:$AC$5</c:f>
              <c:numCache>
                <c:formatCode>0</c:formatCode>
                <c:ptCount val="26"/>
                <c:pt idx="0">
                  <c:v>260.27597999999995</c:v>
                </c:pt>
                <c:pt idx="1">
                  <c:v>270.82366999999999</c:v>
                </c:pt>
                <c:pt idx="2">
                  <c:v>261.68945000000002</c:v>
                </c:pt>
                <c:pt idx="3">
                  <c:v>286.11988999999994</c:v>
                </c:pt>
                <c:pt idx="4">
                  <c:v>306.21860000000004</c:v>
                </c:pt>
                <c:pt idx="5">
                  <c:v>289.25973999999997</c:v>
                </c:pt>
                <c:pt idx="6">
                  <c:v>277.79192115303584</c:v>
                </c:pt>
                <c:pt idx="7">
                  <c:v>284.96736792579952</c:v>
                </c:pt>
                <c:pt idx="8">
                  <c:v>271.2972966701285</c:v>
                </c:pt>
                <c:pt idx="9">
                  <c:v>297.08904311916137</c:v>
                </c:pt>
                <c:pt idx="10">
                  <c:v>283.0272642167273</c:v>
                </c:pt>
                <c:pt idx="11">
                  <c:v>295.32864959490803</c:v>
                </c:pt>
                <c:pt idx="12">
                  <c:v>269.07356310831835</c:v>
                </c:pt>
                <c:pt idx="13">
                  <c:v>272.23674517580639</c:v>
                </c:pt>
                <c:pt idx="14">
                  <c:v>271.29675886834315</c:v>
                </c:pt>
                <c:pt idx="15">
                  <c:v>271.50449720945812</c:v>
                </c:pt>
                <c:pt idx="16">
                  <c:v>272.27504218399042</c:v>
                </c:pt>
                <c:pt idx="17">
                  <c:v>272.63910686356991</c:v>
                </c:pt>
                <c:pt idx="18">
                  <c:v>272.93038335953361</c:v>
                </c:pt>
                <c:pt idx="19">
                  <c:v>273.09451390607649</c:v>
                </c:pt>
                <c:pt idx="20">
                  <c:v>273.22420855452657</c:v>
                </c:pt>
                <c:pt idx="21">
                  <c:v>273.32263423230387</c:v>
                </c:pt>
                <c:pt idx="22">
                  <c:v>273.40576029021565</c:v>
                </c:pt>
                <c:pt idx="23">
                  <c:v>273.50677965292766</c:v>
                </c:pt>
                <c:pt idx="24">
                  <c:v>273.63314091559971</c:v>
                </c:pt>
                <c:pt idx="25">
                  <c:v>273.76063078725861</c:v>
                </c:pt>
              </c:numCache>
            </c:numRef>
          </c:val>
          <c:smooth val="1"/>
          <c:extLst>
            <c:ext xmlns:c16="http://schemas.microsoft.com/office/drawing/2014/chart" uri="{C3380CC4-5D6E-409C-BE32-E72D297353CC}">
              <c16:uniqueId val="{00000002-B71A-400B-BC4B-BE93A1CE3F1C}"/>
            </c:ext>
          </c:extLst>
        </c:ser>
        <c:ser>
          <c:idx val="4"/>
          <c:order val="3"/>
          <c:tx>
            <c:strRef>
              <c:f>Graph!$B$6</c:f>
              <c:strCache>
                <c:ptCount val="1"/>
                <c:pt idx="0">
                  <c:v> Beginning stocks </c:v>
                </c:pt>
              </c:strCache>
            </c:strRef>
          </c:tx>
          <c:spPr>
            <a:ln w="28575" cap="rnd">
              <a:solidFill>
                <a:srgbClr val="00B0F0"/>
              </a:solidFill>
              <a:round/>
            </a:ln>
            <a:effectLst/>
          </c:spPr>
          <c:marker>
            <c:symbol val="none"/>
          </c:marker>
          <c:cat>
            <c:numRef>
              <c:f>Graph!$D$2:$AC$2</c:f>
              <c:numCache>
                <c:formatCode>General</c:formatCode>
                <c:ptCount val="26"/>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pt idx="15">
                  <c:v>2025</c:v>
                </c:pt>
                <c:pt idx="16">
                  <c:v>2026</c:v>
                </c:pt>
                <c:pt idx="17">
                  <c:v>2027</c:v>
                </c:pt>
                <c:pt idx="18">
                  <c:v>2028</c:v>
                </c:pt>
                <c:pt idx="19">
                  <c:v>2029</c:v>
                </c:pt>
                <c:pt idx="20">
                  <c:v>2030</c:v>
                </c:pt>
                <c:pt idx="21">
                  <c:v>2031</c:v>
                </c:pt>
                <c:pt idx="22">
                  <c:v>2032</c:v>
                </c:pt>
                <c:pt idx="23">
                  <c:v>2033</c:v>
                </c:pt>
                <c:pt idx="24">
                  <c:v>2034</c:v>
                </c:pt>
                <c:pt idx="25">
                  <c:v>2035</c:v>
                </c:pt>
              </c:numCache>
            </c:numRef>
          </c:cat>
          <c:val>
            <c:numRef>
              <c:f>Graph!$D$6:$AC$6</c:f>
              <c:numCache>
                <c:formatCode>0</c:formatCode>
                <c:ptCount val="26"/>
                <c:pt idx="0">
                  <c:v>48.145004913304909</c:v>
                </c:pt>
                <c:pt idx="1">
                  <c:v>31.98962631516881</c:v>
                </c:pt>
                <c:pt idx="2">
                  <c:v>34.692670334654963</c:v>
                </c:pt>
                <c:pt idx="3">
                  <c:v>23.444394643196148</c:v>
                </c:pt>
                <c:pt idx="4">
                  <c:v>28.954323481345195</c:v>
                </c:pt>
                <c:pt idx="5">
                  <c:v>36.61646539838506</c:v>
                </c:pt>
                <c:pt idx="6">
                  <c:v>33.502232719965427</c:v>
                </c:pt>
                <c:pt idx="7">
                  <c:v>29.12787583053013</c:v>
                </c:pt>
                <c:pt idx="8">
                  <c:v>38.165938423954941</c:v>
                </c:pt>
                <c:pt idx="9">
                  <c:v>37.717388059144547</c:v>
                </c:pt>
                <c:pt idx="10">
                  <c:v>38.701274189157758</c:v>
                </c:pt>
                <c:pt idx="11">
                  <c:v>37.391565170312177</c:v>
                </c:pt>
                <c:pt idx="12">
                  <c:v>44.243935924460267</c:v>
                </c:pt>
                <c:pt idx="13">
                  <c:v>49.184237779531159</c:v>
                </c:pt>
                <c:pt idx="14">
                  <c:v>44.527432176724702</c:v>
                </c:pt>
                <c:pt idx="15">
                  <c:v>40.013753049453108</c:v>
                </c:pt>
                <c:pt idx="16">
                  <c:v>39.779792766777163</c:v>
                </c:pt>
                <c:pt idx="17">
                  <c:v>39.76324868104922</c:v>
                </c:pt>
                <c:pt idx="18">
                  <c:v>39.748522244867686</c:v>
                </c:pt>
                <c:pt idx="19">
                  <c:v>39.780238227206425</c:v>
                </c:pt>
                <c:pt idx="20">
                  <c:v>39.819088937552706</c:v>
                </c:pt>
                <c:pt idx="21">
                  <c:v>39.858280566933715</c:v>
                </c:pt>
                <c:pt idx="22">
                  <c:v>39.877883099212006</c:v>
                </c:pt>
                <c:pt idx="23">
                  <c:v>39.862137717998408</c:v>
                </c:pt>
                <c:pt idx="24">
                  <c:v>39.85109921384452</c:v>
                </c:pt>
                <c:pt idx="25">
                  <c:v>39.841596222634038</c:v>
                </c:pt>
              </c:numCache>
            </c:numRef>
          </c:val>
          <c:smooth val="1"/>
          <c:extLst>
            <c:ext xmlns:c16="http://schemas.microsoft.com/office/drawing/2014/chart" uri="{C3380CC4-5D6E-409C-BE32-E72D297353CC}">
              <c16:uniqueId val="{00000003-B71A-400B-BC4B-BE93A1CE3F1C}"/>
            </c:ext>
          </c:extLst>
        </c:ser>
        <c:ser>
          <c:idx val="5"/>
          <c:order val="4"/>
          <c:tx>
            <c:strRef>
              <c:f>Graph!$B$7</c:f>
              <c:strCache>
                <c:ptCount val="1"/>
                <c:pt idx="0">
                  <c:v> Ending stocks </c:v>
                </c:pt>
              </c:strCache>
            </c:strRef>
          </c:tx>
          <c:spPr>
            <a:ln w="28575" cap="rnd">
              <a:solidFill>
                <a:srgbClr val="FFC000"/>
              </a:solidFill>
              <a:round/>
            </a:ln>
            <a:effectLst/>
          </c:spPr>
          <c:marker>
            <c:symbol val="none"/>
          </c:marker>
          <c:cat>
            <c:numRef>
              <c:f>Graph!$D$2:$AC$2</c:f>
              <c:numCache>
                <c:formatCode>General</c:formatCode>
                <c:ptCount val="26"/>
                <c:pt idx="0">
                  <c:v>2010</c:v>
                </c:pt>
                <c:pt idx="1">
                  <c:v>2011</c:v>
                </c:pt>
                <c:pt idx="2">
                  <c:v>2012</c:v>
                </c:pt>
                <c:pt idx="3">
                  <c:v>2013</c:v>
                </c:pt>
                <c:pt idx="4">
                  <c:v>2014</c:v>
                </c:pt>
                <c:pt idx="5">
                  <c:v>2015</c:v>
                </c:pt>
                <c:pt idx="6">
                  <c:v>2016</c:v>
                </c:pt>
                <c:pt idx="7">
                  <c:v>2017</c:v>
                </c:pt>
                <c:pt idx="8">
                  <c:v>2018</c:v>
                </c:pt>
                <c:pt idx="9">
                  <c:v>2019</c:v>
                </c:pt>
                <c:pt idx="10">
                  <c:v>2020</c:v>
                </c:pt>
                <c:pt idx="11">
                  <c:v>2021</c:v>
                </c:pt>
                <c:pt idx="12">
                  <c:v>2022</c:v>
                </c:pt>
                <c:pt idx="13">
                  <c:v>2023</c:v>
                </c:pt>
                <c:pt idx="14">
                  <c:v>2024</c:v>
                </c:pt>
                <c:pt idx="15">
                  <c:v>2025</c:v>
                </c:pt>
                <c:pt idx="16">
                  <c:v>2026</c:v>
                </c:pt>
                <c:pt idx="17">
                  <c:v>2027</c:v>
                </c:pt>
                <c:pt idx="18">
                  <c:v>2028</c:v>
                </c:pt>
                <c:pt idx="19">
                  <c:v>2029</c:v>
                </c:pt>
                <c:pt idx="20">
                  <c:v>2030</c:v>
                </c:pt>
                <c:pt idx="21">
                  <c:v>2031</c:v>
                </c:pt>
                <c:pt idx="22">
                  <c:v>2032</c:v>
                </c:pt>
                <c:pt idx="23">
                  <c:v>2033</c:v>
                </c:pt>
                <c:pt idx="24">
                  <c:v>2034</c:v>
                </c:pt>
                <c:pt idx="25">
                  <c:v>2035</c:v>
                </c:pt>
              </c:numCache>
            </c:numRef>
          </c:cat>
          <c:val>
            <c:numRef>
              <c:f>Graph!$D$7:$AC$7</c:f>
              <c:numCache>
                <c:formatCode>0</c:formatCode>
                <c:ptCount val="26"/>
                <c:pt idx="0">
                  <c:v>31.98962631516881</c:v>
                </c:pt>
                <c:pt idx="1">
                  <c:v>34.692670334654963</c:v>
                </c:pt>
                <c:pt idx="2">
                  <c:v>23.444394643196148</c:v>
                </c:pt>
                <c:pt idx="3">
                  <c:v>28.954323481345195</c:v>
                </c:pt>
                <c:pt idx="4">
                  <c:v>36.61646539838506</c:v>
                </c:pt>
                <c:pt idx="5">
                  <c:v>33.502232719965427</c:v>
                </c:pt>
                <c:pt idx="6">
                  <c:v>29.12787583053013</c:v>
                </c:pt>
                <c:pt idx="7">
                  <c:v>38.165938423954941</c:v>
                </c:pt>
                <c:pt idx="8">
                  <c:v>37.717388059144547</c:v>
                </c:pt>
                <c:pt idx="9">
                  <c:v>38.701274189157758</c:v>
                </c:pt>
                <c:pt idx="10">
                  <c:v>37.391565170312177</c:v>
                </c:pt>
                <c:pt idx="11">
                  <c:v>44.243935924460267</c:v>
                </c:pt>
                <c:pt idx="12">
                  <c:v>49.184237779531159</c:v>
                </c:pt>
                <c:pt idx="13">
                  <c:v>44.527432176724702</c:v>
                </c:pt>
                <c:pt idx="14">
                  <c:v>40.013753049453108</c:v>
                </c:pt>
                <c:pt idx="15">
                  <c:v>39.779792766777163</c:v>
                </c:pt>
                <c:pt idx="16">
                  <c:v>39.76324868104922</c:v>
                </c:pt>
                <c:pt idx="17">
                  <c:v>39.748522244867686</c:v>
                </c:pt>
                <c:pt idx="18">
                  <c:v>39.780238227206425</c:v>
                </c:pt>
                <c:pt idx="19">
                  <c:v>39.819088937552706</c:v>
                </c:pt>
                <c:pt idx="20">
                  <c:v>39.858280566933715</c:v>
                </c:pt>
                <c:pt idx="21">
                  <c:v>39.877883099212006</c:v>
                </c:pt>
                <c:pt idx="22">
                  <c:v>39.862137717998408</c:v>
                </c:pt>
                <c:pt idx="23">
                  <c:v>39.85109921384452</c:v>
                </c:pt>
                <c:pt idx="24">
                  <c:v>39.841596222634038</c:v>
                </c:pt>
                <c:pt idx="25">
                  <c:v>39.835747816827691</c:v>
                </c:pt>
              </c:numCache>
            </c:numRef>
          </c:val>
          <c:smooth val="0"/>
          <c:extLst>
            <c:ext xmlns:c16="http://schemas.microsoft.com/office/drawing/2014/chart" uri="{C3380CC4-5D6E-409C-BE32-E72D297353CC}">
              <c16:uniqueId val="{00000004-B71A-400B-BC4B-BE93A1CE3F1C}"/>
            </c:ext>
          </c:extLst>
        </c:ser>
        <c:dLbls>
          <c:showLegendKey val="0"/>
          <c:showVal val="0"/>
          <c:showCatName val="0"/>
          <c:showSerName val="0"/>
          <c:showPercent val="0"/>
          <c:showBubbleSize val="0"/>
        </c:dLbls>
        <c:smooth val="0"/>
        <c:axId val="576468880"/>
        <c:axId val="576470960"/>
      </c:lineChart>
      <c:catAx>
        <c:axId val="57646888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lgn="ctr" rtl="0">
              <a:defRPr lang="en-US" sz="1200" b="0" i="0" u="none" strike="noStrike" kern="1200" spc="0" baseline="0">
                <a:solidFill>
                  <a:sysClr val="windowText" lastClr="000000">
                    <a:lumMod val="65000"/>
                    <a:lumOff val="35000"/>
                  </a:sysClr>
                </a:solidFill>
                <a:latin typeface="EC Square Sans Cond Pro" panose="020B0506040000020004" pitchFamily="34" charset="0"/>
                <a:ea typeface="+mn-ea"/>
                <a:cs typeface="+mn-cs"/>
              </a:defRPr>
            </a:pPr>
            <a:endParaRPr lang="en-US"/>
          </a:p>
        </c:txPr>
        <c:crossAx val="576470960"/>
        <c:crosses val="autoZero"/>
        <c:auto val="1"/>
        <c:lblAlgn val="ctr"/>
        <c:lblOffset val="100"/>
        <c:noMultiLvlLbl val="0"/>
      </c:catAx>
      <c:valAx>
        <c:axId val="576470960"/>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lgn="ctr" rtl="0">
              <a:defRPr lang="en-US" sz="1200" b="0" i="0" u="none" strike="noStrike" kern="1200" spc="0" baseline="0">
                <a:solidFill>
                  <a:sysClr val="windowText" lastClr="000000">
                    <a:lumMod val="65000"/>
                    <a:lumOff val="35000"/>
                  </a:sysClr>
                </a:solidFill>
                <a:latin typeface="EC Square Sans Cond Pro" panose="020B0506040000020004" pitchFamily="34" charset="0"/>
                <a:ea typeface="+mn-ea"/>
                <a:cs typeface="+mn-cs"/>
              </a:defRPr>
            </a:pPr>
            <a:endParaRPr lang="en-US"/>
          </a:p>
        </c:txPr>
        <c:crossAx val="576468880"/>
        <c:crosses val="autoZero"/>
        <c:crossBetween val="between"/>
      </c:valAx>
      <c:spPr>
        <a:noFill/>
        <a:ln>
          <a:noFill/>
        </a:ln>
        <a:effectLst/>
      </c:spPr>
    </c:plotArea>
    <c:legend>
      <c:legendPos val="b"/>
      <c:layout>
        <c:manualLayout>
          <c:xMode val="edge"/>
          <c:yMode val="edge"/>
          <c:x val="4.9999903148637788E-2"/>
          <c:y val="0.87536092576423874"/>
          <c:w val="0.9"/>
          <c:h val="6.6992414351054547E-2"/>
        </c:manualLayout>
      </c:layout>
      <c:overlay val="0"/>
      <c:spPr>
        <a:noFill/>
        <a:ln>
          <a:noFill/>
        </a:ln>
        <a:effectLst/>
      </c:spPr>
      <c:txPr>
        <a:bodyPr rot="0" spcFirstLastPara="1" vertOverflow="ellipsis" vert="horz" wrap="square" anchor="ctr" anchorCtr="1"/>
        <a:lstStyle/>
        <a:p>
          <a:pPr algn="ctr" rtl="0">
            <a:defRPr lang="en-US" sz="1200" b="0" i="0" u="none" strike="noStrike" kern="1200" spc="0" baseline="0">
              <a:solidFill>
                <a:sysClr val="windowText" lastClr="000000">
                  <a:lumMod val="65000"/>
                  <a:lumOff val="35000"/>
                </a:sysClr>
              </a:solidFill>
              <a:latin typeface="EC Square Sans Cond Pro" panose="020B0506040000020004" pitchFamily="34" charset="0"/>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4</xdr:col>
      <xdr:colOff>102869</xdr:colOff>
      <xdr:row>11</xdr:row>
      <xdr:rowOff>135254</xdr:rowOff>
    </xdr:from>
    <xdr:to>
      <xdr:col>12</xdr:col>
      <xdr:colOff>342899</xdr:colOff>
      <xdr:row>34</xdr:row>
      <xdr:rowOff>24764</xdr:rowOff>
    </xdr:to>
    <xdr:graphicFrame macro="">
      <xdr:nvGraphicFramePr>
        <xdr:cNvPr id="2" name="Chart 1">
          <a:extLst>
            <a:ext uri="{FF2B5EF4-FFF2-40B4-BE49-F238E27FC236}">
              <a16:creationId xmlns:a16="http://schemas.microsoft.com/office/drawing/2014/main" id="{CB815FC2-1063-4304-9364-E20FD87CC2A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Table1" displayName="Table1" ref="A2:A32" totalsRowShown="0" headerRowDxfId="2" dataDxfId="1">
  <autoFilter ref="A2:A32" xr:uid="{00000000-0009-0000-0100-000001000000}"/>
  <tableColumns count="1">
    <tableColumn id="1" xr3:uid="{00000000-0010-0000-0000-000001000000}" name="Column1" dataDxfId="0"/>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1000000}" name="Table2" displayName="Table2" ref="C2:C13" totalsRowShown="0">
  <autoFilter ref="C2:C13" xr:uid="{00000000-0009-0000-0100-000002000000}"/>
  <tableColumns count="1">
    <tableColumn id="1" xr3:uid="{00000000-0010-0000-0100-000001000000}" name="Column1"/>
  </tableColumns>
  <tableStyleInfo name="TableStyleMedium2"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table" Target="../tables/table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ec.europa.eu/info/food-farming-fisheries/farming/facts-and-figures/markets/outlook/short-term_en" TargetMode="External"/><Relationship Id="rId1" Type="http://schemas.openxmlformats.org/officeDocument/2006/relationships/hyperlink" Target="https://ec.europa.eu/info/food-farming-fisheries/farming/facts-and-figures/markets/outlook/short-term_en" TargetMode="External"/><Relationship Id="rId5" Type="http://schemas.openxmlformats.org/officeDocument/2006/relationships/comments" Target="../comments1.xm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7"/>
  <dimension ref="A1:AC9"/>
  <sheetViews>
    <sheetView tabSelected="1" zoomScale="80" zoomScaleNormal="80" workbookViewId="0">
      <selection activeCell="B2" sqref="B2"/>
    </sheetView>
  </sheetViews>
  <sheetFormatPr defaultRowHeight="12.5"/>
  <cols>
    <col min="1" max="1" width="24" bestFit="1" customWidth="1"/>
    <col min="2" max="2" width="23.81640625" customWidth="1"/>
    <col min="3" max="3" width="10.54296875" hidden="1" customWidth="1"/>
    <col min="6" max="6" width="9.54296875" bestFit="1" customWidth="1"/>
    <col min="25" max="25" width="11" customWidth="1"/>
  </cols>
  <sheetData>
    <row r="1" spans="1:29">
      <c r="C1" s="170"/>
      <c r="D1" s="170">
        <v>8</v>
      </c>
      <c r="E1" s="170">
        <v>9</v>
      </c>
      <c r="F1" s="170">
        <v>10</v>
      </c>
      <c r="G1" s="170">
        <v>11</v>
      </c>
      <c r="H1" s="170">
        <v>12</v>
      </c>
      <c r="I1" s="170">
        <v>13</v>
      </c>
      <c r="J1" s="170">
        <v>14</v>
      </c>
      <c r="K1" s="170">
        <v>15</v>
      </c>
      <c r="L1" s="170">
        <v>16</v>
      </c>
      <c r="M1" s="170">
        <v>17</v>
      </c>
      <c r="N1" s="170">
        <v>18</v>
      </c>
      <c r="O1" s="170">
        <v>19</v>
      </c>
      <c r="P1" s="170">
        <v>20</v>
      </c>
      <c r="Q1" s="170">
        <v>21</v>
      </c>
      <c r="R1" s="170">
        <v>22</v>
      </c>
      <c r="S1" s="170">
        <v>23</v>
      </c>
      <c r="T1" s="170">
        <v>24</v>
      </c>
      <c r="U1" s="170">
        <v>25</v>
      </c>
      <c r="V1" s="170">
        <v>26</v>
      </c>
      <c r="W1" s="170">
        <v>27</v>
      </c>
      <c r="X1" s="170">
        <v>28</v>
      </c>
      <c r="Y1" s="170">
        <v>29</v>
      </c>
      <c r="Z1" s="170">
        <v>30</v>
      </c>
      <c r="AA1" s="170">
        <f>Z1+1</f>
        <v>31</v>
      </c>
      <c r="AB1" s="170">
        <f t="shared" ref="AB1:AC1" si="0">AA1+1</f>
        <v>32</v>
      </c>
      <c r="AC1" s="170">
        <f t="shared" si="0"/>
        <v>33</v>
      </c>
    </row>
    <row r="2" spans="1:29" ht="15" thickBot="1">
      <c r="A2" s="174" t="s">
        <v>215</v>
      </c>
      <c r="B2" s="173" t="s">
        <v>170</v>
      </c>
      <c r="C2" s="170"/>
      <c r="D2" s="169">
        <v>2010</v>
      </c>
      <c r="E2" s="169">
        <v>2011</v>
      </c>
      <c r="F2" s="169">
        <v>2012</v>
      </c>
      <c r="G2" s="169">
        <v>2013</v>
      </c>
      <c r="H2" s="169">
        <v>2014</v>
      </c>
      <c r="I2" s="169">
        <v>2015</v>
      </c>
      <c r="J2" s="169">
        <v>2016</v>
      </c>
      <c r="K2" s="169">
        <v>2017</v>
      </c>
      <c r="L2" s="169">
        <v>2018</v>
      </c>
      <c r="M2" s="169">
        <v>2019</v>
      </c>
      <c r="N2" s="169">
        <v>2020</v>
      </c>
      <c r="O2" s="169">
        <v>2021</v>
      </c>
      <c r="P2" s="169">
        <v>2022</v>
      </c>
      <c r="Q2" s="169">
        <v>2023</v>
      </c>
      <c r="R2" s="169">
        <v>2024</v>
      </c>
      <c r="S2" s="169">
        <v>2025</v>
      </c>
      <c r="T2" s="169">
        <v>2026</v>
      </c>
      <c r="U2" s="169">
        <v>2027</v>
      </c>
      <c r="V2" s="169">
        <v>2028</v>
      </c>
      <c r="W2" s="169">
        <v>2029</v>
      </c>
      <c r="X2" s="169">
        <v>2030</v>
      </c>
      <c r="Y2" s="169">
        <v>2031</v>
      </c>
      <c r="Z2" s="169">
        <v>2032</v>
      </c>
      <c r="AA2" s="169">
        <v>2033</v>
      </c>
      <c r="AB2" s="169">
        <v>2034</v>
      </c>
      <c r="AC2" s="169">
        <v>2035</v>
      </c>
    </row>
    <row r="3" spans="1:29" ht="15" customHeight="1" thickBot="1">
      <c r="A3" s="232" t="s">
        <v>216</v>
      </c>
      <c r="B3" s="168" t="s">
        <v>4</v>
      </c>
      <c r="C3" s="170" t="str">
        <f>CONCATENATE($B$2&amp;"_"&amp;B3)</f>
        <v>Total cereals_Imports</v>
      </c>
      <c r="D3" s="172">
        <f>(IF($B3="Net trade",((VLOOKUP($B$2&amp;"_"&amp;"Exports",Table_EU_PUBL!$A:$AD,D$1,FALSE))-VLOOKUP($B$2&amp;"_"&amp;"Imports",Table_EU_PUBL!$A:$AD,D$1,FALSE)),IF($B3="Stock change","",VLOOKUP($C3,Table_EU_PUBL!$A:$AD,Graph!D$1,FALSE))))</f>
        <v>15.526923026999999</v>
      </c>
      <c r="E3" s="172">
        <f>(IF($B3="Net trade",((VLOOKUP($B$2&amp;"_"&amp;"Exports",Table_EU_PUBL!$A:$AD,E$1,FALSE))-VLOOKUP($B$2&amp;"_"&amp;"Imports",Table_EU_PUBL!$A:$AD,E$1,FALSE)),IF($B3="Stock change",VLOOKUP(CONCATENATE($B$2,"_","Ending stocks"),Table_EU_PUBL!$A:$AD,Graph!E$1,FALSE)-VLOOKUP(CONCATENATE($B$2,"_","Ending stocks"),Table_EU_PUBL!$A:$AD,Graph!D$1,FALSE),VLOOKUP($C3,Table_EU_PUBL!$A:$AD,Graph!E$1,FALSE))))</f>
        <v>16.496491048999999</v>
      </c>
      <c r="F3" s="172">
        <f>(IF($B3="Net trade",((VLOOKUP($B$2&amp;"_"&amp;"Exports",Table_EU_PUBL!$A:$AD,F$1,FALSE))-VLOOKUP($B$2&amp;"_"&amp;"Imports",Table_EU_PUBL!$A:$AD,F$1,FALSE)),IF($B3="Stock change",VLOOKUP(CONCATENATE($B$2,"_","Ending stocks"),Table_EU_PUBL!$A:$AD,Graph!F$1,FALSE)-VLOOKUP(CONCATENATE($B$2,"_","Ending stocks"),Table_EU_PUBL!$A:$AD,Graph!E$1,FALSE),VLOOKUP($C3,Table_EU_PUBL!$A:$AD,Graph!F$1,FALSE))))</f>
        <v>17.059838647999999</v>
      </c>
      <c r="G3" s="172">
        <f>(IF($B3="Net trade",((VLOOKUP($B$2&amp;"_"&amp;"Exports",Table_EU_PUBL!$A:$AD,G$1,FALSE))-VLOOKUP($B$2&amp;"_"&amp;"Imports",Table_EU_PUBL!$A:$AD,G$1,FALSE)),IF($B3="Stock change",VLOOKUP(CONCATENATE($B$2,"_","Ending stocks"),Table_EU_PUBL!$A:$AD,Graph!G$1,FALSE)-VLOOKUP(CONCATENATE($B$2,"_","Ending stocks"),Table_EU_PUBL!$A:$AD,Graph!F$1,FALSE),VLOOKUP($C3,Table_EU_PUBL!$A:$AD,Graph!G$1,FALSE))))</f>
        <v>19.239849709000001</v>
      </c>
      <c r="H3" s="172">
        <f>(IF($B3="Net trade",((VLOOKUP($B$2&amp;"_"&amp;"Exports",Table_EU_PUBL!$A:$AD,H$1,FALSE))-VLOOKUP($B$2&amp;"_"&amp;"Imports",Table_EU_PUBL!$A:$AD,H$1,FALSE)),IF($B3="Stock change",VLOOKUP(CONCATENATE($B$2,"_","Ending stocks"),Table_EU_PUBL!$A:$AD,Graph!H$1,FALSE)-VLOOKUP(CONCATENATE($B$2,"_","Ending stocks"),Table_EU_PUBL!$A:$AD,Graph!G$1,FALSE),VLOOKUP($C3,Table_EU_PUBL!$A:$AD,Graph!H$1,FALSE))))</f>
        <v>17.065691524999998</v>
      </c>
      <c r="I3" s="172">
        <f>(IF($B3="Net trade",((VLOOKUP($B$2&amp;"_"&amp;"Exports",Table_EU_PUBL!$A:$AD,I$1,FALSE))-VLOOKUP($B$2&amp;"_"&amp;"Imports",Table_EU_PUBL!$A:$AD,I$1,FALSE)),IF($B3="Stock change",VLOOKUP(CONCATENATE($B$2,"_","Ending stocks"),Table_EU_PUBL!$A:$AD,Graph!I$1,FALSE)-VLOOKUP(CONCATENATE($B$2,"_","Ending stocks"),Table_EU_PUBL!$A:$AD,Graph!H$1,FALSE),VLOOKUP($C3,Table_EU_PUBL!$A:$AD,Graph!I$1,FALSE))))</f>
        <v>23.445018277999999</v>
      </c>
      <c r="J3" s="172">
        <f>(IF($B3="Net trade",((VLOOKUP($B$2&amp;"_"&amp;"Exports",Table_EU_PUBL!$A:$AD,J$1,FALSE))-VLOOKUP($B$2&amp;"_"&amp;"Imports",Table_EU_PUBL!$A:$AD,J$1,FALSE)),IF($B3="Stock change",VLOOKUP(CONCATENATE($B$2,"_","Ending stocks"),Table_EU_PUBL!$A:$AD,Graph!J$1,FALSE)-VLOOKUP(CONCATENATE($B$2,"_","Ending stocks"),Table_EU_PUBL!$A:$AD,Graph!I$1,FALSE),VLOOKUP($C3,Table_EU_PUBL!$A:$AD,Graph!J$1,FALSE))))</f>
        <v>20.535753103999998</v>
      </c>
      <c r="K3" s="172">
        <f>(IF($B3="Net trade",((VLOOKUP($B$2&amp;"_"&amp;"Exports",Table_EU_PUBL!$A:$AD,K$1,FALSE))-VLOOKUP($B$2&amp;"_"&amp;"Imports",Table_EU_PUBL!$A:$AD,K$1,FALSE)),IF($B3="Stock change",VLOOKUP(CONCATENATE($B$2,"_","Ending stocks"),Table_EU_PUBL!$A:$AD,Graph!K$1,FALSE)-VLOOKUP(CONCATENATE($B$2,"_","Ending stocks"),Table_EU_PUBL!$A:$AD,Graph!J$1,FALSE),VLOOKUP($C3,Table_EU_PUBL!$A:$AD,Graph!K$1,FALSE))))</f>
        <v>25.039317019999999</v>
      </c>
      <c r="L3" s="172">
        <f>(IF($B3="Net trade",((VLOOKUP($B$2&amp;"_"&amp;"Exports",Table_EU_PUBL!$A:$AD,L$1,FALSE))-VLOOKUP($B$2&amp;"_"&amp;"Imports",Table_EU_PUBL!$A:$AD,L$1,FALSE)),IF($B3="Stock change",VLOOKUP(CONCATENATE($B$2,"_","Ending stocks"),Table_EU_PUBL!$A:$AD,Graph!L$1,FALSE)-VLOOKUP(CONCATENATE($B$2,"_","Ending stocks"),Table_EU_PUBL!$A:$AD,Graph!K$1,FALSE),VLOOKUP($C3,Table_EU_PUBL!$A:$AD,Graph!L$1,FALSE))))</f>
        <v>30.153711467000001</v>
      </c>
      <c r="M3" s="172">
        <f>(IF($B3="Net trade",((VLOOKUP($B$2&amp;"_"&amp;"Exports",Table_EU_PUBL!$A:$AD,M$1,FALSE))-VLOOKUP($B$2&amp;"_"&amp;"Imports",Table_EU_PUBL!$A:$AD,M$1,FALSE)),IF($B3="Stock change",VLOOKUP(CONCATENATE($B$2,"_","Ending stocks"),Table_EU_PUBL!$A:$AD,Graph!M$1,FALSE)-VLOOKUP(CONCATENATE($B$2,"_","Ending stocks"),Table_EU_PUBL!$A:$AD,Graph!L$1,FALSE),VLOOKUP($C3,Table_EU_PUBL!$A:$AD,Graph!M$1,FALSE))))</f>
        <v>25.848646776999999</v>
      </c>
      <c r="N3" s="172">
        <f>(IF($B3="Net trade",((VLOOKUP($B$2&amp;"_"&amp;"Exports",Table_EU_PUBL!$A:$AD,N$1,FALSE))-VLOOKUP($B$2&amp;"_"&amp;"Imports",Table_EU_PUBL!$A:$AD,N$1,FALSE)),IF($B3="Stock change",VLOOKUP(CONCATENATE($B$2,"_","Ending stocks"),Table_EU_PUBL!$A:$AD,Graph!N$1,FALSE)-VLOOKUP(CONCATENATE($B$2,"_","Ending stocks"),Table_EU_PUBL!$A:$AD,Graph!M$1,FALSE),VLOOKUP($C3,Table_EU_PUBL!$A:$AD,Graph!N$1,FALSE))))</f>
        <v>21.052351339999998</v>
      </c>
      <c r="O3" s="172">
        <f>(IF($B3="Net trade",((VLOOKUP($B$2&amp;"_"&amp;"Exports",Table_EU_PUBL!$A:$AD,O$1,FALSE))-VLOOKUP($B$2&amp;"_"&amp;"Imports",Table_EU_PUBL!$A:$AD,O$1,FALSE)),IF($B3="Stock change",VLOOKUP(CONCATENATE($B$2,"_","Ending stocks"),Table_EU_PUBL!$A:$AD,Graph!O$1,FALSE)-VLOOKUP(CONCATENATE($B$2,"_","Ending stocks"),Table_EU_PUBL!$A:$AD,Graph!N$1,FALSE),VLOOKUP($C3,Table_EU_PUBL!$A:$AD,Graph!O$1,FALSE))))</f>
        <v>22.272433442999997</v>
      </c>
      <c r="P3" s="172">
        <f>(IF($B3="Net trade",((VLOOKUP($B$2&amp;"_"&amp;"Exports",Table_EU_PUBL!$A:$AD,P$1,FALSE))-VLOOKUP($B$2&amp;"_"&amp;"Imports",Table_EU_PUBL!$A:$AD,P$1,FALSE)),IF($B3="Stock change",VLOOKUP(CONCATENATE($B$2,"_","Ending stocks"),Table_EU_PUBL!$A:$AD,Graph!P$1,FALSE)-VLOOKUP(CONCATENATE($B$2,"_","Ending stocks"),Table_EU_PUBL!$A:$AD,Graph!O$1,FALSE),VLOOKUP($C3,Table_EU_PUBL!$A:$AD,Graph!P$1,FALSE))))</f>
        <v>40.270846639999995</v>
      </c>
      <c r="Q3" s="172">
        <f>(IF($B3="Net trade",((VLOOKUP($B$2&amp;"_"&amp;"Exports",Table_EU_PUBL!$A:$AD,Q$1,FALSE))-VLOOKUP($B$2&amp;"_"&amp;"Imports",Table_EU_PUBL!$A:$AD,Q$1,FALSE)),IF($B3="Stock change",VLOOKUP(CONCATENATE($B$2,"_","Ending stocks"),Table_EU_PUBL!$A:$AD,Graph!Q$1,FALSE)-VLOOKUP(CONCATENATE($B$2,"_","Ending stocks"),Table_EU_PUBL!$A:$AD,Graph!P$1,FALSE),VLOOKUP($C3,Table_EU_PUBL!$A:$AD,Graph!Q$1,FALSE))))</f>
        <v>33.540306644999994</v>
      </c>
      <c r="R3" s="172">
        <f>(IF($B3="Net trade",((VLOOKUP($B$2&amp;"_"&amp;"Exports",Table_EU_PUBL!$A:$AD,R$1,FALSE))-VLOOKUP($B$2&amp;"_"&amp;"Imports",Table_EU_PUBL!$A:$AD,R$1,FALSE)),IF($B3="Stock change",VLOOKUP(CONCATENATE($B$2,"_","Ending stocks"),Table_EU_PUBL!$A:$AD,Graph!R$1,FALSE)-VLOOKUP(CONCATENATE($B$2,"_","Ending stocks"),Table_EU_PUBL!$A:$AD,Graph!Q$1,FALSE),VLOOKUP($C3,Table_EU_PUBL!$A:$AD,Graph!R$1,FALSE))))</f>
        <v>31.176457111333331</v>
      </c>
      <c r="S3" s="172">
        <f>(IF($B3="Net trade",((VLOOKUP($B$2&amp;"_"&amp;"Exports",Table_EU_PUBL!$A:$AD,S$1,FALSE))-VLOOKUP($B$2&amp;"_"&amp;"Imports",Table_EU_PUBL!$A:$AD,S$1,FALSE)),IF($B3="Stock change",VLOOKUP(CONCATENATE($B$2,"_","Ending stocks"),Table_EU_PUBL!$A:$AD,Graph!S$1,FALSE)-VLOOKUP(CONCATENATE($B$2,"_","Ending stocks"),Table_EU_PUBL!$A:$AD,Graph!R$1,FALSE),VLOOKUP($C3,Table_EU_PUBL!$A:$AD,Graph!S$1,FALSE))))</f>
        <v>28.32747884459593</v>
      </c>
      <c r="T3" s="172">
        <f>(IF($B3="Net trade",((VLOOKUP($B$2&amp;"_"&amp;"Exports",Table_EU_PUBL!$A:$AD,T$1,FALSE))-VLOOKUP($B$2&amp;"_"&amp;"Imports",Table_EU_PUBL!$A:$AD,T$1,FALSE)),IF($B3="Stock change",VLOOKUP(CONCATENATE($B$2,"_","Ending stocks"),Table_EU_PUBL!$A:$AD,Graph!T$1,FALSE)-VLOOKUP(CONCATENATE($B$2,"_","Ending stocks"),Table_EU_PUBL!$A:$AD,Graph!S$1,FALSE),VLOOKUP($C3,Table_EU_PUBL!$A:$AD,Graph!T$1,FALSE))))</f>
        <v>28.208756146373737</v>
      </c>
      <c r="U3" s="172">
        <f>(IF($B3="Net trade",((VLOOKUP($B$2&amp;"_"&amp;"Exports",Table_EU_PUBL!$A:$AD,U$1,FALSE))-VLOOKUP($B$2&amp;"_"&amp;"Imports",Table_EU_PUBL!$A:$AD,U$1,FALSE)),IF($B3="Stock change",VLOOKUP(CONCATENATE($B$2,"_","Ending stocks"),Table_EU_PUBL!$A:$AD,Graph!U$1,FALSE)-VLOOKUP(CONCATENATE($B$2,"_","Ending stocks"),Table_EU_PUBL!$A:$AD,Graph!T$1,FALSE),VLOOKUP($C3,Table_EU_PUBL!$A:$AD,Graph!U$1,FALSE))))</f>
        <v>28.396636130037393</v>
      </c>
      <c r="V3" s="172">
        <f>(IF($B3="Net trade",((VLOOKUP($B$2&amp;"_"&amp;"Exports",Table_EU_PUBL!$A:$AD,V$1,FALSE))-VLOOKUP($B$2&amp;"_"&amp;"Imports",Table_EU_PUBL!$A:$AD,V$1,FALSE)),IF($B3="Stock change",VLOOKUP(CONCATENATE($B$2,"_","Ending stocks"),Table_EU_PUBL!$A:$AD,Graph!V$1,FALSE)-VLOOKUP(CONCATENATE($B$2,"_","Ending stocks"),Table_EU_PUBL!$A:$AD,Graph!U$1,FALSE),VLOOKUP($C3,Table_EU_PUBL!$A:$AD,Graph!V$1,FALSE))))</f>
        <v>28.527618638202249</v>
      </c>
      <c r="W3" s="172">
        <f>(IF($B3="Net trade",((VLOOKUP($B$2&amp;"_"&amp;"Exports",Table_EU_PUBL!$A:$AD,W$1,FALSE))-VLOOKUP($B$2&amp;"_"&amp;"Imports",Table_EU_PUBL!$A:$AD,W$1,FALSE)),IF($B3="Stock change",VLOOKUP(CONCATENATE($B$2,"_","Ending stocks"),Table_EU_PUBL!$A:$AD,Graph!W$1,FALSE)-VLOOKUP(CONCATENATE($B$2,"_","Ending stocks"),Table_EU_PUBL!$A:$AD,Graph!V$1,FALSE),VLOOKUP($C3,Table_EU_PUBL!$A:$AD,Graph!W$1,FALSE))))</f>
        <v>28.620301245909125</v>
      </c>
      <c r="X3" s="172">
        <f>(IF($B3="Net trade",((VLOOKUP($B$2&amp;"_"&amp;"Exports",Table_EU_PUBL!$A:$AD,X$1,FALSE))-VLOOKUP($B$2&amp;"_"&amp;"Imports",Table_EU_PUBL!$A:$AD,X$1,FALSE)),IF($B3="Stock change",VLOOKUP(CONCATENATE($B$2,"_","Ending stocks"),Table_EU_PUBL!$A:$AD,Graph!X$1,FALSE)-VLOOKUP(CONCATENATE($B$2,"_","Ending stocks"),Table_EU_PUBL!$A:$AD,Graph!W$1,FALSE),VLOOKUP($C3,Table_EU_PUBL!$A:$AD,Graph!X$1,FALSE))))</f>
        <v>28.696680990599511</v>
      </c>
      <c r="Y3" s="172">
        <f>(IF($B3="Net trade",((VLOOKUP($B$2&amp;"_"&amp;"Exports",Table_EU_PUBL!$A:$AD,Y$1,FALSE))-VLOOKUP($B$2&amp;"_"&amp;"Imports",Table_EU_PUBL!$A:$AD,Y$1,FALSE)),IF($B3="Stock change",VLOOKUP(CONCATENATE($B$2,"_","Ending stocks"),Table_EU_PUBL!$A:$AD,Graph!Y$1,FALSE)-VLOOKUP(CONCATENATE($B$2,"_","Ending stocks"),Table_EU_PUBL!$A:$AD,Graph!X$1,FALSE),VLOOKUP($C3,Table_EU_PUBL!$A:$AD,Graph!Y$1,FALSE))))</f>
        <v>28.787273206530752</v>
      </c>
      <c r="Z3" s="172">
        <f>(IF($B3="Net trade",((VLOOKUP($B$2&amp;"_"&amp;"Exports",Table_EU_PUBL!$A:$AD,Z$1,FALSE))-VLOOKUP($B$2&amp;"_"&amp;"Imports",Table_EU_PUBL!$A:$AD,Z$1,FALSE)),IF($B3="Stock change",VLOOKUP(CONCATENATE($B$2,"_","Ending stocks"),Table_EU_PUBL!$A:$AD,Graph!Z$1,FALSE)-VLOOKUP(CONCATENATE($B$2,"_","Ending stocks"),Table_EU_PUBL!$A:$AD,Graph!Y$1,FALSE),VLOOKUP($C3,Table_EU_PUBL!$A:$AD,Graph!Z$1,FALSE))))</f>
        <v>28.890499770588562</v>
      </c>
      <c r="AA3" s="172">
        <f>(IF($B3="Net trade",((VLOOKUP($B$2&amp;"_"&amp;"Exports",Table_EU_PUBL!$A:$AG,AA$1,FALSE))-VLOOKUP($B$2&amp;"_"&amp;"Imports",Table_EU_PUBL!$A:$AG,AA$1,FALSE)),IF($B3="Stock change",VLOOKUP(CONCATENATE($B$2,"_","Ending stocks"),Table_EU_PUBL!$A:$AG,Graph!AA$1,FALSE)-VLOOKUP(CONCATENATE($B$2,"_","Ending stocks"),Table_EU_PUBL!$A:$AG,Graph!Z$1,FALSE),VLOOKUP($C3,Table_EU_PUBL!$A:$AG,Graph!AA$1,FALSE))))</f>
        <v>28.973025296493276</v>
      </c>
      <c r="AB3" s="172">
        <f>(IF($B3="Net trade",((VLOOKUP($B$2&amp;"_"&amp;"Exports",Table_EU_PUBL!$A:$AG,AB$1,FALSE))-VLOOKUP($B$2&amp;"_"&amp;"Imports",Table_EU_PUBL!$A:$AG,AB$1,FALSE)),IF($B3="Stock change",VLOOKUP(CONCATENATE($B$2,"_","Ending stocks"),Table_EU_PUBL!$A:$AG,Graph!AB$1,FALSE)-VLOOKUP(CONCATENATE($B$2,"_","Ending stocks"),Table_EU_PUBL!$A:$AG,Graph!AA$1,FALSE),VLOOKUP($C3,Table_EU_PUBL!$A:$AG,Graph!AB$1,FALSE))))</f>
        <v>29.052093713012468</v>
      </c>
      <c r="AC3" s="172">
        <f>(IF($B3="Net trade",((VLOOKUP($B$2&amp;"_"&amp;"Exports",Table_EU_PUBL!$A:$AG,AC$1,FALSE))-VLOOKUP($B$2&amp;"_"&amp;"Imports",Table_EU_PUBL!$A:$AG,AC$1,FALSE)),IF($B3="Stock change",VLOOKUP(CONCATENATE($B$2,"_","Ending stocks"),Table_EU_PUBL!$A:$AG,Graph!AC$1,FALSE)-VLOOKUP(CONCATENATE($B$2,"_","Ending stocks"),Table_EU_PUBL!$A:$AG,Graph!AB$1,FALSE),VLOOKUP($C3,Table_EU_PUBL!$A:$AG,Graph!AC$1,FALSE))))</f>
        <v>29.132713067902955</v>
      </c>
    </row>
    <row r="4" spans="1:29" ht="15" customHeight="1" thickBot="1">
      <c r="A4" s="232"/>
      <c r="B4" s="168" t="s">
        <v>5</v>
      </c>
      <c r="C4" s="170" t="str">
        <f t="shared" ref="C4:C7" si="1">CONCATENATE($B$2&amp;"_"&amp;B4)</f>
        <v>Total cereals_Exports</v>
      </c>
      <c r="D4" s="172">
        <f>(IF($B4="Net trade",((VLOOKUP($B$2&amp;"_"&amp;"Exports",Table_EU_PUBL!$A:$AD,D$1,FALSE))-VLOOKUP($B$2&amp;"_"&amp;"Imports",Table_EU_PUBL!$A:$AD,D$1,FALSE)),IF($B4="Stock change","",VLOOKUP($C4,Table_EU_PUBL!$A:$AD,Graph!D$1,FALSE))))</f>
        <v>32.418135813158614</v>
      </c>
      <c r="E4" s="172">
        <f>(IF($B4="Net trade",((VLOOKUP($B$2&amp;"_"&amp;"Exports",Table_EU_PUBL!$A:$AD,E$1,FALSE))-VLOOKUP($B$2&amp;"_"&amp;"Imports",Table_EU_PUBL!$A:$AD,E$1,FALSE)),IF($B4="Stock change",VLOOKUP(CONCATENATE($B$2,"_","Ending stocks"),Table_EU_PUBL!$A:$AD,Graph!E$1,FALSE)-VLOOKUP(CONCATENATE($B$2,"_","Ending stocks"),Table_EU_PUBL!$A:$AD,Graph!D$1,FALSE),VLOOKUP($C4,Table_EU_PUBL!$A:$AD,Graph!E$1,FALSE))))</f>
        <v>26.448106348180836</v>
      </c>
      <c r="F4" s="172">
        <f>(IF($B4="Net trade",((VLOOKUP($B$2&amp;"_"&amp;"Exports",Table_EU_PUBL!$A:$AD,F$1,FALSE))-VLOOKUP($B$2&amp;"_"&amp;"Imports",Table_EU_PUBL!$A:$AD,F$1,FALSE)),IF($B4="Stock change",VLOOKUP(CONCATENATE($B$2,"_","Ending stocks"),Table_EU_PUBL!$A:$AD,Graph!F$1,FALSE)-VLOOKUP(CONCATENATE($B$2,"_","Ending stocks"),Table_EU_PUBL!$A:$AD,Graph!E$1,FALSE),VLOOKUP($C4,Table_EU_PUBL!$A:$AD,Graph!F$1,FALSE))))</f>
        <v>34.996319077150538</v>
      </c>
      <c r="G4" s="172">
        <f>(IF($B4="Net trade",((VLOOKUP($B$2&amp;"_"&amp;"Exports",Table_EU_PUBL!$A:$AD,G$1,FALSE))-VLOOKUP($B$2&amp;"_"&amp;"Imports",Table_EU_PUBL!$A:$AD,G$1,FALSE)),IF($B4="Stock change",VLOOKUP(CONCATENATE($B$2,"_","Ending stocks"),Table_EU_PUBL!$A:$AD,Graph!G$1,FALSE)-VLOOKUP(CONCATENATE($B$2,"_","Ending stocks"),Table_EU_PUBL!$A:$AD,Graph!F$1,FALSE),VLOOKUP($C4,Table_EU_PUBL!$A:$AD,Graph!G$1,FALSE))))</f>
        <v>45.964416195614348</v>
      </c>
      <c r="H4" s="172">
        <f>(IF($B4="Net trade",((VLOOKUP($B$2&amp;"_"&amp;"Exports",Table_EU_PUBL!$A:$AD,H$1,FALSE))-VLOOKUP($B$2&amp;"_"&amp;"Imports",Table_EU_PUBL!$A:$AD,H$1,FALSE)),IF($B4="Stock change",VLOOKUP(CONCATENATE($B$2,"_","Ending stocks"),Table_EU_PUBL!$A:$AD,Graph!H$1,FALSE)-VLOOKUP(CONCATENATE($B$2,"_","Ending stocks"),Table_EU_PUBL!$A:$AD,Graph!G$1,FALSE),VLOOKUP($C4,Table_EU_PUBL!$A:$AD,Graph!H$1,FALSE))))</f>
        <v>52.541302218569079</v>
      </c>
      <c r="I4" s="172">
        <f>(IF($B4="Net trade",((VLOOKUP($B$2&amp;"_"&amp;"Exports",Table_EU_PUBL!$A:$AD,I$1,FALSE))-VLOOKUP($B$2&amp;"_"&amp;"Imports",Table_EU_PUBL!$A:$AD,I$1,FALSE)),IF($B4="Stock change",VLOOKUP(CONCATENATE($B$2,"_","Ending stocks"),Table_EU_PUBL!$A:$AD,Graph!I$1,FALSE)-VLOOKUP(CONCATENATE($B$2,"_","Ending stocks"),Table_EU_PUBL!$A:$AD,Graph!H$1,FALSE),VLOOKUP($C4,Table_EU_PUBL!$A:$AD,Graph!I$1,FALSE))))</f>
        <v>51.355573121096896</v>
      </c>
      <c r="J4" s="172">
        <f>(IF($B4="Net trade",((VLOOKUP($B$2&amp;"_"&amp;"Exports",Table_EU_PUBL!$A:$AD,J$1,FALSE))-VLOOKUP($B$2&amp;"_"&amp;"Imports",Table_EU_PUBL!$A:$AD,J$1,FALSE)),IF($B4="Stock change",VLOOKUP(CONCATENATE($B$2,"_","Ending stocks"),Table_EU_PUBL!$A:$AD,Graph!J$1,FALSE)-VLOOKUP(CONCATENATE($B$2,"_","Ending stocks"),Table_EU_PUBL!$A:$AD,Graph!I$1,FALSE),VLOOKUP($C4,Table_EU_PUBL!$A:$AD,Graph!J$1,FALSE))))</f>
        <v>39.383703315496675</v>
      </c>
      <c r="K4" s="172">
        <f>(IF($B4="Net trade",((VLOOKUP($B$2&amp;"_"&amp;"Exports",Table_EU_PUBL!$A:$AD,K$1,FALSE))-VLOOKUP($B$2&amp;"_"&amp;"Imports",Table_EU_PUBL!$A:$AD,K$1,FALSE)),IF($B4="Stock change",VLOOKUP(CONCATENATE($B$2,"_","Ending stocks"),Table_EU_PUBL!$A:$AD,Graph!K$1,FALSE)-VLOOKUP(CONCATENATE($B$2,"_","Ending stocks"),Table_EU_PUBL!$A:$AD,Graph!J$1,FALSE),VLOOKUP($C4,Table_EU_PUBL!$A:$AD,Graph!K$1,FALSE))))</f>
        <v>35.667443420267716</v>
      </c>
      <c r="L4" s="172">
        <f>(IF($B4="Net trade",((VLOOKUP($B$2&amp;"_"&amp;"Exports",Table_EU_PUBL!$A:$AD,L$1,FALSE))-VLOOKUP($B$2&amp;"_"&amp;"Imports",Table_EU_PUBL!$A:$AD,L$1,FALSE)),IF($B4="Stock change",VLOOKUP(CONCATENATE($B$2,"_","Ending stocks"),Table_EU_PUBL!$A:$AD,Graph!L$1,FALSE)-VLOOKUP(CONCATENATE($B$2,"_","Ending stocks"),Table_EU_PUBL!$A:$AD,Graph!K$1,FALSE),VLOOKUP($C4,Table_EU_PUBL!$A:$AD,Graph!L$1,FALSE))))</f>
        <v>35.854177636258001</v>
      </c>
      <c r="M4" s="172">
        <f>(IF($B4="Net trade",((VLOOKUP($B$2&amp;"_"&amp;"Exports",Table_EU_PUBL!$A:$AD,M$1,FALSE))-VLOOKUP($B$2&amp;"_"&amp;"Imports",Table_EU_PUBL!$A:$AD,M$1,FALSE)),IF($B4="Stock change",VLOOKUP(CONCATENATE($B$2,"_","Ending stocks"),Table_EU_PUBL!$A:$AD,Graph!M$1,FALSE)-VLOOKUP(CONCATENATE($B$2,"_","Ending stocks"),Table_EU_PUBL!$A:$AD,Graph!L$1,FALSE),VLOOKUP($C4,Table_EU_PUBL!$A:$AD,Graph!M$1,FALSE))))</f>
        <v>55.104411537673514</v>
      </c>
      <c r="N4" s="172">
        <f>(IF($B4="Net trade",((VLOOKUP($B$2&amp;"_"&amp;"Exports",Table_EU_PUBL!$A:$AD,N$1,FALSE))-VLOOKUP($B$2&amp;"_"&amp;"Imports",Table_EU_PUBL!$A:$AD,N$1,FALSE)),IF($B4="Stock change",VLOOKUP(CONCATENATE($B$2,"_","Ending stocks"),Table_EU_PUBL!$A:$AD,Graph!N$1,FALSE)-VLOOKUP(CONCATENATE($B$2,"_","Ending stocks"),Table_EU_PUBL!$A:$AD,Graph!M$1,FALSE),VLOOKUP($C4,Table_EU_PUBL!$A:$AD,Graph!N$1,FALSE))))</f>
        <v>42.847168130650559</v>
      </c>
      <c r="O4" s="172">
        <f>(IF($B4="Net trade",((VLOOKUP($B$2&amp;"_"&amp;"Exports",Table_EU_PUBL!$A:$AD,O$1,FALSE))-VLOOKUP($B$2&amp;"_"&amp;"Imports",Table_EU_PUBL!$A:$AD,O$1,FALSE)),IF($B4="Stock change",VLOOKUP(CONCATENATE($B$2,"_","Ending stocks"),Table_EU_PUBL!$A:$AD,Graph!O$1,FALSE)-VLOOKUP(CONCATENATE($B$2,"_","Ending stocks"),Table_EU_PUBL!$A:$AD,Graph!N$1,FALSE),VLOOKUP($C4,Table_EU_PUBL!$A:$AD,Graph!O$1,FALSE))))</f>
        <v>48.006023176775358</v>
      </c>
      <c r="P4" s="172">
        <f>(IF($B4="Net trade",((VLOOKUP($B$2&amp;"_"&amp;"Exports",Table_EU_PUBL!$A:$AD,P$1,FALSE))-VLOOKUP($B$2&amp;"_"&amp;"Imports",Table_EU_PUBL!$A:$AD,P$1,FALSE)),IF($B4="Stock change",VLOOKUP(CONCATENATE($B$2,"_","Ending stocks"),Table_EU_PUBL!$A:$AD,Graph!P$1,FALSE)-VLOOKUP(CONCATENATE($B$2,"_","Ending stocks"),Table_EU_PUBL!$A:$AD,Graph!O$1,FALSE),VLOOKUP($C4,Table_EU_PUBL!$A:$AD,Graph!P$1,FALSE))))</f>
        <v>47.884809503993132</v>
      </c>
      <c r="Q4" s="172">
        <f>(IF($B4="Net trade",((VLOOKUP($B$2&amp;"_"&amp;"Exports",Table_EU_PUBL!$A:$AD,Q$1,FALSE))-VLOOKUP($B$2&amp;"_"&amp;"Imports",Table_EU_PUBL!$A:$AD,Q$1,FALSE)),IF($B4="Stock change",VLOOKUP(CONCATENATE($B$2,"_","Ending stocks"),Table_EU_PUBL!$A:$AD,Graph!Q$1,FALSE)-VLOOKUP(CONCATENATE($B$2,"_","Ending stocks"),Table_EU_PUBL!$A:$AD,Graph!P$1,FALSE),VLOOKUP($C4,Table_EU_PUBL!$A:$AD,Graph!Q$1,FALSE))))</f>
        <v>52.010597337760458</v>
      </c>
      <c r="R4" s="172">
        <f>(IF($B4="Net trade",((VLOOKUP($B$2&amp;"_"&amp;"Exports",Table_EU_PUBL!$A:$AD,R$1,FALSE))-VLOOKUP($B$2&amp;"_"&amp;"Imports",Table_EU_PUBL!$A:$AD,R$1,FALSE)),IF($B4="Stock change",VLOOKUP(CONCATENATE($B$2,"_","Ending stocks"),Table_EU_PUBL!$A:$AD,Graph!R$1,FALSE)-VLOOKUP(CONCATENATE($B$2,"_","Ending stocks"),Table_EU_PUBL!$A:$AD,Graph!Q$1,FALSE),VLOOKUP($C4,Table_EU_PUBL!$A:$AD,Graph!R$1,FALSE))))</f>
        <v>39.936492550129046</v>
      </c>
      <c r="S4" s="172">
        <f>(IF($B4="Net trade",((VLOOKUP($B$2&amp;"_"&amp;"Exports",Table_EU_PUBL!$A:$AD,S$1,FALSE))-VLOOKUP($B$2&amp;"_"&amp;"Imports",Table_EU_PUBL!$A:$AD,S$1,FALSE)),IF($B4="Stock change",VLOOKUP(CONCATENATE($B$2,"_","Ending stocks"),Table_EU_PUBL!$A:$AD,Graph!S$1,FALSE)-VLOOKUP(CONCATENATE($B$2,"_","Ending stocks"),Table_EU_PUBL!$A:$AD,Graph!R$1,FALSE),VLOOKUP($C4,Table_EU_PUBL!$A:$AD,Graph!S$1,FALSE))))</f>
        <v>43.269808357291531</v>
      </c>
      <c r="T4" s="172">
        <f>(IF($B4="Net trade",((VLOOKUP($B$2&amp;"_"&amp;"Exports",Table_EU_PUBL!$A:$AD,T$1,FALSE))-VLOOKUP($B$2&amp;"_"&amp;"Imports",Table_EU_PUBL!$A:$AD,T$1,FALSE)),IF($B4="Stock change",VLOOKUP(CONCATENATE($B$2,"_","Ending stocks"),Table_EU_PUBL!$A:$AD,Graph!T$1,FALSE)-VLOOKUP(CONCATENATE($B$2,"_","Ending stocks"),Table_EU_PUBL!$A:$AD,Graph!S$1,FALSE),VLOOKUP($C4,Table_EU_PUBL!$A:$AD,Graph!T$1,FALSE))))</f>
        <v>43.703677995381476</v>
      </c>
      <c r="U4" s="172">
        <f>(IF($B4="Net trade",((VLOOKUP($B$2&amp;"_"&amp;"Exports",Table_EU_PUBL!$A:$AD,U$1,FALSE))-VLOOKUP($B$2&amp;"_"&amp;"Imports",Table_EU_PUBL!$A:$AD,U$1,FALSE)),IF($B4="Stock change",VLOOKUP(CONCATENATE($B$2,"_","Ending stocks"),Table_EU_PUBL!$A:$AD,Graph!U$1,FALSE)-VLOOKUP(CONCATENATE($B$2,"_","Ending stocks"),Table_EU_PUBL!$A:$AD,Graph!T$1,FALSE),VLOOKUP($C4,Table_EU_PUBL!$A:$AD,Graph!U$1,FALSE))))</f>
        <v>44.357448704354042</v>
      </c>
      <c r="V4" s="172">
        <f>(IF($B4="Net trade",((VLOOKUP($B$2&amp;"_"&amp;"Exports",Table_EU_PUBL!$A:$AD,V$1,FALSE))-VLOOKUP($B$2&amp;"_"&amp;"Imports",Table_EU_PUBL!$A:$AD,V$1,FALSE)),IF($B4="Stock change",VLOOKUP(CONCATENATE($B$2,"_","Ending stocks"),Table_EU_PUBL!$A:$AD,Graph!V$1,FALSE)-VLOOKUP(CONCATENATE($B$2,"_","Ending stocks"),Table_EU_PUBL!$A:$AD,Graph!U$1,FALSE),VLOOKUP($C4,Table_EU_PUBL!$A:$AD,Graph!V$1,FALSE))))</f>
        <v>44.926309775211152</v>
      </c>
      <c r="W4" s="172">
        <f>(IF($B4="Net trade",((VLOOKUP($B$2&amp;"_"&amp;"Exports",Table_EU_PUBL!$A:$AD,W$1,FALSE))-VLOOKUP($B$2&amp;"_"&amp;"Imports",Table_EU_PUBL!$A:$AD,W$1,FALSE)),IF($B4="Stock change",VLOOKUP(CONCATENATE($B$2,"_","Ending stocks"),Table_EU_PUBL!$A:$AD,Graph!W$1,FALSE)-VLOOKUP(CONCATENATE($B$2,"_","Ending stocks"),Table_EU_PUBL!$A:$AD,Graph!V$1,FALSE),VLOOKUP($C4,Table_EU_PUBL!$A:$AD,Graph!W$1,FALSE))))</f>
        <v>45.381337845657633</v>
      </c>
      <c r="X4" s="172">
        <f>(IF($B4="Net trade",((VLOOKUP($B$2&amp;"_"&amp;"Exports",Table_EU_PUBL!$A:$AD,X$1,FALSE))-VLOOKUP($B$2&amp;"_"&amp;"Imports",Table_EU_PUBL!$A:$AD,X$1,FALSE)),IF($B4="Stock change",VLOOKUP(CONCATENATE($B$2,"_","Ending stocks"),Table_EU_PUBL!$A:$AD,Graph!X$1,FALSE)-VLOOKUP(CONCATENATE($B$2,"_","Ending stocks"),Table_EU_PUBL!$A:$AD,Graph!W$1,FALSE),VLOOKUP($C4,Table_EU_PUBL!$A:$AD,Graph!X$1,FALSE))))</f>
        <v>45.786965210613644</v>
      </c>
      <c r="Y4" s="172">
        <f>(IF($B4="Net trade",((VLOOKUP($B$2&amp;"_"&amp;"Exports",Table_EU_PUBL!$A:$AD,Y$1,FALSE))-VLOOKUP($B$2&amp;"_"&amp;"Imports",Table_EU_PUBL!$A:$AD,Y$1,FALSE)),IF($B4="Stock change",VLOOKUP(CONCATENATE($B$2,"_","Ending stocks"),Table_EU_PUBL!$A:$AD,Graph!Y$1,FALSE)-VLOOKUP(CONCATENATE($B$2,"_","Ending stocks"),Table_EU_PUBL!$A:$AD,Graph!X$1,FALSE),VLOOKUP($C4,Table_EU_PUBL!$A:$AD,Graph!Y$1,FALSE))))</f>
        <v>46.14728612098704</v>
      </c>
      <c r="Z4" s="172">
        <f>(IF($B4="Net trade",((VLOOKUP($B$2&amp;"_"&amp;"Exports",Table_EU_PUBL!$A:$AD,Z$1,FALSE))-VLOOKUP($B$2&amp;"_"&amp;"Imports",Table_EU_PUBL!$A:$AD,Z$1,FALSE)),IF($B4="Stock change",VLOOKUP(CONCATENATE($B$2,"_","Ending stocks"),Table_EU_PUBL!$A:$AD,Graph!Z$1,FALSE)-VLOOKUP(CONCATENATE($B$2,"_","Ending stocks"),Table_EU_PUBL!$A:$AD,Graph!Y$1,FALSE),VLOOKUP($C4,Table_EU_PUBL!$A:$AD,Graph!Z$1,FALSE))))</f>
        <v>46.539648616083305</v>
      </c>
      <c r="AA4" s="172">
        <f>(IF($B4="Net trade",((VLOOKUP($B$2&amp;"_"&amp;"Exports",Table_EU_PUBL!$A:$AG,AA$1,FALSE))-VLOOKUP($B$2&amp;"_"&amp;"Imports",Table_EU_PUBL!$A:$AG,AA$1,FALSE)),IF($B4="Stock change",VLOOKUP(CONCATENATE($B$2,"_","Ending stocks"),Table_EU_PUBL!$A:$AG,Graph!AA$1,FALSE)-VLOOKUP(CONCATENATE($B$2,"_","Ending stocks"),Table_EU_PUBL!$A:$AG,Graph!Z$1,FALSE),VLOOKUP($C4,Table_EU_PUBL!$A:$AG,Graph!AA$1,FALSE))))</f>
        <v>46.912427360621287</v>
      </c>
      <c r="AB4" s="172">
        <f>(IF($B4="Net trade",((VLOOKUP($B$2&amp;"_"&amp;"Exports",Table_EU_PUBL!$A:$AG,AB$1,FALSE))-VLOOKUP($B$2&amp;"_"&amp;"Imports",Table_EU_PUBL!$A:$AG,AB$1,FALSE)),IF($B4="Stock change",VLOOKUP(CONCATENATE($B$2,"_","Ending stocks"),Table_EU_PUBL!$A:$AG,Graph!AB$1,FALSE)-VLOOKUP(CONCATENATE($B$2,"_","Ending stocks"),Table_EU_PUBL!$A:$AG,Graph!AA$1,FALSE),VLOOKUP($C4,Table_EU_PUBL!$A:$AG,Graph!AB$1,FALSE))))</f>
        <v>47.31632847943812</v>
      </c>
      <c r="AC4" s="172">
        <f>(IF($B4="Net trade",((VLOOKUP($B$2&amp;"_"&amp;"Exports",Table_EU_PUBL!$A:$AG,AC$1,FALSE))-VLOOKUP($B$2&amp;"_"&amp;"Imports",Table_EU_PUBL!$A:$AG,AC$1,FALSE)),IF($B4="Stock change",VLOOKUP(CONCATENATE($B$2,"_","Ending stocks"),Table_EU_PUBL!$A:$AG,Graph!AC$1,FALSE)-VLOOKUP(CONCATENATE($B$2,"_","Ending stocks"),Table_EU_PUBL!$A:$AG,Graph!AB$1,FALSE),VLOOKUP($C4,Table_EU_PUBL!$A:$AG,Graph!AC$1,FALSE))))</f>
        <v>47.740546795378592</v>
      </c>
    </row>
    <row r="5" spans="1:29" ht="15" customHeight="1" thickBot="1">
      <c r="A5" s="232"/>
      <c r="B5" s="168" t="s">
        <v>26</v>
      </c>
      <c r="C5" s="170" t="str">
        <f t="shared" si="1"/>
        <v>Total cereals_Production</v>
      </c>
      <c r="D5" s="172">
        <f>(IF($B5="Net trade",((VLOOKUP($B$2&amp;"_"&amp;"Exports",Table_EU_PUBL!$A:$AD,D$1,FALSE))-VLOOKUP($B$2&amp;"_"&amp;"Imports",Table_EU_PUBL!$A:$AD,D$1,FALSE)),IF($B5="Stock change","",VLOOKUP($C5,Table_EU_PUBL!$A:$AD,Graph!D$1,FALSE))))</f>
        <v>260.27597999999995</v>
      </c>
      <c r="E5" s="172">
        <f>(IF($B5="Net trade",((VLOOKUP($B$2&amp;"_"&amp;"Exports",Table_EU_PUBL!$A:$AD,E$1,FALSE))-VLOOKUP($B$2&amp;"_"&amp;"Imports",Table_EU_PUBL!$A:$AD,E$1,FALSE)),IF($B5="Stock change",VLOOKUP(CONCATENATE($B$2,"_","Ending stocks"),Table_EU_PUBL!$A:$AD,Graph!E$1,FALSE)-VLOOKUP(CONCATENATE($B$2,"_","Ending stocks"),Table_EU_PUBL!$A:$AD,Graph!D$1,FALSE),VLOOKUP($C5,Table_EU_PUBL!$A:$AD,Graph!E$1,FALSE))))</f>
        <v>270.82366999999999</v>
      </c>
      <c r="F5" s="172">
        <f>(IF($B5="Net trade",((VLOOKUP($B$2&amp;"_"&amp;"Exports",Table_EU_PUBL!$A:$AD,F$1,FALSE))-VLOOKUP($B$2&amp;"_"&amp;"Imports",Table_EU_PUBL!$A:$AD,F$1,FALSE)),IF($B5="Stock change",VLOOKUP(CONCATENATE($B$2,"_","Ending stocks"),Table_EU_PUBL!$A:$AD,Graph!F$1,FALSE)-VLOOKUP(CONCATENATE($B$2,"_","Ending stocks"),Table_EU_PUBL!$A:$AD,Graph!E$1,FALSE),VLOOKUP($C5,Table_EU_PUBL!$A:$AD,Graph!F$1,FALSE))))</f>
        <v>261.68945000000002</v>
      </c>
      <c r="G5" s="172">
        <f>(IF($B5="Net trade",((VLOOKUP($B$2&amp;"_"&amp;"Exports",Table_EU_PUBL!$A:$AD,G$1,FALSE))-VLOOKUP($B$2&amp;"_"&amp;"Imports",Table_EU_PUBL!$A:$AD,G$1,FALSE)),IF($B5="Stock change",VLOOKUP(CONCATENATE($B$2,"_","Ending stocks"),Table_EU_PUBL!$A:$AD,Graph!G$1,FALSE)-VLOOKUP(CONCATENATE($B$2,"_","Ending stocks"),Table_EU_PUBL!$A:$AD,Graph!F$1,FALSE),VLOOKUP($C5,Table_EU_PUBL!$A:$AD,Graph!G$1,FALSE))))</f>
        <v>286.11988999999994</v>
      </c>
      <c r="H5" s="172">
        <f>(IF($B5="Net trade",((VLOOKUP($B$2&amp;"_"&amp;"Exports",Table_EU_PUBL!$A:$AD,H$1,FALSE))-VLOOKUP($B$2&amp;"_"&amp;"Imports",Table_EU_PUBL!$A:$AD,H$1,FALSE)),IF($B5="Stock change",VLOOKUP(CONCATENATE($B$2,"_","Ending stocks"),Table_EU_PUBL!$A:$AD,Graph!H$1,FALSE)-VLOOKUP(CONCATENATE($B$2,"_","Ending stocks"),Table_EU_PUBL!$A:$AD,Graph!G$1,FALSE),VLOOKUP($C5,Table_EU_PUBL!$A:$AD,Graph!H$1,FALSE))))</f>
        <v>306.21860000000004</v>
      </c>
      <c r="I5" s="172">
        <f>(IF($B5="Net trade",((VLOOKUP($B$2&amp;"_"&amp;"Exports",Table_EU_PUBL!$A:$AD,I$1,FALSE))-VLOOKUP($B$2&amp;"_"&amp;"Imports",Table_EU_PUBL!$A:$AD,I$1,FALSE)),IF($B5="Stock change",VLOOKUP(CONCATENATE($B$2,"_","Ending stocks"),Table_EU_PUBL!$A:$AD,Graph!I$1,FALSE)-VLOOKUP(CONCATENATE($B$2,"_","Ending stocks"),Table_EU_PUBL!$A:$AD,Graph!H$1,FALSE),VLOOKUP($C5,Table_EU_PUBL!$A:$AD,Graph!I$1,FALSE))))</f>
        <v>289.25973999999997</v>
      </c>
      <c r="J5" s="172">
        <f>(IF($B5="Net trade",((VLOOKUP($B$2&amp;"_"&amp;"Exports",Table_EU_PUBL!$A:$AD,J$1,FALSE))-VLOOKUP($B$2&amp;"_"&amp;"Imports",Table_EU_PUBL!$A:$AD,J$1,FALSE)),IF($B5="Stock change",VLOOKUP(CONCATENATE($B$2,"_","Ending stocks"),Table_EU_PUBL!$A:$AD,Graph!J$1,FALSE)-VLOOKUP(CONCATENATE($B$2,"_","Ending stocks"),Table_EU_PUBL!$A:$AD,Graph!I$1,FALSE),VLOOKUP($C5,Table_EU_PUBL!$A:$AD,Graph!J$1,FALSE))))</f>
        <v>277.79192115303584</v>
      </c>
      <c r="K5" s="172">
        <f>(IF($B5="Net trade",((VLOOKUP($B$2&amp;"_"&amp;"Exports",Table_EU_PUBL!$A:$AD,K$1,FALSE))-VLOOKUP($B$2&amp;"_"&amp;"Imports",Table_EU_PUBL!$A:$AD,K$1,FALSE)),IF($B5="Stock change",VLOOKUP(CONCATENATE($B$2,"_","Ending stocks"),Table_EU_PUBL!$A:$AD,Graph!K$1,FALSE)-VLOOKUP(CONCATENATE($B$2,"_","Ending stocks"),Table_EU_PUBL!$A:$AD,Graph!J$1,FALSE),VLOOKUP($C5,Table_EU_PUBL!$A:$AD,Graph!K$1,FALSE))))</f>
        <v>284.96736792579952</v>
      </c>
      <c r="L5" s="172">
        <f>(IF($B5="Net trade",((VLOOKUP($B$2&amp;"_"&amp;"Exports",Table_EU_PUBL!$A:$AD,L$1,FALSE))-VLOOKUP($B$2&amp;"_"&amp;"Imports",Table_EU_PUBL!$A:$AD,L$1,FALSE)),IF($B5="Stock change",VLOOKUP(CONCATENATE($B$2,"_","Ending stocks"),Table_EU_PUBL!$A:$AD,Graph!L$1,FALSE)-VLOOKUP(CONCATENATE($B$2,"_","Ending stocks"),Table_EU_PUBL!$A:$AD,Graph!K$1,FALSE),VLOOKUP($C5,Table_EU_PUBL!$A:$AD,Graph!L$1,FALSE))))</f>
        <v>271.2972966701285</v>
      </c>
      <c r="M5" s="172">
        <f>(IF($B5="Net trade",((VLOOKUP($B$2&amp;"_"&amp;"Exports",Table_EU_PUBL!$A:$AD,M$1,FALSE))-VLOOKUP($B$2&amp;"_"&amp;"Imports",Table_EU_PUBL!$A:$AD,M$1,FALSE)),IF($B5="Stock change",VLOOKUP(CONCATENATE($B$2,"_","Ending stocks"),Table_EU_PUBL!$A:$AD,Graph!M$1,FALSE)-VLOOKUP(CONCATENATE($B$2,"_","Ending stocks"),Table_EU_PUBL!$A:$AD,Graph!L$1,FALSE),VLOOKUP($C5,Table_EU_PUBL!$A:$AD,Graph!M$1,FALSE))))</f>
        <v>297.08904311916137</v>
      </c>
      <c r="N5" s="172">
        <f>(IF($B5="Net trade",((VLOOKUP($B$2&amp;"_"&amp;"Exports",Table_EU_PUBL!$A:$AD,N$1,FALSE))-VLOOKUP($B$2&amp;"_"&amp;"Imports",Table_EU_PUBL!$A:$AD,N$1,FALSE)),IF($B5="Stock change",VLOOKUP(CONCATENATE($B$2,"_","Ending stocks"),Table_EU_PUBL!$A:$AD,Graph!N$1,FALSE)-VLOOKUP(CONCATENATE($B$2,"_","Ending stocks"),Table_EU_PUBL!$A:$AD,Graph!M$1,FALSE),VLOOKUP($C5,Table_EU_PUBL!$A:$AD,Graph!N$1,FALSE))))</f>
        <v>283.0272642167273</v>
      </c>
      <c r="O5" s="172">
        <f>(IF($B5="Net trade",((VLOOKUP($B$2&amp;"_"&amp;"Exports",Table_EU_PUBL!$A:$AD,O$1,FALSE))-VLOOKUP($B$2&amp;"_"&amp;"Imports",Table_EU_PUBL!$A:$AD,O$1,FALSE)),IF($B5="Stock change",VLOOKUP(CONCATENATE($B$2,"_","Ending stocks"),Table_EU_PUBL!$A:$AD,Graph!O$1,FALSE)-VLOOKUP(CONCATENATE($B$2,"_","Ending stocks"),Table_EU_PUBL!$A:$AD,Graph!N$1,FALSE),VLOOKUP($C5,Table_EU_PUBL!$A:$AD,Graph!O$1,FALSE))))</f>
        <v>295.32864959490803</v>
      </c>
      <c r="P5" s="172">
        <f>(IF($B5="Net trade",((VLOOKUP($B$2&amp;"_"&amp;"Exports",Table_EU_PUBL!$A:$AD,P$1,FALSE))-VLOOKUP($B$2&amp;"_"&amp;"Imports",Table_EU_PUBL!$A:$AD,P$1,FALSE)),IF($B5="Stock change",VLOOKUP(CONCATENATE($B$2,"_","Ending stocks"),Table_EU_PUBL!$A:$AD,Graph!P$1,FALSE)-VLOOKUP(CONCATENATE($B$2,"_","Ending stocks"),Table_EU_PUBL!$A:$AD,Graph!O$1,FALSE),VLOOKUP($C5,Table_EU_PUBL!$A:$AD,Graph!P$1,FALSE))))</f>
        <v>269.07356310831835</v>
      </c>
      <c r="Q5" s="172">
        <f>(IF($B5="Net trade",((VLOOKUP($B$2&amp;"_"&amp;"Exports",Table_EU_PUBL!$A:$AD,Q$1,FALSE))-VLOOKUP($B$2&amp;"_"&amp;"Imports",Table_EU_PUBL!$A:$AD,Q$1,FALSE)),IF($B5="Stock change",VLOOKUP(CONCATENATE($B$2,"_","Ending stocks"),Table_EU_PUBL!$A:$AD,Graph!Q$1,FALSE)-VLOOKUP(CONCATENATE($B$2,"_","Ending stocks"),Table_EU_PUBL!$A:$AD,Graph!P$1,FALSE),VLOOKUP($C5,Table_EU_PUBL!$A:$AD,Graph!Q$1,FALSE))))</f>
        <v>272.23674517580639</v>
      </c>
      <c r="R5" s="172">
        <f>(IF($B5="Net trade",((VLOOKUP($B$2&amp;"_"&amp;"Exports",Table_EU_PUBL!$A:$AD,R$1,FALSE))-VLOOKUP($B$2&amp;"_"&amp;"Imports",Table_EU_PUBL!$A:$AD,R$1,FALSE)),IF($B5="Stock change",VLOOKUP(CONCATENATE($B$2,"_","Ending stocks"),Table_EU_PUBL!$A:$AD,Graph!R$1,FALSE)-VLOOKUP(CONCATENATE($B$2,"_","Ending stocks"),Table_EU_PUBL!$A:$AD,Graph!Q$1,FALSE),VLOOKUP($C5,Table_EU_PUBL!$A:$AD,Graph!R$1,FALSE))))</f>
        <v>271.29675886834315</v>
      </c>
      <c r="S5" s="172">
        <f>(IF($B5="Net trade",((VLOOKUP($B$2&amp;"_"&amp;"Exports",Table_EU_PUBL!$A:$AD,S$1,FALSE))-VLOOKUP($B$2&amp;"_"&amp;"Imports",Table_EU_PUBL!$A:$AD,S$1,FALSE)),IF($B5="Stock change",VLOOKUP(CONCATENATE($B$2,"_","Ending stocks"),Table_EU_PUBL!$A:$AD,Graph!S$1,FALSE)-VLOOKUP(CONCATENATE($B$2,"_","Ending stocks"),Table_EU_PUBL!$A:$AD,Graph!R$1,FALSE),VLOOKUP($C5,Table_EU_PUBL!$A:$AD,Graph!S$1,FALSE))))</f>
        <v>271.50449720945812</v>
      </c>
      <c r="T5" s="172">
        <f>(IF($B5="Net trade",((VLOOKUP($B$2&amp;"_"&amp;"Exports",Table_EU_PUBL!$A:$AD,T$1,FALSE))-VLOOKUP($B$2&amp;"_"&amp;"Imports",Table_EU_PUBL!$A:$AD,T$1,FALSE)),IF($B5="Stock change",VLOOKUP(CONCATENATE($B$2,"_","Ending stocks"),Table_EU_PUBL!$A:$AD,Graph!T$1,FALSE)-VLOOKUP(CONCATENATE($B$2,"_","Ending stocks"),Table_EU_PUBL!$A:$AD,Graph!S$1,FALSE),VLOOKUP($C5,Table_EU_PUBL!$A:$AD,Graph!T$1,FALSE))))</f>
        <v>272.27504218399042</v>
      </c>
      <c r="U5" s="172">
        <f>(IF($B5="Net trade",((VLOOKUP($B$2&amp;"_"&amp;"Exports",Table_EU_PUBL!$A:$AD,U$1,FALSE))-VLOOKUP($B$2&amp;"_"&amp;"Imports",Table_EU_PUBL!$A:$AD,U$1,FALSE)),IF($B5="Stock change",VLOOKUP(CONCATENATE($B$2,"_","Ending stocks"),Table_EU_PUBL!$A:$AD,Graph!U$1,FALSE)-VLOOKUP(CONCATENATE($B$2,"_","Ending stocks"),Table_EU_PUBL!$A:$AD,Graph!T$1,FALSE),VLOOKUP($C5,Table_EU_PUBL!$A:$AD,Graph!U$1,FALSE))))</f>
        <v>272.63910686356991</v>
      </c>
      <c r="V5" s="172">
        <f>(IF($B5="Net trade",((VLOOKUP($B$2&amp;"_"&amp;"Exports",Table_EU_PUBL!$A:$AD,V$1,FALSE))-VLOOKUP($B$2&amp;"_"&amp;"Imports",Table_EU_PUBL!$A:$AD,V$1,FALSE)),IF($B5="Stock change",VLOOKUP(CONCATENATE($B$2,"_","Ending stocks"),Table_EU_PUBL!$A:$AD,Graph!V$1,FALSE)-VLOOKUP(CONCATENATE($B$2,"_","Ending stocks"),Table_EU_PUBL!$A:$AD,Graph!U$1,FALSE),VLOOKUP($C5,Table_EU_PUBL!$A:$AD,Graph!V$1,FALSE))))</f>
        <v>272.93038335953361</v>
      </c>
      <c r="W5" s="172">
        <f>(IF($B5="Net trade",((VLOOKUP($B$2&amp;"_"&amp;"Exports",Table_EU_PUBL!$A:$AD,W$1,FALSE))-VLOOKUP($B$2&amp;"_"&amp;"Imports",Table_EU_PUBL!$A:$AD,W$1,FALSE)),IF($B5="Stock change",VLOOKUP(CONCATENATE($B$2,"_","Ending stocks"),Table_EU_PUBL!$A:$AD,Graph!W$1,FALSE)-VLOOKUP(CONCATENATE($B$2,"_","Ending stocks"),Table_EU_PUBL!$A:$AD,Graph!V$1,FALSE),VLOOKUP($C5,Table_EU_PUBL!$A:$AD,Graph!W$1,FALSE))))</f>
        <v>273.09451390607649</v>
      </c>
      <c r="X5" s="172">
        <f>(IF($B5="Net trade",((VLOOKUP($B$2&amp;"_"&amp;"Exports",Table_EU_PUBL!$A:$AD,X$1,FALSE))-VLOOKUP($B$2&amp;"_"&amp;"Imports",Table_EU_PUBL!$A:$AD,X$1,FALSE)),IF($B5="Stock change",VLOOKUP(CONCATENATE($B$2,"_","Ending stocks"),Table_EU_PUBL!$A:$AD,Graph!X$1,FALSE)-VLOOKUP(CONCATENATE($B$2,"_","Ending stocks"),Table_EU_PUBL!$A:$AD,Graph!W$1,FALSE),VLOOKUP($C5,Table_EU_PUBL!$A:$AD,Graph!X$1,FALSE))))</f>
        <v>273.22420855452657</v>
      </c>
      <c r="Y5" s="172">
        <f>(IF($B5="Net trade",((VLOOKUP($B$2&amp;"_"&amp;"Exports",Table_EU_PUBL!$A:$AD,Y$1,FALSE))-VLOOKUP($B$2&amp;"_"&amp;"Imports",Table_EU_PUBL!$A:$AD,Y$1,FALSE)),IF($B5="Stock change",VLOOKUP(CONCATENATE($B$2,"_","Ending stocks"),Table_EU_PUBL!$A:$AD,Graph!Y$1,FALSE)-VLOOKUP(CONCATENATE($B$2,"_","Ending stocks"),Table_EU_PUBL!$A:$AD,Graph!X$1,FALSE),VLOOKUP($C5,Table_EU_PUBL!$A:$AD,Graph!Y$1,FALSE))))</f>
        <v>273.32263423230387</v>
      </c>
      <c r="Z5" s="172">
        <f>(IF($B5="Net trade",((VLOOKUP($B$2&amp;"_"&amp;"Exports",Table_EU_PUBL!$A:$AD,Z$1,FALSE))-VLOOKUP($B$2&amp;"_"&amp;"Imports",Table_EU_PUBL!$A:$AD,Z$1,FALSE)),IF($B5="Stock change",VLOOKUP(CONCATENATE($B$2,"_","Ending stocks"),Table_EU_PUBL!$A:$AD,Graph!Z$1,FALSE)-VLOOKUP(CONCATENATE($B$2,"_","Ending stocks"),Table_EU_PUBL!$A:$AD,Graph!Y$1,FALSE),VLOOKUP($C5,Table_EU_PUBL!$A:$AD,Graph!Z$1,FALSE))))</f>
        <v>273.40576029021565</v>
      </c>
      <c r="AA5" s="172">
        <f>(IF($B5="Net trade",((VLOOKUP($B$2&amp;"_"&amp;"Exports",Table_EU_PUBL!$A:$AG,AA$1,FALSE))-VLOOKUP($B$2&amp;"_"&amp;"Imports",Table_EU_PUBL!$A:$AG,AA$1,FALSE)),IF($B5="Stock change",VLOOKUP(CONCATENATE($B$2,"_","Ending stocks"),Table_EU_PUBL!$A:$AG,Graph!AA$1,FALSE)-VLOOKUP(CONCATENATE($B$2,"_","Ending stocks"),Table_EU_PUBL!$A:$AG,Graph!Z$1,FALSE),VLOOKUP($C5,Table_EU_PUBL!$A:$AG,Graph!AA$1,FALSE))))</f>
        <v>273.50677965292766</v>
      </c>
      <c r="AB5" s="172">
        <f>(IF($B5="Net trade",((VLOOKUP($B$2&amp;"_"&amp;"Exports",Table_EU_PUBL!$A:$AG,AB$1,FALSE))-VLOOKUP($B$2&amp;"_"&amp;"Imports",Table_EU_PUBL!$A:$AG,AB$1,FALSE)),IF($B5="Stock change",VLOOKUP(CONCATENATE($B$2,"_","Ending stocks"),Table_EU_PUBL!$A:$AG,Graph!AB$1,FALSE)-VLOOKUP(CONCATENATE($B$2,"_","Ending stocks"),Table_EU_PUBL!$A:$AG,Graph!AA$1,FALSE),VLOOKUP($C5,Table_EU_PUBL!$A:$AG,Graph!AB$1,FALSE))))</f>
        <v>273.63314091559971</v>
      </c>
      <c r="AC5" s="172">
        <f>(IF($B5="Net trade",((VLOOKUP($B$2&amp;"_"&amp;"Exports",Table_EU_PUBL!$A:$AG,AC$1,FALSE))-VLOOKUP($B$2&amp;"_"&amp;"Imports",Table_EU_PUBL!$A:$AG,AC$1,FALSE)),IF($B5="Stock change",VLOOKUP(CONCATENATE($B$2,"_","Ending stocks"),Table_EU_PUBL!$A:$AG,Graph!AC$1,FALSE)-VLOOKUP(CONCATENATE($B$2,"_","Ending stocks"),Table_EU_PUBL!$A:$AG,Graph!AB$1,FALSE),VLOOKUP($C5,Table_EU_PUBL!$A:$AG,Graph!AC$1,FALSE))))</f>
        <v>273.76063078725861</v>
      </c>
    </row>
    <row r="6" spans="1:29" ht="15" customHeight="1" thickBot="1">
      <c r="A6" s="232"/>
      <c r="B6" s="168" t="s">
        <v>6</v>
      </c>
      <c r="C6" s="170" t="str">
        <f t="shared" si="1"/>
        <v>Total cereals_Beginning stocks</v>
      </c>
      <c r="D6" s="172">
        <f>(IF($B6="Net trade",((VLOOKUP($B$2&amp;"_"&amp;"Exports",Table_EU_PUBL!$A:$AD,D$1,FALSE))-VLOOKUP($B$2&amp;"_"&amp;"Imports",Table_EU_PUBL!$A:$AD,D$1,FALSE)),IF($B6="Stock change","",VLOOKUP($C6,Table_EU_PUBL!$A:$AD,Graph!D$1,FALSE))))</f>
        <v>48.145004913304909</v>
      </c>
      <c r="E6" s="172">
        <f>(IF($B6="Net trade",((VLOOKUP($B$2&amp;"_"&amp;"Exports",Table_EU_PUBL!$A:$AD,E$1,FALSE))-VLOOKUP($B$2&amp;"_"&amp;"Imports",Table_EU_PUBL!$A:$AD,E$1,FALSE)),IF($B6="Stock change",VLOOKUP(CONCATENATE($B$2,"_","Ending stocks"),Table_EU_PUBL!$A:$AD,Graph!E$1,FALSE)-VLOOKUP(CONCATENATE($B$2,"_","Ending stocks"),Table_EU_PUBL!$A:$AD,Graph!D$1,FALSE),VLOOKUP($C6,Table_EU_PUBL!$A:$AD,Graph!E$1,FALSE))))</f>
        <v>31.98962631516881</v>
      </c>
      <c r="F6" s="172">
        <f>(IF($B6="Net trade",((VLOOKUP($B$2&amp;"_"&amp;"Exports",Table_EU_PUBL!$A:$AD,F$1,FALSE))-VLOOKUP($B$2&amp;"_"&amp;"Imports",Table_EU_PUBL!$A:$AD,F$1,FALSE)),IF($B6="Stock change",VLOOKUP(CONCATENATE($B$2,"_","Ending stocks"),Table_EU_PUBL!$A:$AD,Graph!F$1,FALSE)-VLOOKUP(CONCATENATE($B$2,"_","Ending stocks"),Table_EU_PUBL!$A:$AD,Graph!E$1,FALSE),VLOOKUP($C6,Table_EU_PUBL!$A:$AD,Graph!F$1,FALSE))))</f>
        <v>34.692670334654963</v>
      </c>
      <c r="G6" s="172">
        <f>(IF($B6="Net trade",((VLOOKUP($B$2&amp;"_"&amp;"Exports",Table_EU_PUBL!$A:$AD,G$1,FALSE))-VLOOKUP($B$2&amp;"_"&amp;"Imports",Table_EU_PUBL!$A:$AD,G$1,FALSE)),IF($B6="Stock change",VLOOKUP(CONCATENATE($B$2,"_","Ending stocks"),Table_EU_PUBL!$A:$AD,Graph!G$1,FALSE)-VLOOKUP(CONCATENATE($B$2,"_","Ending stocks"),Table_EU_PUBL!$A:$AD,Graph!F$1,FALSE),VLOOKUP($C6,Table_EU_PUBL!$A:$AD,Graph!G$1,FALSE))))</f>
        <v>23.444394643196148</v>
      </c>
      <c r="H6" s="172">
        <f>(IF($B6="Net trade",((VLOOKUP($B$2&amp;"_"&amp;"Exports",Table_EU_PUBL!$A:$AD,H$1,FALSE))-VLOOKUP($B$2&amp;"_"&amp;"Imports",Table_EU_PUBL!$A:$AD,H$1,FALSE)),IF($B6="Stock change",VLOOKUP(CONCATENATE($B$2,"_","Ending stocks"),Table_EU_PUBL!$A:$AD,Graph!H$1,FALSE)-VLOOKUP(CONCATENATE($B$2,"_","Ending stocks"),Table_EU_PUBL!$A:$AD,Graph!G$1,FALSE),VLOOKUP($C6,Table_EU_PUBL!$A:$AD,Graph!H$1,FALSE))))</f>
        <v>28.954323481345195</v>
      </c>
      <c r="I6" s="172">
        <f>(IF($B6="Net trade",((VLOOKUP($B$2&amp;"_"&amp;"Exports",Table_EU_PUBL!$A:$AD,I$1,FALSE))-VLOOKUP($B$2&amp;"_"&amp;"Imports",Table_EU_PUBL!$A:$AD,I$1,FALSE)),IF($B6="Stock change",VLOOKUP(CONCATENATE($B$2,"_","Ending stocks"),Table_EU_PUBL!$A:$AD,Graph!I$1,FALSE)-VLOOKUP(CONCATENATE($B$2,"_","Ending stocks"),Table_EU_PUBL!$A:$AD,Graph!H$1,FALSE),VLOOKUP($C6,Table_EU_PUBL!$A:$AD,Graph!I$1,FALSE))))</f>
        <v>36.61646539838506</v>
      </c>
      <c r="J6" s="172">
        <f>(IF($B6="Net trade",((VLOOKUP($B$2&amp;"_"&amp;"Exports",Table_EU_PUBL!$A:$AD,J$1,FALSE))-VLOOKUP($B$2&amp;"_"&amp;"Imports",Table_EU_PUBL!$A:$AD,J$1,FALSE)),IF($B6="Stock change",VLOOKUP(CONCATENATE($B$2,"_","Ending stocks"),Table_EU_PUBL!$A:$AD,Graph!J$1,FALSE)-VLOOKUP(CONCATENATE($B$2,"_","Ending stocks"),Table_EU_PUBL!$A:$AD,Graph!I$1,FALSE),VLOOKUP($C6,Table_EU_PUBL!$A:$AD,Graph!J$1,FALSE))))</f>
        <v>33.502232719965427</v>
      </c>
      <c r="K6" s="172">
        <f>(IF($B6="Net trade",((VLOOKUP($B$2&amp;"_"&amp;"Exports",Table_EU_PUBL!$A:$AD,K$1,FALSE))-VLOOKUP($B$2&amp;"_"&amp;"Imports",Table_EU_PUBL!$A:$AD,K$1,FALSE)),IF($B6="Stock change",VLOOKUP(CONCATENATE($B$2,"_","Ending stocks"),Table_EU_PUBL!$A:$AD,Graph!K$1,FALSE)-VLOOKUP(CONCATENATE($B$2,"_","Ending stocks"),Table_EU_PUBL!$A:$AD,Graph!J$1,FALSE),VLOOKUP($C6,Table_EU_PUBL!$A:$AD,Graph!K$1,FALSE))))</f>
        <v>29.12787583053013</v>
      </c>
      <c r="L6" s="172">
        <f>(IF($B6="Net trade",((VLOOKUP($B$2&amp;"_"&amp;"Exports",Table_EU_PUBL!$A:$AD,L$1,FALSE))-VLOOKUP($B$2&amp;"_"&amp;"Imports",Table_EU_PUBL!$A:$AD,L$1,FALSE)),IF($B6="Stock change",VLOOKUP(CONCATENATE($B$2,"_","Ending stocks"),Table_EU_PUBL!$A:$AD,Graph!L$1,FALSE)-VLOOKUP(CONCATENATE($B$2,"_","Ending stocks"),Table_EU_PUBL!$A:$AD,Graph!K$1,FALSE),VLOOKUP($C6,Table_EU_PUBL!$A:$AD,Graph!L$1,FALSE))))</f>
        <v>38.165938423954941</v>
      </c>
      <c r="M6" s="172">
        <f>(IF($B6="Net trade",((VLOOKUP($B$2&amp;"_"&amp;"Exports",Table_EU_PUBL!$A:$AD,M$1,FALSE))-VLOOKUP($B$2&amp;"_"&amp;"Imports",Table_EU_PUBL!$A:$AD,M$1,FALSE)),IF($B6="Stock change",VLOOKUP(CONCATENATE($B$2,"_","Ending stocks"),Table_EU_PUBL!$A:$AD,Graph!M$1,FALSE)-VLOOKUP(CONCATENATE($B$2,"_","Ending stocks"),Table_EU_PUBL!$A:$AD,Graph!L$1,FALSE),VLOOKUP($C6,Table_EU_PUBL!$A:$AD,Graph!M$1,FALSE))))</f>
        <v>37.717388059144547</v>
      </c>
      <c r="N6" s="172">
        <f>(IF($B6="Net trade",((VLOOKUP($B$2&amp;"_"&amp;"Exports",Table_EU_PUBL!$A:$AD,N$1,FALSE))-VLOOKUP($B$2&amp;"_"&amp;"Imports",Table_EU_PUBL!$A:$AD,N$1,FALSE)),IF($B6="Stock change",VLOOKUP(CONCATENATE($B$2,"_","Ending stocks"),Table_EU_PUBL!$A:$AD,Graph!N$1,FALSE)-VLOOKUP(CONCATENATE($B$2,"_","Ending stocks"),Table_EU_PUBL!$A:$AD,Graph!M$1,FALSE),VLOOKUP($C6,Table_EU_PUBL!$A:$AD,Graph!N$1,FALSE))))</f>
        <v>38.701274189157758</v>
      </c>
      <c r="O6" s="172">
        <f>(IF($B6="Net trade",((VLOOKUP($B$2&amp;"_"&amp;"Exports",Table_EU_PUBL!$A:$AD,O$1,FALSE))-VLOOKUP($B$2&amp;"_"&amp;"Imports",Table_EU_PUBL!$A:$AD,O$1,FALSE)),IF($B6="Stock change",VLOOKUP(CONCATENATE($B$2,"_","Ending stocks"),Table_EU_PUBL!$A:$AD,Graph!O$1,FALSE)-VLOOKUP(CONCATENATE($B$2,"_","Ending stocks"),Table_EU_PUBL!$A:$AD,Graph!N$1,FALSE),VLOOKUP($C6,Table_EU_PUBL!$A:$AD,Graph!O$1,FALSE))))</f>
        <v>37.391565170312177</v>
      </c>
      <c r="P6" s="172">
        <f>(IF($B6="Net trade",((VLOOKUP($B$2&amp;"_"&amp;"Exports",Table_EU_PUBL!$A:$AD,P$1,FALSE))-VLOOKUP($B$2&amp;"_"&amp;"Imports",Table_EU_PUBL!$A:$AD,P$1,FALSE)),IF($B6="Stock change",VLOOKUP(CONCATENATE($B$2,"_","Ending stocks"),Table_EU_PUBL!$A:$AD,Graph!P$1,FALSE)-VLOOKUP(CONCATENATE($B$2,"_","Ending stocks"),Table_EU_PUBL!$A:$AD,Graph!O$1,FALSE),VLOOKUP($C6,Table_EU_PUBL!$A:$AD,Graph!P$1,FALSE))))</f>
        <v>44.243935924460267</v>
      </c>
      <c r="Q6" s="172">
        <f>(IF($B6="Net trade",((VLOOKUP($B$2&amp;"_"&amp;"Exports",Table_EU_PUBL!$A:$AD,Q$1,FALSE))-VLOOKUP($B$2&amp;"_"&amp;"Imports",Table_EU_PUBL!$A:$AD,Q$1,FALSE)),IF($B6="Stock change",VLOOKUP(CONCATENATE($B$2,"_","Ending stocks"),Table_EU_PUBL!$A:$AD,Graph!Q$1,FALSE)-VLOOKUP(CONCATENATE($B$2,"_","Ending stocks"),Table_EU_PUBL!$A:$AD,Graph!P$1,FALSE),VLOOKUP($C6,Table_EU_PUBL!$A:$AD,Graph!Q$1,FALSE))))</f>
        <v>49.184237779531159</v>
      </c>
      <c r="R6" s="172">
        <f>(IF($B6="Net trade",((VLOOKUP($B$2&amp;"_"&amp;"Exports",Table_EU_PUBL!$A:$AD,R$1,FALSE))-VLOOKUP($B$2&amp;"_"&amp;"Imports",Table_EU_PUBL!$A:$AD,R$1,FALSE)),IF($B6="Stock change",VLOOKUP(CONCATENATE($B$2,"_","Ending stocks"),Table_EU_PUBL!$A:$AD,Graph!R$1,FALSE)-VLOOKUP(CONCATENATE($B$2,"_","Ending stocks"),Table_EU_PUBL!$A:$AD,Graph!Q$1,FALSE),VLOOKUP($C6,Table_EU_PUBL!$A:$AD,Graph!R$1,FALSE))))</f>
        <v>44.527432176724702</v>
      </c>
      <c r="S6" s="172">
        <f>(IF($B6="Net trade",((VLOOKUP($B$2&amp;"_"&amp;"Exports",Table_EU_PUBL!$A:$AD,S$1,FALSE))-VLOOKUP($B$2&amp;"_"&amp;"Imports",Table_EU_PUBL!$A:$AD,S$1,FALSE)),IF($B6="Stock change",VLOOKUP(CONCATENATE($B$2,"_","Ending stocks"),Table_EU_PUBL!$A:$AD,Graph!S$1,FALSE)-VLOOKUP(CONCATENATE($B$2,"_","Ending stocks"),Table_EU_PUBL!$A:$AD,Graph!R$1,FALSE),VLOOKUP($C6,Table_EU_PUBL!$A:$AD,Graph!S$1,FALSE))))</f>
        <v>40.013753049453108</v>
      </c>
      <c r="T6" s="172">
        <f>(IF($B6="Net trade",((VLOOKUP($B$2&amp;"_"&amp;"Exports",Table_EU_PUBL!$A:$AD,T$1,FALSE))-VLOOKUP($B$2&amp;"_"&amp;"Imports",Table_EU_PUBL!$A:$AD,T$1,FALSE)),IF($B6="Stock change",VLOOKUP(CONCATENATE($B$2,"_","Ending stocks"),Table_EU_PUBL!$A:$AD,Graph!T$1,FALSE)-VLOOKUP(CONCATENATE($B$2,"_","Ending stocks"),Table_EU_PUBL!$A:$AD,Graph!S$1,FALSE),VLOOKUP($C6,Table_EU_PUBL!$A:$AD,Graph!T$1,FALSE))))</f>
        <v>39.779792766777163</v>
      </c>
      <c r="U6" s="172">
        <f>(IF($B6="Net trade",((VLOOKUP($B$2&amp;"_"&amp;"Exports",Table_EU_PUBL!$A:$AD,U$1,FALSE))-VLOOKUP($B$2&amp;"_"&amp;"Imports",Table_EU_PUBL!$A:$AD,U$1,FALSE)),IF($B6="Stock change",VLOOKUP(CONCATENATE($B$2,"_","Ending stocks"),Table_EU_PUBL!$A:$AD,Graph!U$1,FALSE)-VLOOKUP(CONCATENATE($B$2,"_","Ending stocks"),Table_EU_PUBL!$A:$AD,Graph!T$1,FALSE),VLOOKUP($C6,Table_EU_PUBL!$A:$AD,Graph!U$1,FALSE))))</f>
        <v>39.76324868104922</v>
      </c>
      <c r="V6" s="172">
        <f>(IF($B6="Net trade",((VLOOKUP($B$2&amp;"_"&amp;"Exports",Table_EU_PUBL!$A:$AD,V$1,FALSE))-VLOOKUP($B$2&amp;"_"&amp;"Imports",Table_EU_PUBL!$A:$AD,V$1,FALSE)),IF($B6="Stock change",VLOOKUP(CONCATENATE($B$2,"_","Ending stocks"),Table_EU_PUBL!$A:$AD,Graph!V$1,FALSE)-VLOOKUP(CONCATENATE($B$2,"_","Ending stocks"),Table_EU_PUBL!$A:$AD,Graph!U$1,FALSE),VLOOKUP($C6,Table_EU_PUBL!$A:$AD,Graph!V$1,FALSE))))</f>
        <v>39.748522244867686</v>
      </c>
      <c r="W6" s="172">
        <f>(IF($B6="Net trade",((VLOOKUP($B$2&amp;"_"&amp;"Exports",Table_EU_PUBL!$A:$AD,W$1,FALSE))-VLOOKUP($B$2&amp;"_"&amp;"Imports",Table_EU_PUBL!$A:$AD,W$1,FALSE)),IF($B6="Stock change",VLOOKUP(CONCATENATE($B$2,"_","Ending stocks"),Table_EU_PUBL!$A:$AD,Graph!W$1,FALSE)-VLOOKUP(CONCATENATE($B$2,"_","Ending stocks"),Table_EU_PUBL!$A:$AD,Graph!V$1,FALSE),VLOOKUP($C6,Table_EU_PUBL!$A:$AD,Graph!W$1,FALSE))))</f>
        <v>39.780238227206425</v>
      </c>
      <c r="X6" s="172">
        <f>(IF($B6="Net trade",((VLOOKUP($B$2&amp;"_"&amp;"Exports",Table_EU_PUBL!$A:$AD,X$1,FALSE))-VLOOKUP($B$2&amp;"_"&amp;"Imports",Table_EU_PUBL!$A:$AD,X$1,FALSE)),IF($B6="Stock change",VLOOKUP(CONCATENATE($B$2,"_","Ending stocks"),Table_EU_PUBL!$A:$AD,Graph!X$1,FALSE)-VLOOKUP(CONCATENATE($B$2,"_","Ending stocks"),Table_EU_PUBL!$A:$AD,Graph!W$1,FALSE),VLOOKUP($C6,Table_EU_PUBL!$A:$AD,Graph!X$1,FALSE))))</f>
        <v>39.819088937552706</v>
      </c>
      <c r="Y6" s="172">
        <f>(IF($B6="Net trade",((VLOOKUP($B$2&amp;"_"&amp;"Exports",Table_EU_PUBL!$A:$AD,Y$1,FALSE))-VLOOKUP($B$2&amp;"_"&amp;"Imports",Table_EU_PUBL!$A:$AD,Y$1,FALSE)),IF($B6="Stock change",VLOOKUP(CONCATENATE($B$2,"_","Ending stocks"),Table_EU_PUBL!$A:$AD,Graph!Y$1,FALSE)-VLOOKUP(CONCATENATE($B$2,"_","Ending stocks"),Table_EU_PUBL!$A:$AD,Graph!X$1,FALSE),VLOOKUP($C6,Table_EU_PUBL!$A:$AD,Graph!Y$1,FALSE))))</f>
        <v>39.858280566933715</v>
      </c>
      <c r="Z6" s="172">
        <f>(IF($B6="Net trade",((VLOOKUP($B$2&amp;"_"&amp;"Exports",Table_EU_PUBL!$A:$AD,Z$1,FALSE))-VLOOKUP($B$2&amp;"_"&amp;"Imports",Table_EU_PUBL!$A:$AD,Z$1,FALSE)),IF($B6="Stock change",VLOOKUP(CONCATENATE($B$2,"_","Ending stocks"),Table_EU_PUBL!$A:$AD,Graph!Z$1,FALSE)-VLOOKUP(CONCATENATE($B$2,"_","Ending stocks"),Table_EU_PUBL!$A:$AD,Graph!Y$1,FALSE),VLOOKUP($C6,Table_EU_PUBL!$A:$AD,Graph!Z$1,FALSE))))</f>
        <v>39.877883099212006</v>
      </c>
      <c r="AA6" s="172">
        <f>(IF($B6="Net trade",((VLOOKUP($B$2&amp;"_"&amp;"Exports",Table_EU_PUBL!$A:$AG,AA$1,FALSE))-VLOOKUP($B$2&amp;"_"&amp;"Imports",Table_EU_PUBL!$A:$AG,AA$1,FALSE)),IF($B6="Stock change",VLOOKUP(CONCATENATE($B$2,"_","Ending stocks"),Table_EU_PUBL!$A:$AG,Graph!AA$1,FALSE)-VLOOKUP(CONCATENATE($B$2,"_","Ending stocks"),Table_EU_PUBL!$A:$AG,Graph!Z$1,FALSE),VLOOKUP($C6,Table_EU_PUBL!$A:$AG,Graph!AA$1,FALSE))))</f>
        <v>39.862137717998408</v>
      </c>
      <c r="AB6" s="172">
        <f>(IF($B6="Net trade",((VLOOKUP($B$2&amp;"_"&amp;"Exports",Table_EU_PUBL!$A:$AG,AB$1,FALSE))-VLOOKUP($B$2&amp;"_"&amp;"Imports",Table_EU_PUBL!$A:$AG,AB$1,FALSE)),IF($B6="Stock change",VLOOKUP(CONCATENATE($B$2,"_","Ending stocks"),Table_EU_PUBL!$A:$AG,Graph!AB$1,FALSE)-VLOOKUP(CONCATENATE($B$2,"_","Ending stocks"),Table_EU_PUBL!$A:$AG,Graph!AA$1,FALSE),VLOOKUP($C6,Table_EU_PUBL!$A:$AG,Graph!AB$1,FALSE))))</f>
        <v>39.85109921384452</v>
      </c>
      <c r="AC6" s="172">
        <f>(IF($B6="Net trade",((VLOOKUP($B$2&amp;"_"&amp;"Exports",Table_EU_PUBL!$A:$AG,AC$1,FALSE))-VLOOKUP($B$2&amp;"_"&amp;"Imports",Table_EU_PUBL!$A:$AG,AC$1,FALSE)),IF($B6="Stock change",VLOOKUP(CONCATENATE($B$2,"_","Ending stocks"),Table_EU_PUBL!$A:$AG,Graph!AC$1,FALSE)-VLOOKUP(CONCATENATE($B$2,"_","Ending stocks"),Table_EU_PUBL!$A:$AG,Graph!AB$1,FALSE),VLOOKUP($C6,Table_EU_PUBL!$A:$AG,Graph!AC$1,FALSE))))</f>
        <v>39.841596222634038</v>
      </c>
    </row>
    <row r="7" spans="1:29" ht="15" customHeight="1" thickBot="1">
      <c r="A7" s="232"/>
      <c r="B7" s="168" t="s">
        <v>7</v>
      </c>
      <c r="C7" s="170" t="str">
        <f t="shared" si="1"/>
        <v>Total cereals_Ending stocks</v>
      </c>
      <c r="D7" s="172">
        <f>(IF($B7="Net trade",((VLOOKUP($B$2&amp;"_"&amp;"Exports",Table_EU_PUBL!$A:$AD,D$1,FALSE))-VLOOKUP($B$2&amp;"_"&amp;"Imports",Table_EU_PUBL!$A:$AD,D$1,FALSE)),IF($B7="Stock change","",VLOOKUP($C7,Table_EU_PUBL!$A:$AD,Graph!D$1,FALSE))))</f>
        <v>31.98962631516881</v>
      </c>
      <c r="E7" s="172">
        <f>(IF($B7="Net trade",((VLOOKUP($B$2&amp;"_"&amp;"Exports",Table_EU_PUBL!$A:$AD,E$1,FALSE))-VLOOKUP($B$2&amp;"_"&amp;"Imports",Table_EU_PUBL!$A:$AD,E$1,FALSE)),IF($B7="Stock change",VLOOKUP(CONCATENATE($B$2,"_","Ending stocks"),Table_EU_PUBL!$A:$AD,Graph!E$1,FALSE)-VLOOKUP(CONCATENATE($B$2,"_","Ending stocks"),Table_EU_PUBL!$A:$AD,Graph!D$1,FALSE),VLOOKUP($C7,Table_EU_PUBL!$A:$AD,Graph!E$1,FALSE))))</f>
        <v>34.692670334654963</v>
      </c>
      <c r="F7" s="172">
        <f>(IF($B7="Net trade",((VLOOKUP($B$2&amp;"_"&amp;"Exports",Table_EU_PUBL!$A:$AD,F$1,FALSE))-VLOOKUP($B$2&amp;"_"&amp;"Imports",Table_EU_PUBL!$A:$AD,F$1,FALSE)),IF($B7="Stock change",VLOOKUP(CONCATENATE($B$2,"_","Ending stocks"),Table_EU_PUBL!$A:$AD,Graph!F$1,FALSE)-VLOOKUP(CONCATENATE($B$2,"_","Ending stocks"),Table_EU_PUBL!$A:$AD,Graph!E$1,FALSE),VLOOKUP($C7,Table_EU_PUBL!$A:$AD,Graph!F$1,FALSE))))</f>
        <v>23.444394643196148</v>
      </c>
      <c r="G7" s="172">
        <f>(IF($B7="Net trade",((VLOOKUP($B$2&amp;"_"&amp;"Exports",Table_EU_PUBL!$A:$AD,G$1,FALSE))-VLOOKUP($B$2&amp;"_"&amp;"Imports",Table_EU_PUBL!$A:$AD,G$1,FALSE)),IF($B7="Stock change",VLOOKUP(CONCATENATE($B$2,"_","Ending stocks"),Table_EU_PUBL!$A:$AD,Graph!G$1,FALSE)-VLOOKUP(CONCATENATE($B$2,"_","Ending stocks"),Table_EU_PUBL!$A:$AD,Graph!F$1,FALSE),VLOOKUP($C7,Table_EU_PUBL!$A:$AD,Graph!G$1,FALSE))))</f>
        <v>28.954323481345195</v>
      </c>
      <c r="H7" s="172">
        <f>(IF($B7="Net trade",((VLOOKUP($B$2&amp;"_"&amp;"Exports",Table_EU_PUBL!$A:$AD,H$1,FALSE))-VLOOKUP($B$2&amp;"_"&amp;"Imports",Table_EU_PUBL!$A:$AD,H$1,FALSE)),IF($B7="Stock change",VLOOKUP(CONCATENATE($B$2,"_","Ending stocks"),Table_EU_PUBL!$A:$AD,Graph!H$1,FALSE)-VLOOKUP(CONCATENATE($B$2,"_","Ending stocks"),Table_EU_PUBL!$A:$AD,Graph!G$1,FALSE),VLOOKUP($C7,Table_EU_PUBL!$A:$AD,Graph!H$1,FALSE))))</f>
        <v>36.61646539838506</v>
      </c>
      <c r="I7" s="172">
        <f>(IF($B7="Net trade",((VLOOKUP($B$2&amp;"_"&amp;"Exports",Table_EU_PUBL!$A:$AD,I$1,FALSE))-VLOOKUP($B$2&amp;"_"&amp;"Imports",Table_EU_PUBL!$A:$AD,I$1,FALSE)),IF($B7="Stock change",VLOOKUP(CONCATENATE($B$2,"_","Ending stocks"),Table_EU_PUBL!$A:$AD,Graph!I$1,FALSE)-VLOOKUP(CONCATENATE($B$2,"_","Ending stocks"),Table_EU_PUBL!$A:$AD,Graph!H$1,FALSE),VLOOKUP($C7,Table_EU_PUBL!$A:$AD,Graph!I$1,FALSE))))</f>
        <v>33.502232719965427</v>
      </c>
      <c r="J7" s="172">
        <f>(IF($B7="Net trade",((VLOOKUP($B$2&amp;"_"&amp;"Exports",Table_EU_PUBL!$A:$AD,J$1,FALSE))-VLOOKUP($B$2&amp;"_"&amp;"Imports",Table_EU_PUBL!$A:$AD,J$1,FALSE)),IF($B7="Stock change",VLOOKUP(CONCATENATE($B$2,"_","Ending stocks"),Table_EU_PUBL!$A:$AD,Graph!J$1,FALSE)-VLOOKUP(CONCATENATE($B$2,"_","Ending stocks"),Table_EU_PUBL!$A:$AD,Graph!I$1,FALSE),VLOOKUP($C7,Table_EU_PUBL!$A:$AD,Graph!J$1,FALSE))))</f>
        <v>29.12787583053013</v>
      </c>
      <c r="K7" s="172">
        <f>(IF($B7="Net trade",((VLOOKUP($B$2&amp;"_"&amp;"Exports",Table_EU_PUBL!$A:$AD,K$1,FALSE))-VLOOKUP($B$2&amp;"_"&amp;"Imports",Table_EU_PUBL!$A:$AD,K$1,FALSE)),IF($B7="Stock change",VLOOKUP(CONCATENATE($B$2,"_","Ending stocks"),Table_EU_PUBL!$A:$AD,Graph!K$1,FALSE)-VLOOKUP(CONCATENATE($B$2,"_","Ending stocks"),Table_EU_PUBL!$A:$AD,Graph!J$1,FALSE),VLOOKUP($C7,Table_EU_PUBL!$A:$AD,Graph!K$1,FALSE))))</f>
        <v>38.165938423954941</v>
      </c>
      <c r="L7" s="172">
        <f>(IF($B7="Net trade",((VLOOKUP($B$2&amp;"_"&amp;"Exports",Table_EU_PUBL!$A:$AD,L$1,FALSE))-VLOOKUP($B$2&amp;"_"&amp;"Imports",Table_EU_PUBL!$A:$AD,L$1,FALSE)),IF($B7="Stock change",VLOOKUP(CONCATENATE($B$2,"_","Ending stocks"),Table_EU_PUBL!$A:$AD,Graph!L$1,FALSE)-VLOOKUP(CONCATENATE($B$2,"_","Ending stocks"),Table_EU_PUBL!$A:$AD,Graph!K$1,FALSE),VLOOKUP($C7,Table_EU_PUBL!$A:$AD,Graph!L$1,FALSE))))</f>
        <v>37.717388059144547</v>
      </c>
      <c r="M7" s="172">
        <f>(IF($B7="Net trade",((VLOOKUP($B$2&amp;"_"&amp;"Exports",Table_EU_PUBL!$A:$AD,M$1,FALSE))-VLOOKUP($B$2&amp;"_"&amp;"Imports",Table_EU_PUBL!$A:$AD,M$1,FALSE)),IF($B7="Stock change",VLOOKUP(CONCATENATE($B$2,"_","Ending stocks"),Table_EU_PUBL!$A:$AD,Graph!M$1,FALSE)-VLOOKUP(CONCATENATE($B$2,"_","Ending stocks"),Table_EU_PUBL!$A:$AD,Graph!L$1,FALSE),VLOOKUP($C7,Table_EU_PUBL!$A:$AD,Graph!M$1,FALSE))))</f>
        <v>38.701274189157758</v>
      </c>
      <c r="N7" s="172">
        <f>(IF($B7="Net trade",((VLOOKUP($B$2&amp;"_"&amp;"Exports",Table_EU_PUBL!$A:$AD,N$1,FALSE))-VLOOKUP($B$2&amp;"_"&amp;"Imports",Table_EU_PUBL!$A:$AD,N$1,FALSE)),IF($B7="Stock change",VLOOKUP(CONCATENATE($B$2,"_","Ending stocks"),Table_EU_PUBL!$A:$AD,Graph!N$1,FALSE)-VLOOKUP(CONCATENATE($B$2,"_","Ending stocks"),Table_EU_PUBL!$A:$AD,Graph!M$1,FALSE),VLOOKUP($C7,Table_EU_PUBL!$A:$AD,Graph!N$1,FALSE))))</f>
        <v>37.391565170312177</v>
      </c>
      <c r="O7" s="172">
        <f>(IF($B7="Net trade",((VLOOKUP($B$2&amp;"_"&amp;"Exports",Table_EU_PUBL!$A:$AD,O$1,FALSE))-VLOOKUP($B$2&amp;"_"&amp;"Imports",Table_EU_PUBL!$A:$AD,O$1,FALSE)),IF($B7="Stock change",VLOOKUP(CONCATENATE($B$2,"_","Ending stocks"),Table_EU_PUBL!$A:$AD,Graph!O$1,FALSE)-VLOOKUP(CONCATENATE($B$2,"_","Ending stocks"),Table_EU_PUBL!$A:$AD,Graph!N$1,FALSE),VLOOKUP($C7,Table_EU_PUBL!$A:$AD,Graph!O$1,FALSE))))</f>
        <v>44.243935924460267</v>
      </c>
      <c r="P7" s="172">
        <f>(IF($B7="Net trade",((VLOOKUP($B$2&amp;"_"&amp;"Exports",Table_EU_PUBL!$A:$AD,P$1,FALSE))-VLOOKUP($B$2&amp;"_"&amp;"Imports",Table_EU_PUBL!$A:$AD,P$1,FALSE)),IF($B7="Stock change",VLOOKUP(CONCATENATE($B$2,"_","Ending stocks"),Table_EU_PUBL!$A:$AD,Graph!P$1,FALSE)-VLOOKUP(CONCATENATE($B$2,"_","Ending stocks"),Table_EU_PUBL!$A:$AD,Graph!O$1,FALSE),VLOOKUP($C7,Table_EU_PUBL!$A:$AD,Graph!P$1,FALSE))))</f>
        <v>49.184237779531159</v>
      </c>
      <c r="Q7" s="172">
        <f>(IF($B7="Net trade",((VLOOKUP($B$2&amp;"_"&amp;"Exports",Table_EU_PUBL!$A:$AD,Q$1,FALSE))-VLOOKUP($B$2&amp;"_"&amp;"Imports",Table_EU_PUBL!$A:$AD,Q$1,FALSE)),IF($B7="Stock change",VLOOKUP(CONCATENATE($B$2,"_","Ending stocks"),Table_EU_PUBL!$A:$AD,Graph!Q$1,FALSE)-VLOOKUP(CONCATENATE($B$2,"_","Ending stocks"),Table_EU_PUBL!$A:$AD,Graph!P$1,FALSE),VLOOKUP($C7,Table_EU_PUBL!$A:$AD,Graph!Q$1,FALSE))))</f>
        <v>44.527432176724702</v>
      </c>
      <c r="R7" s="172">
        <f>(IF($B7="Net trade",((VLOOKUP($B$2&amp;"_"&amp;"Exports",Table_EU_PUBL!$A:$AD,R$1,FALSE))-VLOOKUP($B$2&amp;"_"&amp;"Imports",Table_EU_PUBL!$A:$AD,R$1,FALSE)),IF($B7="Stock change",VLOOKUP(CONCATENATE($B$2,"_","Ending stocks"),Table_EU_PUBL!$A:$AD,Graph!R$1,FALSE)-VLOOKUP(CONCATENATE($B$2,"_","Ending stocks"),Table_EU_PUBL!$A:$AD,Graph!Q$1,FALSE),VLOOKUP($C7,Table_EU_PUBL!$A:$AD,Graph!R$1,FALSE))))</f>
        <v>40.013753049453108</v>
      </c>
      <c r="S7" s="172">
        <f>(IF($B7="Net trade",((VLOOKUP($B$2&amp;"_"&amp;"Exports",Table_EU_PUBL!$A:$AD,S$1,FALSE))-VLOOKUP($B$2&amp;"_"&amp;"Imports",Table_EU_PUBL!$A:$AD,S$1,FALSE)),IF($B7="Stock change",VLOOKUP(CONCATENATE($B$2,"_","Ending stocks"),Table_EU_PUBL!$A:$AD,Graph!S$1,FALSE)-VLOOKUP(CONCATENATE($B$2,"_","Ending stocks"),Table_EU_PUBL!$A:$AD,Graph!R$1,FALSE),VLOOKUP($C7,Table_EU_PUBL!$A:$AD,Graph!S$1,FALSE))))</f>
        <v>39.779792766777163</v>
      </c>
      <c r="T7" s="172">
        <f>(IF($B7="Net trade",((VLOOKUP($B$2&amp;"_"&amp;"Exports",Table_EU_PUBL!$A:$AD,T$1,FALSE))-VLOOKUP($B$2&amp;"_"&amp;"Imports",Table_EU_PUBL!$A:$AD,T$1,FALSE)),IF($B7="Stock change",VLOOKUP(CONCATENATE($B$2,"_","Ending stocks"),Table_EU_PUBL!$A:$AD,Graph!T$1,FALSE)-VLOOKUP(CONCATENATE($B$2,"_","Ending stocks"),Table_EU_PUBL!$A:$AD,Graph!S$1,FALSE),VLOOKUP($C7,Table_EU_PUBL!$A:$AD,Graph!T$1,FALSE))))</f>
        <v>39.76324868104922</v>
      </c>
      <c r="U7" s="172">
        <f>(IF($B7="Net trade",((VLOOKUP($B$2&amp;"_"&amp;"Exports",Table_EU_PUBL!$A:$AD,U$1,FALSE))-VLOOKUP($B$2&amp;"_"&amp;"Imports",Table_EU_PUBL!$A:$AD,U$1,FALSE)),IF($B7="Stock change",VLOOKUP(CONCATENATE($B$2,"_","Ending stocks"),Table_EU_PUBL!$A:$AD,Graph!U$1,FALSE)-VLOOKUP(CONCATENATE($B$2,"_","Ending stocks"),Table_EU_PUBL!$A:$AD,Graph!T$1,FALSE),VLOOKUP($C7,Table_EU_PUBL!$A:$AD,Graph!U$1,FALSE))))</f>
        <v>39.748522244867686</v>
      </c>
      <c r="V7" s="172">
        <f>(IF($B7="Net trade",((VLOOKUP($B$2&amp;"_"&amp;"Exports",Table_EU_PUBL!$A:$AD,V$1,FALSE))-VLOOKUP($B$2&amp;"_"&amp;"Imports",Table_EU_PUBL!$A:$AD,V$1,FALSE)),IF($B7="Stock change",VLOOKUP(CONCATENATE($B$2,"_","Ending stocks"),Table_EU_PUBL!$A:$AD,Graph!V$1,FALSE)-VLOOKUP(CONCATENATE($B$2,"_","Ending stocks"),Table_EU_PUBL!$A:$AD,Graph!U$1,FALSE),VLOOKUP($C7,Table_EU_PUBL!$A:$AD,Graph!V$1,FALSE))))</f>
        <v>39.780238227206425</v>
      </c>
      <c r="W7" s="172">
        <f>(IF($B7="Net trade",((VLOOKUP($B$2&amp;"_"&amp;"Exports",Table_EU_PUBL!$A:$AD,W$1,FALSE))-VLOOKUP($B$2&amp;"_"&amp;"Imports",Table_EU_PUBL!$A:$AD,W$1,FALSE)),IF($B7="Stock change",VLOOKUP(CONCATENATE($B$2,"_","Ending stocks"),Table_EU_PUBL!$A:$AD,Graph!W$1,FALSE)-VLOOKUP(CONCATENATE($B$2,"_","Ending stocks"),Table_EU_PUBL!$A:$AD,Graph!V$1,FALSE),VLOOKUP($C7,Table_EU_PUBL!$A:$AD,Graph!W$1,FALSE))))</f>
        <v>39.819088937552706</v>
      </c>
      <c r="X7" s="172">
        <f>(IF($B7="Net trade",((VLOOKUP($B$2&amp;"_"&amp;"Exports",Table_EU_PUBL!$A:$AD,X$1,FALSE))-VLOOKUP($B$2&amp;"_"&amp;"Imports",Table_EU_PUBL!$A:$AD,X$1,FALSE)),IF($B7="Stock change",VLOOKUP(CONCATENATE($B$2,"_","Ending stocks"),Table_EU_PUBL!$A:$AD,Graph!X$1,FALSE)-VLOOKUP(CONCATENATE($B$2,"_","Ending stocks"),Table_EU_PUBL!$A:$AD,Graph!W$1,FALSE),VLOOKUP($C7,Table_EU_PUBL!$A:$AD,Graph!X$1,FALSE))))</f>
        <v>39.858280566933715</v>
      </c>
      <c r="Y7" s="172">
        <f>(IF($B7="Net trade",((VLOOKUP($B$2&amp;"_"&amp;"Exports",Table_EU_PUBL!$A:$AD,Y$1,FALSE))-VLOOKUP($B$2&amp;"_"&amp;"Imports",Table_EU_PUBL!$A:$AD,Y$1,FALSE)),IF($B7="Stock change",VLOOKUP(CONCATENATE($B$2,"_","Ending stocks"),Table_EU_PUBL!$A:$AD,Graph!Y$1,FALSE)-VLOOKUP(CONCATENATE($B$2,"_","Ending stocks"),Table_EU_PUBL!$A:$AD,Graph!X$1,FALSE),VLOOKUP($C7,Table_EU_PUBL!$A:$AD,Graph!Y$1,FALSE))))</f>
        <v>39.877883099212006</v>
      </c>
      <c r="Z7" s="172">
        <f>(IF($B7="Net trade",((VLOOKUP($B$2&amp;"_"&amp;"Exports",Table_EU_PUBL!$A:$AD,Z$1,FALSE))-VLOOKUP($B$2&amp;"_"&amp;"Imports",Table_EU_PUBL!$A:$AD,Z$1,FALSE)),IF($B7="Stock change",VLOOKUP(CONCATENATE($B$2,"_","Ending stocks"),Table_EU_PUBL!$A:$AD,Graph!Z$1,FALSE)-VLOOKUP(CONCATENATE($B$2,"_","Ending stocks"),Table_EU_PUBL!$A:$AD,Graph!Y$1,FALSE),VLOOKUP($C7,Table_EU_PUBL!$A:$AD,Graph!Z$1,FALSE))))</f>
        <v>39.862137717998408</v>
      </c>
      <c r="AA7" s="172">
        <f>(IF($B7="Net trade",((VLOOKUP($B$2&amp;"_"&amp;"Exports",Table_EU_PUBL!$A:$AG,AA$1,FALSE))-VLOOKUP($B$2&amp;"_"&amp;"Imports",Table_EU_PUBL!$A:$AG,AA$1,FALSE)),IF($B7="Stock change",VLOOKUP(CONCATENATE($B$2,"_","Ending stocks"),Table_EU_PUBL!$A:$AG,Graph!AA$1,FALSE)-VLOOKUP(CONCATENATE($B$2,"_","Ending stocks"),Table_EU_PUBL!$A:$AG,Graph!Z$1,FALSE),VLOOKUP($C7,Table_EU_PUBL!$A:$AG,Graph!AA$1,FALSE))))</f>
        <v>39.85109921384452</v>
      </c>
      <c r="AB7" s="172">
        <f>(IF($B7="Net trade",((VLOOKUP($B$2&amp;"_"&amp;"Exports",Table_EU_PUBL!$A:$AG,AB$1,FALSE))-VLOOKUP($B$2&amp;"_"&amp;"Imports",Table_EU_PUBL!$A:$AG,AB$1,FALSE)),IF($B7="Stock change",VLOOKUP(CONCATENATE($B$2,"_","Ending stocks"),Table_EU_PUBL!$A:$AG,Graph!AB$1,FALSE)-VLOOKUP(CONCATENATE($B$2,"_","Ending stocks"),Table_EU_PUBL!$A:$AG,Graph!AA$1,FALSE),VLOOKUP($C7,Table_EU_PUBL!$A:$AG,Graph!AB$1,FALSE))))</f>
        <v>39.841596222634038</v>
      </c>
      <c r="AC7" s="172">
        <f>(IF($B7="Net trade",((VLOOKUP($B$2&amp;"_"&amp;"Exports",Table_EU_PUBL!$A:$AG,AC$1,FALSE))-VLOOKUP($B$2&amp;"_"&amp;"Imports",Table_EU_PUBL!$A:$AG,AC$1,FALSE)),IF($B7="Stock change",VLOOKUP(CONCATENATE($B$2,"_","Ending stocks"),Table_EU_PUBL!$A:$AG,Graph!AC$1,FALSE)-VLOOKUP(CONCATENATE($B$2,"_","Ending stocks"),Table_EU_PUBL!$A:$AG,Graph!AB$1,FALSE),VLOOKUP($C7,Table_EU_PUBL!$A:$AG,Graph!AC$1,FALSE))))</f>
        <v>39.835747816827691</v>
      </c>
    </row>
    <row r="9" spans="1:29">
      <c r="B9" s="180" t="s">
        <v>248</v>
      </c>
      <c r="D9" s="171">
        <f>D3/D6*100</f>
        <v>32.250330132813261</v>
      </c>
      <c r="E9" s="171">
        <f t="shared" ref="E9:Y9" si="2">E3/E6*100</f>
        <v>51.568251802859322</v>
      </c>
      <c r="F9" s="171">
        <f t="shared" si="2"/>
        <v>49.174187179701477</v>
      </c>
      <c r="G9" s="171">
        <f t="shared" si="2"/>
        <v>82.065883985550641</v>
      </c>
      <c r="H9" s="171">
        <f t="shared" si="2"/>
        <v>58.940045813866618</v>
      </c>
      <c r="I9" s="171">
        <f t="shared" si="2"/>
        <v>64.028622159237742</v>
      </c>
      <c r="J9" s="171">
        <f t="shared" si="2"/>
        <v>61.2966702119583</v>
      </c>
      <c r="K9" s="171">
        <f t="shared" si="2"/>
        <v>85.963415820920446</v>
      </c>
      <c r="L9" s="171">
        <f t="shared" si="2"/>
        <v>79.006865053458114</v>
      </c>
      <c r="M9" s="171">
        <f t="shared" si="2"/>
        <v>68.532441155434185</v>
      </c>
      <c r="N9" s="171">
        <f t="shared" si="2"/>
        <v>54.397049660700468</v>
      </c>
      <c r="O9" s="171">
        <f t="shared" si="2"/>
        <v>59.565394873289947</v>
      </c>
      <c r="P9" s="171">
        <f t="shared" si="2"/>
        <v>91.02003652829687</v>
      </c>
      <c r="Q9" s="171">
        <f t="shared" si="2"/>
        <v>68.193202048478938</v>
      </c>
      <c r="R9" s="171">
        <f t="shared" si="2"/>
        <v>70.016292400597564</v>
      </c>
      <c r="S9" s="171">
        <f t="shared" si="2"/>
        <v>70.79435615445999</v>
      </c>
      <c r="T9" s="171">
        <f t="shared" si="2"/>
        <v>70.912275264371928</v>
      </c>
      <c r="U9" s="171">
        <f t="shared" si="2"/>
        <v>71.414275925525558</v>
      </c>
      <c r="V9" s="171">
        <f t="shared" si="2"/>
        <v>71.770262206126972</v>
      </c>
      <c r="W9" s="171">
        <f t="shared" si="2"/>
        <v>71.946027780032708</v>
      </c>
      <c r="X9" s="171">
        <f t="shared" si="2"/>
        <v>72.067648347263315</v>
      </c>
      <c r="Y9" s="171">
        <f t="shared" si="2"/>
        <v>72.224071879338851</v>
      </c>
      <c r="Z9" s="171">
        <v>108.7760857323503</v>
      </c>
      <c r="AA9" s="171">
        <v>109.00323066678175</v>
      </c>
      <c r="AB9" s="171">
        <v>109.27886012305041</v>
      </c>
      <c r="AC9" s="171">
        <v>109.58884715398436</v>
      </c>
    </row>
  </sheetData>
  <mergeCells count="1">
    <mergeCell ref="A3:A7"/>
  </mergeCells>
  <pageMargins left="0.7" right="0.7" top="0.75" bottom="0.75" header="0.3" footer="0.3"/>
  <pageSetup paperSize="9" orientation="portrait" verticalDpi="1200" r:id="rId1"/>
  <drawing r:id="rId2"/>
  <extLst>
    <ext xmlns:x14="http://schemas.microsoft.com/office/spreadsheetml/2009/9/main" uri="{CCE6A557-97BC-4b89-ADB6-D9C93CAAB3DF}">
      <x14:dataValidations xmlns:xm="http://schemas.microsoft.com/office/excel/2006/main" count="3">
        <x14:dataValidation type="list" allowBlank="1" showInputMessage="1" showErrorMessage="1" xr:uid="{00000000-0002-0000-0200-000000000000}">
          <x14:formula1>
            <xm:f>'Lists (to hide)'!$A$3:$A$32</xm:f>
          </x14:formula1>
          <xm:sqref>B2</xm:sqref>
        </x14:dataValidation>
        <x14:dataValidation type="list" allowBlank="1" showInputMessage="1" showErrorMessage="1" xr:uid="{00000000-0002-0000-0200-000001000000}">
          <x14:formula1>
            <xm:f>'Lists (to hide)'!$C$3:$C$13</xm:f>
          </x14:formula1>
          <xm:sqref>B4:B7</xm:sqref>
        </x14:dataValidation>
        <x14:dataValidation type="list" showInputMessage="1" showErrorMessage="1" xr:uid="{00000000-0002-0000-0200-000003000000}">
          <x14:formula1>
            <xm:f>'Lists (to hide)'!$C$3:$C$13</xm:f>
          </x14:formula1>
          <xm:sqref>B3</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8"/>
  <dimension ref="A2:C32"/>
  <sheetViews>
    <sheetView topLeftCell="A3" workbookViewId="0">
      <selection activeCell="C13" sqref="C13"/>
    </sheetView>
  </sheetViews>
  <sheetFormatPr defaultRowHeight="12.5"/>
  <cols>
    <col min="1" max="1" width="11.54296875" customWidth="1"/>
    <col min="3" max="3" width="13.453125" customWidth="1"/>
  </cols>
  <sheetData>
    <row r="2" spans="1:3" ht="13">
      <c r="A2" s="107" t="s">
        <v>174</v>
      </c>
      <c r="C2" t="s">
        <v>174</v>
      </c>
    </row>
    <row r="3" spans="1:3" ht="13">
      <c r="A3" s="107" t="s">
        <v>170</v>
      </c>
      <c r="C3" t="s">
        <v>26</v>
      </c>
    </row>
    <row r="4" spans="1:3" ht="13">
      <c r="A4" s="107" t="s">
        <v>171</v>
      </c>
      <c r="C4" t="s">
        <v>4</v>
      </c>
    </row>
    <row r="5" spans="1:3" ht="13">
      <c r="A5" s="107" t="s">
        <v>172</v>
      </c>
      <c r="C5" t="s">
        <v>5</v>
      </c>
    </row>
    <row r="6" spans="1:3">
      <c r="A6" t="s">
        <v>175</v>
      </c>
      <c r="C6" t="s">
        <v>0</v>
      </c>
    </row>
    <row r="7" spans="1:3" ht="13">
      <c r="A7" s="107" t="s">
        <v>176</v>
      </c>
      <c r="C7" t="s">
        <v>6</v>
      </c>
    </row>
    <row r="8" spans="1:3" ht="13">
      <c r="A8" s="107" t="s">
        <v>177</v>
      </c>
      <c r="C8" t="s">
        <v>7</v>
      </c>
    </row>
    <row r="9" spans="1:3" ht="13">
      <c r="A9" s="107" t="s">
        <v>178</v>
      </c>
      <c r="C9" t="s">
        <v>16</v>
      </c>
    </row>
    <row r="10" spans="1:3" ht="13">
      <c r="A10" s="107" t="s">
        <v>179</v>
      </c>
      <c r="C10" t="s">
        <v>173</v>
      </c>
    </row>
    <row r="11" spans="1:3" ht="13">
      <c r="A11" s="107" t="s">
        <v>22</v>
      </c>
      <c r="C11" t="s">
        <v>130</v>
      </c>
    </row>
    <row r="12" spans="1:3" ht="13">
      <c r="A12" s="107" t="s">
        <v>180</v>
      </c>
      <c r="C12" t="s">
        <v>272</v>
      </c>
    </row>
    <row r="13" spans="1:3" ht="13">
      <c r="A13" s="107" t="s">
        <v>181</v>
      </c>
      <c r="C13" s="20" t="s">
        <v>274</v>
      </c>
    </row>
    <row r="14" spans="1:3" ht="13">
      <c r="A14" s="107" t="s">
        <v>182</v>
      </c>
    </row>
    <row r="15" spans="1:3" ht="13">
      <c r="A15" s="107" t="s">
        <v>183</v>
      </c>
    </row>
    <row r="16" spans="1:3" ht="13">
      <c r="A16" s="107" t="s">
        <v>184</v>
      </c>
    </row>
    <row r="17" spans="1:1" ht="13">
      <c r="A17" s="167" t="s">
        <v>185</v>
      </c>
    </row>
    <row r="18" spans="1:1" ht="13">
      <c r="A18" s="167" t="s">
        <v>186</v>
      </c>
    </row>
    <row r="19" spans="1:1" ht="13">
      <c r="A19" s="167" t="s">
        <v>254</v>
      </c>
    </row>
    <row r="20" spans="1:1" ht="13">
      <c r="A20" s="167" t="s">
        <v>189</v>
      </c>
    </row>
    <row r="21" spans="1:1" ht="13">
      <c r="A21" s="167" t="s">
        <v>190</v>
      </c>
    </row>
    <row r="22" spans="1:1" ht="13">
      <c r="A22" s="167" t="s">
        <v>106</v>
      </c>
    </row>
    <row r="23" spans="1:1" ht="13">
      <c r="A23" s="167" t="s">
        <v>107</v>
      </c>
    </row>
    <row r="24" spans="1:1" ht="13">
      <c r="A24" s="167" t="s">
        <v>191</v>
      </c>
    </row>
    <row r="25" spans="1:1" ht="13">
      <c r="A25" s="167" t="s">
        <v>192</v>
      </c>
    </row>
    <row r="26" spans="1:1" ht="13">
      <c r="A26" s="167" t="s">
        <v>198</v>
      </c>
    </row>
    <row r="27" spans="1:1" ht="13">
      <c r="A27" s="167" t="s">
        <v>199</v>
      </c>
    </row>
    <row r="28" spans="1:1" ht="13">
      <c r="A28" s="167" t="s">
        <v>200</v>
      </c>
    </row>
    <row r="29" spans="1:1" ht="13">
      <c r="A29" s="167" t="s">
        <v>201</v>
      </c>
    </row>
    <row r="30" spans="1:1" ht="13">
      <c r="A30" s="107" t="s">
        <v>252</v>
      </c>
    </row>
    <row r="31" spans="1:1" ht="13">
      <c r="A31" s="107" t="s">
        <v>313</v>
      </c>
    </row>
    <row r="32" spans="1:1" ht="13">
      <c r="A32" s="107" t="s">
        <v>253</v>
      </c>
    </row>
  </sheetData>
  <pageMargins left="0.7" right="0.7" top="0.75" bottom="0.75" header="0.3" footer="0.3"/>
  <pageSetup paperSize="9" orientation="portrait" verticalDpi="1200" r:id="rId1"/>
  <tableParts count="2">
    <tablePart r:id="rId2"/>
    <tablePart r:id="rId3"/>
  </tablePart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tabColor rgb="FFC29AA9"/>
  </sheetPr>
  <dimension ref="A1:AO621"/>
  <sheetViews>
    <sheetView view="pageBreakPreview" zoomScaleNormal="100" zoomScaleSheetLayoutView="100" zoomScalePageLayoutView="30" workbookViewId="0">
      <pane xSplit="2" ySplit="1" topLeftCell="C2" activePane="bottomRight" state="frozen"/>
      <selection activeCell="B4" sqref="B4"/>
      <selection pane="topRight" activeCell="B4" sqref="B4"/>
      <selection pane="bottomLeft" activeCell="B4" sqref="B4"/>
      <selection pane="bottomRight" activeCell="B373" sqref="B373"/>
    </sheetView>
  </sheetViews>
  <sheetFormatPr defaultRowHeight="12.5"/>
  <cols>
    <col min="1" max="1" width="26.453125" hidden="1" customWidth="1"/>
    <col min="2" max="2" width="26.453125" style="8" customWidth="1"/>
    <col min="3" max="6" width="9.54296875" style="8" customWidth="1"/>
    <col min="7" max="7" width="9.453125" style="8" customWidth="1"/>
    <col min="8" max="9" width="9.54296875" style="8" customWidth="1"/>
    <col min="10" max="10" width="9.453125" style="8" customWidth="1"/>
    <col min="11" max="11" width="9.54296875" style="8" customWidth="1"/>
    <col min="12" max="12" width="9.453125" style="8" customWidth="1"/>
    <col min="13" max="16" width="9.54296875" style="8" customWidth="1"/>
    <col min="17" max="17" width="9.453125" style="8" customWidth="1"/>
    <col min="18" max="18" width="9.54296875" style="8" customWidth="1"/>
    <col min="19" max="19" width="9.453125" style="8" customWidth="1"/>
    <col min="20" max="20" width="9.54296875" style="8" customWidth="1"/>
    <col min="21" max="21" width="9.453125" style="8" bestFit="1" customWidth="1"/>
    <col min="22" max="22" width="9.453125" style="7" customWidth="1"/>
    <col min="23" max="29" width="9.54296875" style="7" customWidth="1"/>
    <col min="30" max="33" width="11.453125" style="7" customWidth="1"/>
    <col min="34" max="35" width="11" style="7" customWidth="1"/>
    <col min="36" max="37" width="11" style="8" customWidth="1"/>
    <col min="38" max="41" width="8.54296875" style="78"/>
  </cols>
  <sheetData>
    <row r="1" spans="1:37">
      <c r="AJ1" s="241"/>
      <c r="AK1" s="241"/>
    </row>
    <row r="2" spans="1:37" ht="14" thickBot="1">
      <c r="B2" s="69" t="s">
        <v>220</v>
      </c>
      <c r="C2" s="75"/>
      <c r="D2" s="75"/>
      <c r="E2" s="75"/>
      <c r="F2" s="75"/>
      <c r="G2" s="75"/>
      <c r="H2" s="75"/>
      <c r="I2" s="75"/>
      <c r="J2" s="75"/>
      <c r="K2" s="75"/>
      <c r="L2" s="75"/>
      <c r="M2" s="75"/>
      <c r="N2" s="75"/>
      <c r="O2" s="75"/>
      <c r="P2" s="75"/>
      <c r="Q2" s="75"/>
      <c r="R2" s="75"/>
      <c r="S2" s="75"/>
      <c r="T2" s="75"/>
      <c r="U2" s="75"/>
      <c r="V2" s="76"/>
      <c r="W2" s="76"/>
      <c r="X2" s="76"/>
      <c r="Y2" s="76"/>
      <c r="Z2" s="76"/>
      <c r="AA2" s="76"/>
      <c r="AB2" s="76"/>
      <c r="AC2" s="76"/>
      <c r="AD2" s="76"/>
      <c r="AE2" s="76"/>
      <c r="AF2" s="76"/>
      <c r="AG2" s="76"/>
      <c r="AH2" s="231" t="s">
        <v>257</v>
      </c>
      <c r="AI2" s="59"/>
      <c r="AJ2" s="59"/>
      <c r="AK2" s="59"/>
    </row>
    <row r="3" spans="1:37" ht="13" thickBot="1">
      <c r="B3" s="123"/>
      <c r="C3" s="231">
        <v>2005</v>
      </c>
      <c r="D3" s="231">
        <v>2006</v>
      </c>
      <c r="E3" s="231">
        <v>2007</v>
      </c>
      <c r="F3" s="231">
        <v>2008</v>
      </c>
      <c r="G3" s="231">
        <v>2009</v>
      </c>
      <c r="H3" s="231">
        <v>2010</v>
      </c>
      <c r="I3" s="231">
        <v>2011</v>
      </c>
      <c r="J3" s="231">
        <v>2012</v>
      </c>
      <c r="K3" s="231">
        <v>2013</v>
      </c>
      <c r="L3" s="231">
        <v>2014</v>
      </c>
      <c r="M3" s="231">
        <v>2015</v>
      </c>
      <c r="N3" s="231">
        <v>2016</v>
      </c>
      <c r="O3" s="231">
        <v>2017</v>
      </c>
      <c r="P3" s="231">
        <v>2018</v>
      </c>
      <c r="Q3" s="231">
        <v>2019</v>
      </c>
      <c r="R3" s="231">
        <v>2020</v>
      </c>
      <c r="S3" s="231">
        <v>2021</v>
      </c>
      <c r="T3" s="231">
        <v>2022</v>
      </c>
      <c r="U3" s="231">
        <v>2023</v>
      </c>
      <c r="V3" s="231">
        <v>2024</v>
      </c>
      <c r="W3" s="231">
        <v>2025</v>
      </c>
      <c r="X3" s="231">
        <v>2026</v>
      </c>
      <c r="Y3" s="231">
        <v>2027</v>
      </c>
      <c r="Z3" s="231">
        <v>2028</v>
      </c>
      <c r="AA3" s="231">
        <v>2029</v>
      </c>
      <c r="AB3" s="231">
        <v>2030</v>
      </c>
      <c r="AC3" s="231">
        <v>2031</v>
      </c>
      <c r="AD3" s="231">
        <v>2032</v>
      </c>
      <c r="AE3" s="231">
        <v>2033</v>
      </c>
      <c r="AF3" s="231">
        <v>2034</v>
      </c>
      <c r="AG3" s="231">
        <v>2035</v>
      </c>
      <c r="AH3" s="231" t="s">
        <v>268</v>
      </c>
      <c r="AI3" s="59"/>
      <c r="AJ3" s="59"/>
      <c r="AK3" s="59"/>
    </row>
    <row r="4" spans="1:37" ht="13.5" thickBot="1">
      <c r="A4" s="186"/>
      <c r="B4" s="125" t="s">
        <v>314</v>
      </c>
      <c r="C4" s="129">
        <v>3.746996885576781E-3</v>
      </c>
      <c r="D4" s="129">
        <v>3.1575298903248061E-3</v>
      </c>
      <c r="E4" s="132">
        <v>3.5073756484509389E-3</v>
      </c>
      <c r="F4" s="132">
        <v>3.3491774733451773E-3</v>
      </c>
      <c r="G4" s="132">
        <v>3.1384253730135647E-3</v>
      </c>
      <c r="H4" s="132">
        <v>1.693262903531112E-3</v>
      </c>
      <c r="I4" s="132">
        <v>1.3659498255353952E-3</v>
      </c>
      <c r="J4" s="132">
        <v>1.5058104180809551E-3</v>
      </c>
      <c r="K4" s="132">
        <v>1.0363437124485397E-3</v>
      </c>
      <c r="L4" s="129">
        <v>1.2842282601599475E-3</v>
      </c>
      <c r="M4" s="131">
        <v>2.0895214152425456E-3</v>
      </c>
      <c r="N4" s="131">
        <v>2.264730938392745E-3</v>
      </c>
      <c r="O4" s="131">
        <v>1.6262388761569824E-3</v>
      </c>
      <c r="P4" s="131">
        <v>1.9123110134622312E-3</v>
      </c>
      <c r="Q4" s="131">
        <v>2.3030755985073981E-3</v>
      </c>
      <c r="R4" s="130">
        <v>1.0416434509226136E-3</v>
      </c>
      <c r="S4" s="131">
        <v>-8.0511522338799768E-4</v>
      </c>
      <c r="T4" s="131">
        <v>1.4629896026308042E-3</v>
      </c>
      <c r="U4" s="131">
        <v>5.6601938334224222E-3</v>
      </c>
      <c r="V4" s="131">
        <v>2.0743037284218779E-3</v>
      </c>
      <c r="W4" s="131">
        <v>1.4901495326204994E-3</v>
      </c>
      <c r="X4" s="131">
        <v>-8.1437528713368401E-4</v>
      </c>
      <c r="Y4" s="126">
        <v>-9.3973341200026539E-4</v>
      </c>
      <c r="Z4" s="131">
        <v>-1.0580819237078209E-3</v>
      </c>
      <c r="AA4" s="131">
        <v>-1.1728326691743396E-3</v>
      </c>
      <c r="AB4" s="130">
        <v>-1.291789590109893E-3</v>
      </c>
      <c r="AC4" s="132">
        <v>-1.3946459492674146E-3</v>
      </c>
      <c r="AD4" s="132">
        <v>-1.4969805848714657E-3</v>
      </c>
      <c r="AE4" s="132">
        <v>-1.6078681614678514E-3</v>
      </c>
      <c r="AF4" s="132">
        <v>-1.7207644055472482E-3</v>
      </c>
      <c r="AG4" s="132">
        <v>-1.8375003715352944E-3</v>
      </c>
      <c r="AH4" s="70">
        <v>3.0658290548250347E-3</v>
      </c>
      <c r="AI4" s="70"/>
      <c r="AJ4" s="59"/>
      <c r="AK4" s="59"/>
    </row>
    <row r="5" spans="1:37" ht="13" thickBot="1">
      <c r="B5" s="125" t="s">
        <v>315</v>
      </c>
      <c r="C5" s="128">
        <v>2.0018255855476008E-2</v>
      </c>
      <c r="D5" s="128">
        <v>3.5577317314093637E-2</v>
      </c>
      <c r="E5" s="128">
        <v>3.1525070549761613E-2</v>
      </c>
      <c r="F5" s="128">
        <v>6.4575240318545113E-3</v>
      </c>
      <c r="G5" s="128">
        <v>-4.2843055432597588E-2</v>
      </c>
      <c r="H5" s="128">
        <v>2.1853867070979804E-2</v>
      </c>
      <c r="I5" s="128">
        <v>1.8828334268090163E-2</v>
      </c>
      <c r="J5" s="128">
        <v>-7.3709588612904664E-3</v>
      </c>
      <c r="K5" s="128">
        <v>-3.8551947219533922E-4</v>
      </c>
      <c r="L5" s="128">
        <v>1.5890070535106826E-2</v>
      </c>
      <c r="M5" s="133">
        <v>2.3255442644953161E-2</v>
      </c>
      <c r="N5" s="133">
        <v>1.9537870049502137E-2</v>
      </c>
      <c r="O5" s="133">
        <v>2.7982937702416999E-2</v>
      </c>
      <c r="P5" s="133">
        <v>2.025213914983981E-2</v>
      </c>
      <c r="Q5" s="133">
        <v>1.8655202203746724E-2</v>
      </c>
      <c r="R5" s="133">
        <v>-5.7215145059954842E-2</v>
      </c>
      <c r="S5" s="133">
        <v>6.2575095145090964E-2</v>
      </c>
      <c r="T5" s="133">
        <v>3.3576942568249724E-2</v>
      </c>
      <c r="U5" s="133">
        <v>4.6253081175922084E-3</v>
      </c>
      <c r="V5" s="133">
        <v>9.6780379393719418E-3</v>
      </c>
      <c r="W5" s="133">
        <v>1.5054010129799122E-2</v>
      </c>
      <c r="X5" s="133">
        <v>1.6454443739915448E-2</v>
      </c>
      <c r="Y5" s="127">
        <v>1.62394852282437E-2</v>
      </c>
      <c r="Z5" s="133">
        <v>1.5845420705696833E-2</v>
      </c>
      <c r="AA5" s="133">
        <v>1.5504285573162857E-2</v>
      </c>
      <c r="AB5" s="133">
        <v>1.421986457558333E-2</v>
      </c>
      <c r="AC5" s="128">
        <v>1.4012438451022735E-2</v>
      </c>
      <c r="AD5" s="128">
        <v>1.40111259864375E-2</v>
      </c>
      <c r="AE5" s="128">
        <v>1.4010551799861881E-2</v>
      </c>
      <c r="AF5" s="128">
        <v>1.4009758745777479E-2</v>
      </c>
      <c r="AG5" s="128">
        <v>1.4009591465876214E-2</v>
      </c>
      <c r="AH5" s="70">
        <v>1.5960096208404623E-2</v>
      </c>
      <c r="AI5" s="70"/>
      <c r="AJ5" s="59"/>
      <c r="AK5" s="59"/>
    </row>
    <row r="6" spans="1:37" ht="13" thickBot="1">
      <c r="B6" s="124" t="s">
        <v>219</v>
      </c>
      <c r="C6" s="134">
        <v>2.0767613693883247E-2</v>
      </c>
      <c r="D6" s="134">
        <v>2.1224879257435214E-2</v>
      </c>
      <c r="E6" s="134">
        <v>2.0859178132707656E-2</v>
      </c>
      <c r="F6" s="134">
        <v>3.2567477729880778E-2</v>
      </c>
      <c r="G6" s="134">
        <v>3.4614128386323273E-3</v>
      </c>
      <c r="H6" s="134">
        <v>1.5749023879449986E-2</v>
      </c>
      <c r="I6" s="134">
        <v>2.6306753708859931E-2</v>
      </c>
      <c r="J6" s="134">
        <v>2.3906149036587276E-2</v>
      </c>
      <c r="K6" s="134">
        <v>1.3095489882526623E-2</v>
      </c>
      <c r="L6" s="134">
        <v>4.4237407783058735E-3</v>
      </c>
      <c r="M6" s="134">
        <v>2.3736215569549746E-3</v>
      </c>
      <c r="N6" s="134">
        <v>2.854683831158944E-3</v>
      </c>
      <c r="O6" s="134">
        <v>1.514874885534212E-2</v>
      </c>
      <c r="P6" s="134">
        <v>1.7423484853754667E-2</v>
      </c>
      <c r="Q6" s="134">
        <v>1.214770669473042E-2</v>
      </c>
      <c r="R6" s="134">
        <v>2.9557110848028589E-3</v>
      </c>
      <c r="S6" s="134">
        <v>2.6054899727609104E-2</v>
      </c>
      <c r="T6" s="134">
        <v>8.2840400794194968E-2</v>
      </c>
      <c r="U6" s="134">
        <v>5.6492795500834747E-2</v>
      </c>
      <c r="V6" s="134">
        <v>2.7283075035843263E-2</v>
      </c>
      <c r="W6" s="134">
        <v>2.0000000000000018E-2</v>
      </c>
      <c r="X6" s="134">
        <v>2.0000000000000018E-2</v>
      </c>
      <c r="Y6" s="134">
        <v>2.0000000000000018E-2</v>
      </c>
      <c r="Z6" s="134">
        <v>2.0000000000000018E-2</v>
      </c>
      <c r="AA6" s="134">
        <v>2.0000000000000018E-2</v>
      </c>
      <c r="AB6" s="134">
        <v>2.0000000000000018E-2</v>
      </c>
      <c r="AC6" s="134">
        <v>2.0000000000000018E-2</v>
      </c>
      <c r="AD6" s="134">
        <v>2.0000000000000018E-2</v>
      </c>
      <c r="AE6" s="134">
        <v>2.0000000000000018E-2</v>
      </c>
      <c r="AF6" s="134">
        <v>2.0000000000000018E-2</v>
      </c>
      <c r="AG6" s="134">
        <v>2.0000000000000018E-2</v>
      </c>
      <c r="AH6" s="70">
        <v>5.5538757110290993E-2</v>
      </c>
      <c r="AI6" s="70"/>
      <c r="AJ6" s="59"/>
      <c r="AK6" s="59"/>
    </row>
    <row r="7" spans="1:37" ht="13" thickBot="1">
      <c r="B7" s="124" t="s">
        <v>218</v>
      </c>
      <c r="C7" s="134">
        <v>2.855777833773665E-2</v>
      </c>
      <c r="D7" s="134">
        <v>2.8224844720702746E-2</v>
      </c>
      <c r="E7" s="134">
        <v>3.8392756234489456E-2</v>
      </c>
      <c r="F7" s="134">
        <v>5.8757997395429307E-2</v>
      </c>
      <c r="G7" s="134">
        <v>3.0817627975714412E-2</v>
      </c>
      <c r="H7" s="134">
        <v>2.7736620246060939E-2</v>
      </c>
      <c r="I7" s="134">
        <v>3.7447613737799923E-2</v>
      </c>
      <c r="J7" s="134">
        <v>3.6671158966100181E-2</v>
      </c>
      <c r="K7" s="134">
        <v>1.4445540603121199E-2</v>
      </c>
      <c r="L7" s="134">
        <v>2.469636066059433E-3</v>
      </c>
      <c r="M7" s="134">
        <v>-3.9269476675342085E-3</v>
      </c>
      <c r="N7" s="134">
        <v>-1.6419635728960325E-3</v>
      </c>
      <c r="O7" s="134">
        <v>1.8052338492351883E-2</v>
      </c>
      <c r="P7" s="134">
        <v>2.15415378608943E-2</v>
      </c>
      <c r="Q7" s="134">
        <v>2.569596129547147E-2</v>
      </c>
      <c r="R7" s="134">
        <v>2.602369396668669E-2</v>
      </c>
      <c r="S7" s="134">
        <v>4.1995642282365964E-2</v>
      </c>
      <c r="T7" s="134">
        <v>0.13450373578237151</v>
      </c>
      <c r="U7" s="134">
        <v>0.11124489183530328</v>
      </c>
      <c r="V7" s="134">
        <v>4.6650728849626066E-2</v>
      </c>
      <c r="W7" s="134">
        <v>2.0000000000000018E-2</v>
      </c>
      <c r="X7" s="134">
        <v>2.0000000000000018E-2</v>
      </c>
      <c r="Y7" s="134">
        <v>2.0000000000000018E-2</v>
      </c>
      <c r="Z7" s="134">
        <v>2.0000000000000018E-2</v>
      </c>
      <c r="AA7" s="134">
        <v>2.0000000000000018E-2</v>
      </c>
      <c r="AB7" s="134">
        <v>2.0000000000000018E-2</v>
      </c>
      <c r="AC7" s="134">
        <v>2.0000000000000018E-2</v>
      </c>
      <c r="AD7" s="134">
        <v>2.0000000000000018E-2</v>
      </c>
      <c r="AE7" s="134">
        <v>2.0000000000000018E-2</v>
      </c>
      <c r="AF7" s="134">
        <v>2.0000000000000018E-2</v>
      </c>
      <c r="AG7" s="134">
        <v>2.0000000000000018E-2</v>
      </c>
      <c r="AH7" s="70">
        <v>9.746645215576695E-2</v>
      </c>
      <c r="AI7" s="70"/>
      <c r="AJ7" s="59"/>
      <c r="AK7" s="59"/>
    </row>
    <row r="8" spans="1:37" ht="13" thickBot="1">
      <c r="B8" s="125" t="s">
        <v>42</v>
      </c>
      <c r="C8" s="184">
        <v>1.2440902720000004</v>
      </c>
      <c r="D8" s="184">
        <v>1.2555988240000004</v>
      </c>
      <c r="E8" s="184">
        <v>1.3704780390000006</v>
      </c>
      <c r="F8" s="184">
        <v>1.4707554690000002</v>
      </c>
      <c r="G8" s="184">
        <v>1.3947824219999998</v>
      </c>
      <c r="H8" s="184">
        <v>1.3257166669999996</v>
      </c>
      <c r="I8" s="184">
        <v>1.3919552530000006</v>
      </c>
      <c r="J8" s="184">
        <v>1.2847886719999999</v>
      </c>
      <c r="K8" s="184">
        <v>1.3281180390000005</v>
      </c>
      <c r="L8" s="184">
        <v>1.3285007840000003</v>
      </c>
      <c r="M8" s="184">
        <v>1.1095128909999998</v>
      </c>
      <c r="N8" s="184">
        <v>1.106903113</v>
      </c>
      <c r="O8" s="184">
        <v>1.1296811760000003</v>
      </c>
      <c r="P8" s="184">
        <v>1.1809545100000005</v>
      </c>
      <c r="Q8" s="184">
        <v>1.1194745100000003</v>
      </c>
      <c r="R8" s="184">
        <v>1.1421961089999995</v>
      </c>
      <c r="S8" s="184">
        <v>1.1824000000000006</v>
      </c>
      <c r="T8" s="184">
        <v>1.05</v>
      </c>
      <c r="U8" s="184">
        <v>1.08</v>
      </c>
      <c r="V8" s="184">
        <v>1.0900000000000001</v>
      </c>
      <c r="W8" s="184">
        <v>1.1000000000000001</v>
      </c>
      <c r="X8" s="184">
        <v>1.1000000000000001</v>
      </c>
      <c r="Y8" s="184">
        <v>1.1061913397825685</v>
      </c>
      <c r="Z8" s="184">
        <v>1.1081450352818514</v>
      </c>
      <c r="AA8" s="184">
        <v>1.109496352200753</v>
      </c>
      <c r="AB8" s="184">
        <v>1.1108284800633865</v>
      </c>
      <c r="AC8" s="184">
        <v>1.1121473873182774</v>
      </c>
      <c r="AD8" s="184">
        <v>1.1132749043144239</v>
      </c>
      <c r="AE8" s="184">
        <v>1.1142498926439128</v>
      </c>
      <c r="AF8" s="184">
        <v>1.1148234190770554</v>
      </c>
      <c r="AG8" s="184">
        <v>1.1151783597374723</v>
      </c>
      <c r="AH8" s="187">
        <v>1.0733333333333333</v>
      </c>
      <c r="AI8" s="72"/>
      <c r="AJ8" s="59"/>
      <c r="AK8" s="59"/>
    </row>
    <row r="9" spans="1:37" ht="13" thickBot="1">
      <c r="B9" s="136" t="s">
        <v>126</v>
      </c>
      <c r="C9" s="140">
        <v>54.540367240000002</v>
      </c>
      <c r="D9" s="140">
        <v>65.258281289999999</v>
      </c>
      <c r="E9" s="140">
        <v>72.703579000000005</v>
      </c>
      <c r="F9" s="140">
        <v>98.079804699999997</v>
      </c>
      <c r="G9" s="140">
        <v>61.721431850000002</v>
      </c>
      <c r="H9" s="140">
        <v>79.913301259999997</v>
      </c>
      <c r="I9" s="140">
        <v>110.95768820000001</v>
      </c>
      <c r="J9" s="140">
        <v>111.7684811</v>
      </c>
      <c r="K9" s="140">
        <v>108.7441128</v>
      </c>
      <c r="L9" s="140">
        <v>99.83228785</v>
      </c>
      <c r="M9" s="140">
        <v>52.67556913</v>
      </c>
      <c r="N9" s="140">
        <v>44.244053549999997</v>
      </c>
      <c r="O9" s="140">
        <v>54.831604919999997</v>
      </c>
      <c r="P9" s="140">
        <v>70.964219200000002</v>
      </c>
      <c r="Q9" s="140">
        <v>64.343528059999997</v>
      </c>
      <c r="R9" s="140">
        <v>41.767570050000003</v>
      </c>
      <c r="S9" s="140">
        <v>70.702857089999995</v>
      </c>
      <c r="T9" s="140">
        <v>103.7</v>
      </c>
      <c r="U9" s="140">
        <v>82.7</v>
      </c>
      <c r="V9" s="140">
        <v>82.5</v>
      </c>
      <c r="W9" s="140">
        <v>84.381868120992081</v>
      </c>
      <c r="X9" s="140">
        <v>86.507241078142982</v>
      </c>
      <c r="Y9" s="140">
        <v>88.371898797566971</v>
      </c>
      <c r="Z9" s="140">
        <v>90.315852302185675</v>
      </c>
      <c r="AA9" s="140">
        <v>92.301984363816402</v>
      </c>
      <c r="AB9" s="140">
        <v>94.380375161836454</v>
      </c>
      <c r="AC9" s="140">
        <v>96.543559260985404</v>
      </c>
      <c r="AD9" s="140">
        <v>98.758485988452691</v>
      </c>
      <c r="AE9" s="140">
        <v>101.03384418129464</v>
      </c>
      <c r="AF9" s="140">
        <v>103.35002721158999</v>
      </c>
      <c r="AG9" s="140">
        <v>105.6474129063926</v>
      </c>
      <c r="AH9" s="73">
        <v>89.633333333333326</v>
      </c>
      <c r="AI9" s="73"/>
      <c r="AJ9" s="59"/>
      <c r="AK9" s="59"/>
    </row>
    <row r="10" spans="1:37" ht="13" thickBot="1">
      <c r="B10" s="137" t="s">
        <v>217</v>
      </c>
      <c r="C10" s="138"/>
      <c r="D10" s="138"/>
      <c r="E10" s="138"/>
      <c r="F10" s="138"/>
      <c r="G10" s="138"/>
      <c r="H10" s="138"/>
      <c r="I10" s="138"/>
      <c r="J10" s="138"/>
      <c r="K10" s="138"/>
      <c r="L10" s="138"/>
      <c r="M10" s="138"/>
      <c r="N10" s="138"/>
      <c r="O10" s="138"/>
      <c r="P10" s="138"/>
      <c r="Q10" s="138"/>
      <c r="R10" s="138"/>
      <c r="S10" s="138"/>
      <c r="T10" s="138"/>
      <c r="U10" s="138"/>
      <c r="V10" s="138"/>
      <c r="W10" s="138"/>
      <c r="X10" s="138"/>
      <c r="Y10" s="138"/>
      <c r="Z10" s="138"/>
      <c r="AA10" s="138"/>
      <c r="AB10" s="135"/>
      <c r="AC10" s="139"/>
      <c r="AD10" s="72"/>
      <c r="AE10" s="72"/>
      <c r="AF10" s="72"/>
      <c r="AG10" s="72"/>
      <c r="AH10" s="73"/>
      <c r="AI10" s="73"/>
      <c r="AJ10" s="59"/>
      <c r="AK10" s="59"/>
    </row>
    <row r="11" spans="1:37">
      <c r="B11" s="59"/>
      <c r="C11" s="73"/>
      <c r="D11" s="73"/>
      <c r="E11" s="73"/>
      <c r="F11" s="73"/>
      <c r="G11" s="73"/>
      <c r="H11" s="73"/>
      <c r="I11" s="73"/>
      <c r="J11" s="73"/>
      <c r="K11" s="73"/>
      <c r="L11" s="73"/>
      <c r="M11" s="73"/>
      <c r="N11" s="73"/>
      <c r="O11" s="73"/>
      <c r="P11" s="73"/>
      <c r="Q11" s="73"/>
      <c r="R11" s="73"/>
      <c r="S11" s="73"/>
      <c r="T11" s="73"/>
      <c r="U11" s="73"/>
      <c r="V11" s="73"/>
      <c r="W11" s="73"/>
      <c r="X11" s="73"/>
      <c r="Y11" s="73"/>
      <c r="Z11" s="73"/>
      <c r="AA11" s="73"/>
      <c r="AB11" s="72"/>
      <c r="AC11" s="72"/>
      <c r="AD11" s="72"/>
      <c r="AE11" s="72"/>
      <c r="AF11" s="72"/>
      <c r="AG11" s="72"/>
      <c r="AH11" s="73"/>
      <c r="AI11" s="73"/>
      <c r="AJ11" s="59"/>
      <c r="AK11" s="59"/>
    </row>
    <row r="12" spans="1:37" ht="14" thickBot="1">
      <c r="B12" s="69"/>
      <c r="C12" s="59"/>
      <c r="D12" s="59"/>
      <c r="E12" s="59"/>
      <c r="F12" s="59"/>
      <c r="G12" s="59"/>
      <c r="H12" s="59"/>
      <c r="I12" s="59"/>
      <c r="J12" s="59"/>
      <c r="K12" s="74"/>
      <c r="L12" s="59"/>
      <c r="M12" s="59"/>
      <c r="N12" s="59"/>
      <c r="O12" s="59"/>
      <c r="P12" s="59"/>
      <c r="Q12" s="59"/>
      <c r="R12" s="59"/>
      <c r="S12" s="59"/>
      <c r="T12" s="59"/>
      <c r="U12" s="59"/>
      <c r="V12" s="64"/>
      <c r="W12" s="64"/>
      <c r="X12" s="64"/>
      <c r="Y12" s="64"/>
      <c r="Z12" s="64"/>
      <c r="AA12" s="64"/>
      <c r="AB12" s="64"/>
      <c r="AC12" s="64"/>
      <c r="AD12" s="64"/>
      <c r="AE12" s="64"/>
      <c r="AF12" s="64"/>
      <c r="AG12" s="64"/>
      <c r="AH12" s="201"/>
      <c r="AI12" s="175"/>
      <c r="AJ12" s="176"/>
      <c r="AK12" s="59"/>
    </row>
    <row r="13" spans="1:37" ht="14.15" customHeight="1" thickBot="1">
      <c r="A13" t="s">
        <v>170</v>
      </c>
      <c r="B13" s="69" t="s">
        <v>221</v>
      </c>
      <c r="C13" s="75"/>
      <c r="D13" s="75"/>
      <c r="E13" s="75"/>
      <c r="F13" s="75"/>
      <c r="G13" s="75"/>
      <c r="H13" s="75"/>
      <c r="I13" s="75"/>
      <c r="J13" s="75"/>
      <c r="K13" s="75"/>
      <c r="L13" s="75"/>
      <c r="M13" s="75"/>
      <c r="N13" s="75"/>
      <c r="O13" s="75"/>
      <c r="P13" s="75"/>
      <c r="Q13" s="75"/>
      <c r="R13" s="75"/>
      <c r="S13" s="75"/>
      <c r="T13" s="75"/>
      <c r="U13" s="75"/>
      <c r="V13" s="76"/>
      <c r="W13" s="76"/>
      <c r="X13" s="76"/>
      <c r="Y13" s="76"/>
      <c r="Z13" s="76"/>
      <c r="AA13" s="76"/>
      <c r="AB13" s="76"/>
      <c r="AC13" s="76"/>
      <c r="AD13" s="177"/>
      <c r="AE13" s="177"/>
      <c r="AF13" s="177"/>
      <c r="AG13" s="177"/>
      <c r="AH13" s="235" t="s">
        <v>105</v>
      </c>
      <c r="AI13" s="236"/>
      <c r="AJ13" s="235" t="s">
        <v>269</v>
      </c>
      <c r="AK13" s="236"/>
    </row>
    <row r="14" spans="1:37" ht="13" thickBot="1">
      <c r="B14" s="10"/>
      <c r="C14" s="231">
        <v>2005</v>
      </c>
      <c r="D14" s="231">
        <v>2006</v>
      </c>
      <c r="E14" s="231">
        <v>2007</v>
      </c>
      <c r="F14" s="231">
        <v>2008</v>
      </c>
      <c r="G14" s="231">
        <v>2009</v>
      </c>
      <c r="H14" s="231">
        <v>2010</v>
      </c>
      <c r="I14" s="231">
        <v>2011</v>
      </c>
      <c r="J14" s="231">
        <v>2012</v>
      </c>
      <c r="K14" s="231">
        <v>2013</v>
      </c>
      <c r="L14" s="231">
        <v>2014</v>
      </c>
      <c r="M14" s="231">
        <v>2015</v>
      </c>
      <c r="N14" s="231">
        <v>2016</v>
      </c>
      <c r="O14" s="231">
        <v>2017</v>
      </c>
      <c r="P14" s="231">
        <v>2018</v>
      </c>
      <c r="Q14" s="231">
        <v>2019</v>
      </c>
      <c r="R14" s="231">
        <v>2020</v>
      </c>
      <c r="S14" s="231">
        <v>2021</v>
      </c>
      <c r="T14" s="231">
        <v>2022</v>
      </c>
      <c r="U14" s="231">
        <v>2023</v>
      </c>
      <c r="V14" s="231">
        <v>2024</v>
      </c>
      <c r="W14" s="231">
        <v>2025</v>
      </c>
      <c r="X14" s="231">
        <v>2026</v>
      </c>
      <c r="Y14" s="231">
        <v>2027</v>
      </c>
      <c r="Z14" s="231">
        <v>2028</v>
      </c>
      <c r="AA14" s="231">
        <v>2029</v>
      </c>
      <c r="AB14" s="231">
        <v>2030</v>
      </c>
      <c r="AC14" s="178">
        <v>2031</v>
      </c>
      <c r="AD14" s="178">
        <v>2032</v>
      </c>
      <c r="AE14" s="178">
        <v>2033</v>
      </c>
      <c r="AF14" s="178">
        <v>2034</v>
      </c>
      <c r="AG14" s="178">
        <v>2035</v>
      </c>
      <c r="AH14" s="178" t="s">
        <v>266</v>
      </c>
      <c r="AI14" s="178" t="s">
        <v>267</v>
      </c>
      <c r="AJ14" s="178" t="s">
        <v>264</v>
      </c>
      <c r="AK14" s="178" t="s">
        <v>265</v>
      </c>
    </row>
    <row r="15" spans="1:37" ht="13.5" thickBot="1">
      <c r="A15" s="107" t="str">
        <f>CONCATENATE(A$13,"_",B15)</f>
        <v>Total cereals_Production</v>
      </c>
      <c r="B15" s="120" t="s">
        <v>26</v>
      </c>
      <c r="C15" s="27">
        <v>266.76876398388788</v>
      </c>
      <c r="D15" s="27">
        <v>248.71723432829833</v>
      </c>
      <c r="E15" s="27">
        <v>242.27748143990428</v>
      </c>
      <c r="F15" s="27">
        <v>293.57062999999999</v>
      </c>
      <c r="G15" s="27">
        <v>276.80532999999997</v>
      </c>
      <c r="H15" s="27">
        <v>260.27597999999995</v>
      </c>
      <c r="I15" s="27">
        <v>270.82366999999999</v>
      </c>
      <c r="J15" s="27">
        <v>261.68945000000002</v>
      </c>
      <c r="K15" s="27">
        <v>286.11988999999994</v>
      </c>
      <c r="L15" s="27">
        <v>306.21860000000004</v>
      </c>
      <c r="M15" s="27">
        <v>289.25973999999997</v>
      </c>
      <c r="N15" s="27">
        <v>277.79192115303584</v>
      </c>
      <c r="O15" s="27">
        <v>284.96736792579952</v>
      </c>
      <c r="P15" s="27">
        <v>271.2972966701285</v>
      </c>
      <c r="Q15" s="27">
        <v>297.08904311916137</v>
      </c>
      <c r="R15" s="27">
        <v>283.0272642167273</v>
      </c>
      <c r="S15" s="27">
        <v>295.32864959490803</v>
      </c>
      <c r="T15" s="27">
        <v>269.07356310831835</v>
      </c>
      <c r="U15" s="27">
        <v>272.23674517580639</v>
      </c>
      <c r="V15" s="27">
        <v>271.29675886834315</v>
      </c>
      <c r="W15" s="27">
        <v>271.50449720945812</v>
      </c>
      <c r="X15" s="27">
        <v>272.27504218399042</v>
      </c>
      <c r="Y15" s="27">
        <v>272.63910686356991</v>
      </c>
      <c r="Z15" s="27">
        <v>272.93038335953361</v>
      </c>
      <c r="AA15" s="27">
        <v>273.09451390607649</v>
      </c>
      <c r="AB15" s="27">
        <v>273.22420855452657</v>
      </c>
      <c r="AC15" s="27">
        <v>273.32263423230387</v>
      </c>
      <c r="AD15" s="27">
        <v>273.40576029021565</v>
      </c>
      <c r="AE15" s="27">
        <v>273.50677965292766</v>
      </c>
      <c r="AF15" s="27">
        <v>273.63314091559971</v>
      </c>
      <c r="AG15" s="27">
        <v>273.76063078725861</v>
      </c>
      <c r="AH15" s="27">
        <v>-13.806957615844112</v>
      </c>
      <c r="AI15" s="27">
        <v>2.8916084031026799</v>
      </c>
      <c r="AJ15" s="27">
        <v>-4.959284878050454E-3</v>
      </c>
      <c r="AK15" s="27">
        <v>9.6580449741834329E-4</v>
      </c>
    </row>
    <row r="16" spans="1:37" ht="13.5" thickBot="1">
      <c r="A16" s="107" t="str">
        <f t="shared" ref="A16:A25" si="0">CONCATENATE(A$13,"_",B16)</f>
        <v>Total cereals_Imports</v>
      </c>
      <c r="B16" s="115" t="s">
        <v>4</v>
      </c>
      <c r="C16" s="141">
        <v>12.123735973782411</v>
      </c>
      <c r="D16" s="141">
        <v>13.422921391999999</v>
      </c>
      <c r="E16" s="141">
        <v>28.523178227999999</v>
      </c>
      <c r="F16" s="141">
        <v>14.994440001000001</v>
      </c>
      <c r="G16" s="141">
        <v>10.492755014</v>
      </c>
      <c r="H16" s="141">
        <v>15.526923026999999</v>
      </c>
      <c r="I16" s="141">
        <v>16.496491048999999</v>
      </c>
      <c r="J16" s="141">
        <v>17.059838647999999</v>
      </c>
      <c r="K16" s="141">
        <v>19.239849709000001</v>
      </c>
      <c r="L16" s="141">
        <v>17.065691524999998</v>
      </c>
      <c r="M16" s="141">
        <v>23.445018277999999</v>
      </c>
      <c r="N16" s="141">
        <v>20.535753103999998</v>
      </c>
      <c r="O16" s="141">
        <v>25.039317019999999</v>
      </c>
      <c r="P16" s="141">
        <v>30.153711467000001</v>
      </c>
      <c r="Q16" s="141">
        <v>25.848646776999999</v>
      </c>
      <c r="R16" s="141">
        <v>21.052351339999998</v>
      </c>
      <c r="S16" s="141">
        <v>22.272433442999997</v>
      </c>
      <c r="T16" s="141">
        <v>40.270846639999995</v>
      </c>
      <c r="U16" s="141">
        <v>33.540306644999994</v>
      </c>
      <c r="V16" s="141">
        <v>31.176457111333331</v>
      </c>
      <c r="W16" s="141">
        <v>28.32747884459593</v>
      </c>
      <c r="X16" s="141">
        <v>28.208756146373737</v>
      </c>
      <c r="Y16" s="141">
        <v>28.396636130037393</v>
      </c>
      <c r="Z16" s="141">
        <v>28.527618638202249</v>
      </c>
      <c r="AA16" s="141">
        <v>28.620301245909125</v>
      </c>
      <c r="AB16" s="141">
        <v>28.696680990599511</v>
      </c>
      <c r="AC16" s="141">
        <v>28.787273206530752</v>
      </c>
      <c r="AD16" s="141">
        <v>28.890499770588562</v>
      </c>
      <c r="AE16" s="141">
        <v>28.973025296493276</v>
      </c>
      <c r="AF16" s="141">
        <v>29.052093713012468</v>
      </c>
      <c r="AG16" s="141">
        <v>29.132713067902955</v>
      </c>
      <c r="AH16" s="141">
        <v>17.20741017144444</v>
      </c>
      <c r="AI16" s="141">
        <v>-5.8631570642081527</v>
      </c>
      <c r="AJ16" s="152">
        <v>7.0010019883270755E-2</v>
      </c>
      <c r="AK16" s="152">
        <v>-1.6531677347779716E-2</v>
      </c>
    </row>
    <row r="17" spans="1:41" ht="13.5" thickBot="1">
      <c r="A17" s="107" t="str">
        <f t="shared" si="0"/>
        <v>Total cereals_Exports</v>
      </c>
      <c r="B17" s="115" t="s">
        <v>5</v>
      </c>
      <c r="C17" s="141">
        <v>24.990582747597966</v>
      </c>
      <c r="D17" s="141">
        <v>22.310403058153724</v>
      </c>
      <c r="E17" s="141">
        <v>20.808034092079684</v>
      </c>
      <c r="F17" s="141">
        <v>34.492567074519101</v>
      </c>
      <c r="G17" s="141">
        <v>28.530034203753406</v>
      </c>
      <c r="H17" s="141">
        <v>32.418135813158614</v>
      </c>
      <c r="I17" s="141">
        <v>26.448106348180836</v>
      </c>
      <c r="J17" s="141">
        <v>34.996319077150538</v>
      </c>
      <c r="K17" s="141">
        <v>45.964416195614348</v>
      </c>
      <c r="L17" s="141">
        <v>52.541302218569079</v>
      </c>
      <c r="M17" s="141">
        <v>51.355573121096896</v>
      </c>
      <c r="N17" s="141">
        <v>39.383703315496675</v>
      </c>
      <c r="O17" s="141">
        <v>35.667443420267716</v>
      </c>
      <c r="P17" s="141">
        <v>35.854177636258001</v>
      </c>
      <c r="Q17" s="141">
        <v>55.104411537673514</v>
      </c>
      <c r="R17" s="141">
        <v>42.847168130650559</v>
      </c>
      <c r="S17" s="141">
        <v>48.006023176775358</v>
      </c>
      <c r="T17" s="141">
        <v>47.884809503993132</v>
      </c>
      <c r="U17" s="141">
        <v>52.010597337760458</v>
      </c>
      <c r="V17" s="141">
        <v>39.936492550129046</v>
      </c>
      <c r="W17" s="141">
        <v>43.269808357291531</v>
      </c>
      <c r="X17" s="141">
        <v>43.703677995381476</v>
      </c>
      <c r="Y17" s="141">
        <v>44.357448704354042</v>
      </c>
      <c r="Z17" s="141">
        <v>44.926309775211152</v>
      </c>
      <c r="AA17" s="141">
        <v>45.381337845657633</v>
      </c>
      <c r="AB17" s="141">
        <v>45.786965210613644</v>
      </c>
      <c r="AC17" s="141">
        <v>46.14728612098704</v>
      </c>
      <c r="AD17" s="141">
        <v>46.539648616083305</v>
      </c>
      <c r="AE17" s="141">
        <v>46.912427360621287</v>
      </c>
      <c r="AF17" s="141">
        <v>47.31632847943812</v>
      </c>
      <c r="AG17" s="141">
        <v>47.740546795378592</v>
      </c>
      <c r="AH17" s="141">
        <v>2.1099539668495595</v>
      </c>
      <c r="AI17" s="141">
        <v>1.1299136647510437</v>
      </c>
      <c r="AJ17" s="152">
        <v>4.6431705355087158E-3</v>
      </c>
      <c r="AK17" s="152">
        <v>2.179861595192456E-3</v>
      </c>
    </row>
    <row r="18" spans="1:41" ht="13.5" thickBot="1">
      <c r="A18" s="107" t="str">
        <f t="shared" si="0"/>
        <v>Total cereals_Domestic use</v>
      </c>
      <c r="B18" s="1" t="s">
        <v>130</v>
      </c>
      <c r="C18" s="27">
        <v>258.77152304144374</v>
      </c>
      <c r="D18" s="27">
        <v>251.05776001596143</v>
      </c>
      <c r="E18" s="27">
        <v>251.07312165907553</v>
      </c>
      <c r="F18" s="27">
        <v>259.54211639419339</v>
      </c>
      <c r="G18" s="27">
        <v>261.5012298627899</v>
      </c>
      <c r="H18" s="27">
        <v>259.54014581197748</v>
      </c>
      <c r="I18" s="27">
        <v>258.16901068133302</v>
      </c>
      <c r="J18" s="27">
        <v>255.00124526230834</v>
      </c>
      <c r="K18" s="27">
        <v>253.88539467523663</v>
      </c>
      <c r="L18" s="27">
        <v>263.08084738939112</v>
      </c>
      <c r="M18" s="27">
        <v>264.46341783532262</v>
      </c>
      <c r="N18" s="27">
        <v>263.31832783097445</v>
      </c>
      <c r="O18" s="27">
        <v>265.30117893210695</v>
      </c>
      <c r="P18" s="27">
        <v>266.04538086568084</v>
      </c>
      <c r="Q18" s="27">
        <v>266.8493922284747</v>
      </c>
      <c r="R18" s="27">
        <v>262.54215644492234</v>
      </c>
      <c r="S18" s="27">
        <v>262.74268910698459</v>
      </c>
      <c r="T18" s="27">
        <v>256.51929838925429</v>
      </c>
      <c r="U18" s="27">
        <v>258.42326008585241</v>
      </c>
      <c r="V18" s="27">
        <v>267.05040255681905</v>
      </c>
      <c r="W18" s="27">
        <v>256.7961279794385</v>
      </c>
      <c r="X18" s="27">
        <v>256.79666442071061</v>
      </c>
      <c r="Y18" s="27">
        <v>256.69302072543485</v>
      </c>
      <c r="Z18" s="27">
        <v>256.49997624018602</v>
      </c>
      <c r="AA18" s="27">
        <v>256.2946265959817</v>
      </c>
      <c r="AB18" s="27">
        <v>256.09473270513143</v>
      </c>
      <c r="AC18" s="27">
        <v>255.94301878556928</v>
      </c>
      <c r="AD18" s="27">
        <v>255.77235682593448</v>
      </c>
      <c r="AE18" s="27">
        <v>255.57841609295357</v>
      </c>
      <c r="AF18" s="27">
        <v>255.37840914038458</v>
      </c>
      <c r="AG18" s="27">
        <v>255.15864546558922</v>
      </c>
      <c r="AH18" s="27">
        <v>3.3418245683299119</v>
      </c>
      <c r="AI18" s="27">
        <v>-5.5056748783860314</v>
      </c>
      <c r="AJ18" s="44">
        <v>1.2911633336119622E-3</v>
      </c>
      <c r="AK18" s="44">
        <v>-1.9388416324828128E-3</v>
      </c>
    </row>
    <row r="19" spans="1:41" s="99" customFormat="1" ht="13.5" thickBot="1">
      <c r="A19" s="107" t="str">
        <f t="shared" si="0"/>
        <v>Total cereals_of which food and industrial</v>
      </c>
      <c r="B19" s="121" t="s">
        <v>1</v>
      </c>
      <c r="C19" s="28">
        <v>95.186513767697448</v>
      </c>
      <c r="D19" s="28">
        <v>91.006598302005926</v>
      </c>
      <c r="E19" s="28">
        <v>94.267788747441912</v>
      </c>
      <c r="F19" s="28">
        <v>94.380623728557779</v>
      </c>
      <c r="G19" s="28">
        <v>93.300391818356943</v>
      </c>
      <c r="H19" s="28">
        <v>92.728014591731295</v>
      </c>
      <c r="I19" s="28">
        <v>91.225145917176121</v>
      </c>
      <c r="J19" s="28">
        <v>93.089307304057527</v>
      </c>
      <c r="K19" s="28">
        <v>91.481653516292766</v>
      </c>
      <c r="L19" s="28">
        <v>92.61506486840409</v>
      </c>
      <c r="M19" s="28">
        <v>93.645946711427158</v>
      </c>
      <c r="N19" s="28">
        <v>92.491263123603517</v>
      </c>
      <c r="O19" s="28">
        <v>91.66593458054831</v>
      </c>
      <c r="P19" s="28">
        <v>92.537858754958307</v>
      </c>
      <c r="Q19" s="28">
        <v>92.31009287608083</v>
      </c>
      <c r="R19" s="28">
        <v>88.403223324218402</v>
      </c>
      <c r="S19" s="28">
        <v>90.380429442547722</v>
      </c>
      <c r="T19" s="28">
        <v>87.836669739434342</v>
      </c>
      <c r="U19" s="28">
        <v>90.288693915282465</v>
      </c>
      <c r="V19" s="28">
        <v>101.40175844623937</v>
      </c>
      <c r="W19" s="28">
        <v>87.735814613304939</v>
      </c>
      <c r="X19" s="28">
        <v>89.902907090464794</v>
      </c>
      <c r="Y19" s="28">
        <v>90.320163728370488</v>
      </c>
      <c r="Z19" s="28">
        <v>91.018901330496874</v>
      </c>
      <c r="AA19" s="28">
        <v>91.607520940397578</v>
      </c>
      <c r="AB19" s="28">
        <v>92.355028804187413</v>
      </c>
      <c r="AC19" s="28">
        <v>93.104606206516905</v>
      </c>
      <c r="AD19" s="28">
        <v>93.848425851390232</v>
      </c>
      <c r="AE19" s="28">
        <v>94.552509361668754</v>
      </c>
      <c r="AF19" s="28">
        <v>95.306794161767272</v>
      </c>
      <c r="AG19" s="28">
        <v>96.374072964499106</v>
      </c>
      <c r="AH19" s="28">
        <v>0.78036547073391205</v>
      </c>
      <c r="AI19" s="28">
        <v>3.1983655975137282</v>
      </c>
      <c r="AJ19" s="45">
        <v>8.414009942629264E-4</v>
      </c>
      <c r="AK19" s="45">
        <v>3.0729095222923331E-3</v>
      </c>
      <c r="AL19" s="97"/>
      <c r="AM19" s="97"/>
      <c r="AN19" s="97"/>
      <c r="AO19" s="97"/>
    </row>
    <row r="20" spans="1:41" s="99" customFormat="1" ht="13.5" thickBot="1">
      <c r="A20" s="107" t="str">
        <f t="shared" si="0"/>
        <v>Total cereals_of which feed</v>
      </c>
      <c r="B20" s="121" t="s">
        <v>2</v>
      </c>
      <c r="C20" s="28">
        <v>160.20468800602666</v>
      </c>
      <c r="D20" s="28">
        <v>155.41972599585876</v>
      </c>
      <c r="E20" s="28">
        <v>152.4039104082247</v>
      </c>
      <c r="F20" s="28">
        <v>159.28193157803736</v>
      </c>
      <c r="G20" s="28">
        <v>159.77766729025035</v>
      </c>
      <c r="H20" s="28">
        <v>157.80592091020429</v>
      </c>
      <c r="I20" s="28">
        <v>156.40564760971213</v>
      </c>
      <c r="J20" s="28">
        <v>152.01420562883547</v>
      </c>
      <c r="K20" s="28">
        <v>152.45900398538652</v>
      </c>
      <c r="L20" s="28">
        <v>159.79636181665097</v>
      </c>
      <c r="M20" s="28">
        <v>161.3166464987992</v>
      </c>
      <c r="N20" s="28">
        <v>160.42589270345059</v>
      </c>
      <c r="O20" s="28">
        <v>162.64041065814325</v>
      </c>
      <c r="P20" s="28">
        <v>162.48838726244242</v>
      </c>
      <c r="Q20" s="28">
        <v>162.57767794585101</v>
      </c>
      <c r="R20" s="28">
        <v>161.89118463899854</v>
      </c>
      <c r="S20" s="28">
        <v>160.26318269256888</v>
      </c>
      <c r="T20" s="28">
        <v>155.7597767758871</v>
      </c>
      <c r="U20" s="28">
        <v>155.81587424238467</v>
      </c>
      <c r="V20" s="28">
        <v>153.31353587001104</v>
      </c>
      <c r="W20" s="28">
        <v>156.9022006935628</v>
      </c>
      <c r="X20" s="28">
        <v>154.98407075426974</v>
      </c>
      <c r="Y20" s="28">
        <v>154.77474033956076</v>
      </c>
      <c r="Z20" s="28">
        <v>154.53240568199428</v>
      </c>
      <c r="AA20" s="28">
        <v>154.24073125154348</v>
      </c>
      <c r="AB20" s="28">
        <v>153.9597356043756</v>
      </c>
      <c r="AC20" s="28">
        <v>153.63062861371569</v>
      </c>
      <c r="AD20" s="28">
        <v>153.2918455040425</v>
      </c>
      <c r="AE20" s="28">
        <v>152.97391806392523</v>
      </c>
      <c r="AF20" s="28">
        <v>152.66087401645541</v>
      </c>
      <c r="AG20" s="28">
        <v>152.3364126323718</v>
      </c>
      <c r="AH20" s="28">
        <v>0.20653848580326439</v>
      </c>
      <c r="AI20" s="28">
        <v>-2.6266496637224463</v>
      </c>
      <c r="AJ20" s="45">
        <v>1.3338019256892153E-4</v>
      </c>
      <c r="AK20" s="45">
        <v>-1.5529260980792214E-3</v>
      </c>
      <c r="AL20" s="97"/>
      <c r="AM20" s="97"/>
      <c r="AN20" s="97"/>
      <c r="AO20" s="97"/>
    </row>
    <row r="21" spans="1:41" s="99" customFormat="1" ht="13.5" thickBot="1">
      <c r="A21" s="107" t="str">
        <f t="shared" si="0"/>
        <v>Total cereals_of which bioenergy</v>
      </c>
      <c r="B21" s="121" t="s">
        <v>3</v>
      </c>
      <c r="C21" s="28">
        <v>3.3803212677196495</v>
      </c>
      <c r="D21" s="28">
        <v>4.6314357180967463</v>
      </c>
      <c r="E21" s="28">
        <v>4.4014225034089014</v>
      </c>
      <c r="F21" s="28">
        <v>5.8795610875982529</v>
      </c>
      <c r="G21" s="28">
        <v>8.4231707541825926</v>
      </c>
      <c r="H21" s="28">
        <v>9.0062103100419044</v>
      </c>
      <c r="I21" s="28">
        <v>10.538217154444769</v>
      </c>
      <c r="J21" s="28">
        <v>9.8977323294153425</v>
      </c>
      <c r="K21" s="28">
        <v>9.9447371735573444</v>
      </c>
      <c r="L21" s="28">
        <v>10.669420704336032</v>
      </c>
      <c r="M21" s="28">
        <v>9.5008246250962927</v>
      </c>
      <c r="N21" s="28">
        <v>10.40117200392033</v>
      </c>
      <c r="O21" s="28">
        <v>10.994833693415355</v>
      </c>
      <c r="P21" s="28">
        <v>11.019134848280151</v>
      </c>
      <c r="Q21" s="28">
        <v>11.961621406542852</v>
      </c>
      <c r="R21" s="28">
        <v>12.247748481705351</v>
      </c>
      <c r="S21" s="28">
        <v>12.099076971867964</v>
      </c>
      <c r="T21" s="28">
        <v>12.922851873932842</v>
      </c>
      <c r="U21" s="28">
        <v>12.318691928185261</v>
      </c>
      <c r="V21" s="28">
        <v>12.335108240568603</v>
      </c>
      <c r="W21" s="28">
        <v>12.158112672570759</v>
      </c>
      <c r="X21" s="28">
        <v>11.909686575976089</v>
      </c>
      <c r="Y21" s="28">
        <v>11.598116657503581</v>
      </c>
      <c r="Z21" s="28">
        <v>10.948669227694863</v>
      </c>
      <c r="AA21" s="28">
        <v>10.446374404040593</v>
      </c>
      <c r="AB21" s="28">
        <v>9.779968296568434</v>
      </c>
      <c r="AC21" s="28">
        <v>9.2077839653366844</v>
      </c>
      <c r="AD21" s="28">
        <v>8.6320854705017673</v>
      </c>
      <c r="AE21" s="28">
        <v>8.0519886673595735</v>
      </c>
      <c r="AF21" s="28">
        <v>7.4107409621618903</v>
      </c>
      <c r="AG21" s="28">
        <v>6.4481598687183137</v>
      </c>
      <c r="AH21" s="28">
        <v>2.3549206117926627</v>
      </c>
      <c r="AI21" s="28">
        <v>-6.0773908121772546</v>
      </c>
      <c r="AJ21" s="45">
        <v>2.1045033104636842E-2</v>
      </c>
      <c r="AK21" s="45">
        <v>-5.8575794064907649E-2</v>
      </c>
      <c r="AL21" s="97"/>
      <c r="AM21" s="97"/>
      <c r="AN21" s="97"/>
      <c r="AO21" s="97"/>
    </row>
    <row r="22" spans="1:41" ht="13.5" thickBot="1">
      <c r="A22" s="107" t="str">
        <f t="shared" si="0"/>
        <v>Total cereals_Beginning stocks</v>
      </c>
      <c r="B22" s="121" t="s">
        <v>6</v>
      </c>
      <c r="C22" s="28">
        <v>53.525906702</v>
      </c>
      <c r="D22" s="28">
        <v>48.656300870628506</v>
      </c>
      <c r="E22" s="28">
        <v>37.428293516811678</v>
      </c>
      <c r="F22" s="28">
        <v>36.347797433560785</v>
      </c>
      <c r="G22" s="28">
        <v>50.878183965848251</v>
      </c>
      <c r="H22" s="28">
        <v>48.145004913304909</v>
      </c>
      <c r="I22" s="28">
        <v>31.98962631516881</v>
      </c>
      <c r="J22" s="28">
        <v>34.692670334654963</v>
      </c>
      <c r="K22" s="28">
        <v>23.444394643196148</v>
      </c>
      <c r="L22" s="28">
        <v>28.954323481345195</v>
      </c>
      <c r="M22" s="28">
        <v>36.61646539838506</v>
      </c>
      <c r="N22" s="28">
        <v>33.502232719965427</v>
      </c>
      <c r="O22" s="28">
        <v>29.12787583053013</v>
      </c>
      <c r="P22" s="28">
        <v>38.165938423954941</v>
      </c>
      <c r="Q22" s="28">
        <v>37.717388059144547</v>
      </c>
      <c r="R22" s="28">
        <v>38.701274189157758</v>
      </c>
      <c r="S22" s="28">
        <v>37.391565170312177</v>
      </c>
      <c r="T22" s="28">
        <v>44.243935924460267</v>
      </c>
      <c r="U22" s="28">
        <v>49.184237779531159</v>
      </c>
      <c r="V22" s="28">
        <v>44.527432176724702</v>
      </c>
      <c r="W22" s="28">
        <v>40.013753049453108</v>
      </c>
      <c r="X22" s="28">
        <v>39.779792766777163</v>
      </c>
      <c r="Y22" s="28">
        <v>39.76324868104922</v>
      </c>
      <c r="Z22" s="28">
        <v>39.748522244867686</v>
      </c>
      <c r="AA22" s="28">
        <v>39.780238227206425</v>
      </c>
      <c r="AB22" s="28">
        <v>39.819088937552706</v>
      </c>
      <c r="AC22" s="28">
        <v>39.858280566933715</v>
      </c>
      <c r="AD22" s="28">
        <v>39.877883099212006</v>
      </c>
      <c r="AE22" s="28">
        <v>39.862137717998408</v>
      </c>
      <c r="AF22" s="28">
        <v>39.85109921384452</v>
      </c>
      <c r="AG22" s="28">
        <v>39.841596222634038</v>
      </c>
      <c r="AH22" s="28">
        <v>16.9547391405066</v>
      </c>
      <c r="AI22" s="28">
        <v>-6.1436057376046662</v>
      </c>
      <c r="AJ22" s="45">
        <v>4.7071680975645902E-2</v>
      </c>
      <c r="AK22" s="45">
        <v>-1.2952489650941423E-2</v>
      </c>
    </row>
    <row r="23" spans="1:41" ht="13.5" thickBot="1">
      <c r="A23" s="107" t="str">
        <f t="shared" si="0"/>
        <v>Total cereals_Ending stocks</v>
      </c>
      <c r="B23" s="121" t="s">
        <v>7</v>
      </c>
      <c r="C23" s="28">
        <v>48.656300870628506</v>
      </c>
      <c r="D23" s="28">
        <v>37.428293516811678</v>
      </c>
      <c r="E23" s="28">
        <v>36.347797433560785</v>
      </c>
      <c r="F23" s="28">
        <v>50.878183965848251</v>
      </c>
      <c r="G23" s="28">
        <v>48.145004913304909</v>
      </c>
      <c r="H23" s="28">
        <v>31.98962631516881</v>
      </c>
      <c r="I23" s="28">
        <v>34.692670334654963</v>
      </c>
      <c r="J23" s="28">
        <v>23.444394643196148</v>
      </c>
      <c r="K23" s="28">
        <v>28.954323481345195</v>
      </c>
      <c r="L23" s="28">
        <v>36.61646539838506</v>
      </c>
      <c r="M23" s="28">
        <v>33.502232719965427</v>
      </c>
      <c r="N23" s="28">
        <v>29.12787583053013</v>
      </c>
      <c r="O23" s="28">
        <v>38.165938423954941</v>
      </c>
      <c r="P23" s="28">
        <v>37.717388059144547</v>
      </c>
      <c r="Q23" s="28">
        <v>38.701274189157758</v>
      </c>
      <c r="R23" s="28">
        <v>37.391565170312177</v>
      </c>
      <c r="S23" s="28">
        <v>44.243935924460267</v>
      </c>
      <c r="T23" s="28">
        <v>49.184237779531159</v>
      </c>
      <c r="U23" s="28">
        <v>44.527432176724702</v>
      </c>
      <c r="V23" s="28">
        <v>40.013753049453108</v>
      </c>
      <c r="W23" s="28">
        <v>39.779792766777163</v>
      </c>
      <c r="X23" s="28">
        <v>39.76324868104922</v>
      </c>
      <c r="Y23" s="28">
        <v>39.748522244867686</v>
      </c>
      <c r="Z23" s="28">
        <v>39.780238227206425</v>
      </c>
      <c r="AA23" s="28">
        <v>39.819088937552706</v>
      </c>
      <c r="AB23" s="28">
        <v>39.858280566933715</v>
      </c>
      <c r="AC23" s="28">
        <v>39.877883099212006</v>
      </c>
      <c r="AD23" s="28">
        <v>39.862137717998408</v>
      </c>
      <c r="AE23" s="28">
        <v>39.85109921384452</v>
      </c>
      <c r="AF23" s="28">
        <v>39.841596222634038</v>
      </c>
      <c r="AG23" s="28">
        <v>39.835747816827691</v>
      </c>
      <c r="AH23" s="28">
        <v>14.903413160927517</v>
      </c>
      <c r="AI23" s="28">
        <v>-4.7393931850752935</v>
      </c>
      <c r="AJ23" s="45">
        <v>4.1537686516917915E-2</v>
      </c>
      <c r="AK23" s="45">
        <v>-1.0167200217505945E-2</v>
      </c>
    </row>
    <row r="24" spans="1:41" s="99" customFormat="1" ht="13.5" thickBot="1">
      <c r="A24" s="107" t="str">
        <f t="shared" si="0"/>
        <v>Total cereals_of which intervention</v>
      </c>
      <c r="B24" s="121" t="s">
        <v>8</v>
      </c>
      <c r="C24" s="28">
        <v>13.324999999999999</v>
      </c>
      <c r="D24" s="28">
        <v>2.4600000000000004</v>
      </c>
      <c r="E24" s="28">
        <v>0</v>
      </c>
      <c r="F24" s="28">
        <v>1.5711170000000001</v>
      </c>
      <c r="G24" s="28">
        <v>5.9805130000000002</v>
      </c>
      <c r="H24" s="28">
        <v>0.51100000000000001</v>
      </c>
      <c r="I24" s="28">
        <v>9.2436999999999991E-2</v>
      </c>
      <c r="J24" s="28">
        <v>0</v>
      </c>
      <c r="K24" s="28">
        <v>0</v>
      </c>
      <c r="L24" s="28">
        <v>0</v>
      </c>
      <c r="M24" s="28">
        <v>0</v>
      </c>
      <c r="N24" s="28">
        <v>0</v>
      </c>
      <c r="O24" s="28">
        <v>0</v>
      </c>
      <c r="P24" s="28">
        <v>0</v>
      </c>
      <c r="Q24" s="28">
        <v>0</v>
      </c>
      <c r="R24" s="28">
        <v>0</v>
      </c>
      <c r="S24" s="28">
        <v>0</v>
      </c>
      <c r="T24" s="28">
        <v>0</v>
      </c>
      <c r="U24" s="28">
        <v>0</v>
      </c>
      <c r="V24" s="28">
        <v>0</v>
      </c>
      <c r="W24" s="28">
        <v>0</v>
      </c>
      <c r="X24" s="28">
        <v>0</v>
      </c>
      <c r="Y24" s="28">
        <v>0</v>
      </c>
      <c r="Z24" s="28">
        <v>0</v>
      </c>
      <c r="AA24" s="28">
        <v>0</v>
      </c>
      <c r="AB24" s="28">
        <v>0</v>
      </c>
      <c r="AC24" s="28">
        <v>0</v>
      </c>
      <c r="AD24" s="28">
        <v>0</v>
      </c>
      <c r="AE24" s="28">
        <v>0</v>
      </c>
      <c r="AF24" s="28">
        <v>0</v>
      </c>
      <c r="AG24" s="28">
        <v>0</v>
      </c>
      <c r="AH24" s="28">
        <v>0</v>
      </c>
      <c r="AI24" s="28">
        <v>0</v>
      </c>
      <c r="AJ24" s="56"/>
      <c r="AK24" s="56"/>
      <c r="AL24" s="97"/>
      <c r="AM24" s="97"/>
      <c r="AN24" s="97"/>
      <c r="AO24" s="97"/>
    </row>
    <row r="25" spans="1:41" s="101" customFormat="1" ht="13.5" thickBot="1">
      <c r="A25" s="107" t="str">
        <f t="shared" si="0"/>
        <v>Total cereals_Stock-to-use ratio</v>
      </c>
      <c r="B25" s="122" t="s">
        <v>73</v>
      </c>
      <c r="C25" s="104">
        <v>0.18802803453313494</v>
      </c>
      <c r="D25" s="104">
        <v>0.14908240045809423</v>
      </c>
      <c r="E25" s="104">
        <v>0.14476976744215711</v>
      </c>
      <c r="F25" s="104">
        <v>0.19603055054299667</v>
      </c>
      <c r="G25" s="104">
        <v>0.18411005156100668</v>
      </c>
      <c r="H25" s="104">
        <v>0.12325502174273852</v>
      </c>
      <c r="I25" s="104">
        <v>0.13437968500982223</v>
      </c>
      <c r="J25" s="104">
        <v>9.1938353552273644E-2</v>
      </c>
      <c r="K25" s="104">
        <v>0.11404485680786321</v>
      </c>
      <c r="L25" s="104">
        <v>0.13918331859479041</v>
      </c>
      <c r="M25" s="104">
        <v>0.12668002627428329</v>
      </c>
      <c r="N25" s="104">
        <v>0.11061849006282419</v>
      </c>
      <c r="O25" s="104">
        <v>0.14385891000402212</v>
      </c>
      <c r="P25" s="104">
        <v>0.14177050522890694</v>
      </c>
      <c r="Q25" s="104">
        <v>0.14503040035415177</v>
      </c>
      <c r="R25" s="104">
        <v>0.14242118552171032</v>
      </c>
      <c r="S25" s="104">
        <v>0.16839264329233097</v>
      </c>
      <c r="T25" s="104">
        <v>0.19173698855552268</v>
      </c>
      <c r="U25" s="104">
        <v>0.17230427385650954</v>
      </c>
      <c r="V25" s="104">
        <v>0.14983595855445142</v>
      </c>
      <c r="W25" s="104">
        <v>0.15490807077107605</v>
      </c>
      <c r="X25" s="104">
        <v>0.15484332232565526</v>
      </c>
      <c r="Y25" s="104">
        <v>0.1548484728277193</v>
      </c>
      <c r="Z25" s="104">
        <v>0.15508866242527952</v>
      </c>
      <c r="AA25" s="104">
        <v>0.1553645094570118</v>
      </c>
      <c r="AB25" s="104">
        <v>0.15563881437900057</v>
      </c>
      <c r="AC25" s="104">
        <v>0.15580766097246807</v>
      </c>
      <c r="AD25" s="104">
        <v>0.15585006219075712</v>
      </c>
      <c r="AE25" s="104">
        <v>0.15592513571001521</v>
      </c>
      <c r="AF25" s="104">
        <v>0.1560100415565383</v>
      </c>
      <c r="AG25" s="104">
        <v>0.15612148960949063</v>
      </c>
      <c r="AH25" s="98">
        <v>5.6236897337185468E-2</v>
      </c>
      <c r="AI25" s="98">
        <v>-1.5170917379337262E-2</v>
      </c>
      <c r="AJ25" s="46">
        <v>4.0598197190142286E-2</v>
      </c>
      <c r="AK25" s="46">
        <v>-8.3952518292119693E-3</v>
      </c>
      <c r="AL25" s="100"/>
      <c r="AM25" s="100"/>
      <c r="AN25" s="100"/>
      <c r="AO25" s="100"/>
    </row>
    <row r="26" spans="1:41">
      <c r="B26" s="59" t="s">
        <v>281</v>
      </c>
      <c r="C26" s="59"/>
      <c r="D26" s="59"/>
      <c r="E26" s="59"/>
      <c r="F26" s="59"/>
      <c r="G26" s="59"/>
      <c r="H26" s="59"/>
      <c r="I26" s="59"/>
      <c r="J26" s="59"/>
      <c r="K26" s="59"/>
      <c r="L26" s="59"/>
      <c r="M26" s="59"/>
      <c r="N26" s="59"/>
      <c r="O26" s="59"/>
      <c r="P26" s="59"/>
      <c r="Q26" s="59"/>
      <c r="R26" s="59"/>
      <c r="S26" s="59"/>
      <c r="T26" s="59"/>
      <c r="U26" s="59"/>
      <c r="V26" s="64"/>
      <c r="W26" s="64"/>
      <c r="X26" s="64"/>
      <c r="Y26" s="64"/>
      <c r="Z26" s="64"/>
      <c r="AA26" s="64"/>
      <c r="AB26" s="64"/>
      <c r="AC26" s="64"/>
      <c r="AD26" s="64"/>
      <c r="AE26" s="64"/>
      <c r="AF26" s="64"/>
      <c r="AG26" s="64"/>
      <c r="AH26" s="64"/>
      <c r="AI26" s="64"/>
      <c r="AJ26" s="59"/>
      <c r="AK26" s="59"/>
    </row>
    <row r="27" spans="1:41">
      <c r="B27" s="59" t="s">
        <v>303</v>
      </c>
      <c r="C27" s="59"/>
      <c r="D27" s="59"/>
      <c r="E27" s="59"/>
      <c r="F27" s="59"/>
      <c r="G27" s="59"/>
      <c r="H27" s="59"/>
      <c r="I27" s="59"/>
      <c r="J27" s="59"/>
      <c r="K27" s="59"/>
      <c r="L27" s="59"/>
      <c r="M27" s="59"/>
      <c r="N27" s="59"/>
      <c r="O27" s="59"/>
      <c r="P27" s="59"/>
      <c r="Q27" s="59"/>
      <c r="R27" s="59"/>
      <c r="S27" s="59"/>
      <c r="T27" s="59"/>
      <c r="U27" s="59"/>
      <c r="V27" s="64"/>
      <c r="W27" s="64"/>
      <c r="X27" s="64"/>
      <c r="Y27" s="64"/>
      <c r="Z27" s="64"/>
      <c r="AA27" s="64"/>
      <c r="AB27" s="64"/>
      <c r="AC27" s="64"/>
      <c r="AD27" s="64"/>
      <c r="AE27" s="64"/>
      <c r="AF27" s="64"/>
      <c r="AG27" s="64"/>
      <c r="AH27" s="64"/>
      <c r="AI27" s="64"/>
      <c r="AJ27" s="59"/>
      <c r="AK27" s="59"/>
    </row>
    <row r="28" spans="1:41">
      <c r="B28" s="59" t="s">
        <v>304</v>
      </c>
      <c r="C28" s="59"/>
      <c r="D28" s="59"/>
      <c r="E28" s="59"/>
      <c r="F28" s="59"/>
      <c r="G28" s="59"/>
      <c r="H28" s="59"/>
      <c r="I28" s="59"/>
      <c r="J28" s="59"/>
      <c r="K28" s="59"/>
      <c r="L28" s="59"/>
      <c r="M28" s="59"/>
      <c r="N28" s="59"/>
      <c r="O28" s="59"/>
      <c r="P28" s="59"/>
      <c r="Q28" s="59"/>
      <c r="R28" s="59"/>
      <c r="S28" s="59"/>
      <c r="T28" s="59"/>
      <c r="U28" s="59"/>
      <c r="V28" s="64"/>
      <c r="W28" s="64"/>
      <c r="X28" s="64"/>
      <c r="Y28" s="64"/>
      <c r="Z28" s="64"/>
      <c r="AA28" s="64"/>
      <c r="AB28" s="64"/>
      <c r="AC28" s="64"/>
      <c r="AD28" s="64"/>
      <c r="AE28" s="64"/>
      <c r="AF28" s="64"/>
      <c r="AG28" s="64"/>
      <c r="AH28" s="64"/>
      <c r="AI28" s="64"/>
      <c r="AJ28" s="59"/>
      <c r="AK28" s="59"/>
    </row>
    <row r="29" spans="1:41" ht="13" thickBot="1">
      <c r="B29" s="59"/>
      <c r="C29" s="59"/>
      <c r="D29" s="59"/>
      <c r="E29" s="59"/>
      <c r="F29" s="59"/>
      <c r="G29" s="59"/>
      <c r="H29" s="59"/>
      <c r="I29" s="59"/>
      <c r="J29" s="59"/>
      <c r="K29" s="59"/>
      <c r="L29" s="59"/>
      <c r="M29" s="59"/>
      <c r="N29" s="59"/>
      <c r="O29" s="59"/>
      <c r="P29" s="59"/>
      <c r="Q29" s="59"/>
      <c r="R29" s="59"/>
      <c r="S29" s="59"/>
      <c r="T29" s="59"/>
      <c r="U29" s="59"/>
      <c r="V29" s="64"/>
      <c r="W29" s="64"/>
      <c r="X29" s="64"/>
      <c r="Y29" s="64"/>
      <c r="Z29" s="64"/>
      <c r="AA29" s="57"/>
      <c r="AB29" s="64"/>
      <c r="AC29" s="64"/>
      <c r="AD29" s="64"/>
      <c r="AE29" s="64"/>
      <c r="AF29" s="64"/>
      <c r="AG29" s="64"/>
      <c r="AH29" s="64"/>
      <c r="AI29" s="64"/>
      <c r="AJ29" s="59"/>
      <c r="AK29" s="59"/>
    </row>
    <row r="30" spans="1:41">
      <c r="B30" s="59"/>
      <c r="C30" s="59"/>
      <c r="D30" s="59"/>
      <c r="E30" s="59"/>
      <c r="F30" s="59"/>
      <c r="G30" s="59"/>
      <c r="H30" s="59"/>
      <c r="I30" s="59"/>
      <c r="J30" s="59"/>
      <c r="K30" s="59"/>
      <c r="L30" s="59"/>
      <c r="M30" s="59"/>
      <c r="N30" s="59"/>
      <c r="O30" s="59"/>
      <c r="P30" s="59"/>
      <c r="Q30" s="59"/>
      <c r="R30" s="59"/>
      <c r="S30" s="59"/>
      <c r="T30" s="59"/>
      <c r="U30" s="59"/>
      <c r="V30" s="64"/>
      <c r="W30" s="64"/>
      <c r="X30" s="64"/>
      <c r="Y30" s="64"/>
      <c r="Z30" s="64"/>
      <c r="AA30" s="64"/>
      <c r="AB30" s="64"/>
      <c r="AC30" s="64"/>
      <c r="AD30" s="64"/>
      <c r="AE30" s="64"/>
      <c r="AF30" s="64"/>
      <c r="AG30" s="64"/>
      <c r="AH30" s="64"/>
      <c r="AI30" s="64"/>
      <c r="AJ30" s="59"/>
      <c r="AK30" s="59"/>
    </row>
    <row r="31" spans="1:41" ht="14" thickBot="1">
      <c r="A31" t="s">
        <v>171</v>
      </c>
      <c r="B31" s="69" t="s">
        <v>222</v>
      </c>
      <c r="C31" s="75"/>
      <c r="D31" s="75"/>
      <c r="E31" s="75"/>
      <c r="F31" s="75"/>
      <c r="G31" s="75"/>
      <c r="H31" s="75"/>
      <c r="I31" s="75"/>
      <c r="J31" s="75"/>
      <c r="K31" s="75"/>
      <c r="L31" s="75"/>
      <c r="M31" s="75"/>
      <c r="N31" s="75"/>
      <c r="O31" s="75"/>
      <c r="P31" s="75"/>
      <c r="Q31" s="75"/>
      <c r="R31" s="75"/>
      <c r="S31" s="75"/>
      <c r="T31" s="75"/>
      <c r="U31" s="75"/>
      <c r="V31" s="76"/>
      <c r="W31" s="76"/>
      <c r="X31" s="76"/>
      <c r="Y31" s="76"/>
      <c r="Z31" s="76"/>
      <c r="AA31" s="76"/>
      <c r="AB31" s="76"/>
      <c r="AC31" s="76"/>
      <c r="AD31" s="76"/>
      <c r="AE31" s="76"/>
      <c r="AF31" s="76"/>
      <c r="AG31" s="76"/>
      <c r="AH31" s="233" t="s">
        <v>105</v>
      </c>
      <c r="AI31" s="234"/>
      <c r="AJ31" s="235" t="s">
        <v>269</v>
      </c>
      <c r="AK31" s="236"/>
    </row>
    <row r="32" spans="1:41" ht="13" thickBot="1">
      <c r="B32" s="10"/>
      <c r="C32" s="231">
        <v>2005</v>
      </c>
      <c r="D32" s="231">
        <v>2006</v>
      </c>
      <c r="E32" s="231">
        <v>2007</v>
      </c>
      <c r="F32" s="231">
        <v>2008</v>
      </c>
      <c r="G32" s="231">
        <v>2009</v>
      </c>
      <c r="H32" s="231">
        <v>2010</v>
      </c>
      <c r="I32" s="231">
        <v>2011</v>
      </c>
      <c r="J32" s="231">
        <v>2012</v>
      </c>
      <c r="K32" s="231">
        <v>2013</v>
      </c>
      <c r="L32" s="231">
        <v>2014</v>
      </c>
      <c r="M32" s="231">
        <v>2015</v>
      </c>
      <c r="N32" s="231">
        <v>2016</v>
      </c>
      <c r="O32" s="231">
        <v>2017</v>
      </c>
      <c r="P32" s="231">
        <v>2018</v>
      </c>
      <c r="Q32" s="231">
        <v>2019</v>
      </c>
      <c r="R32" s="231">
        <v>2020</v>
      </c>
      <c r="S32" s="231">
        <v>2021</v>
      </c>
      <c r="T32" s="231">
        <v>2022</v>
      </c>
      <c r="U32" s="231">
        <v>2023</v>
      </c>
      <c r="V32" s="231">
        <v>2024</v>
      </c>
      <c r="W32" s="231">
        <v>2025</v>
      </c>
      <c r="X32" s="231">
        <v>2026</v>
      </c>
      <c r="Y32" s="231">
        <v>2027</v>
      </c>
      <c r="Z32" s="231">
        <v>2028</v>
      </c>
      <c r="AA32" s="231">
        <v>2029</v>
      </c>
      <c r="AB32" s="231">
        <v>2030</v>
      </c>
      <c r="AC32" s="231">
        <v>2031</v>
      </c>
      <c r="AD32" s="231">
        <v>2032</v>
      </c>
      <c r="AE32" s="231">
        <v>2033</v>
      </c>
      <c r="AF32" s="231">
        <v>2034</v>
      </c>
      <c r="AG32" s="231">
        <v>2035</v>
      </c>
      <c r="AH32" s="231" t="s">
        <v>266</v>
      </c>
      <c r="AI32" s="231" t="s">
        <v>267</v>
      </c>
      <c r="AJ32" s="231" t="s">
        <v>264</v>
      </c>
      <c r="AK32" s="231" t="s">
        <v>265</v>
      </c>
    </row>
    <row r="33" spans="1:41" ht="13.5" thickBot="1">
      <c r="A33" s="107" t="str">
        <f>CONCATENATE($A$31,"_",B33)</f>
        <v>Total wheat_Production</v>
      </c>
      <c r="B33" s="1" t="s">
        <v>26</v>
      </c>
      <c r="C33" s="29">
        <v>121.06223398388784</v>
      </c>
      <c r="D33" s="29">
        <v>112.65852432829831</v>
      </c>
      <c r="E33" s="29">
        <v>107.65608840336716</v>
      </c>
      <c r="F33" s="29">
        <v>134.16786999999997</v>
      </c>
      <c r="G33" s="29">
        <v>125.53409999999998</v>
      </c>
      <c r="H33" s="29">
        <v>122.41259000000001</v>
      </c>
      <c r="I33" s="29">
        <v>124.46809999999999</v>
      </c>
      <c r="J33" s="29">
        <v>121.06598000000002</v>
      </c>
      <c r="K33" s="29">
        <v>132.35400000000001</v>
      </c>
      <c r="L33" s="29">
        <v>140.74</v>
      </c>
      <c r="M33" s="29">
        <v>144.49499999999998</v>
      </c>
      <c r="N33" s="29">
        <v>133.3960591805166</v>
      </c>
      <c r="O33" s="29">
        <v>137.11627000000001</v>
      </c>
      <c r="P33" s="29">
        <v>124.51753000000001</v>
      </c>
      <c r="Q33" s="29">
        <v>139.63191</v>
      </c>
      <c r="R33" s="29">
        <v>126.45024999999998</v>
      </c>
      <c r="S33" s="29">
        <v>138.18812000000003</v>
      </c>
      <c r="T33" s="29">
        <v>134.347543</v>
      </c>
      <c r="U33" s="29">
        <v>133.57747899999998</v>
      </c>
      <c r="V33" s="29">
        <v>125.99696259185346</v>
      </c>
      <c r="W33" s="29">
        <v>126.39270217987787</v>
      </c>
      <c r="X33" s="29">
        <v>127.18412742679671</v>
      </c>
      <c r="Y33" s="29">
        <v>127.69794262173845</v>
      </c>
      <c r="Z33" s="29">
        <v>128.13846636059222</v>
      </c>
      <c r="AA33" s="29">
        <v>128.46087107482975</v>
      </c>
      <c r="AB33" s="29">
        <v>128.74512754365708</v>
      </c>
      <c r="AC33" s="29">
        <v>129.01806096050385</v>
      </c>
      <c r="AD33" s="29">
        <v>129.28645069601606</v>
      </c>
      <c r="AE33" s="29">
        <v>129.57585392226144</v>
      </c>
      <c r="AF33" s="29">
        <v>129.87894257223482</v>
      </c>
      <c r="AG33" s="29">
        <v>130.17883503562402</v>
      </c>
      <c r="AH33" s="27">
        <v>-7.933180271552942E-2</v>
      </c>
      <c r="AI33" s="27">
        <v>-1.1284931616604581</v>
      </c>
      <c r="AJ33" s="44">
        <v>-6.0396821376116349E-5</v>
      </c>
      <c r="AK33" s="44">
        <v>-7.8436796276093457E-4</v>
      </c>
    </row>
    <row r="34" spans="1:41" ht="13.5" thickBot="1">
      <c r="A34" s="107" t="str">
        <f t="shared" ref="A34:A43" si="1">CONCATENATE($A$31,"_",B34)</f>
        <v>Total wheat_Imports</v>
      </c>
      <c r="B34" s="115" t="s">
        <v>4</v>
      </c>
      <c r="C34" s="142">
        <v>8.7718095557824114</v>
      </c>
      <c r="D34" s="142">
        <v>6.7890360950000002</v>
      </c>
      <c r="E34" s="142">
        <v>7.1364483559999989</v>
      </c>
      <c r="F34" s="142">
        <v>9.956483157000001</v>
      </c>
      <c r="G34" s="142">
        <v>7.0923400569999995</v>
      </c>
      <c r="H34" s="142">
        <v>6.2226459329999999</v>
      </c>
      <c r="I34" s="142">
        <v>8.7695675390000005</v>
      </c>
      <c r="J34" s="142">
        <v>5.5644473219999995</v>
      </c>
      <c r="K34" s="142">
        <v>3.8505134240000003</v>
      </c>
      <c r="L34" s="142">
        <v>6.492747198</v>
      </c>
      <c r="M34" s="142">
        <v>8.452110213000001</v>
      </c>
      <c r="N34" s="142">
        <v>5.9412134019999989</v>
      </c>
      <c r="O34" s="142">
        <v>5.7163177409999992</v>
      </c>
      <c r="P34" s="142">
        <v>5.4071979670000001</v>
      </c>
      <c r="Q34" s="142">
        <v>5.1357310319999998</v>
      </c>
      <c r="R34" s="142">
        <v>4.953496704</v>
      </c>
      <c r="S34" s="142">
        <v>4.183808816</v>
      </c>
      <c r="T34" s="142">
        <v>11.669544118999998</v>
      </c>
      <c r="U34" s="142">
        <v>12.098521756999999</v>
      </c>
      <c r="V34" s="142">
        <v>10.02</v>
      </c>
      <c r="W34" s="142">
        <v>7.5515250267253524</v>
      </c>
      <c r="X34" s="142">
        <v>7.1978932301994467</v>
      </c>
      <c r="Y34" s="142">
        <v>7.1655066444444468</v>
      </c>
      <c r="Z34" s="142">
        <v>7.1347977593559815</v>
      </c>
      <c r="AA34" s="142">
        <v>7.1139054635463435</v>
      </c>
      <c r="AB34" s="142">
        <v>7.094763474764461</v>
      </c>
      <c r="AC34" s="142">
        <v>7.0798902833483899</v>
      </c>
      <c r="AD34" s="142">
        <v>7.0618172797425354</v>
      </c>
      <c r="AE34" s="142">
        <v>7.0312653982055249</v>
      </c>
      <c r="AF34" s="142">
        <v>7.0042998621538697</v>
      </c>
      <c r="AG34" s="142">
        <v>6.9760101821628187</v>
      </c>
      <c r="AH34" s="141">
        <v>5.9601193106666637</v>
      </c>
      <c r="AI34" s="141">
        <v>-4.2866784431705121</v>
      </c>
      <c r="AJ34" s="152">
        <v>7.8240330942058456E-2</v>
      </c>
      <c r="AK34" s="152">
        <v>-4.261255077163828E-2</v>
      </c>
    </row>
    <row r="35" spans="1:41" ht="13.5" thickBot="1">
      <c r="A35" s="107" t="str">
        <f t="shared" si="1"/>
        <v>Total wheat_Exports</v>
      </c>
      <c r="B35" s="115" t="s">
        <v>5</v>
      </c>
      <c r="C35" s="142">
        <v>16.348414771597966</v>
      </c>
      <c r="D35" s="142">
        <v>14.019443677153722</v>
      </c>
      <c r="E35" s="142">
        <v>12.511577495079683</v>
      </c>
      <c r="F35" s="142">
        <v>25.537042642519097</v>
      </c>
      <c r="G35" s="142">
        <v>22.252698831753406</v>
      </c>
      <c r="H35" s="142">
        <v>22.745014342158608</v>
      </c>
      <c r="I35" s="142">
        <v>16.274184236180833</v>
      </c>
      <c r="J35" s="142">
        <v>24.148228781150539</v>
      </c>
      <c r="K35" s="142">
        <v>32.89429746361435</v>
      </c>
      <c r="L35" s="142">
        <v>35.065650393569079</v>
      </c>
      <c r="M35" s="142">
        <v>34.3419453990969</v>
      </c>
      <c r="N35" s="142">
        <v>27.179552004496671</v>
      </c>
      <c r="O35" s="142">
        <v>23.685068579267721</v>
      </c>
      <c r="P35" s="142">
        <v>23.373854533257997</v>
      </c>
      <c r="Q35" s="142">
        <v>38.170829410673512</v>
      </c>
      <c r="R35" s="142">
        <v>28.20038938965056</v>
      </c>
      <c r="S35" s="142">
        <v>30.548184817775358</v>
      </c>
      <c r="T35" s="142">
        <v>33.500722393993136</v>
      </c>
      <c r="U35" s="142">
        <v>36.811938549760455</v>
      </c>
      <c r="V35" s="142">
        <v>26.540315271129046</v>
      </c>
      <c r="W35" s="142">
        <v>28.120017136945062</v>
      </c>
      <c r="X35" s="142">
        <v>28.465026407373632</v>
      </c>
      <c r="Y35" s="142">
        <v>28.972631702844733</v>
      </c>
      <c r="Z35" s="142">
        <v>29.401630856609</v>
      </c>
      <c r="AA35" s="142">
        <v>29.724962035039152</v>
      </c>
      <c r="AB35" s="142">
        <v>30.048228113134016</v>
      </c>
      <c r="AC35" s="142">
        <v>30.359767766159965</v>
      </c>
      <c r="AD35" s="142">
        <v>30.709916042273573</v>
      </c>
      <c r="AE35" s="142">
        <v>31.064105102898122</v>
      </c>
      <c r="AF35" s="142">
        <v>31.406135504090525</v>
      </c>
      <c r="AG35" s="142">
        <v>31.767731926067611</v>
      </c>
      <c r="AH35" s="141">
        <v>1.581599858849561</v>
      </c>
      <c r="AI35" s="141">
        <v>-0.51659347889327023</v>
      </c>
      <c r="AJ35" s="152">
        <v>5.0356766352554413E-3</v>
      </c>
      <c r="AK35" s="152">
        <v>-1.4653594524138835E-3</v>
      </c>
    </row>
    <row r="36" spans="1:41" ht="13.5" thickBot="1">
      <c r="A36" s="107" t="str">
        <f t="shared" si="1"/>
        <v>Total wheat_Domestic use</v>
      </c>
      <c r="B36" s="1" t="s">
        <v>130</v>
      </c>
      <c r="C36" s="29">
        <v>119.26799065136952</v>
      </c>
      <c r="D36" s="29">
        <v>111.24618522744009</v>
      </c>
      <c r="E36" s="29">
        <v>105.49121230153791</v>
      </c>
      <c r="F36" s="29">
        <v>114.01293313625619</v>
      </c>
      <c r="G36" s="29">
        <v>115.07979644805167</v>
      </c>
      <c r="H36" s="29">
        <v>110.99442056206948</v>
      </c>
      <c r="I36" s="29">
        <v>114.97826003280966</v>
      </c>
      <c r="J36" s="29">
        <v>104.46407923933597</v>
      </c>
      <c r="K36" s="29">
        <v>101.59053048089081</v>
      </c>
      <c r="L36" s="29">
        <v>111.23922964474372</v>
      </c>
      <c r="M36" s="29">
        <v>115.64671851720226</v>
      </c>
      <c r="N36" s="29">
        <v>115.02995269647435</v>
      </c>
      <c r="O36" s="29">
        <v>112.82953158433713</v>
      </c>
      <c r="P36" s="29">
        <v>112.67909527170973</v>
      </c>
      <c r="Q36" s="29">
        <v>106.92866147956394</v>
      </c>
      <c r="R36" s="29">
        <v>103.64972218974565</v>
      </c>
      <c r="S36" s="29">
        <v>105.7986337642579</v>
      </c>
      <c r="T36" s="29">
        <v>108.90398785490197</v>
      </c>
      <c r="U36" s="29">
        <v>111.47706335142463</v>
      </c>
      <c r="V36" s="29">
        <v>114.87737857364168</v>
      </c>
      <c r="W36" s="29">
        <v>105.143806108596</v>
      </c>
      <c r="X36" s="29">
        <v>105.88803742089743</v>
      </c>
      <c r="Y36" s="29">
        <v>105.84119546708838</v>
      </c>
      <c r="Z36" s="29">
        <v>105.8139059742297</v>
      </c>
      <c r="AA36" s="29">
        <v>105.81450182781849</v>
      </c>
      <c r="AB36" s="29">
        <v>105.76850203159756</v>
      </c>
      <c r="AC36" s="29">
        <v>105.72117861923061</v>
      </c>
      <c r="AD36" s="29">
        <v>105.63196533155114</v>
      </c>
      <c r="AE36" s="29">
        <v>105.53832931850232</v>
      </c>
      <c r="AF36" s="29">
        <v>105.46833551377027</v>
      </c>
      <c r="AG36" s="29">
        <v>105.37911087156658</v>
      </c>
      <c r="AH36" s="27">
        <v>5.9881968049992622</v>
      </c>
      <c r="AI36" s="27">
        <v>-6.3736990550895172</v>
      </c>
      <c r="AJ36" s="44">
        <v>5.5225316675999638E-3</v>
      </c>
      <c r="AK36" s="44">
        <v>-5.3244066981188443E-3</v>
      </c>
    </row>
    <row r="37" spans="1:41" s="99" customFormat="1" ht="13.5" thickBot="1">
      <c r="A37" s="107" t="str">
        <f t="shared" si="1"/>
        <v>Total wheat_of which food and industrial</v>
      </c>
      <c r="B37" s="2" t="s">
        <v>1</v>
      </c>
      <c r="C37" s="30">
        <v>62.621956938704415</v>
      </c>
      <c r="D37" s="30">
        <v>60.53891471189425</v>
      </c>
      <c r="E37" s="30">
        <v>60.81840492583899</v>
      </c>
      <c r="F37" s="30">
        <v>61.856877884235963</v>
      </c>
      <c r="G37" s="30">
        <v>62.078052665726752</v>
      </c>
      <c r="H37" s="30">
        <v>62.311111849977927</v>
      </c>
      <c r="I37" s="30">
        <v>61.60012832249447</v>
      </c>
      <c r="J37" s="30">
        <v>61.698606875959349</v>
      </c>
      <c r="K37" s="30">
        <v>61.514484208750176</v>
      </c>
      <c r="L37" s="30">
        <v>62.125817413705903</v>
      </c>
      <c r="M37" s="30">
        <v>62.980048268372506</v>
      </c>
      <c r="N37" s="30">
        <v>65.62822598005728</v>
      </c>
      <c r="O37" s="30">
        <v>63.129343950229419</v>
      </c>
      <c r="P37" s="30">
        <v>63.141112322901058</v>
      </c>
      <c r="Q37" s="30">
        <v>61.938203910689609</v>
      </c>
      <c r="R37" s="30">
        <v>61.30872646326663</v>
      </c>
      <c r="S37" s="30">
        <v>62.062760170268305</v>
      </c>
      <c r="T37" s="30">
        <v>61.772700272759927</v>
      </c>
      <c r="U37" s="30">
        <v>61.602238694652101</v>
      </c>
      <c r="V37" s="30">
        <v>65.137248304923403</v>
      </c>
      <c r="W37" s="30">
        <v>55.994638386048855</v>
      </c>
      <c r="X37" s="30">
        <v>56.814623075264741</v>
      </c>
      <c r="Y37" s="30">
        <v>56.871778178462094</v>
      </c>
      <c r="Z37" s="30">
        <v>57.042994468424901</v>
      </c>
      <c r="AA37" s="30">
        <v>57.164866006080047</v>
      </c>
      <c r="AB37" s="30">
        <v>57.339174399906007</v>
      </c>
      <c r="AC37" s="30">
        <v>57.483021631370704</v>
      </c>
      <c r="AD37" s="30">
        <v>57.626462151768415</v>
      </c>
      <c r="AE37" s="30">
        <v>57.771423806147695</v>
      </c>
      <c r="AF37" s="30">
        <v>57.937949432370601</v>
      </c>
      <c r="AG37" s="30">
        <v>58.212175046434666</v>
      </c>
      <c r="AH37" s="28">
        <v>1.0577595913066631</v>
      </c>
      <c r="AI37" s="28">
        <v>-4.6252207110104777</v>
      </c>
      <c r="AJ37" s="45">
        <v>1.6990990164229914E-3</v>
      </c>
      <c r="AK37" s="45">
        <v>-6.9264321961229891E-3</v>
      </c>
      <c r="AL37" s="97"/>
      <c r="AM37" s="97"/>
      <c r="AN37" s="97"/>
      <c r="AO37" s="97"/>
    </row>
    <row r="38" spans="1:41" s="99" customFormat="1" ht="13.5" thickBot="1">
      <c r="A38" s="107" t="str">
        <f t="shared" si="1"/>
        <v>Total wheat_of which feed</v>
      </c>
      <c r="B38" s="2" t="s">
        <v>2</v>
      </c>
      <c r="C38" s="30">
        <v>54.899999999999991</v>
      </c>
      <c r="D38" s="30">
        <v>48.315000000000005</v>
      </c>
      <c r="E38" s="30">
        <v>42.243000000000002</v>
      </c>
      <c r="F38" s="30">
        <v>49.370999999999995</v>
      </c>
      <c r="G38" s="30">
        <v>48.978999999999992</v>
      </c>
      <c r="H38" s="30">
        <v>44.956000000000003</v>
      </c>
      <c r="I38" s="30">
        <v>48.578999999999994</v>
      </c>
      <c r="J38" s="30">
        <v>38.353000000000002</v>
      </c>
      <c r="K38" s="30">
        <v>36.277502201735537</v>
      </c>
      <c r="L38" s="30">
        <v>45.046189846917436</v>
      </c>
      <c r="M38" s="30">
        <v>48.958999999999996</v>
      </c>
      <c r="N38" s="30">
        <v>45.590999999999994</v>
      </c>
      <c r="O38" s="30">
        <v>45.874269358433096</v>
      </c>
      <c r="P38" s="30">
        <v>45.646444444444455</v>
      </c>
      <c r="Q38" s="30">
        <v>40.9</v>
      </c>
      <c r="R38" s="30">
        <v>38.6</v>
      </c>
      <c r="S38" s="30">
        <v>40.300000000000011</v>
      </c>
      <c r="T38" s="30">
        <v>43.6</v>
      </c>
      <c r="U38" s="30">
        <v>46.100000000000009</v>
      </c>
      <c r="V38" s="30">
        <v>45.600000000000016</v>
      </c>
      <c r="W38" s="30">
        <v>45.066430964297538</v>
      </c>
      <c r="X38" s="30">
        <v>45.065445525910704</v>
      </c>
      <c r="Y38" s="30">
        <v>45.059101801770424</v>
      </c>
      <c r="Z38" s="30">
        <v>45.073540680334702</v>
      </c>
      <c r="AA38" s="30">
        <v>45.117384488738139</v>
      </c>
      <c r="AB38" s="30">
        <v>45.120318174227414</v>
      </c>
      <c r="AC38" s="30">
        <v>45.121696552605087</v>
      </c>
      <c r="AD38" s="30">
        <v>45.083554981970323</v>
      </c>
      <c r="AE38" s="30">
        <v>45.041298921153597</v>
      </c>
      <c r="AF38" s="30">
        <v>45.02175051447184</v>
      </c>
      <c r="AG38" s="30">
        <v>44.983977377451389</v>
      </c>
      <c r="AH38" s="28">
        <v>5.2077693171156909</v>
      </c>
      <c r="AI38" s="28">
        <v>-0.11602262254862694</v>
      </c>
      <c r="AJ38" s="45">
        <v>1.2345652223880279E-2</v>
      </c>
      <c r="AK38" s="45">
        <v>-2.341433497091705E-4</v>
      </c>
      <c r="AL38" s="97"/>
      <c r="AM38" s="97"/>
      <c r="AN38" s="97"/>
      <c r="AO38" s="97"/>
    </row>
    <row r="39" spans="1:41" s="99" customFormat="1" ht="13.5" thickBot="1">
      <c r="A39" s="107" t="str">
        <f t="shared" si="1"/>
        <v>Total wheat_of which bioenergy</v>
      </c>
      <c r="B39" s="2" t="s">
        <v>3</v>
      </c>
      <c r="C39" s="30">
        <v>1.746033712665108</v>
      </c>
      <c r="D39" s="30">
        <v>2.3922705155458401</v>
      </c>
      <c r="E39" s="30">
        <v>2.4298073756989207</v>
      </c>
      <c r="F39" s="30">
        <v>2.785055252020225</v>
      </c>
      <c r="G39" s="30">
        <v>4.022743782324925</v>
      </c>
      <c r="H39" s="30">
        <v>3.727308712091558</v>
      </c>
      <c r="I39" s="30">
        <v>4.7991317103151916</v>
      </c>
      <c r="J39" s="30">
        <v>4.4124723633766196</v>
      </c>
      <c r="K39" s="30">
        <v>3.798544070405093</v>
      </c>
      <c r="L39" s="30">
        <v>4.0672223841203667</v>
      </c>
      <c r="M39" s="30">
        <v>3.7076702488297562</v>
      </c>
      <c r="N39" s="30">
        <v>3.8107267164170748</v>
      </c>
      <c r="O39" s="30">
        <v>3.8259182756746224</v>
      </c>
      <c r="P39" s="30">
        <v>3.8915385043642181</v>
      </c>
      <c r="Q39" s="30">
        <v>4.0904575688743439</v>
      </c>
      <c r="R39" s="30">
        <v>3.7409957264790115</v>
      </c>
      <c r="S39" s="30">
        <v>3.4358735939895819</v>
      </c>
      <c r="T39" s="30">
        <v>3.5312875821420446</v>
      </c>
      <c r="U39" s="30">
        <v>3.7748246567725308</v>
      </c>
      <c r="V39" s="30">
        <v>4.1401302687182593</v>
      </c>
      <c r="W39" s="30">
        <v>4.0827367582496032</v>
      </c>
      <c r="X39" s="30">
        <v>4.0079688197219889</v>
      </c>
      <c r="Y39" s="30">
        <v>3.9103154868558661</v>
      </c>
      <c r="Z39" s="30">
        <v>3.6973708254700863</v>
      </c>
      <c r="AA39" s="30">
        <v>3.532251333000306</v>
      </c>
      <c r="AB39" s="30">
        <v>3.3090094574641418</v>
      </c>
      <c r="AC39" s="30">
        <v>3.1164604352548326</v>
      </c>
      <c r="AD39" s="30">
        <v>2.9219481978124016</v>
      </c>
      <c r="AE39" s="30">
        <v>2.7256065912010197</v>
      </c>
      <c r="AF39" s="30">
        <v>2.508635566927826</v>
      </c>
      <c r="AG39" s="30">
        <v>2.1829584476805359</v>
      </c>
      <c r="AH39" s="28">
        <v>-0.27733210342308157</v>
      </c>
      <c r="AI39" s="28">
        <v>-1.632455721530409</v>
      </c>
      <c r="AJ39" s="45">
        <v>-6.9921387310915859E-3</v>
      </c>
      <c r="AK39" s="45">
        <v>-4.9493941988627776E-2</v>
      </c>
      <c r="AL39" s="97"/>
      <c r="AM39" s="97"/>
      <c r="AN39" s="97"/>
      <c r="AO39" s="97"/>
    </row>
    <row r="40" spans="1:41" ht="13.5" thickBot="1">
      <c r="A40" s="107" t="str">
        <f t="shared" si="1"/>
        <v>Total wheat_Beginning stocks</v>
      </c>
      <c r="B40" s="2" t="s">
        <v>6</v>
      </c>
      <c r="C40" s="30">
        <v>28.774417931000002</v>
      </c>
      <c r="D40" s="30">
        <v>22.992056047702732</v>
      </c>
      <c r="E40" s="30">
        <v>17.173987566407202</v>
      </c>
      <c r="F40" s="30">
        <v>13.963734529156785</v>
      </c>
      <c r="G40" s="30">
        <v>18.538111907381445</v>
      </c>
      <c r="H40" s="30">
        <v>13.832056684576344</v>
      </c>
      <c r="I40" s="30">
        <v>8.7278577133482571</v>
      </c>
      <c r="J40" s="30">
        <v>10.713080983357813</v>
      </c>
      <c r="K40" s="30">
        <v>8.731200284871349</v>
      </c>
      <c r="L40" s="30">
        <v>10.45088576436623</v>
      </c>
      <c r="M40" s="30">
        <v>11.378752924053465</v>
      </c>
      <c r="N40" s="30">
        <v>14.337199220754261</v>
      </c>
      <c r="O40" s="30">
        <v>11.464967102299799</v>
      </c>
      <c r="P40" s="30">
        <v>17.782954679694932</v>
      </c>
      <c r="Q40" s="30">
        <v>11.654732841727187</v>
      </c>
      <c r="R40" s="30">
        <v>11.322882983489727</v>
      </c>
      <c r="S40" s="30">
        <v>10.876518108093522</v>
      </c>
      <c r="T40" s="30">
        <v>16.901628342060302</v>
      </c>
      <c r="U40" s="30">
        <v>20.514005212165163</v>
      </c>
      <c r="V40" s="30">
        <v>17.901004067980054</v>
      </c>
      <c r="W40" s="30">
        <v>12.50027281506277</v>
      </c>
      <c r="X40" s="30">
        <v>13.180676776124935</v>
      </c>
      <c r="Y40" s="30">
        <v>13.209633604850028</v>
      </c>
      <c r="Z40" s="30">
        <v>13.259255701099827</v>
      </c>
      <c r="AA40" s="30">
        <v>13.31698299020935</v>
      </c>
      <c r="AB40" s="30">
        <v>13.352295665727768</v>
      </c>
      <c r="AC40" s="30">
        <v>13.375456539417748</v>
      </c>
      <c r="AD40" s="30">
        <v>13.392461397879385</v>
      </c>
      <c r="AE40" s="30">
        <v>13.39884799981326</v>
      </c>
      <c r="AF40" s="30">
        <v>13.403532898879797</v>
      </c>
      <c r="AG40" s="30">
        <v>13.412304315407731</v>
      </c>
      <c r="AH40" s="28">
        <v>8.4738235298700424</v>
      </c>
      <c r="AI40" s="28">
        <v>-5.0265748919941089</v>
      </c>
      <c r="AJ40" s="45">
        <v>6.3470577427992655E-2</v>
      </c>
      <c r="AK40" s="45">
        <v>-2.8520737402486729E-2</v>
      </c>
    </row>
    <row r="41" spans="1:41" ht="13.5" thickBot="1">
      <c r="A41" s="107" t="str">
        <f t="shared" si="1"/>
        <v>Total wheat_Ending stocks</v>
      </c>
      <c r="B41" s="2" t="s">
        <v>7</v>
      </c>
      <c r="C41" s="30">
        <v>22.992056047702732</v>
      </c>
      <c r="D41" s="30">
        <v>17.173987566407202</v>
      </c>
      <c r="E41" s="30">
        <v>13.963734529156785</v>
      </c>
      <c r="F41" s="30">
        <v>18.538111907381445</v>
      </c>
      <c r="G41" s="30">
        <v>13.832056684576344</v>
      </c>
      <c r="H41" s="30">
        <v>8.7278577133482571</v>
      </c>
      <c r="I41" s="30">
        <v>10.713080983357813</v>
      </c>
      <c r="J41" s="30">
        <v>8.731200284871349</v>
      </c>
      <c r="K41" s="30">
        <v>10.45088576436623</v>
      </c>
      <c r="L41" s="30">
        <v>11.378752924053465</v>
      </c>
      <c r="M41" s="30">
        <v>14.337199220754261</v>
      </c>
      <c r="N41" s="30">
        <v>11.464967102299799</v>
      </c>
      <c r="O41" s="30">
        <v>17.782954679694932</v>
      </c>
      <c r="P41" s="30">
        <v>11.654732841727187</v>
      </c>
      <c r="Q41" s="30">
        <v>11.322882983489727</v>
      </c>
      <c r="R41" s="30">
        <v>10.876518108093522</v>
      </c>
      <c r="S41" s="30">
        <v>16.901628342060302</v>
      </c>
      <c r="T41" s="30">
        <v>20.514005212165163</v>
      </c>
      <c r="U41" s="30">
        <v>17.901004067980054</v>
      </c>
      <c r="V41" s="30">
        <v>12.50027281506277</v>
      </c>
      <c r="W41" s="30">
        <v>13.180676776124935</v>
      </c>
      <c r="X41" s="30">
        <v>13.209633604850028</v>
      </c>
      <c r="Y41" s="30">
        <v>13.259255701099827</v>
      </c>
      <c r="Z41" s="30">
        <v>13.31698299020935</v>
      </c>
      <c r="AA41" s="30">
        <v>13.352295665727768</v>
      </c>
      <c r="AB41" s="30">
        <v>13.375456539417748</v>
      </c>
      <c r="AC41" s="30">
        <v>13.392461397879385</v>
      </c>
      <c r="AD41" s="30">
        <v>13.39884799981326</v>
      </c>
      <c r="AE41" s="30">
        <v>13.403532898879797</v>
      </c>
      <c r="AF41" s="30">
        <v>13.412304315407731</v>
      </c>
      <c r="AG41" s="30">
        <v>13.420306735560343</v>
      </c>
      <c r="AH41" s="28">
        <v>6.7848143739723135</v>
      </c>
      <c r="AI41" s="28">
        <v>-3.5514539628423183</v>
      </c>
      <c r="AJ41" s="45">
        <v>5.2369585768515206E-2</v>
      </c>
      <c r="AK41" s="45">
        <v>-2.1117636567553055E-2</v>
      </c>
    </row>
    <row r="42" spans="1:41" s="99" customFormat="1" ht="13.5" thickBot="1">
      <c r="A42" s="107" t="str">
        <f t="shared" si="1"/>
        <v>Total wheat_of which intervention</v>
      </c>
      <c r="B42" s="2" t="s">
        <v>8</v>
      </c>
      <c r="C42" s="30">
        <v>5.5339999999999998</v>
      </c>
      <c r="D42" s="30">
        <v>0.2</v>
      </c>
      <c r="E42" s="30">
        <v>0</v>
      </c>
      <c r="F42" s="30">
        <v>7.6729000000000006E-2</v>
      </c>
      <c r="G42" s="30">
        <v>0.27319399999999999</v>
      </c>
      <c r="H42" s="30">
        <v>0</v>
      </c>
      <c r="I42" s="30">
        <v>0</v>
      </c>
      <c r="J42" s="30">
        <v>0</v>
      </c>
      <c r="K42" s="30">
        <v>0</v>
      </c>
      <c r="L42" s="30">
        <v>0</v>
      </c>
      <c r="M42" s="30">
        <v>0</v>
      </c>
      <c r="N42" s="30">
        <v>0</v>
      </c>
      <c r="O42" s="30">
        <v>0</v>
      </c>
      <c r="P42" s="30">
        <v>0</v>
      </c>
      <c r="Q42" s="30">
        <v>0</v>
      </c>
      <c r="R42" s="30">
        <v>0</v>
      </c>
      <c r="S42" s="30">
        <v>0</v>
      </c>
      <c r="T42" s="30">
        <v>0</v>
      </c>
      <c r="U42" s="30">
        <v>0</v>
      </c>
      <c r="V42" s="30">
        <v>0</v>
      </c>
      <c r="W42" s="30">
        <v>0</v>
      </c>
      <c r="X42" s="30">
        <v>0</v>
      </c>
      <c r="Y42" s="30">
        <v>0</v>
      </c>
      <c r="Z42" s="30">
        <v>0</v>
      </c>
      <c r="AA42" s="30">
        <v>0</v>
      </c>
      <c r="AB42" s="30">
        <v>0</v>
      </c>
      <c r="AC42" s="30">
        <v>0</v>
      </c>
      <c r="AD42" s="30">
        <v>0</v>
      </c>
      <c r="AE42" s="30">
        <v>0</v>
      </c>
      <c r="AF42" s="30">
        <v>0</v>
      </c>
      <c r="AG42" s="30">
        <v>0</v>
      </c>
      <c r="AH42" s="28"/>
      <c r="AI42" s="28"/>
      <c r="AJ42" s="45"/>
      <c r="AK42" s="45"/>
      <c r="AL42" s="97"/>
      <c r="AM42" s="97"/>
      <c r="AN42" s="97"/>
      <c r="AO42" s="97"/>
    </row>
    <row r="43" spans="1:41" ht="13">
      <c r="A43" s="107" t="str">
        <f t="shared" si="1"/>
        <v>Total wheat_Note: the wheat marketing year is July/June.</v>
      </c>
      <c r="B43" s="59" t="s">
        <v>285</v>
      </c>
      <c r="C43" s="59"/>
      <c r="D43" s="59"/>
      <c r="E43" s="59"/>
      <c r="F43" s="59"/>
      <c r="G43" s="59"/>
      <c r="H43" s="59"/>
      <c r="I43" s="59"/>
      <c r="J43" s="59"/>
      <c r="K43" s="59"/>
      <c r="L43" s="59"/>
      <c r="M43" s="59"/>
      <c r="N43" s="59"/>
      <c r="O43" s="59"/>
      <c r="P43" s="59"/>
      <c r="Q43" s="59"/>
      <c r="R43" s="59"/>
      <c r="S43" s="59"/>
      <c r="T43" s="59"/>
      <c r="U43" s="59"/>
      <c r="V43" s="64"/>
      <c r="W43" s="64"/>
      <c r="X43" s="64"/>
      <c r="Y43" s="64"/>
      <c r="Z43" s="64"/>
      <c r="AA43" s="64"/>
      <c r="AB43" s="64"/>
      <c r="AC43" s="64"/>
      <c r="AD43" s="64"/>
      <c r="AE43" s="64"/>
      <c r="AF43" s="64"/>
      <c r="AG43" s="64"/>
      <c r="AH43" s="181"/>
      <c r="AI43" s="182"/>
      <c r="AJ43" s="181"/>
      <c r="AK43" s="181"/>
    </row>
    <row r="44" spans="1:41">
      <c r="B44" s="59"/>
      <c r="C44" s="59"/>
      <c r="D44" s="59"/>
      <c r="E44" s="59"/>
      <c r="F44" s="59"/>
      <c r="G44" s="59"/>
      <c r="H44" s="59"/>
      <c r="I44" s="59"/>
      <c r="J44" s="59"/>
      <c r="K44" s="59"/>
      <c r="L44" s="59"/>
      <c r="M44" s="59"/>
      <c r="N44" s="59"/>
      <c r="O44" s="59"/>
      <c r="P44" s="59"/>
      <c r="Q44" s="59"/>
      <c r="R44" s="59"/>
      <c r="S44" s="59"/>
      <c r="T44" s="59"/>
      <c r="U44" s="59"/>
      <c r="V44" s="64"/>
      <c r="W44" s="64"/>
      <c r="X44" s="64"/>
      <c r="Y44" s="64"/>
      <c r="Z44" s="64"/>
      <c r="AA44" s="64"/>
      <c r="AB44" s="64"/>
      <c r="AC44" s="64"/>
      <c r="AD44" s="64"/>
      <c r="AE44" s="64"/>
      <c r="AF44" s="64"/>
      <c r="AG44" s="64"/>
      <c r="AH44" s="59"/>
      <c r="AI44" s="59"/>
      <c r="AJ44" s="183"/>
      <c r="AK44" s="59"/>
    </row>
    <row r="45" spans="1:41" ht="14" thickBot="1">
      <c r="A45" t="s">
        <v>172</v>
      </c>
      <c r="B45" s="69" t="s">
        <v>223</v>
      </c>
      <c r="C45" s="75"/>
      <c r="D45" s="75"/>
      <c r="E45" s="75"/>
      <c r="F45" s="75"/>
      <c r="G45" s="75"/>
      <c r="H45" s="75"/>
      <c r="I45" s="75"/>
      <c r="J45" s="75"/>
      <c r="K45" s="75"/>
      <c r="L45" s="75"/>
      <c r="M45" s="75"/>
      <c r="N45" s="75"/>
      <c r="O45" s="75"/>
      <c r="P45" s="75"/>
      <c r="Q45" s="75"/>
      <c r="R45" s="75"/>
      <c r="S45" s="75"/>
      <c r="T45" s="75"/>
      <c r="U45" s="75"/>
      <c r="V45" s="76"/>
      <c r="W45" s="76"/>
      <c r="X45" s="76"/>
      <c r="Y45" s="76"/>
      <c r="Z45" s="76"/>
      <c r="AA45" s="76"/>
      <c r="AB45" s="76"/>
      <c r="AC45" s="76"/>
      <c r="AD45" s="76"/>
      <c r="AE45" s="76"/>
      <c r="AF45" s="76"/>
      <c r="AG45" s="76"/>
      <c r="AH45" s="233" t="s">
        <v>105</v>
      </c>
      <c r="AI45" s="234"/>
      <c r="AJ45" s="235" t="s">
        <v>269</v>
      </c>
      <c r="AK45" s="236"/>
    </row>
    <row r="46" spans="1:41" ht="13" thickBot="1">
      <c r="B46" s="10"/>
      <c r="C46" s="231">
        <v>2005</v>
      </c>
      <c r="D46" s="231">
        <v>2006</v>
      </c>
      <c r="E46" s="231">
        <v>2007</v>
      </c>
      <c r="F46" s="231">
        <v>2008</v>
      </c>
      <c r="G46" s="231">
        <v>2009</v>
      </c>
      <c r="H46" s="231">
        <v>2010</v>
      </c>
      <c r="I46" s="231">
        <v>2011</v>
      </c>
      <c r="J46" s="231">
        <v>2012</v>
      </c>
      <c r="K46" s="231">
        <v>2013</v>
      </c>
      <c r="L46" s="231">
        <v>2014</v>
      </c>
      <c r="M46" s="231">
        <v>2015</v>
      </c>
      <c r="N46" s="231">
        <v>2016</v>
      </c>
      <c r="O46" s="231">
        <v>2017</v>
      </c>
      <c r="P46" s="231">
        <v>2018</v>
      </c>
      <c r="Q46" s="231">
        <v>2019</v>
      </c>
      <c r="R46" s="231">
        <v>2020</v>
      </c>
      <c r="S46" s="231">
        <v>2021</v>
      </c>
      <c r="T46" s="231">
        <v>2022</v>
      </c>
      <c r="U46" s="231">
        <v>2023</v>
      </c>
      <c r="V46" s="231">
        <v>2024</v>
      </c>
      <c r="W46" s="231">
        <v>2025</v>
      </c>
      <c r="X46" s="231">
        <v>2026</v>
      </c>
      <c r="Y46" s="231">
        <v>2027</v>
      </c>
      <c r="Z46" s="231">
        <v>2028</v>
      </c>
      <c r="AA46" s="231">
        <v>2029</v>
      </c>
      <c r="AB46" s="231">
        <v>2030</v>
      </c>
      <c r="AC46" s="231">
        <v>2031</v>
      </c>
      <c r="AD46" s="231">
        <v>2032</v>
      </c>
      <c r="AE46" s="231">
        <v>2033</v>
      </c>
      <c r="AF46" s="231">
        <v>2034</v>
      </c>
      <c r="AG46" s="231">
        <v>2035</v>
      </c>
      <c r="AH46" s="231" t="s">
        <v>266</v>
      </c>
      <c r="AI46" s="231" t="s">
        <v>267</v>
      </c>
      <c r="AJ46" s="231" t="s">
        <v>264</v>
      </c>
      <c r="AK46" s="231" t="s">
        <v>265</v>
      </c>
    </row>
    <row r="47" spans="1:41" ht="13.5" thickBot="1">
      <c r="A47" s="107" t="str">
        <f>CONCATENATE($A$45,"_",B47)</f>
        <v>Coarse grains_Production</v>
      </c>
      <c r="B47" s="1" t="s">
        <v>26</v>
      </c>
      <c r="C47" s="29">
        <v>145.70653000000004</v>
      </c>
      <c r="D47" s="29">
        <v>136.05871000000002</v>
      </c>
      <c r="E47" s="29">
        <v>134.62139303653711</v>
      </c>
      <c r="F47" s="29">
        <v>159.40276000000003</v>
      </c>
      <c r="G47" s="29">
        <v>151.27122999999997</v>
      </c>
      <c r="H47" s="29">
        <v>137.86338999999995</v>
      </c>
      <c r="I47" s="29">
        <v>146.35556999999997</v>
      </c>
      <c r="J47" s="29">
        <v>140.62347</v>
      </c>
      <c r="K47" s="29">
        <v>153.76588999999996</v>
      </c>
      <c r="L47" s="29">
        <v>165.47860000000003</v>
      </c>
      <c r="M47" s="29">
        <v>144.76473999999999</v>
      </c>
      <c r="N47" s="29">
        <v>144.39586197251924</v>
      </c>
      <c r="O47" s="29">
        <v>147.85109792579948</v>
      </c>
      <c r="P47" s="29">
        <v>146.77976667012848</v>
      </c>
      <c r="Q47" s="29">
        <v>157.45713311916137</v>
      </c>
      <c r="R47" s="29">
        <v>156.57701421672729</v>
      </c>
      <c r="S47" s="29">
        <v>157.14052959490797</v>
      </c>
      <c r="T47" s="29">
        <v>134.72602010831835</v>
      </c>
      <c r="U47" s="29">
        <v>138.65926617580641</v>
      </c>
      <c r="V47" s="29">
        <v>145.2997962764897</v>
      </c>
      <c r="W47" s="29">
        <v>145.11179502958026</v>
      </c>
      <c r="X47" s="29">
        <v>145.0909147571937</v>
      </c>
      <c r="Y47" s="29">
        <v>144.94116424183147</v>
      </c>
      <c r="Z47" s="29">
        <v>144.79191699894142</v>
      </c>
      <c r="AA47" s="29">
        <v>144.63364283124673</v>
      </c>
      <c r="AB47" s="29">
        <v>144.47908101086949</v>
      </c>
      <c r="AC47" s="29">
        <v>144.30457327180002</v>
      </c>
      <c r="AD47" s="29">
        <v>144.11930959419959</v>
      </c>
      <c r="AE47" s="29">
        <v>143.93092573066625</v>
      </c>
      <c r="AF47" s="29">
        <v>143.75419834336489</v>
      </c>
      <c r="AG47" s="29">
        <v>143.58179575163456</v>
      </c>
      <c r="AH47" s="27">
        <v>-13.727625813128526</v>
      </c>
      <c r="AI47" s="27">
        <v>4.0201015647630811</v>
      </c>
      <c r="AJ47" s="44">
        <v>-9.3381620561339678E-3</v>
      </c>
      <c r="AK47" s="44">
        <v>2.5849828045363399E-3</v>
      </c>
    </row>
    <row r="48" spans="1:41" ht="13.5" thickBot="1">
      <c r="A48" s="107" t="str">
        <f t="shared" ref="A48:A57" si="2">CONCATENATE($A$45,"_",B48)</f>
        <v>Coarse grains_Imports</v>
      </c>
      <c r="B48" s="115" t="s">
        <v>4</v>
      </c>
      <c r="C48" s="142">
        <v>3.3519264179999997</v>
      </c>
      <c r="D48" s="142">
        <v>6.633885297</v>
      </c>
      <c r="E48" s="142">
        <v>21.386729872</v>
      </c>
      <c r="F48" s="142">
        <v>5.037956844</v>
      </c>
      <c r="G48" s="142">
        <v>3.4004149569999997</v>
      </c>
      <c r="H48" s="142">
        <v>9.3042770939999997</v>
      </c>
      <c r="I48" s="142">
        <v>7.7269235099999989</v>
      </c>
      <c r="J48" s="142">
        <v>11.495391326</v>
      </c>
      <c r="K48" s="142">
        <v>15.389336285000001</v>
      </c>
      <c r="L48" s="142">
        <v>10.572944327</v>
      </c>
      <c r="M48" s="142">
        <v>14.992908065</v>
      </c>
      <c r="N48" s="142">
        <v>14.594539701999999</v>
      </c>
      <c r="O48" s="142">
        <v>19.322999279000001</v>
      </c>
      <c r="P48" s="142">
        <v>24.746513499999999</v>
      </c>
      <c r="Q48" s="142">
        <v>20.712915745</v>
      </c>
      <c r="R48" s="142">
        <v>16.098854635999999</v>
      </c>
      <c r="S48" s="142">
        <v>18.088624626999998</v>
      </c>
      <c r="T48" s="142">
        <v>28.601302520999997</v>
      </c>
      <c r="U48" s="142">
        <v>21.441784887999997</v>
      </c>
      <c r="V48" s="142">
        <v>21.156457111333332</v>
      </c>
      <c r="W48" s="142">
        <v>20.77595381787058</v>
      </c>
      <c r="X48" s="142">
        <v>21.01086291617429</v>
      </c>
      <c r="Y48" s="142">
        <v>21.231129485592948</v>
      </c>
      <c r="Z48" s="142">
        <v>21.392820878846265</v>
      </c>
      <c r="AA48" s="142">
        <v>21.506395782362784</v>
      </c>
      <c r="AB48" s="142">
        <v>21.601917515835048</v>
      </c>
      <c r="AC48" s="142">
        <v>21.707382923182362</v>
      </c>
      <c r="AD48" s="142">
        <v>21.828682490846028</v>
      </c>
      <c r="AE48" s="142">
        <v>21.941759898287749</v>
      </c>
      <c r="AF48" s="142">
        <v>22.0477938508586</v>
      </c>
      <c r="AG48" s="142">
        <v>22.156702885740135</v>
      </c>
      <c r="AH48" s="141">
        <v>11.24729086077777</v>
      </c>
      <c r="AI48" s="141">
        <v>-1.5764786210376371</v>
      </c>
      <c r="AJ48" s="152">
        <v>6.6334948944531499E-2</v>
      </c>
      <c r="AK48" s="152">
        <v>-6.229070079187049E-3</v>
      </c>
    </row>
    <row r="49" spans="1:41" ht="13.5" thickBot="1">
      <c r="A49" s="107" t="str">
        <f t="shared" si="2"/>
        <v>Coarse grains_Exports</v>
      </c>
      <c r="B49" s="115" t="s">
        <v>5</v>
      </c>
      <c r="C49" s="142">
        <v>8.6421679759999996</v>
      </c>
      <c r="D49" s="142">
        <v>8.2909593810000004</v>
      </c>
      <c r="E49" s="142">
        <v>8.2964565970000006</v>
      </c>
      <c r="F49" s="142">
        <v>8.9555244320000007</v>
      </c>
      <c r="G49" s="142">
        <v>6.2773353720000005</v>
      </c>
      <c r="H49" s="142">
        <v>9.6731214710000017</v>
      </c>
      <c r="I49" s="142">
        <v>10.173922112000001</v>
      </c>
      <c r="J49" s="142">
        <v>10.848090295999999</v>
      </c>
      <c r="K49" s="142">
        <v>13.070118732000001</v>
      </c>
      <c r="L49" s="142">
        <v>17.475651825</v>
      </c>
      <c r="M49" s="142">
        <v>17.013627721999999</v>
      </c>
      <c r="N49" s="142">
        <v>12.204151311</v>
      </c>
      <c r="O49" s="142">
        <v>11.982374840999999</v>
      </c>
      <c r="P49" s="142">
        <v>12.480323103000002</v>
      </c>
      <c r="Q49" s="142">
        <v>16.933582127000001</v>
      </c>
      <c r="R49" s="142">
        <v>14.646778741000002</v>
      </c>
      <c r="S49" s="142">
        <v>17.457838359</v>
      </c>
      <c r="T49" s="142">
        <v>14.384087109999998</v>
      </c>
      <c r="U49" s="142">
        <v>15.198658788000001</v>
      </c>
      <c r="V49" s="142">
        <v>13.396177279</v>
      </c>
      <c r="W49" s="142">
        <v>15.149791220346467</v>
      </c>
      <c r="X49" s="142">
        <v>15.238651588007842</v>
      </c>
      <c r="Y49" s="142">
        <v>15.38481700150931</v>
      </c>
      <c r="Z49" s="142">
        <v>15.524678918602151</v>
      </c>
      <c r="AA49" s="142">
        <v>15.656375810618481</v>
      </c>
      <c r="AB49" s="142">
        <v>15.738737097479625</v>
      </c>
      <c r="AC49" s="142">
        <v>15.787518354827077</v>
      </c>
      <c r="AD49" s="142">
        <v>15.829732573809734</v>
      </c>
      <c r="AE49" s="142">
        <v>15.848322257723167</v>
      </c>
      <c r="AF49" s="142">
        <v>15.910192975347593</v>
      </c>
      <c r="AG49" s="142">
        <v>15.972814869310977</v>
      </c>
      <c r="AH49" s="141">
        <v>0.52835410800000027</v>
      </c>
      <c r="AI49" s="141">
        <v>1.6465071436443104</v>
      </c>
      <c r="AJ49" s="152">
        <v>3.7647946616539227E-3</v>
      </c>
      <c r="AK49" s="152">
        <v>9.939128119394347E-3</v>
      </c>
    </row>
    <row r="50" spans="1:41" ht="13.5" thickBot="1">
      <c r="A50" s="107" t="str">
        <f t="shared" si="2"/>
        <v>Coarse grains_Domestic use</v>
      </c>
      <c r="B50" s="1" t="s">
        <v>130</v>
      </c>
      <c r="C50" s="29">
        <v>139.50353239007424</v>
      </c>
      <c r="D50" s="29">
        <v>139.81157478852134</v>
      </c>
      <c r="E50" s="29">
        <v>145.5819093575376</v>
      </c>
      <c r="F50" s="29">
        <v>145.52918325793718</v>
      </c>
      <c r="G50" s="29">
        <v>146.42143341473823</v>
      </c>
      <c r="H50" s="29">
        <v>148.545725249908</v>
      </c>
      <c r="I50" s="29">
        <v>143.19075064852339</v>
      </c>
      <c r="J50" s="29">
        <v>150.53716602297237</v>
      </c>
      <c r="K50" s="29">
        <v>152.29486419434582</v>
      </c>
      <c r="L50" s="29">
        <v>151.84161774464741</v>
      </c>
      <c r="M50" s="29">
        <v>148.81669931812038</v>
      </c>
      <c r="N50" s="29">
        <v>148.28837513450009</v>
      </c>
      <c r="O50" s="29">
        <v>152.47164734776979</v>
      </c>
      <c r="P50" s="29">
        <v>153.36628559397113</v>
      </c>
      <c r="Q50" s="29">
        <v>159.92073074891073</v>
      </c>
      <c r="R50" s="29">
        <v>158.89243425517668</v>
      </c>
      <c r="S50" s="29">
        <v>156.94405534272667</v>
      </c>
      <c r="T50" s="29">
        <v>147.61531053435232</v>
      </c>
      <c r="U50" s="29">
        <v>146.94619673442776</v>
      </c>
      <c r="V50" s="29">
        <v>152.17302398317736</v>
      </c>
      <c r="W50" s="29">
        <v>151.65232187084251</v>
      </c>
      <c r="X50" s="29">
        <v>150.90862699981318</v>
      </c>
      <c r="Y50" s="29">
        <v>150.85182525834645</v>
      </c>
      <c r="Z50" s="29">
        <v>150.68607026595632</v>
      </c>
      <c r="AA50" s="29">
        <v>150.48012476816319</v>
      </c>
      <c r="AB50" s="29">
        <v>150.32623067353387</v>
      </c>
      <c r="AC50" s="29">
        <v>150.22184016633867</v>
      </c>
      <c r="AD50" s="29">
        <v>150.14039149438335</v>
      </c>
      <c r="AE50" s="29">
        <v>150.04008677445125</v>
      </c>
      <c r="AF50" s="29">
        <v>149.91007362661432</v>
      </c>
      <c r="AG50" s="29">
        <v>149.77953459402264</v>
      </c>
      <c r="AH50" s="27">
        <v>-2.6463722366694071</v>
      </c>
      <c r="AI50" s="27">
        <v>0.86802417670349996</v>
      </c>
      <c r="AJ50" s="44">
        <v>-1.7599870030502985E-3</v>
      </c>
      <c r="AK50" s="44">
        <v>5.2852178627982305E-4</v>
      </c>
    </row>
    <row r="51" spans="1:41" s="99" customFormat="1" ht="13.5" thickBot="1">
      <c r="A51" s="107" t="str">
        <f t="shared" si="2"/>
        <v>Coarse grains_of which food and industrial</v>
      </c>
      <c r="B51" s="2" t="s">
        <v>1</v>
      </c>
      <c r="C51" s="30">
        <v>32.564556828993041</v>
      </c>
      <c r="D51" s="30">
        <v>30.467683590111669</v>
      </c>
      <c r="E51" s="30">
        <v>33.449383821602922</v>
      </c>
      <c r="F51" s="30">
        <v>32.523745844321816</v>
      </c>
      <c r="G51" s="30">
        <v>31.222339152630195</v>
      </c>
      <c r="H51" s="30">
        <v>30.416902741753372</v>
      </c>
      <c r="I51" s="30">
        <v>29.625017594681658</v>
      </c>
      <c r="J51" s="30">
        <v>31.390700428098182</v>
      </c>
      <c r="K51" s="30">
        <v>29.967169307542584</v>
      </c>
      <c r="L51" s="30">
        <v>30.489247454698191</v>
      </c>
      <c r="M51" s="30">
        <v>30.665898443054655</v>
      </c>
      <c r="N51" s="30">
        <v>26.863037143546237</v>
      </c>
      <c r="O51" s="30">
        <v>28.536590630318884</v>
      </c>
      <c r="P51" s="30">
        <v>29.396746432057249</v>
      </c>
      <c r="Q51" s="30">
        <v>30.371888965391225</v>
      </c>
      <c r="R51" s="30">
        <v>27.094496860951779</v>
      </c>
      <c r="S51" s="30">
        <v>28.31766927227941</v>
      </c>
      <c r="T51" s="30">
        <v>26.063969466674411</v>
      </c>
      <c r="U51" s="30">
        <v>28.686455220630357</v>
      </c>
      <c r="V51" s="30">
        <v>36.264510141315967</v>
      </c>
      <c r="W51" s="30">
        <v>31.741176227256091</v>
      </c>
      <c r="X51" s="30">
        <v>33.08828401520006</v>
      </c>
      <c r="Y51" s="30">
        <v>33.448385549908402</v>
      </c>
      <c r="Z51" s="30">
        <v>33.975906862071973</v>
      </c>
      <c r="AA51" s="30">
        <v>34.442654934317531</v>
      </c>
      <c r="AB51" s="30">
        <v>35.015854404281399</v>
      </c>
      <c r="AC51" s="30">
        <v>35.621584575146201</v>
      </c>
      <c r="AD51" s="30">
        <v>36.221963699621817</v>
      </c>
      <c r="AE51" s="30">
        <v>36.781085555521059</v>
      </c>
      <c r="AF51" s="30">
        <v>37.368844729396677</v>
      </c>
      <c r="AG51" s="30">
        <v>38.161897918064433</v>
      </c>
      <c r="AH51" s="28">
        <v>-0.27739412057273682</v>
      </c>
      <c r="AI51" s="28">
        <v>7.8235863085241881</v>
      </c>
      <c r="AJ51" s="45">
        <v>-9.0976721677705542E-4</v>
      </c>
      <c r="AK51" s="45">
        <v>2.1075958426925556E-2</v>
      </c>
      <c r="AL51" s="97"/>
      <c r="AM51" s="97"/>
      <c r="AN51" s="97"/>
      <c r="AO51" s="97"/>
    </row>
    <row r="52" spans="1:41" s="99" customFormat="1" ht="13.5" thickBot="1">
      <c r="A52" s="107" t="str">
        <f t="shared" si="2"/>
        <v>Coarse grains_of which feed</v>
      </c>
      <c r="B52" s="2" t="s">
        <v>2</v>
      </c>
      <c r="C52" s="30">
        <v>105.30468800602667</v>
      </c>
      <c r="D52" s="30">
        <v>107.10472599585876</v>
      </c>
      <c r="E52" s="30">
        <v>110.16091040822471</v>
      </c>
      <c r="F52" s="30">
        <v>109.91093157803735</v>
      </c>
      <c r="G52" s="30">
        <v>110.79866729025036</v>
      </c>
      <c r="H52" s="30">
        <v>112.84992091020428</v>
      </c>
      <c r="I52" s="30">
        <v>107.82664760971214</v>
      </c>
      <c r="J52" s="30">
        <v>113.66120562883548</v>
      </c>
      <c r="K52" s="30">
        <v>116.18150178365099</v>
      </c>
      <c r="L52" s="30">
        <v>114.75017196973354</v>
      </c>
      <c r="M52" s="30">
        <v>112.3576464987992</v>
      </c>
      <c r="N52" s="30">
        <v>114.83489270345059</v>
      </c>
      <c r="O52" s="30">
        <v>116.76614129971017</v>
      </c>
      <c r="P52" s="30">
        <v>116.84194281799795</v>
      </c>
      <c r="Q52" s="30">
        <v>121.677677945851</v>
      </c>
      <c r="R52" s="30">
        <v>123.29118463899854</v>
      </c>
      <c r="S52" s="30">
        <v>119.96318269256888</v>
      </c>
      <c r="T52" s="30">
        <v>112.15977677588711</v>
      </c>
      <c r="U52" s="30">
        <v>109.71587424238467</v>
      </c>
      <c r="V52" s="30">
        <v>107.71353587001103</v>
      </c>
      <c r="W52" s="30">
        <v>111.83576972926525</v>
      </c>
      <c r="X52" s="30">
        <v>109.91862522835902</v>
      </c>
      <c r="Y52" s="30">
        <v>109.71563853779033</v>
      </c>
      <c r="Z52" s="30">
        <v>109.45886500165958</v>
      </c>
      <c r="AA52" s="30">
        <v>109.12334676280535</v>
      </c>
      <c r="AB52" s="30">
        <v>108.83941743014819</v>
      </c>
      <c r="AC52" s="30">
        <v>108.5089320611106</v>
      </c>
      <c r="AD52" s="30">
        <v>108.20829052207216</v>
      </c>
      <c r="AE52" s="30">
        <v>107.93261914277163</v>
      </c>
      <c r="AF52" s="30">
        <v>107.63912350198356</v>
      </c>
      <c r="AG52" s="30">
        <v>107.35243525492042</v>
      </c>
      <c r="AH52" s="28">
        <v>-5.0012308313123839</v>
      </c>
      <c r="AI52" s="28">
        <v>-2.5106270411738478</v>
      </c>
      <c r="AJ52" s="45">
        <v>-4.4417729900730766E-3</v>
      </c>
      <c r="AK52" s="45">
        <v>-2.0993834601870098E-3</v>
      </c>
      <c r="AL52" s="97"/>
      <c r="AM52" s="97"/>
      <c r="AN52" s="97"/>
      <c r="AO52" s="97"/>
    </row>
    <row r="53" spans="1:41" s="99" customFormat="1" ht="13.5" thickBot="1">
      <c r="A53" s="107" t="str">
        <f t="shared" si="2"/>
        <v>Coarse grains_of which bioenergy</v>
      </c>
      <c r="B53" s="2" t="s">
        <v>3</v>
      </c>
      <c r="C53" s="30">
        <v>1.6342875550545415</v>
      </c>
      <c r="D53" s="30">
        <v>2.2391652025509061</v>
      </c>
      <c r="E53" s="30">
        <v>1.9716151277099809</v>
      </c>
      <c r="F53" s="30">
        <v>3.0945058355780275</v>
      </c>
      <c r="G53" s="30">
        <v>4.4004269718576676</v>
      </c>
      <c r="H53" s="30">
        <v>5.2789015979503455</v>
      </c>
      <c r="I53" s="30">
        <v>5.7390854441295769</v>
      </c>
      <c r="J53" s="30">
        <v>5.4852599660387229</v>
      </c>
      <c r="K53" s="30">
        <v>6.1461931031522514</v>
      </c>
      <c r="L53" s="30">
        <v>6.6021983202156651</v>
      </c>
      <c r="M53" s="30">
        <v>5.7931543762665374</v>
      </c>
      <c r="N53" s="30">
        <v>6.5904452875032558</v>
      </c>
      <c r="O53" s="30">
        <v>7.1689154177407337</v>
      </c>
      <c r="P53" s="30">
        <v>7.1275963439159327</v>
      </c>
      <c r="Q53" s="30">
        <v>7.871163837668508</v>
      </c>
      <c r="R53" s="30">
        <v>8.5067527552263389</v>
      </c>
      <c r="S53" s="30">
        <v>8.6632033778783821</v>
      </c>
      <c r="T53" s="30">
        <v>9.3915642917907984</v>
      </c>
      <c r="U53" s="30">
        <v>8.5438672714127311</v>
      </c>
      <c r="V53" s="30">
        <v>8.1949779718503439</v>
      </c>
      <c r="W53" s="30">
        <v>8.075375914321155</v>
      </c>
      <c r="X53" s="30">
        <v>7.9017177562541008</v>
      </c>
      <c r="Y53" s="30">
        <v>7.687801170647715</v>
      </c>
      <c r="Z53" s="30">
        <v>7.2512984022247764</v>
      </c>
      <c r="AA53" s="30">
        <v>6.9141230710402883</v>
      </c>
      <c r="AB53" s="30">
        <v>6.4709588391042931</v>
      </c>
      <c r="AC53" s="30">
        <v>6.0913235300818513</v>
      </c>
      <c r="AD53" s="30">
        <v>5.7101372726893658</v>
      </c>
      <c r="AE53" s="30">
        <v>5.3263820761585539</v>
      </c>
      <c r="AF53" s="30">
        <v>4.9021053952340639</v>
      </c>
      <c r="AG53" s="30">
        <v>4.2652014210377773</v>
      </c>
      <c r="AH53" s="28">
        <v>2.6322527152157447</v>
      </c>
      <c r="AI53" s="28">
        <v>-4.4449350906468466</v>
      </c>
      <c r="AJ53" s="45">
        <v>3.6638315557765255E-2</v>
      </c>
      <c r="AK53" s="45">
        <v>-6.2847179297297662E-2</v>
      </c>
      <c r="AL53" s="97"/>
      <c r="AM53" s="97"/>
      <c r="AN53" s="97"/>
      <c r="AO53" s="97"/>
    </row>
    <row r="54" spans="1:41" ht="13.5" thickBot="1">
      <c r="A54" s="107" t="str">
        <f t="shared" si="2"/>
        <v>Coarse grains_Beginning stocks</v>
      </c>
      <c r="B54" s="2" t="s">
        <v>6</v>
      </c>
      <c r="C54" s="30">
        <v>24.751488770999998</v>
      </c>
      <c r="D54" s="30">
        <v>25.664244822925774</v>
      </c>
      <c r="E54" s="30">
        <v>20.254305950404476</v>
      </c>
      <c r="F54" s="30">
        <v>22.384062904403997</v>
      </c>
      <c r="G54" s="30">
        <v>32.340072058466802</v>
      </c>
      <c r="H54" s="30">
        <v>34.312948228728565</v>
      </c>
      <c r="I54" s="30">
        <v>23.261768601820553</v>
      </c>
      <c r="J54" s="30">
        <v>23.979589351297147</v>
      </c>
      <c r="K54" s="30">
        <v>14.713194358324801</v>
      </c>
      <c r="L54" s="30">
        <v>18.503437716978965</v>
      </c>
      <c r="M54" s="30">
        <v>25.237712474331595</v>
      </c>
      <c r="N54" s="30">
        <v>19.165033499211166</v>
      </c>
      <c r="O54" s="30">
        <v>17.662908728230331</v>
      </c>
      <c r="P54" s="30">
        <v>20.382983744260006</v>
      </c>
      <c r="Q54" s="30">
        <v>26.062655217417358</v>
      </c>
      <c r="R54" s="30">
        <v>27.378391205668031</v>
      </c>
      <c r="S54" s="30">
        <v>26.515047062218656</v>
      </c>
      <c r="T54" s="30">
        <v>27.342307582399965</v>
      </c>
      <c r="U54" s="30">
        <v>28.670232567365993</v>
      </c>
      <c r="V54" s="30">
        <v>26.626428108744648</v>
      </c>
      <c r="W54" s="30">
        <v>27.513480234390336</v>
      </c>
      <c r="X54" s="30">
        <v>26.59911599065223</v>
      </c>
      <c r="Y54" s="30">
        <v>26.55361507619919</v>
      </c>
      <c r="Z54" s="30">
        <v>26.489266543767862</v>
      </c>
      <c r="AA54" s="30">
        <v>26.463255236997071</v>
      </c>
      <c r="AB54" s="30">
        <v>26.466793271824937</v>
      </c>
      <c r="AC54" s="30">
        <v>26.482824027515967</v>
      </c>
      <c r="AD54" s="30">
        <v>26.485421701332623</v>
      </c>
      <c r="AE54" s="30">
        <v>26.463289718185148</v>
      </c>
      <c r="AF54" s="30">
        <v>26.447566314964725</v>
      </c>
      <c r="AG54" s="30">
        <v>26.429291907226308</v>
      </c>
      <c r="AH54" s="28">
        <v>8.4809156106365648</v>
      </c>
      <c r="AI54" s="28">
        <v>-1.1170308456105609</v>
      </c>
      <c r="AJ54" s="45">
        <v>3.748482890475955E-2</v>
      </c>
      <c r="AK54" s="45">
        <v>-3.7562108416421269E-3</v>
      </c>
    </row>
    <row r="55" spans="1:41" ht="13.5" thickBot="1">
      <c r="A55" s="107" t="str">
        <f t="shared" si="2"/>
        <v>Coarse grains_Ending stocks</v>
      </c>
      <c r="B55" s="2" t="s">
        <v>7</v>
      </c>
      <c r="C55" s="30">
        <v>25.664244822925774</v>
      </c>
      <c r="D55" s="30">
        <v>20.254305950404476</v>
      </c>
      <c r="E55" s="30">
        <v>22.384062904403997</v>
      </c>
      <c r="F55" s="30">
        <v>32.340072058466802</v>
      </c>
      <c r="G55" s="30">
        <v>34.312948228728565</v>
      </c>
      <c r="H55" s="30">
        <v>23.261768601820553</v>
      </c>
      <c r="I55" s="30">
        <v>23.979589351297147</v>
      </c>
      <c r="J55" s="30">
        <v>14.713194358324801</v>
      </c>
      <c r="K55" s="30">
        <v>18.503437716978965</v>
      </c>
      <c r="L55" s="30">
        <v>25.237712474331595</v>
      </c>
      <c r="M55" s="30">
        <v>19.165033499211166</v>
      </c>
      <c r="N55" s="30">
        <v>17.662908728230331</v>
      </c>
      <c r="O55" s="30">
        <v>20.382983744260006</v>
      </c>
      <c r="P55" s="30">
        <v>26.062655217417358</v>
      </c>
      <c r="Q55" s="30">
        <v>27.378391205668031</v>
      </c>
      <c r="R55" s="30">
        <v>26.515047062218656</v>
      </c>
      <c r="S55" s="30">
        <v>27.342307582399965</v>
      </c>
      <c r="T55" s="30">
        <v>28.670232567365993</v>
      </c>
      <c r="U55" s="30">
        <v>26.626428108744648</v>
      </c>
      <c r="V55" s="30">
        <v>27.513480234390336</v>
      </c>
      <c r="W55" s="30">
        <v>26.59911599065223</v>
      </c>
      <c r="X55" s="30">
        <v>26.55361507619919</v>
      </c>
      <c r="Y55" s="30">
        <v>26.489266543767862</v>
      </c>
      <c r="Z55" s="30">
        <v>26.463255236997071</v>
      </c>
      <c r="AA55" s="30">
        <v>26.466793271824937</v>
      </c>
      <c r="AB55" s="30">
        <v>26.482824027515967</v>
      </c>
      <c r="AC55" s="30">
        <v>26.485421701332623</v>
      </c>
      <c r="AD55" s="30">
        <v>26.463289718185148</v>
      </c>
      <c r="AE55" s="30">
        <v>26.447566314964725</v>
      </c>
      <c r="AF55" s="30">
        <v>26.429291907226308</v>
      </c>
      <c r="AG55" s="30">
        <v>26.41544108126735</v>
      </c>
      <c r="AH55" s="28">
        <v>8.1185987869552072</v>
      </c>
      <c r="AI55" s="28">
        <v>-1.187939222232977</v>
      </c>
      <c r="AJ55" s="45">
        <v>3.5444135829490762E-2</v>
      </c>
      <c r="AK55" s="45">
        <v>-3.9910609506318417E-3</v>
      </c>
    </row>
    <row r="56" spans="1:41" s="99" customFormat="1" ht="13.5" thickBot="1">
      <c r="A56" s="107" t="str">
        <f t="shared" si="2"/>
        <v>Coarse grains_of which intervention</v>
      </c>
      <c r="B56" s="2" t="s">
        <v>8</v>
      </c>
      <c r="C56" s="30">
        <v>7.7910000000000004</v>
      </c>
      <c r="D56" s="30">
        <v>2.2600000000000002</v>
      </c>
      <c r="E56" s="30">
        <v>0</v>
      </c>
      <c r="F56" s="30">
        <v>1.494388</v>
      </c>
      <c r="G56" s="30">
        <v>5.707319</v>
      </c>
      <c r="H56" s="30">
        <v>0.51100000000000001</v>
      </c>
      <c r="I56" s="30">
        <v>9.2436999999999991E-2</v>
      </c>
      <c r="J56" s="30">
        <v>0</v>
      </c>
      <c r="K56" s="30">
        <v>0</v>
      </c>
      <c r="L56" s="30">
        <v>0</v>
      </c>
      <c r="M56" s="30">
        <v>0</v>
      </c>
      <c r="N56" s="30">
        <v>0</v>
      </c>
      <c r="O56" s="30">
        <v>0</v>
      </c>
      <c r="P56" s="30">
        <v>0</v>
      </c>
      <c r="Q56" s="30">
        <v>0</v>
      </c>
      <c r="R56" s="30">
        <v>0</v>
      </c>
      <c r="S56" s="30">
        <v>0</v>
      </c>
      <c r="T56" s="30">
        <v>0</v>
      </c>
      <c r="U56" s="30">
        <v>0</v>
      </c>
      <c r="V56" s="30">
        <v>0</v>
      </c>
      <c r="W56" s="30">
        <v>0</v>
      </c>
      <c r="X56" s="30">
        <v>0</v>
      </c>
      <c r="Y56" s="30">
        <v>0</v>
      </c>
      <c r="Z56" s="30">
        <v>0</v>
      </c>
      <c r="AA56" s="30">
        <v>0</v>
      </c>
      <c r="AB56" s="30">
        <v>0</v>
      </c>
      <c r="AC56" s="30">
        <v>0</v>
      </c>
      <c r="AD56" s="30">
        <v>0</v>
      </c>
      <c r="AE56" s="30">
        <v>0</v>
      </c>
      <c r="AF56" s="30">
        <v>0</v>
      </c>
      <c r="AG56" s="30">
        <v>0</v>
      </c>
      <c r="AH56" s="28">
        <v>0</v>
      </c>
      <c r="AI56" s="28">
        <v>0</v>
      </c>
      <c r="AJ56" s="45"/>
      <c r="AK56" s="45"/>
      <c r="AL56" s="97"/>
      <c r="AM56" s="97"/>
      <c r="AN56" s="97"/>
      <c r="AO56" s="97"/>
    </row>
    <row r="57" spans="1:41" ht="13">
      <c r="A57" s="107" t="str">
        <f t="shared" si="2"/>
        <v>Coarse grains_Note: the coarse grains marketing year is July/June.</v>
      </c>
      <c r="B57" s="59" t="s">
        <v>286</v>
      </c>
      <c r="C57" s="59"/>
      <c r="D57" s="59"/>
      <c r="E57" s="59"/>
      <c r="F57" s="59"/>
      <c r="G57" s="59"/>
      <c r="H57" s="59"/>
      <c r="I57" s="59"/>
      <c r="J57" s="59"/>
      <c r="K57" s="59"/>
      <c r="L57" s="59"/>
      <c r="M57" s="59"/>
      <c r="N57" s="59"/>
      <c r="O57" s="59"/>
      <c r="P57" s="59"/>
      <c r="Q57" s="59"/>
      <c r="R57" s="59"/>
      <c r="S57" s="59"/>
      <c r="T57" s="59"/>
      <c r="U57" s="59"/>
      <c r="V57" s="64"/>
      <c r="W57" s="64"/>
      <c r="X57" s="64"/>
      <c r="Y57" s="64"/>
      <c r="Z57" s="64"/>
      <c r="AA57" s="64"/>
      <c r="AB57" s="64"/>
      <c r="AC57" s="64"/>
      <c r="AD57" s="64"/>
      <c r="AE57" s="64"/>
      <c r="AF57" s="64"/>
      <c r="AG57" s="64"/>
      <c r="AH57" s="64"/>
      <c r="AI57" s="64"/>
      <c r="AJ57" s="59"/>
      <c r="AK57" s="59"/>
    </row>
    <row r="58" spans="1:41">
      <c r="B58" s="59"/>
      <c r="C58" s="59"/>
      <c r="D58" s="59"/>
      <c r="E58" s="59"/>
      <c r="F58" s="59"/>
      <c r="G58" s="59"/>
      <c r="H58" s="59"/>
      <c r="I58" s="59"/>
      <c r="J58" s="59"/>
      <c r="K58" s="59"/>
      <c r="L58" s="59"/>
      <c r="M58" s="59"/>
      <c r="N58" s="59"/>
      <c r="O58" s="59"/>
      <c r="P58" s="59"/>
      <c r="Q58" s="59"/>
      <c r="R58" s="59"/>
      <c r="S58" s="59"/>
      <c r="T58" s="59"/>
      <c r="U58" s="59"/>
      <c r="V58" s="64"/>
      <c r="W58" s="64"/>
      <c r="X58" s="64"/>
      <c r="Y58" s="64"/>
      <c r="Z58" s="64"/>
      <c r="AA58" s="64"/>
      <c r="AB58" s="64"/>
      <c r="AC58" s="64"/>
      <c r="AD58" s="64"/>
      <c r="AE58" s="64"/>
      <c r="AF58" s="64"/>
      <c r="AG58" s="64"/>
      <c r="AH58" s="64"/>
      <c r="AI58" s="64"/>
      <c r="AJ58" s="59"/>
      <c r="AK58" s="59"/>
    </row>
    <row r="59" spans="1:41" ht="14" thickBot="1">
      <c r="A59" t="s">
        <v>175</v>
      </c>
      <c r="B59" s="69" t="s">
        <v>306</v>
      </c>
      <c r="C59" s="75"/>
      <c r="D59" s="75"/>
      <c r="E59" s="75"/>
      <c r="F59" s="75"/>
      <c r="G59" s="75"/>
      <c r="H59" s="75"/>
      <c r="I59" s="75"/>
      <c r="J59" s="75"/>
      <c r="K59" s="75"/>
      <c r="L59" s="75"/>
      <c r="M59" s="75"/>
      <c r="N59" s="75"/>
      <c r="O59" s="75"/>
      <c r="P59" s="75"/>
      <c r="Q59" s="75"/>
      <c r="R59" s="75"/>
      <c r="S59" s="75"/>
      <c r="T59" s="75"/>
      <c r="U59" s="75"/>
      <c r="V59" s="76"/>
      <c r="W59" s="76"/>
      <c r="X59" s="76"/>
      <c r="Y59" s="76"/>
      <c r="Z59" s="76"/>
      <c r="AA59" s="76"/>
      <c r="AB59" s="76"/>
      <c r="AC59" s="76"/>
      <c r="AD59" s="76"/>
      <c r="AE59" s="76"/>
      <c r="AF59" s="76"/>
      <c r="AH59" s="233" t="s">
        <v>105</v>
      </c>
      <c r="AI59" s="234"/>
      <c r="AJ59" s="235" t="s">
        <v>269</v>
      </c>
      <c r="AK59" s="236"/>
    </row>
    <row r="60" spans="1:41" ht="13" thickBot="1">
      <c r="B60" s="10"/>
      <c r="C60" s="231">
        <v>2005</v>
      </c>
      <c r="D60" s="231">
        <v>2006</v>
      </c>
      <c r="E60" s="231">
        <v>2007</v>
      </c>
      <c r="F60" s="231">
        <v>2008</v>
      </c>
      <c r="G60" s="231">
        <v>2009</v>
      </c>
      <c r="H60" s="231">
        <v>2010</v>
      </c>
      <c r="I60" s="231">
        <v>2011</v>
      </c>
      <c r="J60" s="231">
        <v>2012</v>
      </c>
      <c r="K60" s="231">
        <v>2013</v>
      </c>
      <c r="L60" s="231">
        <v>2014</v>
      </c>
      <c r="M60" s="231">
        <v>2015</v>
      </c>
      <c r="N60" s="231">
        <v>2016</v>
      </c>
      <c r="O60" s="231">
        <v>2017</v>
      </c>
      <c r="P60" s="231">
        <v>2018</v>
      </c>
      <c r="Q60" s="231">
        <v>2019</v>
      </c>
      <c r="R60" s="231">
        <v>2020</v>
      </c>
      <c r="S60" s="231">
        <v>2021</v>
      </c>
      <c r="T60" s="231">
        <v>2022</v>
      </c>
      <c r="U60" s="231">
        <v>2023</v>
      </c>
      <c r="V60" s="231">
        <v>2024</v>
      </c>
      <c r="W60" s="231">
        <v>2025</v>
      </c>
      <c r="X60" s="231">
        <v>2026</v>
      </c>
      <c r="Y60" s="231">
        <v>2027</v>
      </c>
      <c r="Z60" s="231">
        <v>2028</v>
      </c>
      <c r="AA60" s="231">
        <v>2029</v>
      </c>
      <c r="AB60" s="231">
        <v>2030</v>
      </c>
      <c r="AC60" s="231">
        <v>2031</v>
      </c>
      <c r="AD60" s="231">
        <v>2032</v>
      </c>
      <c r="AE60" s="231">
        <v>2033</v>
      </c>
      <c r="AF60" s="231">
        <v>2034</v>
      </c>
      <c r="AG60" s="231">
        <v>2035</v>
      </c>
      <c r="AH60" s="231" t="s">
        <v>266</v>
      </c>
      <c r="AI60" s="231" t="s">
        <v>267</v>
      </c>
      <c r="AJ60" s="231" t="s">
        <v>264</v>
      </c>
      <c r="AK60" s="231" t="s">
        <v>265</v>
      </c>
    </row>
    <row r="61" spans="1:41" ht="13.5" thickBot="1">
      <c r="A61" s="107" t="str">
        <f>CONCATENATE($A$59,"_",B61)</f>
        <v>Common wheat_Production</v>
      </c>
      <c r="B61" s="1" t="s">
        <v>26</v>
      </c>
      <c r="C61" s="29">
        <v>111.88591336880751</v>
      </c>
      <c r="D61" s="29">
        <v>103.49957556787545</v>
      </c>
      <c r="E61" s="29">
        <v>99.424297973956413</v>
      </c>
      <c r="F61" s="29">
        <v>124.10722999999997</v>
      </c>
      <c r="G61" s="29">
        <v>116.31941999999998</v>
      </c>
      <c r="H61" s="29">
        <v>112.9693</v>
      </c>
      <c r="I61" s="29">
        <v>115.88509999999999</v>
      </c>
      <c r="J61" s="29">
        <v>112.65200000000002</v>
      </c>
      <c r="K61" s="29">
        <v>124.30003000000002</v>
      </c>
      <c r="L61" s="29">
        <v>133.04232000000002</v>
      </c>
      <c r="M61" s="29">
        <v>136.10652999999996</v>
      </c>
      <c r="N61" s="29">
        <v>124.08504499874746</v>
      </c>
      <c r="O61" s="29">
        <v>128.30583000000001</v>
      </c>
      <c r="P61" s="29">
        <v>115.75056000000001</v>
      </c>
      <c r="Q61" s="29">
        <v>132.15637000000001</v>
      </c>
      <c r="R61" s="29">
        <v>119.02780999999999</v>
      </c>
      <c r="S61" s="29">
        <v>130.02343000000002</v>
      </c>
      <c r="T61" s="29">
        <v>126.80398299999999</v>
      </c>
      <c r="U61" s="29">
        <v>126.51538899999997</v>
      </c>
      <c r="V61" s="29">
        <v>118.64508501602968</v>
      </c>
      <c r="W61" s="29">
        <v>119.02925651640024</v>
      </c>
      <c r="X61" s="29">
        <v>119.78750501347075</v>
      </c>
      <c r="Y61" s="29">
        <v>120.28214148253429</v>
      </c>
      <c r="Z61" s="29">
        <v>120.70779532090086</v>
      </c>
      <c r="AA61" s="29">
        <v>121.02324035184058</v>
      </c>
      <c r="AB61" s="29">
        <v>121.30270714830085</v>
      </c>
      <c r="AC61" s="29">
        <v>121.57120137545135</v>
      </c>
      <c r="AD61" s="29">
        <v>121.83521642015492</v>
      </c>
      <c r="AE61" s="29">
        <v>122.11892558799508</v>
      </c>
      <c r="AF61" s="29">
        <v>122.41555711421944</v>
      </c>
      <c r="AG61" s="29">
        <v>122.70919372243723</v>
      </c>
      <c r="AH61" s="27">
        <v>0.65670233867653849</v>
      </c>
      <c r="AI61" s="27">
        <v>-1.2789586162393221</v>
      </c>
      <c r="AJ61" s="44">
        <v>5.3119791578254199E-4</v>
      </c>
      <c r="AK61" s="44">
        <v>-9.4216842683392255E-4</v>
      </c>
    </row>
    <row r="62" spans="1:41" ht="13.5" thickBot="1">
      <c r="A62" s="107" t="str">
        <f t="shared" ref="A62:A76" si="3">CONCATENATE($A$59,"_",B62)</f>
        <v>Common wheat_Yield (t/ha)</v>
      </c>
      <c r="B62" s="1" t="s">
        <v>146</v>
      </c>
      <c r="C62" s="29">
        <v>5.307082552305892</v>
      </c>
      <c r="D62" s="29">
        <v>5.1284641781275093</v>
      </c>
      <c r="E62" s="29">
        <v>4.8886336546860356</v>
      </c>
      <c r="F62" s="29">
        <v>5.7711945351227163</v>
      </c>
      <c r="G62" s="29">
        <v>5.4967603826769897</v>
      </c>
      <c r="H62" s="29">
        <v>5.327149959469649</v>
      </c>
      <c r="I62" s="29">
        <v>5.3308642906692816</v>
      </c>
      <c r="J62" s="29">
        <v>5.2939437700575365</v>
      </c>
      <c r="K62" s="29">
        <v>5.7042592403929397</v>
      </c>
      <c r="L62" s="29">
        <v>5.917381382011814</v>
      </c>
      <c r="M62" s="29">
        <v>6.0504940851589515</v>
      </c>
      <c r="N62" s="29">
        <v>5.5315395937794767</v>
      </c>
      <c r="O62" s="29">
        <v>5.9417792296321563</v>
      </c>
      <c r="P62" s="29">
        <v>5.4416767899386596</v>
      </c>
      <c r="Q62" s="29">
        <v>5.988697925422894</v>
      </c>
      <c r="R62" s="29">
        <v>5.7601840698919702</v>
      </c>
      <c r="S62" s="29">
        <v>5.9599458384384834</v>
      </c>
      <c r="T62" s="29">
        <v>5.782517545148508</v>
      </c>
      <c r="U62" s="29">
        <v>5.8120995766733525</v>
      </c>
      <c r="V62" s="29">
        <v>5.8067183700788378</v>
      </c>
      <c r="W62" s="29">
        <v>5.8074000079311139</v>
      </c>
      <c r="X62" s="29">
        <v>5.8159825039087094</v>
      </c>
      <c r="Y62" s="29">
        <v>5.8183499831209513</v>
      </c>
      <c r="Z62" s="29">
        <v>5.8197684749463212</v>
      </c>
      <c r="AA62" s="29">
        <v>5.8209637278539024</v>
      </c>
      <c r="AB62" s="29">
        <v>5.8211463002948447</v>
      </c>
      <c r="AC62" s="29">
        <v>5.8213749701449018</v>
      </c>
      <c r="AD62" s="29">
        <v>5.8215691913530723</v>
      </c>
      <c r="AE62" s="29">
        <v>5.8220794854833349</v>
      </c>
      <c r="AF62" s="29">
        <v>5.8227559152976385</v>
      </c>
      <c r="AG62" s="29">
        <v>5.8232813353702833</v>
      </c>
      <c r="AH62" s="27">
        <v>0.16191703314613637</v>
      </c>
      <c r="AI62" s="27">
        <v>2.2836171403383787E-2</v>
      </c>
      <c r="AJ62" s="44">
        <v>2.835172047458485E-3</v>
      </c>
      <c r="AK62" s="44">
        <v>3.5726736652064162E-4</v>
      </c>
    </row>
    <row r="63" spans="1:41" ht="13.5" thickBot="1">
      <c r="A63" s="107" t="str">
        <f t="shared" si="3"/>
        <v>Common wheat_Imports</v>
      </c>
      <c r="B63" s="115" t="s">
        <v>4</v>
      </c>
      <c r="C63" s="142">
        <v>6.2035584210000003</v>
      </c>
      <c r="D63" s="142">
        <v>4.9524692679999998</v>
      </c>
      <c r="E63" s="142">
        <v>5.0989684119999996</v>
      </c>
      <c r="F63" s="142">
        <v>8.3929700260000004</v>
      </c>
      <c r="G63" s="142">
        <v>4.653633235</v>
      </c>
      <c r="H63" s="142">
        <v>4.0873644999999996</v>
      </c>
      <c r="I63" s="142">
        <v>6.9630877499999997</v>
      </c>
      <c r="J63" s="142">
        <v>4.0202233859999996</v>
      </c>
      <c r="K63" s="142">
        <v>1.83109929</v>
      </c>
      <c r="L63" s="142">
        <v>3.5671031710000003</v>
      </c>
      <c r="M63" s="142">
        <v>5.7491591840000007</v>
      </c>
      <c r="N63" s="142">
        <v>4.1025037599999994</v>
      </c>
      <c r="O63" s="142">
        <v>4.0963380569999996</v>
      </c>
      <c r="P63" s="142">
        <v>3.9675738119999999</v>
      </c>
      <c r="Q63" s="142">
        <v>2.7303618869999999</v>
      </c>
      <c r="R63" s="142">
        <v>2.0214566789999999</v>
      </c>
      <c r="S63" s="142">
        <v>2.8194182560000001</v>
      </c>
      <c r="T63" s="142">
        <v>9.6283972459999987</v>
      </c>
      <c r="U63" s="142">
        <v>9.5874697889999982</v>
      </c>
      <c r="V63" s="142">
        <v>7</v>
      </c>
      <c r="W63" s="142">
        <v>4.4473642716493833</v>
      </c>
      <c r="X63" s="142">
        <v>4.398871506409038</v>
      </c>
      <c r="Y63" s="142">
        <v>4.362078237768193</v>
      </c>
      <c r="Z63" s="142">
        <v>4.3311481930775448</v>
      </c>
      <c r="AA63" s="142">
        <v>4.3080954755213154</v>
      </c>
      <c r="AB63" s="142">
        <v>4.2848421562455901</v>
      </c>
      <c r="AC63" s="142">
        <v>4.2624186022529722</v>
      </c>
      <c r="AD63" s="142">
        <v>4.2369376803125487</v>
      </c>
      <c r="AE63" s="142">
        <v>4.2102792881354016</v>
      </c>
      <c r="AF63" s="142">
        <v>4.1845813210391167</v>
      </c>
      <c r="AG63" s="142">
        <v>4.1573916182527002</v>
      </c>
      <c r="AH63" s="141">
        <v>5.5991470626666651</v>
      </c>
      <c r="AI63" s="141">
        <v>-4.5812307267472976</v>
      </c>
      <c r="AJ63" s="152">
        <v>0.10779293294817321</v>
      </c>
      <c r="AK63" s="152">
        <v>-6.530326832657174E-2</v>
      </c>
    </row>
    <row r="64" spans="1:41" ht="13.5" thickBot="1">
      <c r="A64" s="107" t="str">
        <f t="shared" si="3"/>
        <v>Common wheat_Exports</v>
      </c>
      <c r="B64" s="115" t="s">
        <v>5</v>
      </c>
      <c r="C64" s="142">
        <v>14.586711979</v>
      </c>
      <c r="D64" s="142">
        <v>12.680188584000001</v>
      </c>
      <c r="E64" s="142">
        <v>11.590103448000001</v>
      </c>
      <c r="F64" s="142">
        <v>23.738300001999999</v>
      </c>
      <c r="G64" s="142">
        <v>21.165658728999997</v>
      </c>
      <c r="H64" s="142">
        <v>20.640495336000001</v>
      </c>
      <c r="I64" s="142">
        <v>14.813286536</v>
      </c>
      <c r="J64" s="142">
        <v>22.657018689000001</v>
      </c>
      <c r="K64" s="142">
        <v>31.701127426999999</v>
      </c>
      <c r="L64" s="142">
        <v>33.755240817000001</v>
      </c>
      <c r="M64" s="142">
        <v>33.112226907999997</v>
      </c>
      <c r="N64" s="142">
        <v>25.688559193</v>
      </c>
      <c r="O64" s="142">
        <v>22.404906488000002</v>
      </c>
      <c r="P64" s="142">
        <v>22.363951480000001</v>
      </c>
      <c r="Q64" s="142">
        <v>36.870737443000003</v>
      </c>
      <c r="R64" s="142">
        <v>27.396562278000005</v>
      </c>
      <c r="S64" s="142">
        <v>29.257450100999996</v>
      </c>
      <c r="T64" s="142">
        <v>32.685458761999996</v>
      </c>
      <c r="U64" s="142">
        <v>35.298417451000006</v>
      </c>
      <c r="V64" s="142">
        <v>26</v>
      </c>
      <c r="W64" s="142">
        <v>26.96755977899452</v>
      </c>
      <c r="X64" s="142">
        <v>27.566004647999037</v>
      </c>
      <c r="Y64" s="142">
        <v>28.031382022324625</v>
      </c>
      <c r="Z64" s="142">
        <v>28.426563548788369</v>
      </c>
      <c r="AA64" s="142">
        <v>28.720873613579279</v>
      </c>
      <c r="AB64" s="142">
        <v>29.014789320461702</v>
      </c>
      <c r="AC64" s="142">
        <v>29.294709532525271</v>
      </c>
      <c r="AD64" s="142">
        <v>29.612520864537725</v>
      </c>
      <c r="AE64" s="142">
        <v>29.944435953570057</v>
      </c>
      <c r="AF64" s="142">
        <v>30.261364841207975</v>
      </c>
      <c r="AG64" s="142">
        <v>30.597478000581734</v>
      </c>
      <c r="AH64" s="141">
        <v>1.956829759999998</v>
      </c>
      <c r="AI64" s="141">
        <v>-0.73048073708493177</v>
      </c>
      <c r="AJ64" s="152">
        <v>6.4707217400281538E-3</v>
      </c>
      <c r="AK64" s="152">
        <v>-2.1425525378170329E-3</v>
      </c>
    </row>
    <row r="65" spans="1:41" ht="13.5" thickBot="1">
      <c r="A65" s="107" t="str">
        <f t="shared" si="3"/>
        <v>Common wheat_Domestic use</v>
      </c>
      <c r="B65" s="1" t="s">
        <v>130</v>
      </c>
      <c r="C65" s="29">
        <v>108.71404159003971</v>
      </c>
      <c r="D65" s="29">
        <v>101.54650367339087</v>
      </c>
      <c r="E65" s="29">
        <v>95.803521832651597</v>
      </c>
      <c r="F65" s="29">
        <v>104.44642132377615</v>
      </c>
      <c r="G65" s="29">
        <v>105.13923602911306</v>
      </c>
      <c r="H65" s="29">
        <v>101.42576492873206</v>
      </c>
      <c r="I65" s="29">
        <v>106.15017408795538</v>
      </c>
      <c r="J65" s="29">
        <v>95.604745251615512</v>
      </c>
      <c r="K65" s="29">
        <v>92.865278025329289</v>
      </c>
      <c r="L65" s="29">
        <v>102.5314991139832</v>
      </c>
      <c r="M65" s="29">
        <v>106.42938097786273</v>
      </c>
      <c r="N65" s="29">
        <v>105.93974270648275</v>
      </c>
      <c r="O65" s="29">
        <v>103.29495782047462</v>
      </c>
      <c r="P65" s="29">
        <v>103.19441302435854</v>
      </c>
      <c r="Q65" s="29">
        <v>97.834465620361925</v>
      </c>
      <c r="R65" s="29">
        <v>94.537013276492019</v>
      </c>
      <c r="S65" s="29">
        <v>96.729661930917629</v>
      </c>
      <c r="T65" s="29">
        <v>99.627044337302237</v>
      </c>
      <c r="U65" s="29">
        <v>102.89884246764342</v>
      </c>
      <c r="V65" s="29">
        <v>105.5202779467961</v>
      </c>
      <c r="W65" s="29">
        <v>95.830690832155369</v>
      </c>
      <c r="X65" s="29">
        <v>96.591720382444194</v>
      </c>
      <c r="Y65" s="29">
        <v>96.564091710816029</v>
      </c>
      <c r="Z65" s="29">
        <v>96.555836862254921</v>
      </c>
      <c r="AA65" s="29">
        <v>96.57564205489652</v>
      </c>
      <c r="AB65" s="29">
        <v>96.549844082755001</v>
      </c>
      <c r="AC65" s="29">
        <v>96.522034513182703</v>
      </c>
      <c r="AD65" s="29">
        <v>96.453158782886547</v>
      </c>
      <c r="AE65" s="29">
        <v>96.379971862806542</v>
      </c>
      <c r="AF65" s="29">
        <v>96.32998003339388</v>
      </c>
      <c r="AG65" s="29">
        <v>96.261062183754802</v>
      </c>
      <c r="AH65" s="27">
        <v>5.6815474536045656</v>
      </c>
      <c r="AI65" s="27">
        <v>-6.4209927334924402</v>
      </c>
      <c r="AJ65" s="44">
        <v>5.708346728617926E-3</v>
      </c>
      <c r="AK65" s="44">
        <v>-5.8531188451829141E-3</v>
      </c>
    </row>
    <row r="66" spans="1:41" s="99" customFormat="1" ht="13.5" thickBot="1">
      <c r="A66" s="107" t="str">
        <f t="shared" si="3"/>
        <v>Common wheat_of which food and industrial</v>
      </c>
      <c r="B66" s="2" t="s">
        <v>1</v>
      </c>
      <c r="C66" s="30">
        <v>52.894292164576385</v>
      </c>
      <c r="D66" s="30">
        <v>51.273498644044913</v>
      </c>
      <c r="E66" s="30">
        <v>51.478141488965356</v>
      </c>
      <c r="F66" s="30">
        <v>52.550966365491036</v>
      </c>
      <c r="G66" s="30">
        <v>52.645457192588793</v>
      </c>
      <c r="H66" s="30">
        <v>53.003280457109291</v>
      </c>
      <c r="I66" s="30">
        <v>52.944797704978988</v>
      </c>
      <c r="J66" s="30">
        <v>53.012854502572665</v>
      </c>
      <c r="K66" s="30">
        <v>52.875196562502573</v>
      </c>
      <c r="L66" s="30">
        <v>53.48683321742395</v>
      </c>
      <c r="M66" s="30">
        <v>54.023345323272146</v>
      </c>
      <c r="N66" s="30">
        <v>56.781748340533426</v>
      </c>
      <c r="O66" s="30">
        <v>53.793559630685543</v>
      </c>
      <c r="P66" s="30">
        <v>53.857870489861014</v>
      </c>
      <c r="Q66" s="30">
        <v>53.01467356759332</v>
      </c>
      <c r="R66" s="30">
        <v>52.358629580321853</v>
      </c>
      <c r="S66" s="30">
        <v>53.163480597553459</v>
      </c>
      <c r="T66" s="30">
        <v>52.67748325049164</v>
      </c>
      <c r="U66" s="30">
        <v>53.206264969216221</v>
      </c>
      <c r="V66" s="30">
        <v>55.956792947307292</v>
      </c>
      <c r="W66" s="30">
        <v>46.854967596695126</v>
      </c>
      <c r="X66" s="30">
        <v>47.691358836973698</v>
      </c>
      <c r="Y66" s="30">
        <v>47.767319331505547</v>
      </c>
      <c r="Z66" s="30">
        <v>47.95716845074697</v>
      </c>
      <c r="AA66" s="30">
        <v>48.098018592122749</v>
      </c>
      <c r="AB66" s="30">
        <v>48.292036576018056</v>
      </c>
      <c r="AC66" s="30">
        <v>48.455456785418946</v>
      </c>
      <c r="AD66" s="30">
        <v>48.619072122181493</v>
      </c>
      <c r="AE66" s="30">
        <v>48.784294130638486</v>
      </c>
      <c r="AF66" s="30">
        <v>48.970730137690495</v>
      </c>
      <c r="AG66" s="30">
        <v>49.265126043915487</v>
      </c>
      <c r="AH66" s="28">
        <v>0.82188562817199085</v>
      </c>
      <c r="AI66" s="28">
        <v>-4.6817210117562311</v>
      </c>
      <c r="AJ66" s="45">
        <v>1.536413761253641E-3</v>
      </c>
      <c r="AK66" s="45">
        <v>-8.2190194371265513E-3</v>
      </c>
      <c r="AL66" s="97"/>
      <c r="AM66" s="97"/>
      <c r="AN66" s="97"/>
      <c r="AO66" s="97"/>
    </row>
    <row r="67" spans="1:41" s="99" customFormat="1" ht="13.5" thickBot="1">
      <c r="A67" s="107" t="str">
        <f t="shared" si="3"/>
        <v>Common wheat_of which feed</v>
      </c>
      <c r="B67" s="2" t="s">
        <v>2</v>
      </c>
      <c r="C67" s="30">
        <v>54.073715712798219</v>
      </c>
      <c r="D67" s="30">
        <v>47.880734513800121</v>
      </c>
      <c r="E67" s="30">
        <v>41.89557296798732</v>
      </c>
      <c r="F67" s="30">
        <v>49.110399706264886</v>
      </c>
      <c r="G67" s="30">
        <v>48.471035054199348</v>
      </c>
      <c r="H67" s="30">
        <v>44.695175759531217</v>
      </c>
      <c r="I67" s="30">
        <v>48.406244672661195</v>
      </c>
      <c r="J67" s="30">
        <v>38.179418385666224</v>
      </c>
      <c r="K67" s="30">
        <v>36.191537392421623</v>
      </c>
      <c r="L67" s="30">
        <v>44.977443512438882</v>
      </c>
      <c r="M67" s="30">
        <v>48.698365405760832</v>
      </c>
      <c r="N67" s="30">
        <v>45.347267649532249</v>
      </c>
      <c r="O67" s="30">
        <v>45.675479914114455</v>
      </c>
      <c r="P67" s="30">
        <v>45.445004030133305</v>
      </c>
      <c r="Q67" s="30">
        <v>40.729334483894263</v>
      </c>
      <c r="R67" s="30">
        <v>38.437387969691152</v>
      </c>
      <c r="S67" s="30">
        <v>40.130307739374587</v>
      </c>
      <c r="T67" s="30">
        <v>43.418273504668555</v>
      </c>
      <c r="U67" s="30">
        <v>45.917752841654668</v>
      </c>
      <c r="V67" s="30">
        <v>45.423354730770548</v>
      </c>
      <c r="W67" s="30">
        <v>44.892986477210641</v>
      </c>
      <c r="X67" s="30">
        <v>44.892392725748508</v>
      </c>
      <c r="Y67" s="30">
        <v>44.886456892454618</v>
      </c>
      <c r="Z67" s="30">
        <v>44.901297586037863</v>
      </c>
      <c r="AA67" s="30">
        <v>44.945372129773467</v>
      </c>
      <c r="AB67" s="30">
        <v>44.948798049272803</v>
      </c>
      <c r="AC67" s="30">
        <v>44.950117292508928</v>
      </c>
      <c r="AD67" s="30">
        <v>44.912138462892649</v>
      </c>
      <c r="AE67" s="30">
        <v>44.870071140967035</v>
      </c>
      <c r="AF67" s="30">
        <v>44.850614328775556</v>
      </c>
      <c r="AG67" s="30">
        <v>44.812977692158782</v>
      </c>
      <c r="AH67" s="28">
        <v>5.1369939288556736</v>
      </c>
      <c r="AI67" s="28">
        <v>-0.10681600020580362</v>
      </c>
      <c r="AJ67" s="45">
        <v>1.2218431010784485E-2</v>
      </c>
      <c r="AK67" s="45">
        <v>-2.164092147363128E-4</v>
      </c>
      <c r="AL67" s="97"/>
      <c r="AM67" s="97"/>
      <c r="AN67" s="97"/>
      <c r="AO67" s="97"/>
    </row>
    <row r="68" spans="1:41" s="99" customFormat="1" ht="13.5" thickBot="1">
      <c r="A68" s="107" t="str">
        <f t="shared" si="3"/>
        <v>Common wheat_of which bioenergy</v>
      </c>
      <c r="B68" s="2" t="s">
        <v>3</v>
      </c>
      <c r="C68" s="30">
        <v>1.746033712665108</v>
      </c>
      <c r="D68" s="30">
        <v>2.3922705155458401</v>
      </c>
      <c r="E68" s="30">
        <v>2.4298073756989207</v>
      </c>
      <c r="F68" s="30">
        <v>2.785055252020225</v>
      </c>
      <c r="G68" s="30">
        <v>4.022743782324925</v>
      </c>
      <c r="H68" s="30">
        <v>3.727308712091558</v>
      </c>
      <c r="I68" s="30">
        <v>4.7991317103151916</v>
      </c>
      <c r="J68" s="30">
        <v>4.4124723633766196</v>
      </c>
      <c r="K68" s="30">
        <v>3.798544070405093</v>
      </c>
      <c r="L68" s="30">
        <v>4.0672223841203667</v>
      </c>
      <c r="M68" s="30">
        <v>3.7076702488297562</v>
      </c>
      <c r="N68" s="30">
        <v>3.8107267164170748</v>
      </c>
      <c r="O68" s="30">
        <v>3.8259182756746224</v>
      </c>
      <c r="P68" s="30">
        <v>3.8915385043642181</v>
      </c>
      <c r="Q68" s="30">
        <v>4.0904575688743439</v>
      </c>
      <c r="R68" s="30">
        <v>3.7409957264790115</v>
      </c>
      <c r="S68" s="30">
        <v>3.4358735939895819</v>
      </c>
      <c r="T68" s="30">
        <v>3.5312875821420446</v>
      </c>
      <c r="U68" s="30">
        <v>3.7748246567725308</v>
      </c>
      <c r="V68" s="30">
        <v>4.1401302687182593</v>
      </c>
      <c r="W68" s="30">
        <v>4.0827367582496032</v>
      </c>
      <c r="X68" s="30">
        <v>4.0079688197219889</v>
      </c>
      <c r="Y68" s="30">
        <v>3.9103154868558661</v>
      </c>
      <c r="Z68" s="30">
        <v>3.6973708254700863</v>
      </c>
      <c r="AA68" s="30">
        <v>3.532251333000306</v>
      </c>
      <c r="AB68" s="30">
        <v>3.3090094574641418</v>
      </c>
      <c r="AC68" s="30">
        <v>3.1164604352548326</v>
      </c>
      <c r="AD68" s="30">
        <v>2.9219481978124016</v>
      </c>
      <c r="AE68" s="30">
        <v>2.7256065912010197</v>
      </c>
      <c r="AF68" s="30">
        <v>2.508635566927826</v>
      </c>
      <c r="AG68" s="30">
        <v>2.1829584476805359</v>
      </c>
      <c r="AH68" s="28">
        <v>-0.27733210342308157</v>
      </c>
      <c r="AI68" s="28">
        <v>-1.632455721530409</v>
      </c>
      <c r="AJ68" s="45">
        <v>-6.9921387310915859E-3</v>
      </c>
      <c r="AK68" s="45">
        <v>-4.9493941988627776E-2</v>
      </c>
      <c r="AL68" s="97"/>
      <c r="AM68" s="97"/>
      <c r="AN68" s="97"/>
      <c r="AO68" s="97"/>
    </row>
    <row r="69" spans="1:41" ht="13.5" thickBot="1">
      <c r="A69" s="107" t="str">
        <f t="shared" si="3"/>
        <v>Common wheat_Beginning stocks</v>
      </c>
      <c r="B69" s="2" t="s">
        <v>6</v>
      </c>
      <c r="C69" s="30">
        <v>27.365903270000004</v>
      </c>
      <c r="D69" s="30">
        <v>22.154621490767774</v>
      </c>
      <c r="E69" s="30">
        <v>16.379974069252327</v>
      </c>
      <c r="F69" s="30">
        <v>13.509615174557155</v>
      </c>
      <c r="G69" s="30">
        <v>17.825093874780954</v>
      </c>
      <c r="H69" s="30">
        <v>12.493252351667859</v>
      </c>
      <c r="I69" s="30">
        <v>7.4836565869358012</v>
      </c>
      <c r="J69" s="30">
        <v>9.3683837129804601</v>
      </c>
      <c r="K69" s="30">
        <v>7.778843158364996</v>
      </c>
      <c r="L69" s="30">
        <v>9.3435669960357437</v>
      </c>
      <c r="M69" s="30">
        <v>9.6662502360525693</v>
      </c>
      <c r="N69" s="30">
        <v>11.980331534189794</v>
      </c>
      <c r="O69" s="30">
        <v>8.5395783934544731</v>
      </c>
      <c r="P69" s="30">
        <v>15.241882141979843</v>
      </c>
      <c r="Q69" s="30">
        <v>9.4016514496212871</v>
      </c>
      <c r="R69" s="30">
        <v>9.5831802732593587</v>
      </c>
      <c r="S69" s="30">
        <v>8.6988713977673342</v>
      </c>
      <c r="T69" s="30">
        <v>15.55460762184974</v>
      </c>
      <c r="U69" s="30">
        <v>19.67448476854748</v>
      </c>
      <c r="V69" s="30">
        <v>17.580083638904043</v>
      </c>
      <c r="W69" s="30">
        <v>11.704890708137604</v>
      </c>
      <c r="X69" s="30">
        <v>12.383260885037338</v>
      </c>
      <c r="Y69" s="30">
        <v>12.411912374473886</v>
      </c>
      <c r="Z69" s="30">
        <v>12.460658361635728</v>
      </c>
      <c r="AA69" s="30">
        <v>12.517201464570839</v>
      </c>
      <c r="AB69" s="30">
        <v>12.552021623456906</v>
      </c>
      <c r="AC69" s="30">
        <v>12.574937524786659</v>
      </c>
      <c r="AD69" s="30">
        <v>12.591813456783004</v>
      </c>
      <c r="AE69" s="30">
        <v>12.598287909826208</v>
      </c>
      <c r="AF69" s="30">
        <v>12.60308496958009</v>
      </c>
      <c r="AG69" s="30">
        <v>12.611878530236826</v>
      </c>
      <c r="AH69" s="28">
        <v>8.7727940539733549</v>
      </c>
      <c r="AI69" s="28">
        <v>-4.9911801461969283</v>
      </c>
      <c r="AJ69" s="45">
        <v>7.1424176199031283E-2</v>
      </c>
      <c r="AK69" s="45">
        <v>-2.9857336256552292E-2</v>
      </c>
    </row>
    <row r="70" spans="1:41" ht="13.5" thickBot="1">
      <c r="A70" s="107" t="str">
        <f t="shared" si="3"/>
        <v>Common wheat_Ending stocks</v>
      </c>
      <c r="B70" s="2" t="s">
        <v>7</v>
      </c>
      <c r="C70" s="30">
        <v>22.154621490767774</v>
      </c>
      <c r="D70" s="30">
        <v>16.379974069252327</v>
      </c>
      <c r="E70" s="30">
        <v>13.509615174557155</v>
      </c>
      <c r="F70" s="30">
        <v>17.825093874780954</v>
      </c>
      <c r="G70" s="30">
        <v>12.493252351667859</v>
      </c>
      <c r="H70" s="30">
        <v>7.4836565869358012</v>
      </c>
      <c r="I70" s="30">
        <v>9.3683837129804601</v>
      </c>
      <c r="J70" s="30">
        <v>7.778843158364996</v>
      </c>
      <c r="K70" s="30">
        <v>9.3435669960357437</v>
      </c>
      <c r="L70" s="30">
        <v>9.6662502360525693</v>
      </c>
      <c r="M70" s="30">
        <v>11.980331534189794</v>
      </c>
      <c r="N70" s="30">
        <v>8.5395783934544731</v>
      </c>
      <c r="O70" s="30">
        <v>15.241882141979843</v>
      </c>
      <c r="P70" s="30">
        <v>9.4016514496212871</v>
      </c>
      <c r="Q70" s="30">
        <v>9.5831802732593587</v>
      </c>
      <c r="R70" s="30">
        <v>8.6988713977673342</v>
      </c>
      <c r="S70" s="30">
        <v>15.55460762184974</v>
      </c>
      <c r="T70" s="30">
        <v>19.67448476854748</v>
      </c>
      <c r="U70" s="30">
        <v>17.580083638904043</v>
      </c>
      <c r="V70" s="30">
        <v>11.704890708137604</v>
      </c>
      <c r="W70" s="30">
        <v>12.383260885037338</v>
      </c>
      <c r="X70" s="30">
        <v>12.411912374473886</v>
      </c>
      <c r="Y70" s="30">
        <v>12.460658361635728</v>
      </c>
      <c r="Z70" s="30">
        <v>12.517201464570839</v>
      </c>
      <c r="AA70" s="30">
        <v>12.552021623456906</v>
      </c>
      <c r="AB70" s="30">
        <v>12.574937524786659</v>
      </c>
      <c r="AC70" s="30">
        <v>12.591813456783004</v>
      </c>
      <c r="AD70" s="30">
        <v>12.598287909826208</v>
      </c>
      <c r="AE70" s="30">
        <v>12.60308496958009</v>
      </c>
      <c r="AF70" s="30">
        <v>12.611878530236826</v>
      </c>
      <c r="AG70" s="30">
        <v>12.61992368659021</v>
      </c>
      <c r="AH70" s="28">
        <v>7.3902662417119398</v>
      </c>
      <c r="AI70" s="28">
        <v>-3.6998960186061662</v>
      </c>
      <c r="AJ70" s="45">
        <v>6.2156623015825689E-2</v>
      </c>
      <c r="AK70" s="45">
        <v>-2.3102010846241861E-2</v>
      </c>
    </row>
    <row r="71" spans="1:41" s="99" customFormat="1" ht="13.5" thickBot="1">
      <c r="A71" s="107" t="str">
        <f t="shared" si="3"/>
        <v>Common wheat_of which intervention</v>
      </c>
      <c r="B71" s="2" t="s">
        <v>8</v>
      </c>
      <c r="C71" s="30">
        <v>5.5339999999999998</v>
      </c>
      <c r="D71" s="30">
        <v>0.2</v>
      </c>
      <c r="E71" s="30">
        <v>0</v>
      </c>
      <c r="F71" s="30">
        <v>7.6729000000000006E-2</v>
      </c>
      <c r="G71" s="30">
        <v>0.27319399999999999</v>
      </c>
      <c r="H71" s="30">
        <v>0</v>
      </c>
      <c r="I71" s="30">
        <v>0</v>
      </c>
      <c r="J71" s="30">
        <v>0</v>
      </c>
      <c r="K71" s="30">
        <v>0</v>
      </c>
      <c r="L71" s="30">
        <v>0</v>
      </c>
      <c r="M71" s="30">
        <v>0</v>
      </c>
      <c r="N71" s="30">
        <v>0</v>
      </c>
      <c r="O71" s="30">
        <v>0</v>
      </c>
      <c r="P71" s="30">
        <v>0</v>
      </c>
      <c r="Q71" s="30">
        <v>0</v>
      </c>
      <c r="R71" s="30">
        <v>0</v>
      </c>
      <c r="S71" s="30">
        <v>0</v>
      </c>
      <c r="T71" s="30">
        <v>0</v>
      </c>
      <c r="U71" s="30">
        <v>0</v>
      </c>
      <c r="V71" s="30">
        <v>0</v>
      </c>
      <c r="W71" s="30">
        <v>0</v>
      </c>
      <c r="X71" s="30">
        <v>0</v>
      </c>
      <c r="Y71" s="30">
        <v>0</v>
      </c>
      <c r="Z71" s="30">
        <v>0</v>
      </c>
      <c r="AA71" s="30">
        <v>0</v>
      </c>
      <c r="AB71" s="30">
        <v>0</v>
      </c>
      <c r="AC71" s="30">
        <v>0</v>
      </c>
      <c r="AD71" s="30">
        <v>0</v>
      </c>
      <c r="AE71" s="30">
        <v>0</v>
      </c>
      <c r="AF71" s="30">
        <v>0</v>
      </c>
      <c r="AG71" s="30">
        <v>0</v>
      </c>
      <c r="AH71" s="28">
        <v>0</v>
      </c>
      <c r="AI71" s="28">
        <v>0</v>
      </c>
      <c r="AJ71" s="45"/>
      <c r="AK71" s="45"/>
      <c r="AL71" s="97"/>
      <c r="AM71" s="97"/>
      <c r="AN71" s="97"/>
      <c r="AO71" s="97"/>
    </row>
    <row r="72" spans="1:41" ht="13.5" thickBot="1">
      <c r="A72" s="107" t="str">
        <f t="shared" si="3"/>
        <v>Common wheat_EU price in EUR/t</v>
      </c>
      <c r="B72" s="15" t="s">
        <v>78</v>
      </c>
      <c r="C72" s="31">
        <v>110.09956345000001</v>
      </c>
      <c r="D72" s="31">
        <v>146.72976556666666</v>
      </c>
      <c r="E72" s="31">
        <v>238.83966469166663</v>
      </c>
      <c r="F72" s="31">
        <v>148.40587524999998</v>
      </c>
      <c r="G72" s="31">
        <v>123.84149767499999</v>
      </c>
      <c r="H72" s="31">
        <v>229.52565741666669</v>
      </c>
      <c r="I72" s="31">
        <v>203.48356361666666</v>
      </c>
      <c r="J72" s="31">
        <v>249.52328731666668</v>
      </c>
      <c r="K72" s="31">
        <v>196.09996125000001</v>
      </c>
      <c r="L72" s="31">
        <v>179.08912416666666</v>
      </c>
      <c r="M72" s="31">
        <v>156.56980777500002</v>
      </c>
      <c r="N72" s="31">
        <v>165.38172152500002</v>
      </c>
      <c r="O72" s="31">
        <v>159.94469235833333</v>
      </c>
      <c r="P72" s="31">
        <v>195.276846525</v>
      </c>
      <c r="Q72" s="31">
        <v>183.47538889166665</v>
      </c>
      <c r="R72" s="31">
        <v>211.05107250833336</v>
      </c>
      <c r="S72" s="31">
        <v>305.30647513333332</v>
      </c>
      <c r="T72" s="31">
        <v>299.95290070000004</v>
      </c>
      <c r="U72" s="31">
        <v>219.4177970833334</v>
      </c>
      <c r="V72" s="31">
        <v>214.29322500000001</v>
      </c>
      <c r="W72" s="31">
        <v>225.05854669368529</v>
      </c>
      <c r="X72" s="31">
        <v>230.78655501286966</v>
      </c>
      <c r="Y72" s="31">
        <v>235.7668520240932</v>
      </c>
      <c r="Z72" s="31">
        <v>240.47193117512359</v>
      </c>
      <c r="AA72" s="31">
        <v>244.18780958116767</v>
      </c>
      <c r="AB72" s="31">
        <v>247.8363799313407</v>
      </c>
      <c r="AC72" s="31">
        <v>251.36108261751392</v>
      </c>
      <c r="AD72" s="31">
        <v>255.14877385754551</v>
      </c>
      <c r="AE72" s="31">
        <v>259.09916946095518</v>
      </c>
      <c r="AF72" s="31">
        <v>262.90642013600433</v>
      </c>
      <c r="AG72" s="31">
        <v>266.86717044203738</v>
      </c>
      <c r="AH72" s="28">
        <v>36.317183349999993</v>
      </c>
      <c r="AI72" s="28">
        <v>22.31252951425958</v>
      </c>
      <c r="AJ72" s="45">
        <v>1.6205884926128674E-2</v>
      </c>
      <c r="AK72" s="45">
        <v>7.9690654371815661E-3</v>
      </c>
    </row>
    <row r="73" spans="1:41" ht="13.5" thickBot="1">
      <c r="A73" s="107" t="str">
        <f t="shared" si="3"/>
        <v>Common wheat_World price in EUR/t</v>
      </c>
      <c r="B73" s="15" t="s">
        <v>43</v>
      </c>
      <c r="C73" s="31">
        <v>136.86386256060999</v>
      </c>
      <c r="D73" s="31">
        <v>166.58744497199365</v>
      </c>
      <c r="E73" s="31">
        <v>254.85486819975219</v>
      </c>
      <c r="F73" s="31">
        <v>189.31019184943784</v>
      </c>
      <c r="G73" s="31">
        <v>155.49020161081441</v>
      </c>
      <c r="H73" s="31">
        <v>227.25444093703931</v>
      </c>
      <c r="I73" s="31">
        <v>219.03865037535076</v>
      </c>
      <c r="J73" s="31">
        <v>268.1047922564498</v>
      </c>
      <c r="K73" s="31">
        <v>239.88229257083367</v>
      </c>
      <c r="L73" s="31">
        <v>204.67959317365367</v>
      </c>
      <c r="M73" s="31">
        <v>193.61018852731837</v>
      </c>
      <c r="N73" s="31">
        <v>175.57272873980978</v>
      </c>
      <c r="O73" s="31">
        <v>202.20306831066463</v>
      </c>
      <c r="P73" s="31">
        <v>197.96105440166349</v>
      </c>
      <c r="Q73" s="31">
        <v>197.58198871361523</v>
      </c>
      <c r="R73" s="31">
        <v>230.28357208315452</v>
      </c>
      <c r="S73" s="31">
        <v>324.25067658998631</v>
      </c>
      <c r="T73" s="31">
        <v>379.24285714285713</v>
      </c>
      <c r="U73" s="31">
        <v>288.8981481481481</v>
      </c>
      <c r="V73" s="31">
        <v>247.05373374003176</v>
      </c>
      <c r="W73" s="31">
        <v>244.50870966766462</v>
      </c>
      <c r="X73" s="31">
        <v>251.5780995887165</v>
      </c>
      <c r="Y73" s="31">
        <v>257.50950169411317</v>
      </c>
      <c r="Z73" s="31">
        <v>264.65869594843116</v>
      </c>
      <c r="AA73" s="31">
        <v>269.23226739745019</v>
      </c>
      <c r="AB73" s="31">
        <v>272.43103879263811</v>
      </c>
      <c r="AC73" s="31">
        <v>274.78904043040995</v>
      </c>
      <c r="AD73" s="31">
        <v>278.87145231362382</v>
      </c>
      <c r="AE73" s="31">
        <v>281.90916035398476</v>
      </c>
      <c r="AF73" s="31">
        <v>285.67136086434397</v>
      </c>
      <c r="AG73" s="31">
        <v>289.37154316134996</v>
      </c>
      <c r="AH73" s="28">
        <v>67.509353676699931</v>
      </c>
      <c r="AI73" s="28">
        <v>-15.693369848995701</v>
      </c>
      <c r="AJ73" s="45">
        <v>2.5327737448272956E-2</v>
      </c>
      <c r="AK73" s="45">
        <v>-4.7896840330755586E-3</v>
      </c>
    </row>
    <row r="74" spans="1:41" ht="13.5" thickBot="1">
      <c r="A74" s="107" t="str">
        <f t="shared" si="3"/>
        <v>Common wheat_World price in USD/t</v>
      </c>
      <c r="B74" s="16" t="s">
        <v>44</v>
      </c>
      <c r="C74" s="32">
        <v>170.27099999999999</v>
      </c>
      <c r="D74" s="32">
        <v>209.167</v>
      </c>
      <c r="E74" s="32">
        <v>349.27300000000002</v>
      </c>
      <c r="F74" s="32">
        <v>278.42899999999997</v>
      </c>
      <c r="G74" s="32">
        <v>216.875</v>
      </c>
      <c r="H74" s="32">
        <v>301.27499999999998</v>
      </c>
      <c r="I74" s="32">
        <v>304.892</v>
      </c>
      <c r="J74" s="32">
        <v>344.45800000000003</v>
      </c>
      <c r="K74" s="32">
        <v>318.59199999999998</v>
      </c>
      <c r="L74" s="32">
        <v>271.91699999999997</v>
      </c>
      <c r="M74" s="32">
        <v>214.81299999999999</v>
      </c>
      <c r="N74" s="32">
        <v>194.34200000000001</v>
      </c>
      <c r="O74" s="32">
        <v>228.42500000000001</v>
      </c>
      <c r="P74" s="32">
        <v>233.78299999999999</v>
      </c>
      <c r="Q74" s="32">
        <v>221.18799999999999</v>
      </c>
      <c r="R74" s="32">
        <v>263.029</v>
      </c>
      <c r="S74" s="32">
        <v>383.39400000000001</v>
      </c>
      <c r="T74" s="32">
        <v>398.20499999999998</v>
      </c>
      <c r="U74" s="32">
        <v>312.01</v>
      </c>
      <c r="V74" s="32">
        <v>269.28856977663463</v>
      </c>
      <c r="W74" s="32">
        <v>268.95958063443112</v>
      </c>
      <c r="X74" s="32">
        <v>276.73590954758816</v>
      </c>
      <c r="Y74" s="32">
        <v>284.85478068575264</v>
      </c>
      <c r="Z74" s="32">
        <v>293.28021995942305</v>
      </c>
      <c r="AA74" s="32">
        <v>298.71221857220871</v>
      </c>
      <c r="AB74" s="32">
        <v>302.62415674411574</v>
      </c>
      <c r="AC74" s="32">
        <v>305.6059133783769</v>
      </c>
      <c r="AD74" s="32">
        <v>310.46058939047396</v>
      </c>
      <c r="AE74" s="32">
        <v>314.11725165976316</v>
      </c>
      <c r="AF74" s="32">
        <v>318.47312325118327</v>
      </c>
      <c r="AG74" s="32">
        <v>322.7008828573754</v>
      </c>
      <c r="AH74" s="28">
        <v>14.845523258878245</v>
      </c>
      <c r="AI74" s="28">
        <v>-3.8003070681694453</v>
      </c>
      <c r="AJ74" s="45">
        <v>4.6643089133273467E-3</v>
      </c>
      <c r="AK74" s="45">
        <v>-1.0637754528302068E-3</v>
      </c>
    </row>
    <row r="75" spans="1:41" ht="13.5" thickBot="1">
      <c r="A75" s="107" t="str">
        <f t="shared" si="3"/>
        <v>Common wheat_EU intervention price in EUR/t</v>
      </c>
      <c r="B75" s="2" t="s">
        <v>90</v>
      </c>
      <c r="C75" s="23">
        <v>101.31</v>
      </c>
      <c r="D75" s="23">
        <v>101.31</v>
      </c>
      <c r="E75" s="23">
        <v>101.31</v>
      </c>
      <c r="F75" s="23">
        <v>101.31</v>
      </c>
      <c r="G75" s="23">
        <v>101.31</v>
      </c>
      <c r="H75" s="23">
        <v>101.31</v>
      </c>
      <c r="I75" s="23">
        <v>101.31</v>
      </c>
      <c r="J75" s="23">
        <v>101.31</v>
      </c>
      <c r="K75" s="23">
        <v>101.31</v>
      </c>
      <c r="L75" s="23">
        <v>101.31</v>
      </c>
      <c r="M75" s="23">
        <v>101.31</v>
      </c>
      <c r="N75" s="23">
        <v>101.31</v>
      </c>
      <c r="O75" s="23">
        <v>101.31</v>
      </c>
      <c r="P75" s="23">
        <v>101.31</v>
      </c>
      <c r="Q75" s="23">
        <v>101.31</v>
      </c>
      <c r="R75" s="23">
        <v>101.31</v>
      </c>
      <c r="S75" s="23">
        <v>101.31</v>
      </c>
      <c r="T75" s="23">
        <v>101.31</v>
      </c>
      <c r="U75" s="23">
        <v>101.31</v>
      </c>
      <c r="V75" s="23">
        <v>101.31</v>
      </c>
      <c r="W75" s="23">
        <v>101.31</v>
      </c>
      <c r="X75" s="23">
        <v>101.31</v>
      </c>
      <c r="Y75" s="23">
        <v>101.31</v>
      </c>
      <c r="Z75" s="23">
        <v>101.31</v>
      </c>
      <c r="AA75" s="23">
        <v>101.31</v>
      </c>
      <c r="AB75" s="23">
        <v>101.31</v>
      </c>
      <c r="AC75" s="23">
        <v>101.31</v>
      </c>
      <c r="AD75" s="23">
        <v>101.31</v>
      </c>
      <c r="AE75" s="23">
        <v>101.31</v>
      </c>
      <c r="AF75" s="23">
        <v>101.31</v>
      </c>
      <c r="AG75" s="23">
        <v>101.31</v>
      </c>
      <c r="AH75" s="28">
        <v>0</v>
      </c>
      <c r="AI75" s="28">
        <v>0</v>
      </c>
      <c r="AJ75" s="45">
        <v>0</v>
      </c>
      <c r="AK75" s="45">
        <v>0</v>
      </c>
    </row>
    <row r="76" spans="1:41" ht="13">
      <c r="A76" s="107" t="str">
        <f t="shared" si="3"/>
        <v>Common wheat_Note: the common wheat marketing year is July/June.</v>
      </c>
      <c r="B76" s="59" t="s">
        <v>305</v>
      </c>
      <c r="C76" s="63"/>
      <c r="D76" s="63"/>
      <c r="E76" s="63"/>
      <c r="F76" s="63"/>
      <c r="G76" s="63"/>
      <c r="H76" s="63"/>
      <c r="I76" s="63"/>
      <c r="J76" s="63"/>
      <c r="K76" s="63"/>
      <c r="L76" s="63"/>
      <c r="M76" s="63"/>
      <c r="N76" s="63"/>
      <c r="O76" s="63"/>
      <c r="P76" s="63"/>
      <c r="Q76" s="63"/>
      <c r="R76" s="63"/>
      <c r="S76" s="63"/>
      <c r="T76" s="63"/>
      <c r="U76" s="63"/>
      <c r="V76" s="77"/>
      <c r="W76" s="77"/>
      <c r="X76" s="77"/>
      <c r="Y76" s="77"/>
      <c r="Z76" s="77"/>
      <c r="AA76" s="77"/>
      <c r="AB76" s="77"/>
      <c r="AC76" s="77"/>
      <c r="AD76" s="77"/>
      <c r="AE76" s="77"/>
      <c r="AF76" s="77"/>
      <c r="AG76" s="77"/>
      <c r="AH76" s="77"/>
      <c r="AI76" s="77"/>
      <c r="AJ76" s="59"/>
      <c r="AK76" s="59"/>
    </row>
    <row r="77" spans="1:41">
      <c r="B77" s="59"/>
      <c r="C77" s="59"/>
      <c r="D77" s="59"/>
      <c r="E77" s="59"/>
      <c r="F77" s="59"/>
      <c r="G77" s="59"/>
      <c r="H77" s="59"/>
      <c r="I77" s="59"/>
      <c r="J77" s="59"/>
      <c r="K77" s="59"/>
      <c r="L77" s="59"/>
      <c r="M77" s="59"/>
      <c r="N77" s="59"/>
      <c r="O77" s="59"/>
      <c r="P77" s="59"/>
      <c r="Q77" s="59"/>
      <c r="R77" s="59"/>
      <c r="S77" s="59"/>
      <c r="T77" s="59"/>
      <c r="U77" s="59"/>
      <c r="V77" s="64"/>
      <c r="W77" s="64"/>
      <c r="X77" s="64"/>
      <c r="Y77" s="64"/>
      <c r="Z77" s="64"/>
      <c r="AA77" s="64"/>
      <c r="AB77" s="64"/>
      <c r="AC77" s="64"/>
      <c r="AD77" s="64"/>
      <c r="AE77" s="64"/>
      <c r="AF77" s="64"/>
      <c r="AG77" s="64"/>
      <c r="AH77" s="64"/>
      <c r="AI77" s="64"/>
      <c r="AJ77" s="59"/>
      <c r="AK77" s="59"/>
    </row>
    <row r="78" spans="1:41" ht="14" thickBot="1">
      <c r="A78" t="s">
        <v>176</v>
      </c>
      <c r="B78" s="69" t="s">
        <v>224</v>
      </c>
      <c r="C78" s="75"/>
      <c r="D78" s="75"/>
      <c r="E78" s="75"/>
      <c r="F78" s="75"/>
      <c r="G78" s="75"/>
      <c r="H78" s="75"/>
      <c r="I78" s="75"/>
      <c r="J78" s="75"/>
      <c r="K78" s="75"/>
      <c r="L78" s="75"/>
      <c r="M78" s="75"/>
      <c r="N78" s="75"/>
      <c r="O78" s="75"/>
      <c r="P78" s="75"/>
      <c r="Q78" s="75"/>
      <c r="R78" s="75"/>
      <c r="S78" s="75"/>
      <c r="T78" s="75"/>
      <c r="U78" s="75"/>
      <c r="V78" s="76"/>
      <c r="W78" s="76"/>
      <c r="X78" s="76"/>
      <c r="Y78" s="76"/>
      <c r="Z78" s="76"/>
      <c r="AA78" s="76"/>
      <c r="AB78" s="76"/>
      <c r="AC78" s="76"/>
      <c r="AD78" s="76"/>
      <c r="AE78" s="76"/>
      <c r="AF78" s="76"/>
      <c r="AH78" s="233" t="s">
        <v>105</v>
      </c>
      <c r="AI78" s="234"/>
      <c r="AJ78" s="235" t="s">
        <v>269</v>
      </c>
      <c r="AK78" s="236"/>
    </row>
    <row r="79" spans="1:41" ht="13" thickBot="1">
      <c r="B79" s="10"/>
      <c r="C79" s="231">
        <v>2005</v>
      </c>
      <c r="D79" s="231">
        <v>2006</v>
      </c>
      <c r="E79" s="231">
        <v>2007</v>
      </c>
      <c r="F79" s="231">
        <v>2008</v>
      </c>
      <c r="G79" s="231">
        <v>2009</v>
      </c>
      <c r="H79" s="231">
        <v>2010</v>
      </c>
      <c r="I79" s="231">
        <v>2011</v>
      </c>
      <c r="J79" s="231">
        <v>2012</v>
      </c>
      <c r="K79" s="231">
        <v>2013</v>
      </c>
      <c r="L79" s="231">
        <v>2014</v>
      </c>
      <c r="M79" s="231">
        <v>2015</v>
      </c>
      <c r="N79" s="231">
        <v>2016</v>
      </c>
      <c r="O79" s="231">
        <v>2017</v>
      </c>
      <c r="P79" s="231">
        <v>2018</v>
      </c>
      <c r="Q79" s="231">
        <v>2019</v>
      </c>
      <c r="R79" s="231">
        <v>2020</v>
      </c>
      <c r="S79" s="231">
        <v>2021</v>
      </c>
      <c r="T79" s="231">
        <v>2022</v>
      </c>
      <c r="U79" s="231">
        <v>2023</v>
      </c>
      <c r="V79" s="231">
        <v>2024</v>
      </c>
      <c r="W79" s="231">
        <v>2025</v>
      </c>
      <c r="X79" s="231">
        <v>2026</v>
      </c>
      <c r="Y79" s="231">
        <v>2027</v>
      </c>
      <c r="Z79" s="231">
        <v>2028</v>
      </c>
      <c r="AA79" s="231">
        <v>2029</v>
      </c>
      <c r="AB79" s="231">
        <v>2030</v>
      </c>
      <c r="AC79" s="231">
        <v>2031</v>
      </c>
      <c r="AD79" s="231">
        <v>2032</v>
      </c>
      <c r="AE79" s="231">
        <v>2033</v>
      </c>
      <c r="AF79" s="231">
        <v>2034</v>
      </c>
      <c r="AG79" s="231">
        <v>2035</v>
      </c>
      <c r="AH79" s="231" t="s">
        <v>266</v>
      </c>
      <c r="AI79" s="231" t="s">
        <v>267</v>
      </c>
      <c r="AJ79" s="231" t="s">
        <v>264</v>
      </c>
      <c r="AK79" s="231" t="s">
        <v>265</v>
      </c>
    </row>
    <row r="80" spans="1:41" ht="13.5" thickBot="1">
      <c r="A80" s="107" t="str">
        <f>CONCATENATE($A$78,"_",B80)</f>
        <v>Durum wheat_Production</v>
      </c>
      <c r="B80" s="1" t="s">
        <v>26</v>
      </c>
      <c r="C80" s="29">
        <v>9.1763206150803214</v>
      </c>
      <c r="D80" s="29">
        <v>9.1589487604228594</v>
      </c>
      <c r="E80" s="29">
        <v>8.2317904294107507</v>
      </c>
      <c r="F80" s="29">
        <v>10.060640000000001</v>
      </c>
      <c r="G80" s="29">
        <v>9.2146800000000031</v>
      </c>
      <c r="H80" s="29">
        <v>9.4432899999999993</v>
      </c>
      <c r="I80" s="29">
        <v>8.5829999999999984</v>
      </c>
      <c r="J80" s="29">
        <v>8.4139800000000022</v>
      </c>
      <c r="K80" s="29">
        <v>8.0539700000000014</v>
      </c>
      <c r="L80" s="29">
        <v>7.6976799999999992</v>
      </c>
      <c r="M80" s="29">
        <v>8.3884699999999999</v>
      </c>
      <c r="N80" s="29">
        <v>9.311014181769135</v>
      </c>
      <c r="O80" s="29">
        <v>8.8104400000000016</v>
      </c>
      <c r="P80" s="29">
        <v>8.7669700000000006</v>
      </c>
      <c r="Q80" s="29">
        <v>7.4755400000000005</v>
      </c>
      <c r="R80" s="29">
        <v>7.4224400000000008</v>
      </c>
      <c r="S80" s="29">
        <v>8.1646900000000002</v>
      </c>
      <c r="T80" s="29">
        <v>7.5435600000000003</v>
      </c>
      <c r="U80" s="29">
        <v>7.0620899999999995</v>
      </c>
      <c r="V80" s="29">
        <v>7.3518775758237771</v>
      </c>
      <c r="W80" s="29">
        <v>7.3634456634776306</v>
      </c>
      <c r="X80" s="29">
        <v>7.3966224133259617</v>
      </c>
      <c r="Y80" s="29">
        <v>7.4158011392041594</v>
      </c>
      <c r="Z80" s="29">
        <v>7.430671039691374</v>
      </c>
      <c r="AA80" s="29">
        <v>7.4376307229891676</v>
      </c>
      <c r="AB80" s="29">
        <v>7.4424203953562307</v>
      </c>
      <c r="AC80" s="29">
        <v>7.4468595850524855</v>
      </c>
      <c r="AD80" s="29">
        <v>7.4512342758611254</v>
      </c>
      <c r="AE80" s="29">
        <v>7.4569283342663759</v>
      </c>
      <c r="AF80" s="29">
        <v>7.4633854580153853</v>
      </c>
      <c r="AG80" s="29">
        <v>7.4696413131867709</v>
      </c>
      <c r="AH80" s="27">
        <v>-0.73603414139207413</v>
      </c>
      <c r="AI80" s="27">
        <v>0.15046545457884442</v>
      </c>
      <c r="AJ80" s="44">
        <v>-9.5363729292098753E-3</v>
      </c>
      <c r="AK80" s="44">
        <v>1.8516437246989259E-3</v>
      </c>
    </row>
    <row r="81" spans="1:41" ht="13.5" thickBot="1">
      <c r="A81" s="107" t="str">
        <f t="shared" ref="A81:A89" si="4">CONCATENATE($A$78,"_",B81)</f>
        <v>Durum wheat_Yield (t/ha)</v>
      </c>
      <c r="B81" s="1" t="s">
        <v>146</v>
      </c>
      <c r="C81" s="29">
        <v>2.4855548734459925</v>
      </c>
      <c r="D81" s="29">
        <v>3.0645362216967498</v>
      </c>
      <c r="E81" s="29">
        <v>2.8887529581031552</v>
      </c>
      <c r="F81" s="29">
        <v>3.2605767547981883</v>
      </c>
      <c r="G81" s="29">
        <v>3.1171641109430976</v>
      </c>
      <c r="H81" s="29">
        <v>3.2656760084103351</v>
      </c>
      <c r="I81" s="29">
        <v>3.426497770361173</v>
      </c>
      <c r="J81" s="29">
        <v>3.2378273334231245</v>
      </c>
      <c r="K81" s="29">
        <v>3.3427562277432368</v>
      </c>
      <c r="L81" s="29">
        <v>3.3546351497402647</v>
      </c>
      <c r="M81" s="29">
        <v>3.443132796177796</v>
      </c>
      <c r="N81" s="29">
        <v>3.3548489335801936</v>
      </c>
      <c r="O81" s="29">
        <v>3.462134548883999</v>
      </c>
      <c r="P81" s="29">
        <v>3.534156507997936</v>
      </c>
      <c r="Q81" s="29">
        <v>3.4854577159428941</v>
      </c>
      <c r="R81" s="29">
        <v>3.5144794408985027</v>
      </c>
      <c r="S81" s="29">
        <v>3.6124229593349173</v>
      </c>
      <c r="T81" s="29">
        <v>3.3035511743092738</v>
      </c>
      <c r="U81" s="29">
        <v>3.2973764199969184</v>
      </c>
      <c r="V81" s="29">
        <v>3.4700328235504445</v>
      </c>
      <c r="W81" s="29">
        <v>3.4697220432894831</v>
      </c>
      <c r="X81" s="29">
        <v>3.474329465073748</v>
      </c>
      <c r="Y81" s="29">
        <v>3.4750213930607434</v>
      </c>
      <c r="Z81" s="29">
        <v>3.4752136144248276</v>
      </c>
      <c r="AA81" s="29">
        <v>3.4752589164557386</v>
      </c>
      <c r="AB81" s="29">
        <v>3.474741895319033</v>
      </c>
      <c r="AC81" s="29">
        <v>3.4742477162536241</v>
      </c>
      <c r="AD81" s="29">
        <v>3.4737189284965551</v>
      </c>
      <c r="AE81" s="29">
        <v>3.473380994421432</v>
      </c>
      <c r="AF81" s="29">
        <v>3.4731427771020948</v>
      </c>
      <c r="AG81" s="29">
        <v>3.4728083934885303</v>
      </c>
      <c r="AH81" s="27">
        <v>4.524723565000377E-2</v>
      </c>
      <c r="AI81" s="27">
        <v>0.11582158753631822</v>
      </c>
      <c r="AJ81" s="44">
        <v>1.3579398069100534E-3</v>
      </c>
      <c r="AK81" s="44">
        <v>3.0883787217095282E-3</v>
      </c>
    </row>
    <row r="82" spans="1:41" ht="13.5" thickBot="1">
      <c r="A82" s="107" t="str">
        <f t="shared" si="4"/>
        <v>Durum wheat_Imports</v>
      </c>
      <c r="B82" s="115" t="s">
        <v>4</v>
      </c>
      <c r="C82" s="142">
        <v>2.5682511347824102</v>
      </c>
      <c r="D82" s="142">
        <v>1.836566827</v>
      </c>
      <c r="E82" s="142">
        <v>2.0374799439999998</v>
      </c>
      <c r="F82" s="142">
        <v>1.5635131310000001</v>
      </c>
      <c r="G82" s="142">
        <v>2.4387068219999999</v>
      </c>
      <c r="H82" s="142">
        <v>2.1352814330000003</v>
      </c>
      <c r="I82" s="142">
        <v>1.8064797890000002</v>
      </c>
      <c r="J82" s="142">
        <v>1.5442239360000001</v>
      </c>
      <c r="K82" s="142">
        <v>2.0194141340000002</v>
      </c>
      <c r="L82" s="142">
        <v>2.9256440269999997</v>
      </c>
      <c r="M82" s="142">
        <v>2.7029510290000003</v>
      </c>
      <c r="N82" s="142">
        <v>1.838709642</v>
      </c>
      <c r="O82" s="142">
        <v>1.6199796839999998</v>
      </c>
      <c r="P82" s="142">
        <v>1.439624155</v>
      </c>
      <c r="Q82" s="142">
        <v>2.4053691449999999</v>
      </c>
      <c r="R82" s="142">
        <v>2.932040025</v>
      </c>
      <c r="S82" s="142">
        <v>1.3643905600000001</v>
      </c>
      <c r="T82" s="142">
        <v>2.0411468729999998</v>
      </c>
      <c r="U82" s="142">
        <v>2.5110519680000003</v>
      </c>
      <c r="V82" s="142">
        <v>3.0199999999999996</v>
      </c>
      <c r="W82" s="142">
        <v>3.1041607550759696</v>
      </c>
      <c r="X82" s="142">
        <v>2.7990217237904087</v>
      </c>
      <c r="Y82" s="142">
        <v>2.8034284066762538</v>
      </c>
      <c r="Z82" s="142">
        <v>2.8036495662784371</v>
      </c>
      <c r="AA82" s="142">
        <v>2.805809988025028</v>
      </c>
      <c r="AB82" s="142">
        <v>2.8099213185188705</v>
      </c>
      <c r="AC82" s="142">
        <v>2.8174716810954177</v>
      </c>
      <c r="AD82" s="142">
        <v>2.8248795994299867</v>
      </c>
      <c r="AE82" s="142">
        <v>2.8209861100701228</v>
      </c>
      <c r="AF82" s="142">
        <v>2.8197185411147525</v>
      </c>
      <c r="AG82" s="142">
        <v>2.818618563910118</v>
      </c>
      <c r="AH82" s="141">
        <v>0.36097224799999994</v>
      </c>
      <c r="AI82" s="141">
        <v>0.29455228357678465</v>
      </c>
      <c r="AJ82" s="152">
        <v>1.5552864736867917E-2</v>
      </c>
      <c r="AK82" s="152">
        <v>1.0084664522568065E-2</v>
      </c>
    </row>
    <row r="83" spans="1:41" ht="13.5" thickBot="1">
      <c r="A83" s="107" t="str">
        <f t="shared" si="4"/>
        <v>Durum wheat_Exports</v>
      </c>
      <c r="B83" s="115" t="s">
        <v>5</v>
      </c>
      <c r="C83" s="142">
        <v>1.7617027925979674</v>
      </c>
      <c r="D83" s="142">
        <v>1.3392550931537204</v>
      </c>
      <c r="E83" s="142">
        <v>0.92147404707968217</v>
      </c>
      <c r="F83" s="142">
        <v>1.7987426405190983</v>
      </c>
      <c r="G83" s="142">
        <v>1.0870401027534078</v>
      </c>
      <c r="H83" s="142">
        <v>2.104519006158609</v>
      </c>
      <c r="I83" s="142">
        <v>1.4608977001808319</v>
      </c>
      <c r="J83" s="142">
        <v>1.4912100921505389</v>
      </c>
      <c r="K83" s="142">
        <v>1.1931700366143523</v>
      </c>
      <c r="L83" s="142">
        <v>1.3104095765690795</v>
      </c>
      <c r="M83" s="142">
        <v>1.2297184910969046</v>
      </c>
      <c r="N83" s="142">
        <v>1.4909928114966693</v>
      </c>
      <c r="O83" s="142">
        <v>1.2801620912677194</v>
      </c>
      <c r="P83" s="142">
        <v>1.0099030532579965</v>
      </c>
      <c r="Q83" s="142">
        <v>1.3000919676735123</v>
      </c>
      <c r="R83" s="142">
        <v>0.8038271116505552</v>
      </c>
      <c r="S83" s="142">
        <v>1.2907347167753618</v>
      </c>
      <c r="T83" s="142">
        <v>0.81526363199313723</v>
      </c>
      <c r="U83" s="142">
        <v>1.513521098760453</v>
      </c>
      <c r="V83" s="142">
        <v>0.54031527112904598</v>
      </c>
      <c r="W83" s="142">
        <v>1.1524573579505408</v>
      </c>
      <c r="X83" s="142">
        <v>0.89902175937459383</v>
      </c>
      <c r="Y83" s="142">
        <v>0.94124968052010749</v>
      </c>
      <c r="Z83" s="142">
        <v>0.97506730782062911</v>
      </c>
      <c r="AA83" s="142">
        <v>1.0040884214598726</v>
      </c>
      <c r="AB83" s="142">
        <v>1.0334387926723121</v>
      </c>
      <c r="AC83" s="142">
        <v>1.065058233634693</v>
      </c>
      <c r="AD83" s="142">
        <v>1.0973951777358473</v>
      </c>
      <c r="AE83" s="142">
        <v>1.1196691493280662</v>
      </c>
      <c r="AF83" s="142">
        <v>1.1447706628825507</v>
      </c>
      <c r="AG83" s="142">
        <v>1.1702539254858784</v>
      </c>
      <c r="AH83" s="141">
        <v>-0.37522990115044486</v>
      </c>
      <c r="AI83" s="141">
        <v>0.21388725819166632</v>
      </c>
      <c r="AJ83" s="152">
        <v>-3.2557468294965732E-2</v>
      </c>
      <c r="AK83" s="152">
        <v>1.851797467713423E-2</v>
      </c>
    </row>
    <row r="84" spans="1:41" ht="13.5" thickBot="1">
      <c r="A84" s="107" t="str">
        <f t="shared" si="4"/>
        <v>Durum wheat_Domestic use</v>
      </c>
      <c r="B84" s="1" t="s">
        <v>130</v>
      </c>
      <c r="C84" s="29">
        <v>10.553949061329806</v>
      </c>
      <c r="D84" s="29">
        <v>9.6996815540492207</v>
      </c>
      <c r="E84" s="29">
        <v>9.6876904688863164</v>
      </c>
      <c r="F84" s="29">
        <v>9.5665118124800408</v>
      </c>
      <c r="G84" s="29">
        <v>9.9405604189386025</v>
      </c>
      <c r="H84" s="29">
        <v>9.5686556333374178</v>
      </c>
      <c r="I84" s="29">
        <v>8.8280859448542728</v>
      </c>
      <c r="J84" s="29">
        <v>8.8593339877204613</v>
      </c>
      <c r="K84" s="29">
        <v>8.7252524555615167</v>
      </c>
      <c r="L84" s="29">
        <v>8.7077305307605091</v>
      </c>
      <c r="M84" s="29">
        <v>9.2173375393395229</v>
      </c>
      <c r="N84" s="29">
        <v>9.0902099899916067</v>
      </c>
      <c r="O84" s="29">
        <v>9.5345737638625181</v>
      </c>
      <c r="P84" s="29">
        <v>9.4846822473511914</v>
      </c>
      <c r="Q84" s="29">
        <v>9.0941958592020189</v>
      </c>
      <c r="R84" s="29">
        <v>9.1127089132536252</v>
      </c>
      <c r="S84" s="29">
        <v>9.0689718333402674</v>
      </c>
      <c r="T84" s="29">
        <v>9.2769435175997383</v>
      </c>
      <c r="U84" s="29">
        <v>8.5782208837812188</v>
      </c>
      <c r="V84" s="29">
        <v>9.357100626845579</v>
      </c>
      <c r="W84" s="29">
        <v>9.3131152764406284</v>
      </c>
      <c r="X84" s="29">
        <v>9.2963170384532336</v>
      </c>
      <c r="Y84" s="29">
        <v>9.27710375627235</v>
      </c>
      <c r="Z84" s="29">
        <v>9.2580691119747698</v>
      </c>
      <c r="AA84" s="29">
        <v>9.2388597729219715</v>
      </c>
      <c r="AB84" s="29">
        <v>9.2186579488425622</v>
      </c>
      <c r="AC84" s="29">
        <v>9.1991441060479175</v>
      </c>
      <c r="AD84" s="29">
        <v>9.1788065486645962</v>
      </c>
      <c r="AE84" s="29">
        <v>9.158357455695775</v>
      </c>
      <c r="AF84" s="29">
        <v>9.13835548037639</v>
      </c>
      <c r="AG84" s="29">
        <v>9.1180486878117826</v>
      </c>
      <c r="AH84" s="27">
        <v>0.30664935139468419</v>
      </c>
      <c r="AI84" s="27">
        <v>4.7293678402937189E-2</v>
      </c>
      <c r="AJ84" s="44">
        <v>3.4450230565825279E-3</v>
      </c>
      <c r="AK84" s="44">
        <v>4.7286798215506742E-4</v>
      </c>
    </row>
    <row r="85" spans="1:41" s="99" customFormat="1" ht="13.5" thickBot="1">
      <c r="A85" s="107" t="str">
        <f t="shared" si="4"/>
        <v>Durum wheat_of which food and industrial</v>
      </c>
      <c r="B85" s="2" t="s">
        <v>1</v>
      </c>
      <c r="C85" s="30">
        <v>9.7276647741280318</v>
      </c>
      <c r="D85" s="30">
        <v>9.2654160678493387</v>
      </c>
      <c r="E85" s="30">
        <v>9.3402634368736308</v>
      </c>
      <c r="F85" s="30">
        <v>9.3059115187449297</v>
      </c>
      <c r="G85" s="30">
        <v>9.4325954731379564</v>
      </c>
      <c r="H85" s="30">
        <v>9.3078313928686356</v>
      </c>
      <c r="I85" s="30">
        <v>8.6553306175154781</v>
      </c>
      <c r="J85" s="30">
        <v>8.6857523733866859</v>
      </c>
      <c r="K85" s="30">
        <v>8.6392876462475989</v>
      </c>
      <c r="L85" s="30">
        <v>8.6389841962819549</v>
      </c>
      <c r="M85" s="30">
        <v>8.9567029451003606</v>
      </c>
      <c r="N85" s="30">
        <v>8.846477639523858</v>
      </c>
      <c r="O85" s="30">
        <v>9.3357843195438779</v>
      </c>
      <c r="P85" s="30">
        <v>9.2832418330400444</v>
      </c>
      <c r="Q85" s="30">
        <v>8.9235303430962869</v>
      </c>
      <c r="R85" s="30">
        <v>8.9500968829447789</v>
      </c>
      <c r="S85" s="30">
        <v>8.8992795727148462</v>
      </c>
      <c r="T85" s="30">
        <v>9.0952170222682884</v>
      </c>
      <c r="U85" s="30">
        <v>8.3959737254358764</v>
      </c>
      <c r="V85" s="30">
        <v>9.1804553576161094</v>
      </c>
      <c r="W85" s="30">
        <v>9.1396707893537279</v>
      </c>
      <c r="X85" s="30">
        <v>9.1232642382910409</v>
      </c>
      <c r="Y85" s="30">
        <v>9.1044588469565451</v>
      </c>
      <c r="Z85" s="30">
        <v>9.0858260176779293</v>
      </c>
      <c r="AA85" s="30">
        <v>9.0668474139573014</v>
      </c>
      <c r="AB85" s="30">
        <v>9.047137823887951</v>
      </c>
      <c r="AC85" s="30">
        <v>9.2436571386755979</v>
      </c>
      <c r="AD85" s="30">
        <v>9.2463287698321643</v>
      </c>
      <c r="AE85" s="30">
        <v>9.2388056139494186</v>
      </c>
      <c r="AF85" s="30">
        <v>9.2337936266419689</v>
      </c>
      <c r="AG85" s="30">
        <v>9.2294209526316457</v>
      </c>
      <c r="AH85" s="28">
        <v>0.23587396313467934</v>
      </c>
      <c r="AI85" s="28">
        <v>0.33887225085821981</v>
      </c>
      <c r="AJ85" s="45">
        <v>2.6925345455263996E-3</v>
      </c>
      <c r="AK85" s="45">
        <v>3.4064745582360612E-3</v>
      </c>
      <c r="AL85" s="97"/>
      <c r="AM85" s="97"/>
      <c r="AN85" s="97"/>
      <c r="AO85" s="97"/>
    </row>
    <row r="86" spans="1:41" s="99" customFormat="1" ht="13.5" thickBot="1">
      <c r="A86" s="107" t="str">
        <f t="shared" si="4"/>
        <v>Durum wheat_of which feed</v>
      </c>
      <c r="B86" s="2" t="s">
        <v>2</v>
      </c>
      <c r="C86" s="30">
        <v>0.82628428720177405</v>
      </c>
      <c r="D86" s="30">
        <v>0.4342654861998827</v>
      </c>
      <c r="E86" s="30">
        <v>0.34742703201268488</v>
      </c>
      <c r="F86" s="30">
        <v>0.26060029373511173</v>
      </c>
      <c r="G86" s="30">
        <v>0.50796494580064544</v>
      </c>
      <c r="H86" s="30">
        <v>0.26082424046878289</v>
      </c>
      <c r="I86" s="30">
        <v>0.17275532733879481</v>
      </c>
      <c r="J86" s="30">
        <v>0.17358161433377606</v>
      </c>
      <c r="K86" s="30">
        <v>8.5964809313917673E-2</v>
      </c>
      <c r="L86" s="30">
        <v>6.8746334478553758E-2</v>
      </c>
      <c r="M86" s="30">
        <v>0.26063459423916174</v>
      </c>
      <c r="N86" s="30">
        <v>0.24373235046774844</v>
      </c>
      <c r="O86" s="30">
        <v>0.19878944431864001</v>
      </c>
      <c r="P86" s="30">
        <v>0.20144041431114712</v>
      </c>
      <c r="Q86" s="30">
        <v>0.17066551610573202</v>
      </c>
      <c r="R86" s="30">
        <v>0.16261203030884694</v>
      </c>
      <c r="S86" s="30">
        <v>0.16969226062542142</v>
      </c>
      <c r="T86" s="30">
        <v>0.18172649533144919</v>
      </c>
      <c r="U86" s="30">
        <v>0.182247158345343</v>
      </c>
      <c r="V86" s="30">
        <v>0.17664526922946902</v>
      </c>
      <c r="W86" s="30">
        <v>0.1734444870869</v>
      </c>
      <c r="X86" s="30">
        <v>0.17305280016219288</v>
      </c>
      <c r="Y86" s="30">
        <v>0.17264490931580517</v>
      </c>
      <c r="Z86" s="30">
        <v>0.17224309429684109</v>
      </c>
      <c r="AA86" s="30">
        <v>0.17201235896467007</v>
      </c>
      <c r="AB86" s="30">
        <v>0.17152012495461208</v>
      </c>
      <c r="AC86" s="30">
        <v>0.17157926009616201</v>
      </c>
      <c r="AD86" s="30">
        <v>0.17141651907767363</v>
      </c>
      <c r="AE86" s="30">
        <v>0.17122778018656537</v>
      </c>
      <c r="AF86" s="30">
        <v>0.17113618569628306</v>
      </c>
      <c r="AG86" s="30">
        <v>0.17099968529260437</v>
      </c>
      <c r="AH86" s="28">
        <v>7.0775388260004582E-2</v>
      </c>
      <c r="AI86" s="28">
        <v>-9.206622342816051E-3</v>
      </c>
      <c r="AJ86" s="45">
        <v>5.1145883905370934E-2</v>
      </c>
      <c r="AK86" s="45">
        <v>-4.7559844982640875E-3</v>
      </c>
      <c r="AL86" s="97"/>
      <c r="AM86" s="97"/>
      <c r="AN86" s="97"/>
      <c r="AO86" s="97"/>
    </row>
    <row r="87" spans="1:41" ht="13.5" thickBot="1">
      <c r="A87" s="107" t="str">
        <f t="shared" si="4"/>
        <v>Durum wheat_Beginning stocks</v>
      </c>
      <c r="B87" s="2" t="s">
        <v>6</v>
      </c>
      <c r="C87" s="30">
        <v>1.4085146609999999</v>
      </c>
      <c r="D87" s="30">
        <v>0.83743455693495905</v>
      </c>
      <c r="E87" s="30">
        <v>0.79401349715487557</v>
      </c>
      <c r="F87" s="30">
        <v>0.45411935459962915</v>
      </c>
      <c r="G87" s="30">
        <v>0.7130180326004909</v>
      </c>
      <c r="H87" s="30">
        <v>1.3388043329084842</v>
      </c>
      <c r="I87" s="30">
        <v>1.2442011264124568</v>
      </c>
      <c r="J87" s="30">
        <v>1.3446972703773523</v>
      </c>
      <c r="K87" s="30">
        <v>0.95235712650635373</v>
      </c>
      <c r="L87" s="30">
        <v>1.1073187683304859</v>
      </c>
      <c r="M87" s="30">
        <v>1.7125026880008958</v>
      </c>
      <c r="N87" s="30">
        <v>2.3568676865644669</v>
      </c>
      <c r="O87" s="30">
        <v>2.9253887088453254</v>
      </c>
      <c r="P87" s="30">
        <v>2.5410725377150865</v>
      </c>
      <c r="Q87" s="30">
        <v>2.2530813921058996</v>
      </c>
      <c r="R87" s="30">
        <v>1.7397027102303679</v>
      </c>
      <c r="S87" s="30">
        <v>2.1776467103261878</v>
      </c>
      <c r="T87" s="30">
        <v>1.3470207202105604</v>
      </c>
      <c r="U87" s="30">
        <v>0.83952044361768474</v>
      </c>
      <c r="V87" s="30">
        <v>0.32092042907601281</v>
      </c>
      <c r="W87" s="30">
        <v>0.79538210692516542</v>
      </c>
      <c r="X87" s="30">
        <v>0.79741589108759725</v>
      </c>
      <c r="Y87" s="30">
        <v>0.79772123037614173</v>
      </c>
      <c r="Z87" s="30">
        <v>0.79859733946409872</v>
      </c>
      <c r="AA87" s="30">
        <v>0.7997815256385109</v>
      </c>
      <c r="AB87" s="30">
        <v>0.80027404227086207</v>
      </c>
      <c r="AC87" s="30">
        <v>0.80051901463108965</v>
      </c>
      <c r="AD87" s="30">
        <v>0.80064794109638038</v>
      </c>
      <c r="AE87" s="30">
        <v>0.80056008998705097</v>
      </c>
      <c r="AF87" s="30">
        <v>0.80044792929970698</v>
      </c>
      <c r="AG87" s="30">
        <v>0.80042578517090501</v>
      </c>
      <c r="AH87" s="28">
        <v>-0.29897052410331126</v>
      </c>
      <c r="AI87" s="28">
        <v>-3.5394745797181049E-2</v>
      </c>
      <c r="AJ87" s="45">
        <v>-3.0116182697983048E-2</v>
      </c>
      <c r="AK87" s="45">
        <v>-3.9259184994923091E-3</v>
      </c>
    </row>
    <row r="88" spans="1:41" ht="13.5" thickBot="1">
      <c r="A88" s="107" t="str">
        <f t="shared" si="4"/>
        <v>Durum wheat_Ending stocks</v>
      </c>
      <c r="B88" s="2" t="s">
        <v>7</v>
      </c>
      <c r="C88" s="30">
        <v>0.83743455693495905</v>
      </c>
      <c r="D88" s="30">
        <v>0.79401349715487557</v>
      </c>
      <c r="E88" s="30">
        <v>0.45411935459962915</v>
      </c>
      <c r="F88" s="30">
        <v>0.7130180326004909</v>
      </c>
      <c r="G88" s="30">
        <v>1.3388043329084842</v>
      </c>
      <c r="H88" s="30">
        <v>1.2442011264124568</v>
      </c>
      <c r="I88" s="30">
        <v>1.3446972703773523</v>
      </c>
      <c r="J88" s="30">
        <v>0.95235712650635373</v>
      </c>
      <c r="K88" s="30">
        <v>1.1073187683304859</v>
      </c>
      <c r="L88" s="30">
        <v>1.7125026880008958</v>
      </c>
      <c r="M88" s="30">
        <v>2.3568676865644669</v>
      </c>
      <c r="N88" s="30">
        <v>2.9253887088453254</v>
      </c>
      <c r="O88" s="30">
        <v>2.5410725377150865</v>
      </c>
      <c r="P88" s="30">
        <v>2.2530813921058996</v>
      </c>
      <c r="Q88" s="30">
        <v>1.7397027102303679</v>
      </c>
      <c r="R88" s="30">
        <v>2.1776467103261878</v>
      </c>
      <c r="S88" s="30">
        <v>1.3470207202105604</v>
      </c>
      <c r="T88" s="30">
        <v>0.83952044361768474</v>
      </c>
      <c r="U88" s="30">
        <v>0.32092042907601281</v>
      </c>
      <c r="V88" s="30">
        <v>0.79538210692516542</v>
      </c>
      <c r="W88" s="30">
        <v>0.79741589108759725</v>
      </c>
      <c r="X88" s="30">
        <v>0.79772123037614173</v>
      </c>
      <c r="Y88" s="30">
        <v>0.79859733946409872</v>
      </c>
      <c r="Z88" s="30">
        <v>0.7997815256385109</v>
      </c>
      <c r="AA88" s="30">
        <v>0.80027404227086207</v>
      </c>
      <c r="AB88" s="30">
        <v>0.80051901463108965</v>
      </c>
      <c r="AC88" s="30">
        <v>0.80064794109638038</v>
      </c>
      <c r="AD88" s="30">
        <v>0.80056008998705097</v>
      </c>
      <c r="AE88" s="30">
        <v>0.80044792929970698</v>
      </c>
      <c r="AF88" s="30">
        <v>0.80042578517090501</v>
      </c>
      <c r="AG88" s="30">
        <v>0.80038304897013213</v>
      </c>
      <c r="AH88" s="28">
        <v>-0.60545186773962423</v>
      </c>
      <c r="AI88" s="28">
        <v>0.14844205576384439</v>
      </c>
      <c r="AJ88" s="45">
        <v>-6.357342534317667E-2</v>
      </c>
      <c r="AK88" s="45">
        <v>1.8823734826472149E-2</v>
      </c>
    </row>
    <row r="89" spans="1:41" ht="13">
      <c r="A89" s="107" t="str">
        <f t="shared" si="4"/>
        <v>Durum wheat_Note: the durum wheat marketing year is July/June.</v>
      </c>
      <c r="B89" s="59" t="s">
        <v>287</v>
      </c>
      <c r="C89" s="59"/>
      <c r="D89" s="59"/>
      <c r="E89" s="59"/>
      <c r="F89" s="59"/>
      <c r="G89" s="59"/>
      <c r="H89" s="59"/>
      <c r="I89" s="59"/>
      <c r="J89" s="59"/>
      <c r="K89" s="59"/>
      <c r="L89" s="59"/>
      <c r="M89" s="59"/>
      <c r="N89" s="59"/>
      <c r="O89" s="59"/>
      <c r="P89" s="59"/>
      <c r="Q89" s="59"/>
      <c r="R89" s="59"/>
      <c r="S89" s="59"/>
      <c r="T89" s="59"/>
      <c r="U89" s="59"/>
      <c r="V89" s="64"/>
      <c r="W89" s="64"/>
      <c r="X89" s="64"/>
      <c r="Y89" s="64"/>
      <c r="Z89" s="64"/>
      <c r="AA89" s="64"/>
      <c r="AB89" s="64"/>
      <c r="AC89" s="64"/>
      <c r="AD89" s="64"/>
      <c r="AE89" s="64"/>
      <c r="AF89" s="64"/>
      <c r="AG89" s="64"/>
      <c r="AH89" s="78"/>
      <c r="AI89" s="78"/>
      <c r="AJ89" s="78"/>
      <c r="AK89" s="78"/>
    </row>
    <row r="90" spans="1:41">
      <c r="B90" s="59"/>
      <c r="C90" s="59"/>
      <c r="D90" s="59"/>
      <c r="E90" s="59"/>
      <c r="F90" s="59"/>
      <c r="G90" s="59"/>
      <c r="H90" s="59"/>
      <c r="I90" s="59"/>
      <c r="J90" s="59"/>
      <c r="K90" s="59"/>
      <c r="L90" s="59"/>
      <c r="M90" s="59"/>
      <c r="N90" s="59"/>
      <c r="O90" s="59"/>
      <c r="P90" s="59"/>
      <c r="Q90" s="59"/>
      <c r="R90" s="59"/>
      <c r="S90" s="59"/>
      <c r="T90" s="59"/>
      <c r="U90" s="59"/>
      <c r="V90" s="64"/>
      <c r="W90" s="64"/>
      <c r="X90" s="64"/>
      <c r="Y90" s="64"/>
      <c r="Z90" s="64"/>
      <c r="AA90" s="64"/>
      <c r="AB90" s="64"/>
      <c r="AC90" s="64"/>
      <c r="AD90" s="64"/>
      <c r="AE90" s="64"/>
      <c r="AF90" s="64"/>
      <c r="AG90" s="64"/>
      <c r="AH90" s="64"/>
      <c r="AI90" s="64"/>
      <c r="AJ90" s="59"/>
      <c r="AK90" s="59"/>
    </row>
    <row r="91" spans="1:41" ht="14" thickBot="1">
      <c r="A91" t="s">
        <v>177</v>
      </c>
      <c r="B91" s="69" t="s">
        <v>225</v>
      </c>
      <c r="C91" s="75"/>
      <c r="D91" s="75"/>
      <c r="E91" s="75"/>
      <c r="F91" s="75"/>
      <c r="G91" s="75"/>
      <c r="H91" s="75"/>
      <c r="I91" s="75"/>
      <c r="J91" s="75"/>
      <c r="K91" s="75"/>
      <c r="L91" s="75"/>
      <c r="M91" s="75"/>
      <c r="N91" s="75"/>
      <c r="O91" s="75"/>
      <c r="P91" s="75"/>
      <c r="Q91" s="75"/>
      <c r="R91" s="75"/>
      <c r="S91" s="75"/>
      <c r="T91" s="75"/>
      <c r="U91" s="75"/>
      <c r="V91" s="76"/>
      <c r="W91" s="76"/>
      <c r="X91" s="76"/>
      <c r="Y91" s="76"/>
      <c r="Z91" s="76"/>
      <c r="AA91" s="76"/>
      <c r="AB91" s="76"/>
      <c r="AC91" s="76"/>
      <c r="AD91" s="76"/>
      <c r="AE91" s="76"/>
      <c r="AF91" s="76"/>
      <c r="AG91" s="76"/>
      <c r="AH91" s="233" t="s">
        <v>105</v>
      </c>
      <c r="AI91" s="234"/>
      <c r="AJ91" s="235" t="s">
        <v>269</v>
      </c>
      <c r="AK91" s="236"/>
    </row>
    <row r="92" spans="1:41" ht="13" thickBot="1">
      <c r="B92" s="10"/>
      <c r="C92" s="231">
        <v>2005</v>
      </c>
      <c r="D92" s="231">
        <v>2006</v>
      </c>
      <c r="E92" s="231">
        <v>2007</v>
      </c>
      <c r="F92" s="231">
        <v>2008</v>
      </c>
      <c r="G92" s="231">
        <v>2009</v>
      </c>
      <c r="H92" s="231">
        <v>2010</v>
      </c>
      <c r="I92" s="231">
        <v>2011</v>
      </c>
      <c r="J92" s="231">
        <v>2012</v>
      </c>
      <c r="K92" s="231">
        <v>2013</v>
      </c>
      <c r="L92" s="231">
        <v>2014</v>
      </c>
      <c r="M92" s="231">
        <v>2015</v>
      </c>
      <c r="N92" s="231">
        <v>2016</v>
      </c>
      <c r="O92" s="231">
        <v>2017</v>
      </c>
      <c r="P92" s="231">
        <v>2018</v>
      </c>
      <c r="Q92" s="231">
        <v>2019</v>
      </c>
      <c r="R92" s="231">
        <v>2020</v>
      </c>
      <c r="S92" s="231">
        <v>2021</v>
      </c>
      <c r="T92" s="231">
        <v>2022</v>
      </c>
      <c r="U92" s="231">
        <v>2023</v>
      </c>
      <c r="V92" s="231">
        <v>2024</v>
      </c>
      <c r="W92" s="231">
        <v>2025</v>
      </c>
      <c r="X92" s="231">
        <v>2026</v>
      </c>
      <c r="Y92" s="231">
        <v>2027</v>
      </c>
      <c r="Z92" s="231">
        <v>2028</v>
      </c>
      <c r="AA92" s="231">
        <v>2029</v>
      </c>
      <c r="AB92" s="231">
        <v>2030</v>
      </c>
      <c r="AC92" s="231">
        <v>2031</v>
      </c>
      <c r="AD92" s="231">
        <v>2032</v>
      </c>
      <c r="AE92" s="231">
        <v>2033</v>
      </c>
      <c r="AF92" s="231">
        <v>2034</v>
      </c>
      <c r="AG92" s="231">
        <v>2035</v>
      </c>
      <c r="AH92" s="231" t="s">
        <v>266</v>
      </c>
      <c r="AI92" s="231" t="s">
        <v>267</v>
      </c>
      <c r="AJ92" s="231" t="s">
        <v>264</v>
      </c>
      <c r="AK92" s="231" t="s">
        <v>265</v>
      </c>
    </row>
    <row r="93" spans="1:41" ht="13.5" thickBot="1">
      <c r="A93" s="107" t="str">
        <f>CONCATENATE($A$91,"_",B93)</f>
        <v>Barley_Production</v>
      </c>
      <c r="B93" s="1" t="s">
        <v>26</v>
      </c>
      <c r="C93" s="29">
        <v>49.295070000000003</v>
      </c>
      <c r="D93" s="29">
        <v>50.993570000000005</v>
      </c>
      <c r="E93" s="29">
        <v>53.121179999999995</v>
      </c>
      <c r="F93" s="29">
        <v>59.569630000000004</v>
      </c>
      <c r="G93" s="29">
        <v>55.668259999999997</v>
      </c>
      <c r="H93" s="29">
        <v>47.85812</v>
      </c>
      <c r="I93" s="29">
        <v>46.372129999999999</v>
      </c>
      <c r="J93" s="29">
        <v>49.479650000000007</v>
      </c>
      <c r="K93" s="29">
        <v>52.762149999999984</v>
      </c>
      <c r="L93" s="29">
        <v>53.770469999999996</v>
      </c>
      <c r="M93" s="29">
        <v>54.631349999999991</v>
      </c>
      <c r="N93" s="29">
        <v>53.323599999999999</v>
      </c>
      <c r="O93" s="29">
        <v>51.649649999999987</v>
      </c>
      <c r="P93" s="29">
        <v>49.93074</v>
      </c>
      <c r="Q93" s="29">
        <v>55.513800000000003</v>
      </c>
      <c r="R93" s="29">
        <v>54.399490000000007</v>
      </c>
      <c r="S93" s="29">
        <v>51.883610000000012</v>
      </c>
      <c r="T93" s="29">
        <v>51.861090000000004</v>
      </c>
      <c r="U93" s="29">
        <v>47.869700000000009</v>
      </c>
      <c r="V93" s="29">
        <v>51.121044642616788</v>
      </c>
      <c r="W93" s="29">
        <v>51.103814755834691</v>
      </c>
      <c r="X93" s="29">
        <v>51.129941376776614</v>
      </c>
      <c r="Y93" s="29">
        <v>51.119067817981239</v>
      </c>
      <c r="Z93" s="29">
        <v>51.140043587272331</v>
      </c>
      <c r="AA93" s="29">
        <v>51.156039967837401</v>
      </c>
      <c r="AB93" s="29">
        <v>51.164469376158692</v>
      </c>
      <c r="AC93" s="29">
        <v>51.144998554519312</v>
      </c>
      <c r="AD93" s="29">
        <v>51.113164900857683</v>
      </c>
      <c r="AE93" s="29">
        <v>51.079102638983485</v>
      </c>
      <c r="AF93" s="29">
        <v>51.053141257331689</v>
      </c>
      <c r="AG93" s="29">
        <v>51.030358872035379</v>
      </c>
      <c r="AH93" s="27">
        <v>-1.7201451191277215</v>
      </c>
      <c r="AI93" s="27">
        <v>0.74641399116310936</v>
      </c>
      <c r="AJ93" s="44">
        <v>-3.3580023004823544E-3</v>
      </c>
      <c r="AK93" s="44">
        <v>1.3404329168620333E-3</v>
      </c>
    </row>
    <row r="94" spans="1:41" ht="13.5" thickBot="1">
      <c r="A94" s="107" t="str">
        <f t="shared" ref="A94:A106" si="5">CONCATENATE($A$91,"_",B94)</f>
        <v>Barley_Yield (t/ha)</v>
      </c>
      <c r="B94" s="1" t="s">
        <v>146</v>
      </c>
      <c r="C94" s="29">
        <v>3.8128197810000488</v>
      </c>
      <c r="D94" s="29">
        <v>3.941730019285993</v>
      </c>
      <c r="E94" s="29">
        <v>4.1150627161289526</v>
      </c>
      <c r="F94" s="29">
        <v>4.4062821532259546</v>
      </c>
      <c r="G94" s="29">
        <v>4.3390115598871679</v>
      </c>
      <c r="H94" s="29">
        <v>4.230792646182163</v>
      </c>
      <c r="I94" s="29">
        <v>4.2494895714966461</v>
      </c>
      <c r="J94" s="29">
        <v>4.3795905036210652</v>
      </c>
      <c r="K94" s="29">
        <v>4.5842858197899972</v>
      </c>
      <c r="L94" s="29">
        <v>4.7379455277603997</v>
      </c>
      <c r="M94" s="29">
        <v>4.9097960727994296</v>
      </c>
      <c r="N94" s="29">
        <v>4.7692584268055001</v>
      </c>
      <c r="O94" s="29">
        <v>4.7547577818835585</v>
      </c>
      <c r="P94" s="29">
        <v>4.4801746461584848</v>
      </c>
      <c r="Q94" s="29">
        <v>4.9837462530198051</v>
      </c>
      <c r="R94" s="29">
        <v>4.9370735040935454</v>
      </c>
      <c r="S94" s="29">
        <v>5.0530159673154573</v>
      </c>
      <c r="T94" s="29">
        <v>5.0403374019968501</v>
      </c>
      <c r="U94" s="29">
        <v>4.6326427713577596</v>
      </c>
      <c r="V94" s="29">
        <v>4.897912701084266</v>
      </c>
      <c r="W94" s="29">
        <v>4.9003291283637171</v>
      </c>
      <c r="X94" s="29">
        <v>4.9062358672036472</v>
      </c>
      <c r="Y94" s="29">
        <v>4.9105553483444284</v>
      </c>
      <c r="Z94" s="29">
        <v>4.9150271734502162</v>
      </c>
      <c r="AA94" s="29">
        <v>4.9190108635438961</v>
      </c>
      <c r="AB94" s="29">
        <v>4.9220262071635306</v>
      </c>
      <c r="AC94" s="29">
        <v>4.924441737968217</v>
      </c>
      <c r="AD94" s="29">
        <v>4.9267348877644226</v>
      </c>
      <c r="AE94" s="29">
        <v>4.9291648023082795</v>
      </c>
      <c r="AF94" s="29">
        <v>4.9318622676303088</v>
      </c>
      <c r="AG94" s="29">
        <v>4.9345607971989836</v>
      </c>
      <c r="AH94" s="27">
        <v>0.2896903410891376</v>
      </c>
      <c r="AI94" s="27">
        <v>7.7596505719358611E-2</v>
      </c>
      <c r="AJ94" s="44">
        <v>6.1686577056283909E-3</v>
      </c>
      <c r="AK94" s="44">
        <v>1.4419531644063177E-3</v>
      </c>
    </row>
    <row r="95" spans="1:41" ht="13.5" thickBot="1">
      <c r="A95" s="107" t="str">
        <f t="shared" si="5"/>
        <v>Barley_Imports</v>
      </c>
      <c r="B95" s="115" t="s">
        <v>4</v>
      </c>
      <c r="C95" s="142">
        <v>0.82119557999999993</v>
      </c>
      <c r="D95" s="142">
        <v>0.657805482</v>
      </c>
      <c r="E95" s="142">
        <v>0.70505634499999992</v>
      </c>
      <c r="F95" s="142">
        <v>0.98198949099999999</v>
      </c>
      <c r="G95" s="142">
        <v>1.07643087</v>
      </c>
      <c r="H95" s="142">
        <v>0.93488912600000007</v>
      </c>
      <c r="I95" s="142">
        <v>1.072334084</v>
      </c>
      <c r="J95" s="142">
        <v>0.41356716600000004</v>
      </c>
      <c r="K95" s="142">
        <v>0.68743300899999993</v>
      </c>
      <c r="L95" s="142">
        <v>0.79938539399999997</v>
      </c>
      <c r="M95" s="142">
        <v>1.3834457150000001</v>
      </c>
      <c r="N95" s="142">
        <v>1.30212602</v>
      </c>
      <c r="O95" s="142">
        <v>1.4452086599999998</v>
      </c>
      <c r="P95" s="142">
        <v>0.93780383000000012</v>
      </c>
      <c r="Q95" s="142">
        <v>1.891836429</v>
      </c>
      <c r="R95" s="142">
        <v>1.2491446770000003</v>
      </c>
      <c r="S95" s="142">
        <v>1.0660598129999999</v>
      </c>
      <c r="T95" s="142">
        <v>2.0371878149999998</v>
      </c>
      <c r="U95" s="142">
        <v>1.9549125560000002</v>
      </c>
      <c r="V95" s="142">
        <v>1.6986312206666667</v>
      </c>
      <c r="W95" s="142">
        <v>1.3096614506921334</v>
      </c>
      <c r="X95" s="142">
        <v>1.313462605817779</v>
      </c>
      <c r="Y95" s="142">
        <v>1.3181028957675975</v>
      </c>
      <c r="Z95" s="142">
        <v>1.3189622682510163</v>
      </c>
      <c r="AA95" s="142">
        <v>1.3185485991767716</v>
      </c>
      <c r="AB95" s="142">
        <v>1.3162788224307658</v>
      </c>
      <c r="AC95" s="142">
        <v>1.3115523884062041</v>
      </c>
      <c r="AD95" s="142">
        <v>1.3154364491386781</v>
      </c>
      <c r="AE95" s="142">
        <v>1.3118332702934552</v>
      </c>
      <c r="AF95" s="142">
        <v>1.3139838450203341</v>
      </c>
      <c r="AG95" s="142">
        <v>1.3123011751897795</v>
      </c>
      <c r="AH95" s="141">
        <v>1.2634486742222224</v>
      </c>
      <c r="AI95" s="141">
        <v>-0.5846093553657763</v>
      </c>
      <c r="AJ95" s="152">
        <v>0.11591891200116194</v>
      </c>
      <c r="AK95" s="152">
        <v>-3.2940192623261311E-2</v>
      </c>
    </row>
    <row r="96" spans="1:41" ht="13.5" thickBot="1">
      <c r="A96" s="107" t="str">
        <f t="shared" si="5"/>
        <v>Barley_Exports</v>
      </c>
      <c r="B96" s="115" t="s">
        <v>5</v>
      </c>
      <c r="C96" s="142">
        <v>6.0734018839999999</v>
      </c>
      <c r="D96" s="142">
        <v>5.9000566550000002</v>
      </c>
      <c r="E96" s="142">
        <v>6.5572819850000004</v>
      </c>
      <c r="F96" s="142">
        <v>5.9513107759999997</v>
      </c>
      <c r="G96" s="142">
        <v>3.431576583</v>
      </c>
      <c r="H96" s="142">
        <v>7.4240619570000002</v>
      </c>
      <c r="I96" s="142">
        <v>5.6307603380000009</v>
      </c>
      <c r="J96" s="142">
        <v>7.8076972359999992</v>
      </c>
      <c r="K96" s="142">
        <v>8.3309971269999998</v>
      </c>
      <c r="L96" s="142">
        <v>12.049769119</v>
      </c>
      <c r="M96" s="142">
        <v>13.481520514</v>
      </c>
      <c r="N96" s="142">
        <v>8.6044483760000006</v>
      </c>
      <c r="O96" s="142">
        <v>8.8555905759999991</v>
      </c>
      <c r="P96" s="142">
        <v>7.8857977740000003</v>
      </c>
      <c r="Q96" s="142">
        <v>10.520487842</v>
      </c>
      <c r="R96" s="142">
        <v>10.612960292000002</v>
      </c>
      <c r="S96" s="142">
        <v>10.454854663000003</v>
      </c>
      <c r="T96" s="142">
        <v>9.9398826929999995</v>
      </c>
      <c r="U96" s="142">
        <v>9.9670387780000009</v>
      </c>
      <c r="V96" s="142">
        <v>10</v>
      </c>
      <c r="W96" s="142">
        <v>9.9434194054992364</v>
      </c>
      <c r="X96" s="142">
        <v>10.080569499684609</v>
      </c>
      <c r="Y96" s="142">
        <v>10.254683215347642</v>
      </c>
      <c r="Z96" s="142">
        <v>10.426957660155349</v>
      </c>
      <c r="AA96" s="142">
        <v>10.589101319440744</v>
      </c>
      <c r="AB96" s="142">
        <v>10.711697596844408</v>
      </c>
      <c r="AC96" s="142">
        <v>10.806071014276377</v>
      </c>
      <c r="AD96" s="142">
        <v>10.892785739062013</v>
      </c>
      <c r="AE96" s="142">
        <v>10.991709927654506</v>
      </c>
      <c r="AF96" s="142">
        <v>11.100388690360116</v>
      </c>
      <c r="AG96" s="142">
        <v>11.213403171354466</v>
      </c>
      <c r="AH96" s="141">
        <v>0.57281932966666815</v>
      </c>
      <c r="AI96" s="141">
        <v>1.2444293476877988</v>
      </c>
      <c r="AJ96" s="152">
        <v>5.9352585689143207E-3</v>
      </c>
      <c r="AK96" s="152">
        <v>1.0751212657260423E-2</v>
      </c>
    </row>
    <row r="97" spans="1:41" ht="13.5" thickBot="1">
      <c r="A97" s="107" t="str">
        <f t="shared" si="5"/>
        <v>Barley_Domestic use</v>
      </c>
      <c r="B97" s="1" t="s">
        <v>130</v>
      </c>
      <c r="C97" s="29">
        <v>46.088288302824303</v>
      </c>
      <c r="D97" s="29">
        <v>48.249554973486617</v>
      </c>
      <c r="E97" s="29">
        <v>45.77175088170992</v>
      </c>
      <c r="F97" s="29">
        <v>48.904019919396255</v>
      </c>
      <c r="G97" s="29">
        <v>49.199964391193419</v>
      </c>
      <c r="H97" s="29">
        <v>50.382496721798127</v>
      </c>
      <c r="I97" s="29">
        <v>43.564548933334642</v>
      </c>
      <c r="J97" s="29">
        <v>44.622945570376743</v>
      </c>
      <c r="K97" s="29">
        <v>43.023358954089616</v>
      </c>
      <c r="L97" s="29">
        <v>43.02444617886988</v>
      </c>
      <c r="M97" s="29">
        <v>43.670238455108361</v>
      </c>
      <c r="N97" s="29">
        <v>48.145797254948612</v>
      </c>
      <c r="O97" s="29">
        <v>46.131496529654925</v>
      </c>
      <c r="P97" s="29">
        <v>41.315437795165352</v>
      </c>
      <c r="Q97" s="29">
        <v>44.493145401365346</v>
      </c>
      <c r="R97" s="29">
        <v>44.878124397318885</v>
      </c>
      <c r="S97" s="29">
        <v>42.941548800566622</v>
      </c>
      <c r="T97" s="29">
        <v>42.442177121608538</v>
      </c>
      <c r="U97" s="29">
        <v>41.486044422837388</v>
      </c>
      <c r="V97" s="29">
        <v>42.78308248926966</v>
      </c>
      <c r="W97" s="29">
        <v>41.724038630761285</v>
      </c>
      <c r="X97" s="29">
        <v>42.365982608622069</v>
      </c>
      <c r="Y97" s="29">
        <v>42.223559141457095</v>
      </c>
      <c r="Z97" s="29">
        <v>42.035126876560845</v>
      </c>
      <c r="AA97" s="29">
        <v>41.848543272530343</v>
      </c>
      <c r="AB97" s="29">
        <v>41.713664851681173</v>
      </c>
      <c r="AC97" s="29">
        <v>41.607764775993303</v>
      </c>
      <c r="AD97" s="29">
        <v>41.511820534711184</v>
      </c>
      <c r="AE97" s="29">
        <v>41.366531711679642</v>
      </c>
      <c r="AF97" s="29">
        <v>41.235199646439945</v>
      </c>
      <c r="AG97" s="29">
        <v>41.095008654106152</v>
      </c>
      <c r="AH97" s="27">
        <v>-1.3198155565402203</v>
      </c>
      <c r="AI97" s="27">
        <v>-1.1420926904657094</v>
      </c>
      <c r="AJ97" s="44">
        <v>-3.0722214173370334E-3</v>
      </c>
      <c r="AK97" s="44">
        <v>-2.4889286846488945E-3</v>
      </c>
    </row>
    <row r="98" spans="1:41" s="99" customFormat="1" ht="13.5" thickBot="1">
      <c r="A98" s="107" t="str">
        <f t="shared" si="5"/>
        <v>Barley_of which food and industrial</v>
      </c>
      <c r="B98" s="2" t="s">
        <v>1</v>
      </c>
      <c r="C98" s="30">
        <v>11.610995075421776</v>
      </c>
      <c r="D98" s="30">
        <v>10.414369427626355</v>
      </c>
      <c r="E98" s="30">
        <v>10.672561930455045</v>
      </c>
      <c r="F98" s="30">
        <v>10.832671550522825</v>
      </c>
      <c r="G98" s="30">
        <v>10.650593661124004</v>
      </c>
      <c r="H98" s="30">
        <v>10.204239681398235</v>
      </c>
      <c r="I98" s="30">
        <v>9.7661785987611136</v>
      </c>
      <c r="J98" s="30">
        <v>10.271321379045739</v>
      </c>
      <c r="K98" s="30">
        <v>10.042139327618131</v>
      </c>
      <c r="L98" s="30">
        <v>10.049572965223508</v>
      </c>
      <c r="M98" s="30">
        <v>10.303860979202112</v>
      </c>
      <c r="N98" s="30">
        <v>10.242334865823631</v>
      </c>
      <c r="O98" s="30">
        <v>10.095612023176962</v>
      </c>
      <c r="P98" s="30">
        <v>9.5964326275522218</v>
      </c>
      <c r="Q98" s="30">
        <v>9.5592163447077318</v>
      </c>
      <c r="R98" s="30">
        <v>8.7699818592556653</v>
      </c>
      <c r="S98" s="30">
        <v>9.4195544213557216</v>
      </c>
      <c r="T98" s="30">
        <v>9.3721635052681957</v>
      </c>
      <c r="U98" s="30">
        <v>9.4564651759905356</v>
      </c>
      <c r="V98" s="30">
        <v>9.7339679727839652</v>
      </c>
      <c r="W98" s="30">
        <v>8.5292524202468325</v>
      </c>
      <c r="X98" s="30">
        <v>9.2048683883275881</v>
      </c>
      <c r="Y98" s="30">
        <v>9.1737613620447789</v>
      </c>
      <c r="Z98" s="30">
        <v>9.0830275103697815</v>
      </c>
      <c r="AA98" s="30">
        <v>8.9819860883508831</v>
      </c>
      <c r="AB98" s="30">
        <v>8.9124334744217126</v>
      </c>
      <c r="AC98" s="30">
        <v>8.8636608678320208</v>
      </c>
      <c r="AD98" s="30">
        <v>8.8284237575649698</v>
      </c>
      <c r="AE98" s="30">
        <v>8.7582436497971781</v>
      </c>
      <c r="AF98" s="30">
        <v>8.708872827061942</v>
      </c>
      <c r="AG98" s="30">
        <v>8.6668092106459902</v>
      </c>
      <c r="AH98" s="28">
        <v>-0.60014567261489304</v>
      </c>
      <c r="AI98" s="28">
        <v>-0.85405634070157532</v>
      </c>
      <c r="AJ98" s="45">
        <v>-6.0941367849635239E-3</v>
      </c>
      <c r="AK98" s="45">
        <v>-8.5076999666787723E-3</v>
      </c>
      <c r="AL98" s="97"/>
      <c r="AM98" s="97"/>
      <c r="AN98" s="97"/>
      <c r="AO98" s="97"/>
    </row>
    <row r="99" spans="1:41" s="99" customFormat="1" ht="13.5" thickBot="1">
      <c r="A99" s="107" t="str">
        <f t="shared" si="5"/>
        <v>Barley_of which feed</v>
      </c>
      <c r="B99" s="2" t="s">
        <v>2</v>
      </c>
      <c r="C99" s="30">
        <v>33.604687200000001</v>
      </c>
      <c r="D99" s="30">
        <v>37.022337460000003</v>
      </c>
      <c r="E99" s="30">
        <v>34.427380119999995</v>
      </c>
      <c r="F99" s="30">
        <v>37.880103720000001</v>
      </c>
      <c r="G99" s="30">
        <v>38.206185477567139</v>
      </c>
      <c r="H99" s="30">
        <v>39.617899200000004</v>
      </c>
      <c r="I99" s="30">
        <v>33.135989000000002</v>
      </c>
      <c r="J99" s="30">
        <v>33.971853000000003</v>
      </c>
      <c r="K99" s="30">
        <v>32.636605000000003</v>
      </c>
      <c r="L99" s="30">
        <v>32.582589299999995</v>
      </c>
      <c r="M99" s="30">
        <v>33.007287699999999</v>
      </c>
      <c r="N99" s="30">
        <v>37.472706100000003</v>
      </c>
      <c r="O99" s="30">
        <v>35.593333333333334</v>
      </c>
      <c r="P99" s="30">
        <v>31.3</v>
      </c>
      <c r="Q99" s="30">
        <v>34.5</v>
      </c>
      <c r="R99" s="30">
        <v>35.6</v>
      </c>
      <c r="S99" s="30">
        <v>33</v>
      </c>
      <c r="T99" s="30">
        <v>32.5</v>
      </c>
      <c r="U99" s="30">
        <v>31.5</v>
      </c>
      <c r="V99" s="30">
        <v>32.5</v>
      </c>
      <c r="W99" s="30">
        <v>32.64941700118807</v>
      </c>
      <c r="X99" s="30">
        <v>32.621734768515047</v>
      </c>
      <c r="Y99" s="30">
        <v>32.520646551561562</v>
      </c>
      <c r="Z99" s="30">
        <v>32.448515379804078</v>
      </c>
      <c r="AA99" s="30">
        <v>32.382575749069382</v>
      </c>
      <c r="AB99" s="30">
        <v>32.348586438315586</v>
      </c>
      <c r="AC99" s="30">
        <v>32.318178172123851</v>
      </c>
      <c r="AD99" s="30">
        <v>32.284186578770957</v>
      </c>
      <c r="AE99" s="30">
        <v>32.235925397253041</v>
      </c>
      <c r="AF99" s="30">
        <v>32.183641457313151</v>
      </c>
      <c r="AG99" s="30">
        <v>32.130052963236473</v>
      </c>
      <c r="AH99" s="28">
        <v>-0.89701576666666938</v>
      </c>
      <c r="AI99" s="28">
        <v>-3.6613703430191435E-2</v>
      </c>
      <c r="AJ99" s="45">
        <v>-2.7466961965313887E-3</v>
      </c>
      <c r="AK99" s="45">
        <v>-1.035308353972697E-4</v>
      </c>
      <c r="AL99" s="97"/>
      <c r="AM99" s="97"/>
      <c r="AN99" s="97"/>
      <c r="AO99" s="97"/>
    </row>
    <row r="100" spans="1:41" s="99" customFormat="1" ht="13.5" thickBot="1">
      <c r="A100" s="107" t="str">
        <f t="shared" si="5"/>
        <v>Barley_of which bioenergy</v>
      </c>
      <c r="B100" s="2" t="s">
        <v>3</v>
      </c>
      <c r="C100" s="30">
        <v>0.87260602740252535</v>
      </c>
      <c r="D100" s="30">
        <v>0.81284808586025992</v>
      </c>
      <c r="E100" s="30">
        <v>0.67180883125488078</v>
      </c>
      <c r="F100" s="30">
        <v>0.19124464887342826</v>
      </c>
      <c r="G100" s="30">
        <v>0.34318525250227466</v>
      </c>
      <c r="H100" s="30">
        <v>0.56035784039988734</v>
      </c>
      <c r="I100" s="30">
        <v>0.66238133457352577</v>
      </c>
      <c r="J100" s="30">
        <v>0.37977119133099985</v>
      </c>
      <c r="K100" s="30">
        <v>0.34461462647148255</v>
      </c>
      <c r="L100" s="30">
        <v>0.39228391364637777</v>
      </c>
      <c r="M100" s="30">
        <v>0.3590897759062508</v>
      </c>
      <c r="N100" s="30">
        <v>0.43075628912497621</v>
      </c>
      <c r="O100" s="30">
        <v>0.44255117314462961</v>
      </c>
      <c r="P100" s="30">
        <v>0.41900516761312873</v>
      </c>
      <c r="Q100" s="30">
        <v>0.43392905665761544</v>
      </c>
      <c r="R100" s="30">
        <v>0.50814253806321874</v>
      </c>
      <c r="S100" s="30">
        <v>0.52199437921090108</v>
      </c>
      <c r="T100" s="30">
        <v>0.5700136163403412</v>
      </c>
      <c r="U100" s="30">
        <v>0.52957924684685209</v>
      </c>
      <c r="V100" s="30">
        <v>0.54911451648569465</v>
      </c>
      <c r="W100" s="30">
        <v>0.54536920932638255</v>
      </c>
      <c r="X100" s="30">
        <v>0.53937945177943436</v>
      </c>
      <c r="Y100" s="30">
        <v>0.52915122785075486</v>
      </c>
      <c r="Z100" s="30">
        <v>0.50358398638698609</v>
      </c>
      <c r="AA100" s="30">
        <v>0.4839814351100778</v>
      </c>
      <c r="AB100" s="30">
        <v>0.45264493894387486</v>
      </c>
      <c r="AC100" s="30">
        <v>0.42592573603743111</v>
      </c>
      <c r="AD100" s="30">
        <v>0.39921019837525851</v>
      </c>
      <c r="AE100" s="30">
        <v>0.3723626646294223</v>
      </c>
      <c r="AF100" s="30">
        <v>0.34268536206485217</v>
      </c>
      <c r="AG100" s="30">
        <v>0.29814648022368934</v>
      </c>
      <c r="AH100" s="28">
        <v>0.1773458827413425</v>
      </c>
      <c r="AI100" s="28">
        <v>-0.2514226463339399</v>
      </c>
      <c r="AJ100" s="45">
        <v>3.9733132945860776E-2</v>
      </c>
      <c r="AK100" s="45">
        <v>-5.4078243485663702E-2</v>
      </c>
      <c r="AL100" s="97"/>
      <c r="AM100" s="97"/>
      <c r="AN100" s="97"/>
      <c r="AO100" s="97"/>
    </row>
    <row r="101" spans="1:41" ht="13.5" thickBot="1">
      <c r="A101" s="107" t="str">
        <f t="shared" si="5"/>
        <v>Barley_Beginning stocks</v>
      </c>
      <c r="B101" s="2" t="s">
        <v>6</v>
      </c>
      <c r="C101" s="30">
        <v>10.46586506</v>
      </c>
      <c r="D101" s="30">
        <v>8.4204404531756971</v>
      </c>
      <c r="E101" s="30">
        <v>5.9222043066890873</v>
      </c>
      <c r="F101" s="30">
        <v>7.4194077849791578</v>
      </c>
      <c r="G101" s="30">
        <v>13.115696580582892</v>
      </c>
      <c r="H101" s="30">
        <v>17.228846476389464</v>
      </c>
      <c r="I101" s="30">
        <v>8.2152969235913424</v>
      </c>
      <c r="J101" s="30">
        <v>6.4644517362567049</v>
      </c>
      <c r="K101" s="30">
        <v>3.9270260958799756</v>
      </c>
      <c r="L101" s="30">
        <v>6.0222530237903502</v>
      </c>
      <c r="M101" s="30">
        <v>5.5178931199204762</v>
      </c>
      <c r="N101" s="30">
        <v>4.3809298658120959</v>
      </c>
      <c r="O101" s="30">
        <v>2.2564102548634803</v>
      </c>
      <c r="P101" s="30">
        <v>0.36418180920854232</v>
      </c>
      <c r="Q101" s="30">
        <v>2.0314900700431924</v>
      </c>
      <c r="R101" s="30">
        <v>4.4234932556778421</v>
      </c>
      <c r="S101" s="30">
        <v>4.581043243358959</v>
      </c>
      <c r="T101" s="30">
        <v>4.1343095927923326</v>
      </c>
      <c r="U101" s="30">
        <v>5.6505275931837957</v>
      </c>
      <c r="V101" s="30">
        <v>4.0220569483464139</v>
      </c>
      <c r="W101" s="30">
        <v>4.0586503223602239</v>
      </c>
      <c r="X101" s="30">
        <v>4.8046684926265346</v>
      </c>
      <c r="Y101" s="30">
        <v>4.8015203669142572</v>
      </c>
      <c r="Z101" s="30">
        <v>4.7604487238583513</v>
      </c>
      <c r="AA101" s="30">
        <v>4.7573700426654986</v>
      </c>
      <c r="AB101" s="30">
        <v>4.7943140177085883</v>
      </c>
      <c r="AC101" s="30">
        <v>4.8496997677724627</v>
      </c>
      <c r="AD101" s="30">
        <v>4.8924149204282976</v>
      </c>
      <c r="AE101" s="30">
        <v>4.9164099966514589</v>
      </c>
      <c r="AF101" s="30">
        <v>4.9491042665942526</v>
      </c>
      <c r="AG101" s="30">
        <v>4.9806410321462113</v>
      </c>
      <c r="AH101" s="28">
        <v>-0.86894557386816196</v>
      </c>
      <c r="AI101" s="28">
        <v>0.37834298737203031</v>
      </c>
      <c r="AJ101" s="45">
        <v>-1.7146318600209157E-2</v>
      </c>
      <c r="AK101" s="45">
        <v>7.207930278951169E-3</v>
      </c>
    </row>
    <row r="102" spans="1:41" ht="13.5" thickBot="1">
      <c r="A102" s="107" t="str">
        <f t="shared" si="5"/>
        <v>Barley_Ending stocks</v>
      </c>
      <c r="B102" s="2" t="s">
        <v>7</v>
      </c>
      <c r="C102" s="30">
        <v>8.4204404531756971</v>
      </c>
      <c r="D102" s="30">
        <v>5.9222043066890873</v>
      </c>
      <c r="E102" s="30">
        <v>7.4194077849791578</v>
      </c>
      <c r="F102" s="30">
        <v>13.115696580582892</v>
      </c>
      <c r="G102" s="30">
        <v>17.228846476389464</v>
      </c>
      <c r="H102" s="30">
        <v>8.2152969235913424</v>
      </c>
      <c r="I102" s="30">
        <v>6.4644517362567049</v>
      </c>
      <c r="J102" s="30">
        <v>3.9270260958799756</v>
      </c>
      <c r="K102" s="30">
        <v>6.0222530237903502</v>
      </c>
      <c r="L102" s="30">
        <v>5.5178931199204762</v>
      </c>
      <c r="M102" s="30">
        <v>4.3809298658120959</v>
      </c>
      <c r="N102" s="30">
        <v>2.2564102548634803</v>
      </c>
      <c r="O102" s="30">
        <v>0.36418180920854232</v>
      </c>
      <c r="P102" s="30">
        <v>2.0314900700431924</v>
      </c>
      <c r="Q102" s="30">
        <v>4.4234932556778421</v>
      </c>
      <c r="R102" s="30">
        <v>4.581043243358959</v>
      </c>
      <c r="S102" s="30">
        <v>4.1343095927923326</v>
      </c>
      <c r="T102" s="30">
        <v>5.6505275931837957</v>
      </c>
      <c r="U102" s="30">
        <v>4.0220569483464139</v>
      </c>
      <c r="V102" s="30">
        <v>4.0586503223602239</v>
      </c>
      <c r="W102" s="30">
        <v>4.8046684926265346</v>
      </c>
      <c r="X102" s="30">
        <v>4.8015203669142572</v>
      </c>
      <c r="Y102" s="30">
        <v>4.7604487238583513</v>
      </c>
      <c r="Z102" s="30">
        <v>4.7573700426654986</v>
      </c>
      <c r="AA102" s="30">
        <v>4.7943140177085883</v>
      </c>
      <c r="AB102" s="30">
        <v>4.8496997677724627</v>
      </c>
      <c r="AC102" s="30">
        <v>4.8924149204282976</v>
      </c>
      <c r="AD102" s="30">
        <v>4.9164099966514589</v>
      </c>
      <c r="AE102" s="30">
        <v>4.9491042665942526</v>
      </c>
      <c r="AF102" s="30">
        <v>4.9806410321462113</v>
      </c>
      <c r="AG102" s="30">
        <v>5.0148892539107459</v>
      </c>
      <c r="AH102" s="28">
        <v>-0.57864579190012222</v>
      </c>
      <c r="AI102" s="28">
        <v>0.43781096594726776</v>
      </c>
      <c r="AJ102" s="45">
        <v>-1.1834090077711466E-2</v>
      </c>
      <c r="AK102" s="45">
        <v>8.3391671148245194E-3</v>
      </c>
    </row>
    <row r="103" spans="1:41" ht="13.5" thickBot="1">
      <c r="A103" s="107" t="str">
        <f t="shared" si="5"/>
        <v>Barley_of which intervention</v>
      </c>
      <c r="B103" s="2" t="s">
        <v>8</v>
      </c>
      <c r="C103" s="30">
        <v>2.1789999999999998</v>
      </c>
      <c r="D103" s="30">
        <v>0.06</v>
      </c>
      <c r="E103" s="30">
        <v>0</v>
      </c>
      <c r="F103" s="30">
        <v>0.92551499999999998</v>
      </c>
      <c r="G103" s="30">
        <v>5.4926890000000004</v>
      </c>
      <c r="H103" s="30">
        <v>0.51100000000000001</v>
      </c>
      <c r="I103" s="30">
        <v>9.2436999999999991E-2</v>
      </c>
      <c r="J103" s="30">
        <v>0</v>
      </c>
      <c r="K103" s="30">
        <v>0</v>
      </c>
      <c r="L103" s="30">
        <v>0</v>
      </c>
      <c r="M103" s="30">
        <v>0</v>
      </c>
      <c r="N103" s="30">
        <v>0</v>
      </c>
      <c r="O103" s="30">
        <v>0</v>
      </c>
      <c r="P103" s="30">
        <v>0</v>
      </c>
      <c r="Q103" s="30">
        <v>0</v>
      </c>
      <c r="R103" s="30">
        <v>0</v>
      </c>
      <c r="S103" s="30">
        <v>0</v>
      </c>
      <c r="T103" s="30">
        <v>0</v>
      </c>
      <c r="U103" s="30">
        <v>0</v>
      </c>
      <c r="V103" s="30">
        <v>0</v>
      </c>
      <c r="W103" s="30">
        <v>0</v>
      </c>
      <c r="X103" s="30">
        <v>0</v>
      </c>
      <c r="Y103" s="30">
        <v>0</v>
      </c>
      <c r="Z103" s="30">
        <v>0</v>
      </c>
      <c r="AA103" s="30">
        <v>0</v>
      </c>
      <c r="AB103" s="30">
        <v>0</v>
      </c>
      <c r="AC103" s="30">
        <v>0</v>
      </c>
      <c r="AD103" s="30">
        <v>0</v>
      </c>
      <c r="AE103" s="30">
        <v>0</v>
      </c>
      <c r="AF103" s="30">
        <v>0</v>
      </c>
      <c r="AG103" s="30">
        <v>0</v>
      </c>
      <c r="AH103" s="28">
        <v>0</v>
      </c>
      <c r="AI103" s="28">
        <v>0</v>
      </c>
      <c r="AJ103" s="45"/>
      <c r="AK103" s="45"/>
    </row>
    <row r="104" spans="1:41" ht="13.5" thickBot="1">
      <c r="A104" s="107" t="str">
        <f t="shared" si="5"/>
        <v>Barley_EU price in EUR/t</v>
      </c>
      <c r="B104" s="2" t="s">
        <v>78</v>
      </c>
      <c r="C104" s="23">
        <v>103.58754016666666</v>
      </c>
      <c r="D104" s="23">
        <v>134.3015668416667</v>
      </c>
      <c r="E104" s="23">
        <v>209.29539362499997</v>
      </c>
      <c r="F104" s="23">
        <v>122.89430930833333</v>
      </c>
      <c r="G104" s="23">
        <v>99.114724716666672</v>
      </c>
      <c r="H104" s="23">
        <v>188.65312361666665</v>
      </c>
      <c r="I104" s="23">
        <v>197.1364791666667</v>
      </c>
      <c r="J104" s="23">
        <v>221.73233610833336</v>
      </c>
      <c r="K104" s="23">
        <v>171.41754165833333</v>
      </c>
      <c r="L104" s="23">
        <v>164.38083402499998</v>
      </c>
      <c r="M104" s="23">
        <v>148.24679722500002</v>
      </c>
      <c r="N104" s="23">
        <v>135.34547014166665</v>
      </c>
      <c r="O104" s="23">
        <v>153.26362638333333</v>
      </c>
      <c r="P104" s="23">
        <v>186.37878541666669</v>
      </c>
      <c r="Q104" s="23">
        <v>162.12692499999994</v>
      </c>
      <c r="R104" s="23">
        <v>197.40050833333331</v>
      </c>
      <c r="S104" s="23">
        <v>286.26434235833329</v>
      </c>
      <c r="T104" s="23">
        <v>273.76761944166668</v>
      </c>
      <c r="U104" s="23">
        <v>201.34490415833329</v>
      </c>
      <c r="V104" s="23">
        <v>184.61790000000002</v>
      </c>
      <c r="W104" s="23">
        <v>190.33323133867992</v>
      </c>
      <c r="X104" s="23">
        <v>195.21725888525279</v>
      </c>
      <c r="Y104" s="23">
        <v>200.17316728775299</v>
      </c>
      <c r="Z104" s="23">
        <v>204.63649742669878</v>
      </c>
      <c r="AA104" s="23">
        <v>208.23122164038239</v>
      </c>
      <c r="AB104" s="23">
        <v>211.20421641906293</v>
      </c>
      <c r="AC104" s="23">
        <v>214.02904381659624</v>
      </c>
      <c r="AD104" s="23">
        <v>216.9470218815847</v>
      </c>
      <c r="AE104" s="23">
        <v>220.12239196458958</v>
      </c>
      <c r="AF104" s="23">
        <v>223.31053563661999</v>
      </c>
      <c r="AG104" s="23">
        <v>226.57825211205451</v>
      </c>
      <c r="AH104" s="28">
        <v>34.066570602777773</v>
      </c>
      <c r="AI104" s="28">
        <v>6.6681109120545159</v>
      </c>
      <c r="AJ104" s="45">
        <v>1.6973816817243942E-2</v>
      </c>
      <c r="AK104" s="45">
        <v>2.7192682822814174E-3</v>
      </c>
    </row>
    <row r="105" spans="1:41" ht="13.5" thickBot="1">
      <c r="A105" s="107" t="str">
        <f t="shared" si="5"/>
        <v>Barley_World price in EUR/t</v>
      </c>
      <c r="B105" s="15" t="s">
        <v>43</v>
      </c>
      <c r="C105" s="31">
        <v>106.04134038273386</v>
      </c>
      <c r="D105" s="31">
        <v>140.92877168862333</v>
      </c>
      <c r="E105" s="31">
        <v>228.97411784064334</v>
      </c>
      <c r="F105" s="31">
        <v>128.09743289827603</v>
      </c>
      <c r="G105" s="31">
        <v>106.30690325691531</v>
      </c>
      <c r="H105" s="31">
        <v>191.14189804479548</v>
      </c>
      <c r="I105" s="31">
        <v>195.27711067878698</v>
      </c>
      <c r="J105" s="31">
        <v>231.09170128174978</v>
      </c>
      <c r="K105" s="31">
        <v>185.14619392199964</v>
      </c>
      <c r="L105" s="31">
        <v>155.66419116241934</v>
      </c>
      <c r="M105" s="31">
        <v>158.99589939960421</v>
      </c>
      <c r="N105" s="31">
        <v>142.87610012349833</v>
      </c>
      <c r="O105" s="31">
        <v>168.47319760951734</v>
      </c>
      <c r="P105" s="31">
        <v>186.6320828903053</v>
      </c>
      <c r="Q105" s="31">
        <v>164.3628312716115</v>
      </c>
      <c r="R105" s="31">
        <v>206.36823934408983</v>
      </c>
      <c r="S105" s="31">
        <v>269.9069688768605</v>
      </c>
      <c r="T105" s="31">
        <v>285.3047619047619</v>
      </c>
      <c r="U105" s="31">
        <v>216.18888888888887</v>
      </c>
      <c r="V105" s="31">
        <v>205.54433675320368</v>
      </c>
      <c r="W105" s="31">
        <v>205.28644176796931</v>
      </c>
      <c r="X105" s="31">
        <v>213.02401891362547</v>
      </c>
      <c r="Y105" s="31">
        <v>219.80645177254519</v>
      </c>
      <c r="Z105" s="31">
        <v>227.28278129365287</v>
      </c>
      <c r="AA105" s="31">
        <v>233.73700385276305</v>
      </c>
      <c r="AB105" s="31">
        <v>237.71578626244286</v>
      </c>
      <c r="AC105" s="31">
        <v>240.99117663730991</v>
      </c>
      <c r="AD105" s="31">
        <v>244.62393137938625</v>
      </c>
      <c r="AE105" s="31">
        <v>247.91740529881935</v>
      </c>
      <c r="AF105" s="31">
        <v>252.37726045734411</v>
      </c>
      <c r="AG105" s="31">
        <v>256.93541562433052</v>
      </c>
      <c r="AH105" s="28">
        <v>45.045300393561888</v>
      </c>
      <c r="AI105" s="28">
        <v>21.256086442045699</v>
      </c>
      <c r="AJ105" s="45">
        <v>2.1438225967955589E-2</v>
      </c>
      <c r="AK105" s="45">
        <v>7.8811344576175113E-3</v>
      </c>
    </row>
    <row r="106" spans="1:41" ht="13.5" thickBot="1">
      <c r="A106" s="107" t="str">
        <f t="shared" si="5"/>
        <v>Barley_World price in USD/t</v>
      </c>
      <c r="B106" s="16" t="s">
        <v>44</v>
      </c>
      <c r="C106" s="32">
        <v>131.92500000000001</v>
      </c>
      <c r="D106" s="32">
        <v>176.95</v>
      </c>
      <c r="E106" s="32">
        <v>313.80399999999997</v>
      </c>
      <c r="F106" s="32">
        <v>188.4</v>
      </c>
      <c r="G106" s="32">
        <v>148.27500000000001</v>
      </c>
      <c r="H106" s="32">
        <v>253.4</v>
      </c>
      <c r="I106" s="32">
        <v>271.81700000000001</v>
      </c>
      <c r="J106" s="32">
        <v>296.904</v>
      </c>
      <c r="K106" s="32">
        <v>245.89599999999999</v>
      </c>
      <c r="L106" s="32">
        <v>206.8</v>
      </c>
      <c r="M106" s="32">
        <v>176.40799999999999</v>
      </c>
      <c r="N106" s="32">
        <v>158.15</v>
      </c>
      <c r="O106" s="32">
        <v>190.321</v>
      </c>
      <c r="P106" s="32">
        <v>220.404</v>
      </c>
      <c r="Q106" s="32">
        <v>184</v>
      </c>
      <c r="R106" s="32">
        <v>235.71299999999999</v>
      </c>
      <c r="S106" s="32">
        <v>319.13799999999998</v>
      </c>
      <c r="T106" s="32">
        <v>299.57</v>
      </c>
      <c r="U106" s="32">
        <v>233.48400000000001</v>
      </c>
      <c r="V106" s="32">
        <v>224.04332706099203</v>
      </c>
      <c r="W106" s="32">
        <v>225.81508594476625</v>
      </c>
      <c r="X106" s="32">
        <v>234.326420804988</v>
      </c>
      <c r="Y106" s="32">
        <v>243.14799337912424</v>
      </c>
      <c r="Z106" s="32">
        <v>251.86228569561223</v>
      </c>
      <c r="AA106" s="32">
        <v>259.33035314897398</v>
      </c>
      <c r="AB106" s="32">
        <v>264.06146554098228</v>
      </c>
      <c r="AC106" s="32">
        <v>268.01770746394169</v>
      </c>
      <c r="AD106" s="32">
        <v>272.33368379940441</v>
      </c>
      <c r="AE106" s="32">
        <v>276.24194223876685</v>
      </c>
      <c r="AF106" s="32">
        <v>281.35608040035692</v>
      </c>
      <c r="AG106" s="32">
        <v>286.52881535440662</v>
      </c>
      <c r="AH106" s="28">
        <v>2.4991090203307067</v>
      </c>
      <c r="AI106" s="28">
        <v>34.163039667409265</v>
      </c>
      <c r="AJ106" s="45">
        <v>9.9570375238869249E-4</v>
      </c>
      <c r="AK106" s="45">
        <v>1.1608643548455921E-2</v>
      </c>
    </row>
    <row r="107" spans="1:41" ht="13" thickBot="1">
      <c r="B107" s="59" t="s">
        <v>288</v>
      </c>
      <c r="C107" s="59"/>
      <c r="D107" s="59"/>
      <c r="E107" s="59"/>
      <c r="F107" s="59"/>
      <c r="G107" s="59"/>
      <c r="H107" s="59"/>
      <c r="I107" s="59"/>
      <c r="J107" s="59"/>
      <c r="K107" s="59"/>
      <c r="L107" s="59"/>
      <c r="M107" s="59"/>
      <c r="N107" s="59"/>
      <c r="O107" s="59"/>
      <c r="P107" s="59"/>
      <c r="Q107" s="59"/>
      <c r="R107" s="59"/>
      <c r="S107" s="59"/>
      <c r="T107" s="59"/>
      <c r="U107" s="59"/>
      <c r="V107" s="64"/>
      <c r="W107" s="64"/>
      <c r="X107" s="64"/>
      <c r="Y107" s="64"/>
      <c r="Z107" s="64"/>
      <c r="AA107" s="64"/>
      <c r="AB107" s="64"/>
      <c r="AC107" s="64"/>
      <c r="AD107" s="64"/>
      <c r="AE107" s="64"/>
      <c r="AF107" s="64"/>
      <c r="AG107" s="64"/>
      <c r="AH107" s="155"/>
      <c r="AI107" s="155"/>
      <c r="AJ107" s="56"/>
      <c r="AK107" s="56"/>
    </row>
    <row r="108" spans="1:41" ht="13" thickBot="1">
      <c r="B108" s="59"/>
      <c r="C108" s="59"/>
      <c r="D108" s="59"/>
      <c r="E108" s="59"/>
      <c r="F108" s="59"/>
      <c r="G108" s="59"/>
      <c r="H108" s="59"/>
      <c r="I108" s="59"/>
      <c r="J108" s="59"/>
      <c r="K108" s="59"/>
      <c r="L108" s="59"/>
      <c r="M108" s="59"/>
      <c r="N108" s="59"/>
      <c r="O108" s="59"/>
      <c r="P108" s="59"/>
      <c r="Q108" s="59"/>
      <c r="R108" s="59"/>
      <c r="S108" s="59"/>
      <c r="T108" s="59"/>
      <c r="U108" s="59"/>
      <c r="V108" s="64"/>
      <c r="W108" s="64"/>
      <c r="X108" s="64"/>
      <c r="Y108" s="64"/>
      <c r="Z108" s="64"/>
      <c r="AA108" s="64"/>
      <c r="AB108" s="64"/>
      <c r="AC108" s="64"/>
      <c r="AD108" s="64"/>
      <c r="AE108" s="64"/>
      <c r="AF108" s="64"/>
      <c r="AG108" s="64"/>
      <c r="AH108" s="155"/>
      <c r="AI108" s="155"/>
      <c r="AJ108" s="56"/>
      <c r="AK108" s="56"/>
    </row>
    <row r="109" spans="1:41" ht="14" thickBot="1">
      <c r="A109" t="s">
        <v>178</v>
      </c>
      <c r="B109" s="69" t="s">
        <v>226</v>
      </c>
      <c r="C109" s="75"/>
      <c r="D109" s="75"/>
      <c r="E109" s="75"/>
      <c r="F109" s="75"/>
      <c r="G109" s="75"/>
      <c r="H109" s="75"/>
      <c r="I109" s="75"/>
      <c r="J109" s="75"/>
      <c r="K109" s="75"/>
      <c r="L109" s="75"/>
      <c r="M109" s="75"/>
      <c r="N109" s="75"/>
      <c r="O109" s="75"/>
      <c r="P109" s="75"/>
      <c r="Q109" s="75"/>
      <c r="R109" s="75"/>
      <c r="S109" s="75"/>
      <c r="T109" s="75"/>
      <c r="U109" s="75"/>
      <c r="V109" s="76"/>
      <c r="W109" s="76"/>
      <c r="X109" s="76"/>
      <c r="Y109" s="76"/>
      <c r="Z109" s="76"/>
      <c r="AA109" s="76"/>
      <c r="AB109" s="76"/>
      <c r="AC109" s="76"/>
      <c r="AD109" s="76"/>
      <c r="AE109" s="76"/>
      <c r="AF109" s="76"/>
      <c r="AH109" s="233" t="s">
        <v>105</v>
      </c>
      <c r="AI109" s="234"/>
      <c r="AJ109" s="235" t="s">
        <v>269</v>
      </c>
      <c r="AK109" s="236"/>
    </row>
    <row r="110" spans="1:41" ht="13" thickBot="1">
      <c r="B110" s="10"/>
      <c r="C110" s="231">
        <v>2005</v>
      </c>
      <c r="D110" s="231">
        <v>2006</v>
      </c>
      <c r="E110" s="231">
        <v>2007</v>
      </c>
      <c r="F110" s="231">
        <v>2008</v>
      </c>
      <c r="G110" s="231">
        <v>2009</v>
      </c>
      <c r="H110" s="231">
        <v>2010</v>
      </c>
      <c r="I110" s="231">
        <v>2011</v>
      </c>
      <c r="J110" s="231">
        <v>2012</v>
      </c>
      <c r="K110" s="231">
        <v>2013</v>
      </c>
      <c r="L110" s="231">
        <v>2014</v>
      </c>
      <c r="M110" s="231">
        <v>2015</v>
      </c>
      <c r="N110" s="231">
        <v>2016</v>
      </c>
      <c r="O110" s="231">
        <v>2017</v>
      </c>
      <c r="P110" s="231">
        <v>2018</v>
      </c>
      <c r="Q110" s="231">
        <v>2019</v>
      </c>
      <c r="R110" s="231">
        <v>2020</v>
      </c>
      <c r="S110" s="231">
        <v>2021</v>
      </c>
      <c r="T110" s="231">
        <v>2022</v>
      </c>
      <c r="U110" s="231">
        <v>2023</v>
      </c>
      <c r="V110" s="231">
        <v>2024</v>
      </c>
      <c r="W110" s="231">
        <v>2025</v>
      </c>
      <c r="X110" s="231">
        <v>2026</v>
      </c>
      <c r="Y110" s="231">
        <v>2027</v>
      </c>
      <c r="Z110" s="231">
        <v>2028</v>
      </c>
      <c r="AA110" s="231">
        <v>2029</v>
      </c>
      <c r="AB110" s="231">
        <v>2030</v>
      </c>
      <c r="AC110" s="231">
        <v>2031</v>
      </c>
      <c r="AD110" s="231">
        <v>2032</v>
      </c>
      <c r="AE110" s="231">
        <v>2033</v>
      </c>
      <c r="AF110" s="231">
        <v>2034</v>
      </c>
      <c r="AG110" s="231">
        <v>2035</v>
      </c>
      <c r="AH110" s="231" t="s">
        <v>266</v>
      </c>
      <c r="AI110" s="231" t="s">
        <v>267</v>
      </c>
      <c r="AJ110" s="231" t="s">
        <v>264</v>
      </c>
      <c r="AK110" s="231" t="s">
        <v>265</v>
      </c>
    </row>
    <row r="111" spans="1:41" ht="13.5" thickBot="1">
      <c r="A111" s="107" t="str">
        <f>CONCATENATE($A$109,"_",B111)</f>
        <v>Maize_Production</v>
      </c>
      <c r="B111" s="1" t="s">
        <v>26</v>
      </c>
      <c r="C111" s="29">
        <v>65.006550000000004</v>
      </c>
      <c r="D111" s="29">
        <v>57.34581</v>
      </c>
      <c r="E111" s="29">
        <v>49.987439999999992</v>
      </c>
      <c r="F111" s="29">
        <v>65.927980000000019</v>
      </c>
      <c r="G111" s="29">
        <v>60.109920000000002</v>
      </c>
      <c r="H111" s="29">
        <v>59.944250000000011</v>
      </c>
      <c r="I111" s="29">
        <v>70.695809999999994</v>
      </c>
      <c r="J111" s="29">
        <v>59.529030000000006</v>
      </c>
      <c r="K111" s="29">
        <v>66.973089999999999</v>
      </c>
      <c r="L111" s="29">
        <v>77.736000000000004</v>
      </c>
      <c r="M111" s="29">
        <v>58.765980000000006</v>
      </c>
      <c r="N111" s="29">
        <v>60.203993194978203</v>
      </c>
      <c r="O111" s="29">
        <v>65.048540000000017</v>
      </c>
      <c r="P111" s="29">
        <v>69.308599999999998</v>
      </c>
      <c r="Q111" s="29">
        <v>70.416119999999992</v>
      </c>
      <c r="R111" s="29">
        <v>67.717280000000002</v>
      </c>
      <c r="S111" s="29">
        <v>73.501919999999998</v>
      </c>
      <c r="T111" s="29">
        <v>53.339759999999991</v>
      </c>
      <c r="U111" s="29">
        <v>62.973139999999987</v>
      </c>
      <c r="V111" s="29">
        <v>65.146701779611035</v>
      </c>
      <c r="W111" s="29">
        <v>64.983043551971321</v>
      </c>
      <c r="X111" s="29">
        <v>64.917106953227076</v>
      </c>
      <c r="Y111" s="29">
        <v>64.762291692745976</v>
      </c>
      <c r="Z111" s="29">
        <v>64.583510926193028</v>
      </c>
      <c r="AA111" s="29">
        <v>64.391058848295401</v>
      </c>
      <c r="AB111" s="29">
        <v>64.196113620212387</v>
      </c>
      <c r="AC111" s="29">
        <v>64.001498690446766</v>
      </c>
      <c r="AD111" s="29">
        <v>63.805214228232373</v>
      </c>
      <c r="AE111" s="29">
        <v>63.609617159038898</v>
      </c>
      <c r="AF111" s="29">
        <v>63.417530306962774</v>
      </c>
      <c r="AG111" s="29">
        <v>63.226955234377087</v>
      </c>
      <c r="AH111" s="27">
        <v>-7.5928394067963225</v>
      </c>
      <c r="AI111" s="27">
        <v>2.740421307840073</v>
      </c>
      <c r="AJ111" s="44">
        <v>-1.1755707204028597E-2</v>
      </c>
      <c r="AK111" s="44">
        <v>4.036301882413218E-3</v>
      </c>
    </row>
    <row r="112" spans="1:41" ht="13.5" thickBot="1">
      <c r="A112" s="107" t="str">
        <f t="shared" ref="A112:A124" si="6">CONCATENATE($A$109,"_",B112)</f>
        <v>Maize_Yield (t/ha)</v>
      </c>
      <c r="B112" s="1" t="s">
        <v>146</v>
      </c>
      <c r="C112" s="29">
        <v>6.9828561300613901</v>
      </c>
      <c r="D112" s="29">
        <v>6.4836867115978842</v>
      </c>
      <c r="E112" s="29">
        <v>5.8278011660862665</v>
      </c>
      <c r="F112" s="29">
        <v>7.1699191306655301</v>
      </c>
      <c r="G112" s="29">
        <v>6.9465538760227448</v>
      </c>
      <c r="H112" s="29">
        <v>7.1918888827567669</v>
      </c>
      <c r="I112" s="29">
        <v>7.6128655361196396</v>
      </c>
      <c r="J112" s="29">
        <v>6.0568506712194692</v>
      </c>
      <c r="K112" s="29">
        <v>6.8570438361634265</v>
      </c>
      <c r="L112" s="29">
        <v>8.1082857092194498</v>
      </c>
      <c r="M112" s="29">
        <v>6.4028132030964846</v>
      </c>
      <c r="N112" s="29">
        <v>7.0484676681747906</v>
      </c>
      <c r="O112" s="29">
        <v>7.8687908644977123</v>
      </c>
      <c r="P112" s="29">
        <v>8.3985381328718951</v>
      </c>
      <c r="Q112" s="29">
        <v>7.9023874560361973</v>
      </c>
      <c r="R112" s="29">
        <v>7.3175672974161641</v>
      </c>
      <c r="S112" s="29">
        <v>7.948714288495105</v>
      </c>
      <c r="T112" s="29">
        <v>6.0347833170413807</v>
      </c>
      <c r="U112" s="29">
        <v>7.512238241911354</v>
      </c>
      <c r="V112" s="29">
        <v>7.3651206606458821</v>
      </c>
      <c r="W112" s="29">
        <v>7.3662054147353668</v>
      </c>
      <c r="X112" s="29">
        <v>7.3745838205476018</v>
      </c>
      <c r="Y112" s="29">
        <v>7.3771834073932148</v>
      </c>
      <c r="Z112" s="29">
        <v>7.37797041334378</v>
      </c>
      <c r="AA112" s="29">
        <v>7.3792401620647885</v>
      </c>
      <c r="AB112" s="29">
        <v>7.3796441942781348</v>
      </c>
      <c r="AC112" s="29">
        <v>7.3801009175590249</v>
      </c>
      <c r="AD112" s="29">
        <v>7.3805432308157632</v>
      </c>
      <c r="AE112" s="29">
        <v>7.3811250853601127</v>
      </c>
      <c r="AF112" s="29">
        <v>7.381949320329066</v>
      </c>
      <c r="AG112" s="29">
        <v>7.3828062296959178</v>
      </c>
      <c r="AH112" s="27">
        <v>-3.6679332334575321E-2</v>
      </c>
      <c r="AI112" s="27">
        <v>0.41209215649637887</v>
      </c>
      <c r="AJ112" s="44">
        <v>-5.2467465078905203E-4</v>
      </c>
      <c r="AK112" s="44">
        <v>5.2351233663208152E-3</v>
      </c>
    </row>
    <row r="113" spans="1:41" ht="13.5" thickBot="1">
      <c r="A113" s="107" t="str">
        <f t="shared" si="6"/>
        <v>Maize_Imports</v>
      </c>
      <c r="B113" s="115" t="s">
        <v>4</v>
      </c>
      <c r="C113" s="142">
        <v>2.3038172079999999</v>
      </c>
      <c r="D113" s="142">
        <v>5.1181381320000003</v>
      </c>
      <c r="E113" s="142">
        <v>14.64957156</v>
      </c>
      <c r="F113" s="142">
        <v>3.4808613310000003</v>
      </c>
      <c r="G113" s="142">
        <v>2.1288835639999997</v>
      </c>
      <c r="H113" s="142">
        <v>7.2347625010000005</v>
      </c>
      <c r="I113" s="142">
        <v>6.1252460099999997</v>
      </c>
      <c r="J113" s="142">
        <v>10.526237225999999</v>
      </c>
      <c r="K113" s="142">
        <v>14.253475785000001</v>
      </c>
      <c r="L113" s="142">
        <v>9.3245089350000008</v>
      </c>
      <c r="M113" s="142">
        <v>13.195940556</v>
      </c>
      <c r="N113" s="142">
        <v>12.923303642999999</v>
      </c>
      <c r="O113" s="142">
        <v>17.187846278000002</v>
      </c>
      <c r="P113" s="142">
        <v>22.582513774999999</v>
      </c>
      <c r="Q113" s="142">
        <v>18.45462779</v>
      </c>
      <c r="R113" s="142">
        <v>14.520295892999997</v>
      </c>
      <c r="S113" s="142">
        <v>16.283899910999999</v>
      </c>
      <c r="T113" s="142">
        <v>26.101989394999997</v>
      </c>
      <c r="U113" s="142">
        <v>19.034687283999997</v>
      </c>
      <c r="V113" s="142">
        <v>19</v>
      </c>
      <c r="W113" s="142">
        <v>19.140874105623418</v>
      </c>
      <c r="X113" s="142">
        <v>19.366529845140789</v>
      </c>
      <c r="Y113" s="142">
        <v>19.606011254269792</v>
      </c>
      <c r="Z113" s="142">
        <v>19.776366881757202</v>
      </c>
      <c r="AA113" s="142">
        <v>19.897338628403524</v>
      </c>
      <c r="AB113" s="142">
        <v>19.994713162739508</v>
      </c>
      <c r="AC113" s="142">
        <v>20.100471542141946</v>
      </c>
      <c r="AD113" s="142">
        <v>20.214953345371566</v>
      </c>
      <c r="AE113" s="142">
        <v>20.327884812304422</v>
      </c>
      <c r="AF113" s="142">
        <v>20.430027013405741</v>
      </c>
      <c r="AG113" s="142">
        <v>20.538813704474013</v>
      </c>
      <c r="AH113" s="141">
        <v>10.010818244333333</v>
      </c>
      <c r="AI113" s="141">
        <v>-0.84007852185931853</v>
      </c>
      <c r="AJ113" s="152">
        <v>6.5196745013581678E-2</v>
      </c>
      <c r="AK113" s="152">
        <v>-3.6376986894672836E-3</v>
      </c>
    </row>
    <row r="114" spans="1:41" ht="13.5" thickBot="1">
      <c r="A114" s="107" t="str">
        <f t="shared" si="6"/>
        <v>Maize_Exports</v>
      </c>
      <c r="B114" s="115" t="s">
        <v>5</v>
      </c>
      <c r="C114" s="142">
        <v>1.8166929760000001</v>
      </c>
      <c r="D114" s="142">
        <v>1.8267968270000001</v>
      </c>
      <c r="E114" s="142">
        <v>1.3737203259999999</v>
      </c>
      <c r="F114" s="142">
        <v>2.7426633489999999</v>
      </c>
      <c r="G114" s="142">
        <v>2.452930968</v>
      </c>
      <c r="H114" s="142">
        <v>1.9430071100000001</v>
      </c>
      <c r="I114" s="142">
        <v>4.1950274299999997</v>
      </c>
      <c r="J114" s="142">
        <v>2.6931734679999999</v>
      </c>
      <c r="K114" s="142">
        <v>4.1714026899999999</v>
      </c>
      <c r="L114" s="142">
        <v>4.9441155259999992</v>
      </c>
      <c r="M114" s="142">
        <v>3.0588163320000001</v>
      </c>
      <c r="N114" s="142">
        <v>3.3091525699999997</v>
      </c>
      <c r="O114" s="142">
        <v>2.7692433460000001</v>
      </c>
      <c r="P114" s="142">
        <v>4.215818498</v>
      </c>
      <c r="Q114" s="142">
        <v>5.8664226639999999</v>
      </c>
      <c r="R114" s="142">
        <v>3.6725260480000004</v>
      </c>
      <c r="S114" s="142">
        <v>6.5625670129999989</v>
      </c>
      <c r="T114" s="142">
        <v>4.1708488679999993</v>
      </c>
      <c r="U114" s="142">
        <v>4.8344993289999998</v>
      </c>
      <c r="V114" s="142">
        <v>3</v>
      </c>
      <c r="W114" s="142">
        <v>4.7962376089082017</v>
      </c>
      <c r="X114" s="142">
        <v>4.7363631967244633</v>
      </c>
      <c r="Y114" s="142">
        <v>4.6758873140127788</v>
      </c>
      <c r="Z114" s="142">
        <v>4.6206713000577526</v>
      </c>
      <c r="AA114" s="142">
        <v>4.5690473712937862</v>
      </c>
      <c r="AB114" s="142">
        <v>4.5190856815428164</v>
      </c>
      <c r="AC114" s="142">
        <v>4.4685740571684267</v>
      </c>
      <c r="AD114" s="142">
        <v>4.4175177435358535</v>
      </c>
      <c r="AE114" s="142">
        <v>4.3305198876664397</v>
      </c>
      <c r="AF114" s="142">
        <v>4.2758297353109018</v>
      </c>
      <c r="AG114" s="142">
        <v>4.2162399795598047</v>
      </c>
      <c r="AH114" s="141">
        <v>6.555217099999977E-2</v>
      </c>
      <c r="AI114" s="141">
        <v>0.21445724722647164</v>
      </c>
      <c r="AJ114" s="152">
        <v>1.6530036936106285E-3</v>
      </c>
      <c r="AK114" s="152">
        <v>4.7570778522296742E-3</v>
      </c>
    </row>
    <row r="115" spans="1:41" ht="13.5" thickBot="1">
      <c r="A115" s="107" t="str">
        <f t="shared" si="6"/>
        <v>Maize_Domestic use</v>
      </c>
      <c r="B115" s="1" t="s">
        <v>130</v>
      </c>
      <c r="C115" s="29">
        <v>59.271124991103434</v>
      </c>
      <c r="D115" s="29">
        <v>61.978397464089767</v>
      </c>
      <c r="E115" s="29">
        <v>63.645242284604315</v>
      </c>
      <c r="F115" s="29">
        <v>63.287256699329717</v>
      </c>
      <c r="G115" s="29">
        <v>62.684027386348156</v>
      </c>
      <c r="H115" s="29">
        <v>65.845453332999114</v>
      </c>
      <c r="I115" s="29">
        <v>70.130888601441811</v>
      </c>
      <c r="J115" s="29">
        <v>74.178801919014376</v>
      </c>
      <c r="K115" s="29">
        <v>76.388153205624548</v>
      </c>
      <c r="L115" s="29">
        <v>76.095680638071386</v>
      </c>
      <c r="M115" s="29">
        <v>72.554529160100529</v>
      </c>
      <c r="N115" s="29">
        <v>66.938950422284677</v>
      </c>
      <c r="O115" s="29">
        <v>74.263875749165649</v>
      </c>
      <c r="P115" s="29">
        <v>82.667029410807174</v>
      </c>
      <c r="Q115" s="29">
        <v>85.016221390435646</v>
      </c>
      <c r="R115" s="29">
        <v>80.589244528574795</v>
      </c>
      <c r="S115" s="29">
        <v>82.352848761981164</v>
      </c>
      <c r="T115" s="29">
        <v>75.063895977766833</v>
      </c>
      <c r="U115" s="29">
        <v>76.681957086063733</v>
      </c>
      <c r="V115" s="29">
        <v>81.121550840682715</v>
      </c>
      <c r="W115" s="29">
        <v>79.488354483781265</v>
      </c>
      <c r="X115" s="29">
        <v>79.631107382540122</v>
      </c>
      <c r="Y115" s="29">
        <v>79.753345244472357</v>
      </c>
      <c r="Z115" s="29">
        <v>79.799117325364946</v>
      </c>
      <c r="AA115" s="29">
        <v>79.79089920170199</v>
      </c>
      <c r="AB115" s="29">
        <v>79.748650088779513</v>
      </c>
      <c r="AC115" s="29">
        <v>79.711650078121508</v>
      </c>
      <c r="AD115" s="29">
        <v>79.685796539977503</v>
      </c>
      <c r="AE115" s="29">
        <v>79.693812020643051</v>
      </c>
      <c r="AF115" s="29">
        <v>79.659004842685505</v>
      </c>
      <c r="AG115" s="29">
        <v>79.636068623646636</v>
      </c>
      <c r="AH115" s="27">
        <v>2.068256047267667</v>
      </c>
      <c r="AI115" s="27">
        <v>2.0136006554755426</v>
      </c>
      <c r="AJ115" s="44">
        <v>2.7042984036967253E-3</v>
      </c>
      <c r="AK115" s="44">
        <v>2.3309116951300002E-3</v>
      </c>
    </row>
    <row r="116" spans="1:41" s="99" customFormat="1" ht="13.5" thickBot="1">
      <c r="A116" s="107" t="str">
        <f t="shared" si="6"/>
        <v>Maize_of which food and industrial</v>
      </c>
      <c r="B116" s="2" t="s">
        <v>1</v>
      </c>
      <c r="C116" s="30">
        <v>10.703029304615788</v>
      </c>
      <c r="D116" s="30">
        <v>12.476959786545319</v>
      </c>
      <c r="E116" s="30">
        <v>12.051280856503556</v>
      </c>
      <c r="F116" s="30">
        <v>13.398882847848222</v>
      </c>
      <c r="G116" s="30">
        <v>12.163785005333182</v>
      </c>
      <c r="H116" s="30">
        <v>12.602210772468005</v>
      </c>
      <c r="I116" s="30">
        <v>12.626614670440116</v>
      </c>
      <c r="J116" s="30">
        <v>12.926921048320043</v>
      </c>
      <c r="K116" s="30">
        <v>11.520989221985726</v>
      </c>
      <c r="L116" s="30">
        <v>11.11004514196595</v>
      </c>
      <c r="M116" s="30">
        <v>11.847415849624586</v>
      </c>
      <c r="N116" s="30">
        <v>9.0615569821037099</v>
      </c>
      <c r="O116" s="30">
        <v>11.623499510014707</v>
      </c>
      <c r="P116" s="30">
        <v>11.815494265582334</v>
      </c>
      <c r="Q116" s="30">
        <v>10.556715531463619</v>
      </c>
      <c r="R116" s="30">
        <v>10.326760054376493</v>
      </c>
      <c r="S116" s="30">
        <v>10.881101574002006</v>
      </c>
      <c r="T116" s="30">
        <v>9.6026270542086394</v>
      </c>
      <c r="U116" s="30">
        <v>11.015554428668976</v>
      </c>
      <c r="V116" s="30">
        <v>16.154981067588555</v>
      </c>
      <c r="W116" s="30">
        <v>14.58587583826078</v>
      </c>
      <c r="X116" s="30">
        <v>14.82255017467067</v>
      </c>
      <c r="Y116" s="30">
        <v>15.101674527510784</v>
      </c>
      <c r="Z116" s="30">
        <v>15.554193015134949</v>
      </c>
      <c r="AA116" s="30">
        <v>15.938438506909836</v>
      </c>
      <c r="AB116" s="30">
        <v>16.408218850500283</v>
      </c>
      <c r="AC116" s="30">
        <v>16.831343786980021</v>
      </c>
      <c r="AD116" s="30">
        <v>17.256422415978545</v>
      </c>
      <c r="AE116" s="30">
        <v>17.71794291238394</v>
      </c>
      <c r="AF116" s="30">
        <v>18.17879551236804</v>
      </c>
      <c r="AG116" s="30">
        <v>18.80983845223826</v>
      </c>
      <c r="AH116" s="28">
        <v>0.40506904606481697</v>
      </c>
      <c r="AI116" s="28">
        <v>6.5521176020828715</v>
      </c>
      <c r="AJ116" s="45">
        <v>3.3660914497927763E-3</v>
      </c>
      <c r="AK116" s="45">
        <v>3.9697139215014055E-2</v>
      </c>
      <c r="AL116" s="97"/>
      <c r="AM116" s="97"/>
      <c r="AN116" s="97"/>
      <c r="AO116" s="97"/>
    </row>
    <row r="117" spans="1:41" s="99" customFormat="1" ht="13.5" thickBot="1">
      <c r="A117" s="107" t="str">
        <f t="shared" si="6"/>
        <v>Maize_of which feed</v>
      </c>
      <c r="B117" s="2" t="s">
        <v>2</v>
      </c>
      <c r="C117" s="30">
        <v>48.17</v>
      </c>
      <c r="D117" s="30">
        <v>48.955999999999996</v>
      </c>
      <c r="E117" s="30">
        <v>50.746999999999993</v>
      </c>
      <c r="F117" s="30">
        <v>47.845999999999997</v>
      </c>
      <c r="G117" s="30">
        <v>47.687090768997024</v>
      </c>
      <c r="H117" s="30">
        <v>49.980999999999995</v>
      </c>
      <c r="I117" s="30">
        <v>53.940000000000005</v>
      </c>
      <c r="J117" s="30">
        <v>57</v>
      </c>
      <c r="K117" s="30">
        <v>60.010000000000005</v>
      </c>
      <c r="L117" s="30">
        <v>59.706000000000003</v>
      </c>
      <c r="M117" s="30">
        <v>56.143000000000001</v>
      </c>
      <c r="N117" s="30">
        <v>52.800000000000004</v>
      </c>
      <c r="O117" s="30">
        <v>57.1</v>
      </c>
      <c r="P117" s="30">
        <v>65.2</v>
      </c>
      <c r="Q117" s="30">
        <v>68.099999999999994</v>
      </c>
      <c r="R117" s="30">
        <v>63.5</v>
      </c>
      <c r="S117" s="30">
        <v>64.599999999999994</v>
      </c>
      <c r="T117" s="30">
        <v>58</v>
      </c>
      <c r="U117" s="30">
        <v>58.9</v>
      </c>
      <c r="V117" s="30">
        <v>58.6</v>
      </c>
      <c r="W117" s="30">
        <v>58.629245403946911</v>
      </c>
      <c r="X117" s="30">
        <v>58.670864283449156</v>
      </c>
      <c r="Y117" s="30">
        <v>58.679960590840089</v>
      </c>
      <c r="Z117" s="30">
        <v>58.61129210036038</v>
      </c>
      <c r="AA117" s="30">
        <v>58.479638483355657</v>
      </c>
      <c r="AB117" s="30">
        <v>58.310978173731812</v>
      </c>
      <c r="AC117" s="30">
        <v>58.145397812253819</v>
      </c>
      <c r="AD117" s="30">
        <v>57.990572851580843</v>
      </c>
      <c r="AE117" s="30">
        <v>57.835323623016805</v>
      </c>
      <c r="AF117" s="30">
        <v>57.669429355456316</v>
      </c>
      <c r="AG117" s="30">
        <v>57.510514397794452</v>
      </c>
      <c r="AH117" s="28">
        <v>-0.40533333333333843</v>
      </c>
      <c r="AI117" s="28">
        <v>-0.98948560220554782</v>
      </c>
      <c r="AJ117" s="45">
        <v>-6.9024979527625879E-4</v>
      </c>
      <c r="AK117" s="45">
        <v>-1.549613022399865E-3</v>
      </c>
      <c r="AL117" s="97"/>
      <c r="AM117" s="97"/>
      <c r="AN117" s="97"/>
      <c r="AO117" s="97"/>
    </row>
    <row r="118" spans="1:41" s="99" customFormat="1" ht="13.5" thickBot="1">
      <c r="A118" s="107" t="str">
        <f t="shared" si="6"/>
        <v>Maize_of which bioenergy</v>
      </c>
      <c r="B118" s="2" t="s">
        <v>3</v>
      </c>
      <c r="C118" s="30">
        <v>0.39809568648764476</v>
      </c>
      <c r="D118" s="30">
        <v>0.5454376775444516</v>
      </c>
      <c r="E118" s="30">
        <v>0.84696142810076658</v>
      </c>
      <c r="F118" s="30">
        <v>2.0423738514814982</v>
      </c>
      <c r="G118" s="30">
        <v>2.8331516120179496</v>
      </c>
      <c r="H118" s="30">
        <v>3.2622425605311127</v>
      </c>
      <c r="I118" s="30">
        <v>3.5642739310016891</v>
      </c>
      <c r="J118" s="30">
        <v>4.2518808706943316</v>
      </c>
      <c r="K118" s="30">
        <v>4.8571639836388165</v>
      </c>
      <c r="L118" s="30">
        <v>5.279635496105433</v>
      </c>
      <c r="M118" s="30">
        <v>4.5641133104759426</v>
      </c>
      <c r="N118" s="30">
        <v>5.0773934401809617</v>
      </c>
      <c r="O118" s="30">
        <v>5.5403762391509419</v>
      </c>
      <c r="P118" s="30">
        <v>5.6515351452248384</v>
      </c>
      <c r="Q118" s="30">
        <v>6.3595058589720335</v>
      </c>
      <c r="R118" s="30">
        <v>6.7624844741983017</v>
      </c>
      <c r="S118" s="30">
        <v>6.8717471879791638</v>
      </c>
      <c r="T118" s="30">
        <v>7.461268923558193</v>
      </c>
      <c r="U118" s="30">
        <v>6.7664026573947584</v>
      </c>
      <c r="V118" s="30">
        <v>6.3665697730941595</v>
      </c>
      <c r="W118" s="30">
        <v>6.2732332415735739</v>
      </c>
      <c r="X118" s="30">
        <v>6.1376929244202971</v>
      </c>
      <c r="Y118" s="30">
        <v>5.9717101261214829</v>
      </c>
      <c r="Z118" s="30">
        <v>5.6336322098696163</v>
      </c>
      <c r="AA118" s="30">
        <v>5.372822211436497</v>
      </c>
      <c r="AB118" s="30">
        <v>5.0294530645474191</v>
      </c>
      <c r="AC118" s="30">
        <v>4.7349084788876681</v>
      </c>
      <c r="AD118" s="30">
        <v>4.4388012724181154</v>
      </c>
      <c r="AE118" s="30">
        <v>4.140545485242308</v>
      </c>
      <c r="AF118" s="30">
        <v>3.8107799748611471</v>
      </c>
      <c r="AG118" s="30">
        <v>3.3157157736139253</v>
      </c>
      <c r="AH118" s="28">
        <v>2.068520334536176</v>
      </c>
      <c r="AI118" s="28">
        <v>-3.549031344401778</v>
      </c>
      <c r="AJ118" s="45">
        <v>3.6507582147501834E-2</v>
      </c>
      <c r="AK118" s="45">
        <v>-6.4015984582574958E-2</v>
      </c>
      <c r="AL118" s="97"/>
      <c r="AM118" s="97"/>
      <c r="AN118" s="97"/>
      <c r="AO118" s="97"/>
    </row>
    <row r="119" spans="1:41" ht="13.5" thickBot="1">
      <c r="A119" s="107" t="str">
        <f t="shared" si="6"/>
        <v>Maize_Beginning stocks</v>
      </c>
      <c r="B119" s="2" t="s">
        <v>6</v>
      </c>
      <c r="C119" s="30">
        <v>7.2030755399999995</v>
      </c>
      <c r="D119" s="30">
        <v>13.425624780896577</v>
      </c>
      <c r="E119" s="30">
        <v>12.084378621806795</v>
      </c>
      <c r="F119" s="30">
        <v>11.702427571202485</v>
      </c>
      <c r="G119" s="30">
        <v>15.081348853872786</v>
      </c>
      <c r="H119" s="30">
        <v>12.183194063524644</v>
      </c>
      <c r="I119" s="30">
        <v>11.57374612152555</v>
      </c>
      <c r="J119" s="30">
        <v>14.068886100083734</v>
      </c>
      <c r="K119" s="30">
        <v>7.2521779390693766</v>
      </c>
      <c r="L119" s="30">
        <v>7.9191878284448221</v>
      </c>
      <c r="M119" s="30">
        <v>13.939900599373441</v>
      </c>
      <c r="N119" s="30">
        <v>10.288475663272905</v>
      </c>
      <c r="O119" s="30">
        <v>13.167669508966442</v>
      </c>
      <c r="P119" s="30">
        <v>18.370936691800811</v>
      </c>
      <c r="Q119" s="30">
        <v>23.379202557993644</v>
      </c>
      <c r="R119" s="30">
        <v>21.367306293558016</v>
      </c>
      <c r="S119" s="30">
        <v>19.343111609983236</v>
      </c>
      <c r="T119" s="30">
        <v>20.213515746002102</v>
      </c>
      <c r="U119" s="30">
        <v>20.420520295235253</v>
      </c>
      <c r="V119" s="30">
        <v>20.911891164171511</v>
      </c>
      <c r="W119" s="30">
        <v>20.937042103099802</v>
      </c>
      <c r="X119" s="30">
        <v>20.776367668005104</v>
      </c>
      <c r="Y119" s="30">
        <v>20.692533887108368</v>
      </c>
      <c r="Z119" s="30">
        <v>20.631604275638999</v>
      </c>
      <c r="AA119" s="30">
        <v>20.571693458166536</v>
      </c>
      <c r="AB119" s="30">
        <v>20.500144361869701</v>
      </c>
      <c r="AC119" s="30">
        <v>20.423235374499257</v>
      </c>
      <c r="AD119" s="30">
        <v>20.344981471798029</v>
      </c>
      <c r="AE119" s="30">
        <v>20.261834761888604</v>
      </c>
      <c r="AF119" s="30">
        <v>20.175004824922432</v>
      </c>
      <c r="AG119" s="30">
        <v>20.087727567294539</v>
      </c>
      <c r="AH119" s="28">
        <v>10.768558445936975</v>
      </c>
      <c r="AI119" s="28">
        <v>-0.42758150117508009</v>
      </c>
      <c r="AJ119" s="45">
        <v>7.7263191669576084E-2</v>
      </c>
      <c r="AK119" s="45">
        <v>-1.9129254275955798E-3</v>
      </c>
    </row>
    <row r="120" spans="1:41" ht="13.5" thickBot="1">
      <c r="A120" s="107" t="str">
        <f t="shared" si="6"/>
        <v>Maize_Ending stocks</v>
      </c>
      <c r="B120" s="2" t="s">
        <v>7</v>
      </c>
      <c r="C120" s="30">
        <v>13.425624780896577</v>
      </c>
      <c r="D120" s="30">
        <v>12.084378621806795</v>
      </c>
      <c r="E120" s="30">
        <v>11.702427571202485</v>
      </c>
      <c r="F120" s="30">
        <v>15.081348853872786</v>
      </c>
      <c r="G120" s="30">
        <v>12.183194063524644</v>
      </c>
      <c r="H120" s="30">
        <v>11.57374612152555</v>
      </c>
      <c r="I120" s="30">
        <v>14.068886100083734</v>
      </c>
      <c r="J120" s="30">
        <v>7.2521779390693766</v>
      </c>
      <c r="K120" s="30">
        <v>7.9191878284448221</v>
      </c>
      <c r="L120" s="30">
        <v>13.939900599373441</v>
      </c>
      <c r="M120" s="30">
        <v>10.288475663272905</v>
      </c>
      <c r="N120" s="30">
        <v>13.167669508966442</v>
      </c>
      <c r="O120" s="30">
        <v>18.370936691800811</v>
      </c>
      <c r="P120" s="30">
        <v>23.379202557993644</v>
      </c>
      <c r="Q120" s="30">
        <v>21.367306293558016</v>
      </c>
      <c r="R120" s="30">
        <v>19.343111609983236</v>
      </c>
      <c r="S120" s="30">
        <v>20.213515746002102</v>
      </c>
      <c r="T120" s="30">
        <v>20.420520295235253</v>
      </c>
      <c r="U120" s="30">
        <v>20.911891164171511</v>
      </c>
      <c r="V120" s="30">
        <v>20.937042103099802</v>
      </c>
      <c r="W120" s="30">
        <v>20.776367668005104</v>
      </c>
      <c r="X120" s="30">
        <v>20.692533887108368</v>
      </c>
      <c r="Y120" s="30">
        <v>20.631604275638999</v>
      </c>
      <c r="Z120" s="30">
        <v>20.571693458166536</v>
      </c>
      <c r="AA120" s="30">
        <v>20.500144361869701</v>
      </c>
      <c r="AB120" s="30">
        <v>20.423235374499257</v>
      </c>
      <c r="AC120" s="30">
        <v>20.344981471798029</v>
      </c>
      <c r="AD120" s="30">
        <v>20.261834761888604</v>
      </c>
      <c r="AE120" s="30">
        <v>20.175004824922432</v>
      </c>
      <c r="AF120" s="30">
        <v>20.087727567294539</v>
      </c>
      <c r="AG120" s="30">
        <v>20.001187902939186</v>
      </c>
      <c r="AH120" s="28">
        <v>11.052729065206311</v>
      </c>
      <c r="AI120" s="28">
        <v>-0.75529661789633806</v>
      </c>
      <c r="AJ120" s="45">
        <v>7.8999878199093987E-2</v>
      </c>
      <c r="AK120" s="45">
        <v>-3.3640595518366068E-3</v>
      </c>
    </row>
    <row r="121" spans="1:41" s="99" customFormat="1" ht="13.5" thickBot="1">
      <c r="A121" s="107" t="str">
        <f t="shared" si="6"/>
        <v>Maize_of which intervention</v>
      </c>
      <c r="B121" s="2" t="s">
        <v>8</v>
      </c>
      <c r="C121" s="30">
        <v>5.6120000000000001</v>
      </c>
      <c r="D121" s="30">
        <v>2.2000000000000002</v>
      </c>
      <c r="E121" s="30">
        <v>0</v>
      </c>
      <c r="F121" s="30">
        <v>0.56887300000000007</v>
      </c>
      <c r="G121" s="30">
        <v>0.21462999999999999</v>
      </c>
      <c r="H121" s="30">
        <v>0</v>
      </c>
      <c r="I121" s="30">
        <v>0</v>
      </c>
      <c r="J121" s="30">
        <v>0</v>
      </c>
      <c r="K121" s="30">
        <v>0</v>
      </c>
      <c r="L121" s="30">
        <v>0</v>
      </c>
      <c r="M121" s="30">
        <v>0</v>
      </c>
      <c r="N121" s="30">
        <v>0</v>
      </c>
      <c r="O121" s="30">
        <v>0</v>
      </c>
      <c r="P121" s="30">
        <v>0</v>
      </c>
      <c r="Q121" s="30">
        <v>0</v>
      </c>
      <c r="R121" s="30">
        <v>0</v>
      </c>
      <c r="S121" s="30">
        <v>0</v>
      </c>
      <c r="T121" s="30">
        <v>0</v>
      </c>
      <c r="U121" s="30">
        <v>0</v>
      </c>
      <c r="V121" s="30">
        <v>0</v>
      </c>
      <c r="W121" s="30">
        <v>0</v>
      </c>
      <c r="X121" s="30">
        <v>0</v>
      </c>
      <c r="Y121" s="30">
        <v>0</v>
      </c>
      <c r="Z121" s="30">
        <v>0</v>
      </c>
      <c r="AA121" s="30">
        <v>0</v>
      </c>
      <c r="AB121" s="30">
        <v>0</v>
      </c>
      <c r="AC121" s="30">
        <v>0</v>
      </c>
      <c r="AD121" s="30">
        <v>0</v>
      </c>
      <c r="AE121" s="30">
        <v>0</v>
      </c>
      <c r="AF121" s="30">
        <v>0</v>
      </c>
      <c r="AG121" s="30">
        <v>0</v>
      </c>
      <c r="AH121" s="28">
        <v>0</v>
      </c>
      <c r="AI121" s="28">
        <v>0</v>
      </c>
      <c r="AJ121" s="45"/>
      <c r="AK121" s="45"/>
      <c r="AL121" s="97"/>
      <c r="AM121" s="97"/>
      <c r="AN121" s="97"/>
      <c r="AO121" s="97"/>
    </row>
    <row r="122" spans="1:41" ht="13.5" thickBot="1">
      <c r="A122" s="107" t="str">
        <f t="shared" si="6"/>
        <v>Maize_EU price in EUR/t</v>
      </c>
      <c r="B122" s="2" t="s">
        <v>78</v>
      </c>
      <c r="C122" s="23">
        <v>123.77499999999999</v>
      </c>
      <c r="D122" s="23">
        <v>154.38333333333333</v>
      </c>
      <c r="E122" s="23">
        <v>208.11666666666665</v>
      </c>
      <c r="F122" s="23">
        <v>143.2416666666667</v>
      </c>
      <c r="G122" s="23">
        <v>132.21666666666667</v>
      </c>
      <c r="H122" s="23">
        <v>213.9666666666667</v>
      </c>
      <c r="I122" s="23">
        <v>206.35</v>
      </c>
      <c r="J122" s="23">
        <v>236.20833333333334</v>
      </c>
      <c r="K122" s="23">
        <v>178.93198333333333</v>
      </c>
      <c r="L122" s="23">
        <v>153.75338888888891</v>
      </c>
      <c r="M122" s="23">
        <v>158.59725694444441</v>
      </c>
      <c r="N122" s="23">
        <v>166.13289393939397</v>
      </c>
      <c r="O122" s="23">
        <v>154.25701388888888</v>
      </c>
      <c r="P122" s="23">
        <v>176.87274074074077</v>
      </c>
      <c r="Q122" s="23">
        <v>166.57459090909089</v>
      </c>
      <c r="R122" s="23">
        <v>230.13018336240907</v>
      </c>
      <c r="S122" s="23">
        <v>272.45703653585917</v>
      </c>
      <c r="T122" s="23">
        <v>298.82179047619047</v>
      </c>
      <c r="U122" s="23">
        <v>225.911</v>
      </c>
      <c r="V122" s="23">
        <v>204.40795847648934</v>
      </c>
      <c r="W122" s="23">
        <v>200.10538448651701</v>
      </c>
      <c r="X122" s="23">
        <v>205.14773001013384</v>
      </c>
      <c r="Y122" s="23">
        <v>208.53780558508532</v>
      </c>
      <c r="Z122" s="23">
        <v>212.85532155025834</v>
      </c>
      <c r="AA122" s="23">
        <v>215.8388532926646</v>
      </c>
      <c r="AB122" s="23">
        <v>218.15416929993768</v>
      </c>
      <c r="AC122" s="23">
        <v>220.63098270131331</v>
      </c>
      <c r="AD122" s="23">
        <v>223.47730836550875</v>
      </c>
      <c r="AE122" s="23">
        <v>225.85667339743864</v>
      </c>
      <c r="AF122" s="23">
        <v>228.86701493419596</v>
      </c>
      <c r="AG122" s="23">
        <v>231.72893871134505</v>
      </c>
      <c r="AH122" s="28">
        <v>53.415681132374743</v>
      </c>
      <c r="AI122" s="28">
        <v>-11.317977606214896</v>
      </c>
      <c r="AJ122" s="45">
        <v>2.5127830726238615E-2</v>
      </c>
      <c r="AK122" s="45">
        <v>-4.3257238064046133E-3</v>
      </c>
    </row>
    <row r="123" spans="1:41" ht="13.5" thickBot="1">
      <c r="A123" s="107" t="str">
        <f t="shared" si="6"/>
        <v>Maize_World price in EUR/t</v>
      </c>
      <c r="B123" s="2" t="s">
        <v>43</v>
      </c>
      <c r="C123" s="23">
        <v>84.775198692334087</v>
      </c>
      <c r="D123" s="23">
        <v>123.40964091250213</v>
      </c>
      <c r="E123" s="23">
        <v>158.57678402389919</v>
      </c>
      <c r="F123" s="23">
        <v>117.63478269955695</v>
      </c>
      <c r="G123" s="23">
        <v>116.2317487250352</v>
      </c>
      <c r="H123" s="23">
        <v>207.54811857547543</v>
      </c>
      <c r="I123" s="23">
        <v>204.7587373126569</v>
      </c>
      <c r="J123" s="23">
        <v>233.11071036591454</v>
      </c>
      <c r="K123" s="23">
        <v>152.89680136631284</v>
      </c>
      <c r="L123" s="23">
        <v>129.1041767273808</v>
      </c>
      <c r="M123" s="23">
        <v>148.22991362612299</v>
      </c>
      <c r="N123" s="23">
        <v>140.4928743749951</v>
      </c>
      <c r="O123" s="23">
        <v>141.78513672958638</v>
      </c>
      <c r="P123" s="23">
        <v>142.86494405275604</v>
      </c>
      <c r="Q123" s="23">
        <v>141.46190787318594</v>
      </c>
      <c r="R123" s="23">
        <v>209.20925760219004</v>
      </c>
      <c r="S123" s="23">
        <v>248.13937753721234</v>
      </c>
      <c r="T123" s="23">
        <v>272.647619047619</v>
      </c>
      <c r="U123" s="23">
        <v>206.49999999999997</v>
      </c>
      <c r="V123" s="23">
        <v>187.18677516162026</v>
      </c>
      <c r="W123" s="23">
        <v>183.5349429851656</v>
      </c>
      <c r="X123" s="23">
        <v>188.37428482670293</v>
      </c>
      <c r="Y123" s="23">
        <v>191.6948152735045</v>
      </c>
      <c r="Z123" s="23">
        <v>195.94729428290319</v>
      </c>
      <c r="AA123" s="23">
        <v>199.03294721717145</v>
      </c>
      <c r="AB123" s="23">
        <v>201.536086803415</v>
      </c>
      <c r="AC123" s="23">
        <v>203.81128440937826</v>
      </c>
      <c r="AD123" s="23">
        <v>206.418732505972</v>
      </c>
      <c r="AE123" s="23">
        <v>208.59617158355437</v>
      </c>
      <c r="AF123" s="23">
        <v>211.36725077502214</v>
      </c>
      <c r="AG123" s="23">
        <v>213.9941894270894</v>
      </c>
      <c r="AH123" s="28">
        <v>50.40756858321032</v>
      </c>
      <c r="AI123" s="28">
        <v>-8.1172753093236736</v>
      </c>
      <c r="AJ123" s="45">
        <v>2.6074944086446693E-2</v>
      </c>
      <c r="AK123" s="45">
        <v>-3.3788684445453798E-3</v>
      </c>
    </row>
    <row r="124" spans="1:41" ht="13.5" thickBot="1">
      <c r="A124" s="107" t="str">
        <f t="shared" si="6"/>
        <v>Maize_World price in USD/t</v>
      </c>
      <c r="B124" s="14" t="s">
        <v>44</v>
      </c>
      <c r="C124" s="33">
        <v>105.468</v>
      </c>
      <c r="D124" s="33">
        <v>154.953</v>
      </c>
      <c r="E124" s="33">
        <v>217.32599999999999</v>
      </c>
      <c r="F124" s="33">
        <v>173.012</v>
      </c>
      <c r="G124" s="33">
        <v>162.11799999999999</v>
      </c>
      <c r="H124" s="33">
        <v>275.14999999999998</v>
      </c>
      <c r="I124" s="33">
        <v>285.01499999999999</v>
      </c>
      <c r="J124" s="33">
        <v>299.49799999999999</v>
      </c>
      <c r="K124" s="33">
        <v>203.065</v>
      </c>
      <c r="L124" s="33">
        <v>171.51499999999999</v>
      </c>
      <c r="M124" s="33">
        <v>164.46299999999999</v>
      </c>
      <c r="N124" s="33">
        <v>155.512</v>
      </c>
      <c r="O124" s="33">
        <v>160.172</v>
      </c>
      <c r="P124" s="33">
        <v>168.71700000000001</v>
      </c>
      <c r="Q124" s="33">
        <v>158.363</v>
      </c>
      <c r="R124" s="33">
        <v>238.958</v>
      </c>
      <c r="S124" s="33">
        <v>293.39999999999998</v>
      </c>
      <c r="T124" s="33">
        <v>286.27999999999997</v>
      </c>
      <c r="U124" s="33">
        <v>223.02</v>
      </c>
      <c r="V124" s="33">
        <v>204.0335849261661</v>
      </c>
      <c r="W124" s="33">
        <v>201.88843728368218</v>
      </c>
      <c r="X124" s="33">
        <v>207.21171330937324</v>
      </c>
      <c r="Y124" s="33">
        <v>212.0511445367699</v>
      </c>
      <c r="Z124" s="33">
        <v>217.13802133651106</v>
      </c>
      <c r="AA124" s="33">
        <v>220.82632890521677</v>
      </c>
      <c r="AB124" s="33">
        <v>223.87202498176021</v>
      </c>
      <c r="AC124" s="33">
        <v>226.66818746187238</v>
      </c>
      <c r="AD124" s="33">
        <v>229.80079467929059</v>
      </c>
      <c r="AE124" s="33">
        <v>232.42826179290668</v>
      </c>
      <c r="AF124" s="33">
        <v>235.63716118992758</v>
      </c>
      <c r="AG124" s="33">
        <v>238.6416891586515</v>
      </c>
      <c r="AH124" s="28">
        <v>13.085194975388674</v>
      </c>
      <c r="AI124" s="28">
        <v>0.86382751659616019</v>
      </c>
      <c r="AJ124" s="45">
        <v>5.6763840422395621E-3</v>
      </c>
      <c r="AK124" s="45">
        <v>3.2972117088370112E-4</v>
      </c>
    </row>
    <row r="125" spans="1:41" ht="13" thickBot="1">
      <c r="B125" s="59" t="s">
        <v>289</v>
      </c>
      <c r="C125" s="59"/>
      <c r="D125" s="59"/>
      <c r="E125" s="59"/>
      <c r="F125" s="59"/>
      <c r="G125" s="59"/>
      <c r="H125" s="59"/>
      <c r="I125" s="59"/>
      <c r="J125" s="59"/>
      <c r="K125" s="59"/>
      <c r="L125" s="59"/>
      <c r="M125" s="59"/>
      <c r="N125" s="59"/>
      <c r="O125" s="59"/>
      <c r="P125" s="59"/>
      <c r="Q125" s="59"/>
      <c r="R125" s="59"/>
      <c r="S125" s="59"/>
      <c r="T125" s="59"/>
      <c r="U125" s="59"/>
      <c r="V125" s="64"/>
      <c r="W125" s="64"/>
      <c r="X125" s="64"/>
      <c r="Y125" s="64"/>
      <c r="Z125" s="64"/>
      <c r="AA125" s="64"/>
      <c r="AB125" s="64"/>
      <c r="AC125" s="64"/>
      <c r="AD125" s="64"/>
      <c r="AE125" s="64"/>
      <c r="AF125" s="64"/>
      <c r="AG125" s="64"/>
      <c r="AH125" s="155"/>
      <c r="AI125" s="155"/>
      <c r="AJ125" s="56"/>
      <c r="AK125" s="56"/>
    </row>
    <row r="126" spans="1:41" ht="13" thickBot="1">
      <c r="B126" s="59"/>
      <c r="C126" s="59"/>
      <c r="D126" s="59"/>
      <c r="E126" s="59"/>
      <c r="F126" s="59"/>
      <c r="G126" s="59"/>
      <c r="H126" s="59"/>
      <c r="I126" s="59"/>
      <c r="J126" s="59"/>
      <c r="K126" s="59"/>
      <c r="L126" s="59"/>
      <c r="M126" s="59"/>
      <c r="N126" s="59"/>
      <c r="O126" s="59"/>
      <c r="P126" s="59"/>
      <c r="Q126" s="59"/>
      <c r="R126" s="59"/>
      <c r="S126" s="59"/>
      <c r="T126" s="59"/>
      <c r="U126" s="59"/>
      <c r="V126" s="64"/>
      <c r="W126" s="64"/>
      <c r="X126" s="64"/>
      <c r="Y126" s="64"/>
      <c r="Z126" s="64"/>
      <c r="AA126" s="64"/>
      <c r="AB126" s="64"/>
      <c r="AC126" s="64"/>
      <c r="AD126" s="64"/>
      <c r="AE126" s="64"/>
      <c r="AF126" s="64"/>
      <c r="AG126" s="64"/>
      <c r="AH126" s="155"/>
      <c r="AI126" s="155"/>
      <c r="AJ126" s="56"/>
      <c r="AK126" s="56"/>
    </row>
    <row r="127" spans="1:41" ht="14" thickBot="1">
      <c r="A127" t="s">
        <v>179</v>
      </c>
      <c r="B127" s="69" t="s">
        <v>227</v>
      </c>
      <c r="C127" s="75"/>
      <c r="D127" s="75"/>
      <c r="E127" s="75"/>
      <c r="F127" s="75"/>
      <c r="G127" s="75"/>
      <c r="H127" s="75"/>
      <c r="I127" s="75"/>
      <c r="J127" s="75"/>
      <c r="K127" s="75"/>
      <c r="L127" s="75"/>
      <c r="M127" s="75"/>
      <c r="N127" s="75"/>
      <c r="O127" s="75"/>
      <c r="P127" s="75"/>
      <c r="Q127" s="75"/>
      <c r="R127" s="75"/>
      <c r="S127" s="75"/>
      <c r="T127" s="75"/>
      <c r="U127" s="75"/>
      <c r="V127" s="76"/>
      <c r="W127" s="76"/>
      <c r="X127" s="76"/>
      <c r="Y127" s="76"/>
      <c r="Z127" s="76"/>
      <c r="AA127" s="76"/>
      <c r="AB127" s="76"/>
      <c r="AC127" s="76"/>
      <c r="AD127" s="76"/>
      <c r="AE127" s="76"/>
      <c r="AF127" s="76"/>
      <c r="AG127" s="76"/>
      <c r="AH127" s="233" t="s">
        <v>105</v>
      </c>
      <c r="AI127" s="234"/>
      <c r="AJ127" s="235" t="s">
        <v>269</v>
      </c>
      <c r="AK127" s="236"/>
    </row>
    <row r="128" spans="1:41" ht="13" thickBot="1">
      <c r="B128" s="10"/>
      <c r="C128" s="231">
        <v>2005</v>
      </c>
      <c r="D128" s="231">
        <v>2006</v>
      </c>
      <c r="E128" s="231">
        <v>2007</v>
      </c>
      <c r="F128" s="231">
        <v>2008</v>
      </c>
      <c r="G128" s="231">
        <v>2009</v>
      </c>
      <c r="H128" s="231">
        <v>2010</v>
      </c>
      <c r="I128" s="231">
        <v>2011</v>
      </c>
      <c r="J128" s="231">
        <v>2012</v>
      </c>
      <c r="K128" s="231">
        <v>2013</v>
      </c>
      <c r="L128" s="231">
        <v>2014</v>
      </c>
      <c r="M128" s="231">
        <v>2015</v>
      </c>
      <c r="N128" s="231">
        <v>2016</v>
      </c>
      <c r="O128" s="231">
        <v>2017</v>
      </c>
      <c r="P128" s="231">
        <v>2018</v>
      </c>
      <c r="Q128" s="231">
        <v>2019</v>
      </c>
      <c r="R128" s="231">
        <v>2020</v>
      </c>
      <c r="S128" s="231">
        <v>2021</v>
      </c>
      <c r="T128" s="231">
        <v>2022</v>
      </c>
      <c r="U128" s="231">
        <v>2023</v>
      </c>
      <c r="V128" s="231">
        <v>2024</v>
      </c>
      <c r="W128" s="231">
        <v>2025</v>
      </c>
      <c r="X128" s="231">
        <v>2026</v>
      </c>
      <c r="Y128" s="231">
        <v>2027</v>
      </c>
      <c r="Z128" s="231">
        <v>2028</v>
      </c>
      <c r="AA128" s="231">
        <v>2029</v>
      </c>
      <c r="AB128" s="231">
        <v>2030</v>
      </c>
      <c r="AC128" s="231">
        <v>2031</v>
      </c>
      <c r="AD128" s="231">
        <v>2032</v>
      </c>
      <c r="AE128" s="231">
        <v>2033</v>
      </c>
      <c r="AF128" s="231">
        <v>2034</v>
      </c>
      <c r="AG128" s="231">
        <v>2035</v>
      </c>
      <c r="AH128" s="231" t="s">
        <v>266</v>
      </c>
      <c r="AI128" s="231" t="s">
        <v>267</v>
      </c>
      <c r="AJ128" s="231" t="s">
        <v>264</v>
      </c>
      <c r="AK128" s="231" t="s">
        <v>265</v>
      </c>
    </row>
    <row r="129" spans="1:41" ht="13.5" thickBot="1">
      <c r="A129" s="107" t="str">
        <f>CONCATENATE($A$127,"_",B129)</f>
        <v>Other cereals_Production</v>
      </c>
      <c r="B129" s="1" t="s">
        <v>26</v>
      </c>
      <c r="C129" s="29">
        <v>31.404910000000015</v>
      </c>
      <c r="D129" s="29">
        <v>27.719330000000028</v>
      </c>
      <c r="E129" s="29">
        <v>31.512773036537133</v>
      </c>
      <c r="F129" s="29">
        <v>33.905150000000006</v>
      </c>
      <c r="G129" s="29">
        <v>35.493049999999982</v>
      </c>
      <c r="H129" s="29">
        <v>30.061019999999953</v>
      </c>
      <c r="I129" s="29">
        <v>29.287629999999975</v>
      </c>
      <c r="J129" s="29">
        <v>31.614789999999985</v>
      </c>
      <c r="K129" s="29">
        <v>34.030649999999994</v>
      </c>
      <c r="L129" s="29">
        <v>33.972130000000021</v>
      </c>
      <c r="M129" s="29">
        <v>31.367409999999982</v>
      </c>
      <c r="N129" s="29">
        <v>30.868268777541047</v>
      </c>
      <c r="O129" s="29">
        <v>31.152907925799468</v>
      </c>
      <c r="P129" s="29">
        <v>27.540426670128475</v>
      </c>
      <c r="Q129" s="29">
        <v>31.527213119161388</v>
      </c>
      <c r="R129" s="29">
        <v>34.460244216727283</v>
      </c>
      <c r="S129" s="29">
        <v>31.75499959490795</v>
      </c>
      <c r="T129" s="29">
        <v>29.525170108318356</v>
      </c>
      <c r="U129" s="29">
        <v>27.816426175806416</v>
      </c>
      <c r="V129" s="29">
        <v>29.032049854261896</v>
      </c>
      <c r="W129" s="29">
        <v>29.024936721774246</v>
      </c>
      <c r="X129" s="29">
        <v>29.043866427190022</v>
      </c>
      <c r="Y129" s="29">
        <v>29.059804731104268</v>
      </c>
      <c r="Z129" s="29">
        <v>29.068362485476044</v>
      </c>
      <c r="AA129" s="29">
        <v>29.086544015113926</v>
      </c>
      <c r="AB129" s="29">
        <v>29.118498014498414</v>
      </c>
      <c r="AC129" s="29">
        <v>29.15807602683396</v>
      </c>
      <c r="AD129" s="29">
        <v>29.20093046510954</v>
      </c>
      <c r="AE129" s="29">
        <v>29.242205932643849</v>
      </c>
      <c r="AF129" s="29">
        <v>29.283526779070431</v>
      </c>
      <c r="AG129" s="29">
        <v>29.324481645222086</v>
      </c>
      <c r="AH129" s="27">
        <v>-4.4146412872044429</v>
      </c>
      <c r="AI129" s="27">
        <v>0.53326626575985969</v>
      </c>
      <c r="AJ129" s="44">
        <v>-1.4164323233877524E-2</v>
      </c>
      <c r="AK129" s="44">
        <v>1.6697924724948798E-3</v>
      </c>
    </row>
    <row r="130" spans="1:41" ht="13.5" thickBot="1">
      <c r="A130" s="107" t="str">
        <f t="shared" ref="A130:A138" si="7">CONCATENATE($A$127,"_",B130)</f>
        <v>Other cereals_Yield (t/ha)</v>
      </c>
      <c r="B130" s="1" t="s">
        <v>146</v>
      </c>
      <c r="C130" s="29">
        <v>3.1783458445464636</v>
      </c>
      <c r="D130" s="29">
        <v>2.8385798049758582</v>
      </c>
      <c r="E130" s="29">
        <v>3.1315219236250864</v>
      </c>
      <c r="F130" s="29">
        <v>3.3017839584940853</v>
      </c>
      <c r="G130" s="29">
        <v>3.426558810297522</v>
      </c>
      <c r="H130" s="29">
        <v>3.2615604615938736</v>
      </c>
      <c r="I130" s="29">
        <v>3.1863923833728403</v>
      </c>
      <c r="J130" s="29">
        <v>3.3979600281597775</v>
      </c>
      <c r="K130" s="29">
        <v>3.5947591251053677</v>
      </c>
      <c r="L130" s="29">
        <v>3.776520416425039</v>
      </c>
      <c r="M130" s="29">
        <v>3.5357628362182751</v>
      </c>
      <c r="N130" s="29">
        <v>3.540702442446428</v>
      </c>
      <c r="O130" s="29">
        <v>3.5684234797299776</v>
      </c>
      <c r="P130" s="29">
        <v>3.1422271210991992</v>
      </c>
      <c r="Q130" s="29">
        <v>3.5107551428992925</v>
      </c>
      <c r="R130" s="29">
        <v>3.9264056052295886</v>
      </c>
      <c r="S130" s="29">
        <v>3.720706631853361</v>
      </c>
      <c r="T130" s="29">
        <v>3.7988962820977106</v>
      </c>
      <c r="U130" s="29">
        <v>3.6123779099266256</v>
      </c>
      <c r="V130" s="29">
        <v>3.760600609732319</v>
      </c>
      <c r="W130" s="29">
        <v>3.7614538185962765</v>
      </c>
      <c r="X130" s="29">
        <v>3.7666414298547153</v>
      </c>
      <c r="Y130" s="29">
        <v>3.7759330179022732</v>
      </c>
      <c r="Z130" s="29">
        <v>3.7836325067252963</v>
      </c>
      <c r="AA130" s="29">
        <v>3.7920350352633365</v>
      </c>
      <c r="AB130" s="29">
        <v>3.7998459308761707</v>
      </c>
      <c r="AC130" s="29">
        <v>3.8079519085636262</v>
      </c>
      <c r="AD130" s="29">
        <v>3.8160881761429581</v>
      </c>
      <c r="AE130" s="29">
        <v>3.8240942327024379</v>
      </c>
      <c r="AF130" s="29">
        <v>3.8321683442976395</v>
      </c>
      <c r="AG130" s="29">
        <v>3.8403214146051465</v>
      </c>
      <c r="AH130" s="27">
        <v>0.13421174402215641</v>
      </c>
      <c r="AI130" s="27">
        <v>0.1163631473529283</v>
      </c>
      <c r="AJ130" s="44">
        <v>3.6773006658448537E-3</v>
      </c>
      <c r="AK130" s="44">
        <v>2.8010895494972043E-3</v>
      </c>
    </row>
    <row r="131" spans="1:41" ht="13.5" thickBot="1">
      <c r="A131" s="107" t="str">
        <f t="shared" si="7"/>
        <v>Other cereals_Imports</v>
      </c>
      <c r="B131" s="115" t="s">
        <v>4</v>
      </c>
      <c r="C131" s="142">
        <v>0.22691363000000001</v>
      </c>
      <c r="D131" s="142">
        <v>0.85794168300000007</v>
      </c>
      <c r="E131" s="142">
        <v>6.032101967</v>
      </c>
      <c r="F131" s="142">
        <v>0.57510602199999994</v>
      </c>
      <c r="G131" s="142">
        <v>0.195100523</v>
      </c>
      <c r="H131" s="142">
        <v>1.134625467</v>
      </c>
      <c r="I131" s="142">
        <v>0.52934341600000001</v>
      </c>
      <c r="J131" s="142">
        <v>0.55558693399999992</v>
      </c>
      <c r="K131" s="142">
        <v>0.44842749100000001</v>
      </c>
      <c r="L131" s="142">
        <v>0.44904999799999995</v>
      </c>
      <c r="M131" s="142">
        <v>0.413521794</v>
      </c>
      <c r="N131" s="142">
        <v>0.36911003900000006</v>
      </c>
      <c r="O131" s="142">
        <v>0.68994434099999991</v>
      </c>
      <c r="P131" s="142">
        <v>1.2261958949999998</v>
      </c>
      <c r="Q131" s="142">
        <v>0.36645152600000003</v>
      </c>
      <c r="R131" s="142">
        <v>0.32941406600000001</v>
      </c>
      <c r="S131" s="142">
        <v>0.73866490299999998</v>
      </c>
      <c r="T131" s="142">
        <v>0.46212531099999993</v>
      </c>
      <c r="U131" s="142">
        <v>0.45218504800000003</v>
      </c>
      <c r="V131" s="142">
        <v>0.45782589066666662</v>
      </c>
      <c r="W131" s="142">
        <v>0.32541826155502901</v>
      </c>
      <c r="X131" s="142">
        <v>0.33087046521572239</v>
      </c>
      <c r="Y131" s="142">
        <v>0.30701533555555816</v>
      </c>
      <c r="Z131" s="142">
        <v>0.29749172883804537</v>
      </c>
      <c r="AA131" s="142">
        <v>0.29050855478248694</v>
      </c>
      <c r="AB131" s="142">
        <v>0.29092553066477117</v>
      </c>
      <c r="AC131" s="142">
        <v>0.29535899263421084</v>
      </c>
      <c r="AD131" s="142">
        <v>0.29829269633578526</v>
      </c>
      <c r="AE131" s="142">
        <v>0.30204181568987348</v>
      </c>
      <c r="AF131" s="142">
        <v>0.30378299243252216</v>
      </c>
      <c r="AG131" s="142">
        <v>0.30558800607634112</v>
      </c>
      <c r="AH131" s="141">
        <v>-2.6976057777777784E-2</v>
      </c>
      <c r="AI131" s="141">
        <v>-0.1517907438125477</v>
      </c>
      <c r="AJ131" s="152">
        <v>-5.7142004768199681E-3</v>
      </c>
      <c r="AK131" s="152">
        <v>-3.5997387078578025E-2</v>
      </c>
    </row>
    <row r="132" spans="1:41" ht="13.5" thickBot="1">
      <c r="A132" s="107" t="str">
        <f t="shared" si="7"/>
        <v>Other cereals_Exports</v>
      </c>
      <c r="B132" s="115" t="s">
        <v>5</v>
      </c>
      <c r="C132" s="142">
        <v>0.75207311600000004</v>
      </c>
      <c r="D132" s="142">
        <v>0.56410589900000008</v>
      </c>
      <c r="E132" s="142">
        <v>0.36545428599999996</v>
      </c>
      <c r="F132" s="142">
        <v>0.26155030700000004</v>
      </c>
      <c r="G132" s="142">
        <v>0.39282782099999997</v>
      </c>
      <c r="H132" s="142">
        <v>0.306052404</v>
      </c>
      <c r="I132" s="142">
        <v>0.34813434399999993</v>
      </c>
      <c r="J132" s="142">
        <v>0.34721959200000002</v>
      </c>
      <c r="K132" s="142">
        <v>0.56771891500000005</v>
      </c>
      <c r="L132" s="142">
        <v>0.48176717999999996</v>
      </c>
      <c r="M132" s="142">
        <v>0.47329087600000003</v>
      </c>
      <c r="N132" s="142">
        <v>0.29055036499999992</v>
      </c>
      <c r="O132" s="142">
        <v>0.35754091899999996</v>
      </c>
      <c r="P132" s="142">
        <v>0.37870683099999997</v>
      </c>
      <c r="Q132" s="142">
        <v>0.546671621</v>
      </c>
      <c r="R132" s="142">
        <v>0.36129240100000004</v>
      </c>
      <c r="S132" s="142">
        <v>0.44041668300000003</v>
      </c>
      <c r="T132" s="142">
        <v>0.27335554899999998</v>
      </c>
      <c r="U132" s="142">
        <v>0.39712068099999986</v>
      </c>
      <c r="V132" s="142">
        <v>0.39617727899999994</v>
      </c>
      <c r="W132" s="142">
        <v>0.41013420593902938</v>
      </c>
      <c r="X132" s="142">
        <v>0.42171889159877002</v>
      </c>
      <c r="Y132" s="142">
        <v>0.45424647214889036</v>
      </c>
      <c r="Z132" s="142">
        <v>0.47704995838904918</v>
      </c>
      <c r="AA132" s="142">
        <v>0.49822711988395091</v>
      </c>
      <c r="AB132" s="142">
        <v>0.50795381909239956</v>
      </c>
      <c r="AC132" s="142">
        <v>0.51287328338227323</v>
      </c>
      <c r="AD132" s="142">
        <v>0.51942909121186653</v>
      </c>
      <c r="AE132" s="142">
        <v>0.52609244240222219</v>
      </c>
      <c r="AF132" s="142">
        <v>0.53397454967657554</v>
      </c>
      <c r="AG132" s="142">
        <v>0.54317171839670697</v>
      </c>
      <c r="AH132" s="141">
        <v>-0.11001739266666666</v>
      </c>
      <c r="AI132" s="141">
        <v>0.18762054873004036</v>
      </c>
      <c r="AJ132" s="152">
        <v>-2.659886905309378E-2</v>
      </c>
      <c r="AK132" s="152">
        <v>3.9274946396137711E-2</v>
      </c>
    </row>
    <row r="133" spans="1:41" ht="13.5" thickBot="1">
      <c r="A133" s="107" t="str">
        <f t="shared" si="7"/>
        <v>Other cereals_Domestic use</v>
      </c>
      <c r="B133" s="1" t="s">
        <v>130</v>
      </c>
      <c r="C133" s="29">
        <v>34.144119096146511</v>
      </c>
      <c r="D133" s="29">
        <v>29.583622350944939</v>
      </c>
      <c r="E133" s="29">
        <v>36.164916191223369</v>
      </c>
      <c r="F133" s="29">
        <v>33.337906639211226</v>
      </c>
      <c r="G133" s="29">
        <v>34.53744163719665</v>
      </c>
      <c r="H133" s="29">
        <v>32.317775195110755</v>
      </c>
      <c r="I133" s="29">
        <v>29.495313113746924</v>
      </c>
      <c r="J133" s="29">
        <v>31.73541853358125</v>
      </c>
      <c r="K133" s="29">
        <v>32.883352034631656</v>
      </c>
      <c r="L133" s="29">
        <v>32.721490927706135</v>
      </c>
      <c r="M133" s="29">
        <v>32.591931702911495</v>
      </c>
      <c r="N133" s="29">
        <v>33.203627457266798</v>
      </c>
      <c r="O133" s="29">
        <v>32.076275068949222</v>
      </c>
      <c r="P133" s="29">
        <v>29.383818387998605</v>
      </c>
      <c r="Q133" s="29">
        <v>30.411363957109735</v>
      </c>
      <c r="R133" s="29">
        <v>33.425065329282994</v>
      </c>
      <c r="S133" s="29">
        <v>31.649657780178885</v>
      </c>
      <c r="T133" s="29">
        <v>30.109237434976951</v>
      </c>
      <c r="U133" s="29">
        <v>28.778195225526634</v>
      </c>
      <c r="V133" s="29">
        <v>28.268390653224976</v>
      </c>
      <c r="W133" s="29">
        <v>30.43992875629996</v>
      </c>
      <c r="X133" s="29">
        <v>28.911537008650996</v>
      </c>
      <c r="Y133" s="29">
        <v>28.874920872416997</v>
      </c>
      <c r="Z133" s="29">
        <v>28.851826064030519</v>
      </c>
      <c r="AA133" s="29">
        <v>28.840682293930847</v>
      </c>
      <c r="AB133" s="29">
        <v>28.863915733073188</v>
      </c>
      <c r="AC133" s="29">
        <v>28.902425312223844</v>
      </c>
      <c r="AD133" s="29">
        <v>28.942774419694668</v>
      </c>
      <c r="AE133" s="29">
        <v>28.979743042128547</v>
      </c>
      <c r="AF133" s="29">
        <v>29.015869137488863</v>
      </c>
      <c r="AG133" s="29">
        <v>29.04845731626985</v>
      </c>
      <c r="AH133" s="27">
        <v>-3.3948127273968254</v>
      </c>
      <c r="AI133" s="27">
        <v>-3.4837883063367769E-3</v>
      </c>
      <c r="AJ133" s="44">
        <v>-1.09906665707976E-2</v>
      </c>
      <c r="AK133" s="44">
        <v>-1.0902035457616144E-5</v>
      </c>
    </row>
    <row r="134" spans="1:41" s="99" customFormat="1" ht="13.5" thickBot="1">
      <c r="A134" s="107" t="str">
        <f t="shared" si="7"/>
        <v>Other cereals_of which food and industrial</v>
      </c>
      <c r="B134" s="2" t="s">
        <v>1</v>
      </c>
      <c r="C134" s="30">
        <v>10.250532448955473</v>
      </c>
      <c r="D134" s="30">
        <v>7.5763543759399958</v>
      </c>
      <c r="E134" s="30">
        <v>10.725541034644326</v>
      </c>
      <c r="F134" s="30">
        <v>8.2921914459507704</v>
      </c>
      <c r="G134" s="30">
        <v>8.4079604861730068</v>
      </c>
      <c r="H134" s="30">
        <v>7.6104522878871323</v>
      </c>
      <c r="I134" s="30">
        <v>7.2322243254804297</v>
      </c>
      <c r="J134" s="30">
        <v>8.1924580007323975</v>
      </c>
      <c r="K134" s="30">
        <v>8.4040407579387253</v>
      </c>
      <c r="L134" s="30">
        <v>9.3296293475087317</v>
      </c>
      <c r="M134" s="30">
        <v>8.5146216142279592</v>
      </c>
      <c r="N134" s="30">
        <v>7.5591452956188991</v>
      </c>
      <c r="O134" s="30">
        <v>6.817479097127217</v>
      </c>
      <c r="P134" s="30">
        <v>7.9848195389226939</v>
      </c>
      <c r="Q134" s="30">
        <v>10.255957089219873</v>
      </c>
      <c r="R134" s="30">
        <v>7.9977549473196188</v>
      </c>
      <c r="S134" s="30">
        <v>8.0170132769216789</v>
      </c>
      <c r="T134" s="30">
        <v>7.0891789071975735</v>
      </c>
      <c r="U134" s="30">
        <v>8.2144356159708476</v>
      </c>
      <c r="V134" s="30">
        <v>10.375561100943449</v>
      </c>
      <c r="W134" s="30">
        <v>8.6260479687484821</v>
      </c>
      <c r="X134" s="30">
        <v>9.0608654522018064</v>
      </c>
      <c r="Y134" s="30">
        <v>9.17294966035284</v>
      </c>
      <c r="Z134" s="30">
        <v>9.3386863365672426</v>
      </c>
      <c r="AA134" s="30">
        <v>9.5222303390568133</v>
      </c>
      <c r="AB134" s="30">
        <v>9.6952020793594063</v>
      </c>
      <c r="AC134" s="30">
        <v>9.9265799203341629</v>
      </c>
      <c r="AD134" s="30">
        <v>10.137117526078304</v>
      </c>
      <c r="AE134" s="30">
        <v>10.304898993339942</v>
      </c>
      <c r="AF134" s="30">
        <v>10.481176389966697</v>
      </c>
      <c r="AG134" s="30">
        <v>10.685250255180183</v>
      </c>
      <c r="AH134" s="28">
        <v>-8.2317494022660753E-2</v>
      </c>
      <c r="AI134" s="28">
        <v>2.1255250471428919</v>
      </c>
      <c r="AJ134" s="45">
        <v>-9.5663123113695289E-4</v>
      </c>
      <c r="AK134" s="45">
        <v>2.0367945263699561E-2</v>
      </c>
      <c r="AL134" s="97"/>
      <c r="AM134" s="97"/>
      <c r="AN134" s="97"/>
      <c r="AO134" s="97"/>
    </row>
    <row r="135" spans="1:41" s="99" customFormat="1" ht="13.5" thickBot="1">
      <c r="A135" s="107" t="str">
        <f t="shared" si="7"/>
        <v>Other cereals_of which feed</v>
      </c>
      <c r="B135" s="2" t="s">
        <v>2</v>
      </c>
      <c r="C135" s="30">
        <v>23.530000806026667</v>
      </c>
      <c r="D135" s="30">
        <v>21.126388535858748</v>
      </c>
      <c r="E135" s="30">
        <v>24.98653028822471</v>
      </c>
      <c r="F135" s="30">
        <v>24.184827858037355</v>
      </c>
      <c r="G135" s="30">
        <v>24.905391043686201</v>
      </c>
      <c r="H135" s="30">
        <v>23.251021710204277</v>
      </c>
      <c r="I135" s="30">
        <v>20.750658609712133</v>
      </c>
      <c r="J135" s="30">
        <v>22.689352628835461</v>
      </c>
      <c r="K135" s="30">
        <v>23.534896783650979</v>
      </c>
      <c r="L135" s="30">
        <v>22.461582669733549</v>
      </c>
      <c r="M135" s="30">
        <v>23.207358798799191</v>
      </c>
      <c r="N135" s="30">
        <v>24.562186603450581</v>
      </c>
      <c r="O135" s="30">
        <v>24.072807966376843</v>
      </c>
      <c r="P135" s="30">
        <v>20.341942817997946</v>
      </c>
      <c r="Q135" s="30">
        <v>19.077677945851004</v>
      </c>
      <c r="R135" s="30">
        <v>24.191184638998557</v>
      </c>
      <c r="S135" s="30">
        <v>22.363182692568888</v>
      </c>
      <c r="T135" s="30">
        <v>21.659776775887114</v>
      </c>
      <c r="U135" s="30">
        <v>19.315874242384666</v>
      </c>
      <c r="V135" s="30">
        <v>16.613535870011038</v>
      </c>
      <c r="W135" s="30">
        <v>20.557107324130278</v>
      </c>
      <c r="X135" s="30">
        <v>18.62602617639482</v>
      </c>
      <c r="Y135" s="30">
        <v>18.515031395388679</v>
      </c>
      <c r="Z135" s="30">
        <v>18.399057521495102</v>
      </c>
      <c r="AA135" s="30">
        <v>18.261132530380319</v>
      </c>
      <c r="AB135" s="30">
        <v>18.179852818100784</v>
      </c>
      <c r="AC135" s="30">
        <v>18.045356076732929</v>
      </c>
      <c r="AD135" s="30">
        <v>17.933531091720372</v>
      </c>
      <c r="AE135" s="30">
        <v>17.861370122501782</v>
      </c>
      <c r="AF135" s="30">
        <v>17.786052689214102</v>
      </c>
      <c r="AG135" s="30">
        <v>17.711867893889504</v>
      </c>
      <c r="AH135" s="28">
        <v>-3.6988817313123938</v>
      </c>
      <c r="AI135" s="28">
        <v>-1.4845277355380979</v>
      </c>
      <c r="AJ135" s="45">
        <v>-1.746647400686669E-2</v>
      </c>
      <c r="AK135" s="45">
        <v>-7.2903515546005604E-3</v>
      </c>
      <c r="AL135" s="97"/>
      <c r="AM135" s="97"/>
      <c r="AN135" s="97"/>
      <c r="AO135" s="97"/>
    </row>
    <row r="136" spans="1:41" s="99" customFormat="1" ht="13.5" thickBot="1">
      <c r="A136" s="107" t="str">
        <f t="shared" si="7"/>
        <v>Other cereals_of which bioenergy</v>
      </c>
      <c r="B136" s="2" t="s">
        <v>3</v>
      </c>
      <c r="C136" s="30">
        <v>0.36358584116437132</v>
      </c>
      <c r="D136" s="30">
        <v>0.88087943914619471</v>
      </c>
      <c r="E136" s="30">
        <v>0.45284486835433357</v>
      </c>
      <c r="F136" s="30">
        <v>0.86088733522310112</v>
      </c>
      <c r="G136" s="30">
        <v>1.2240901073374428</v>
      </c>
      <c r="H136" s="30">
        <v>1.4563011970193454</v>
      </c>
      <c r="I136" s="30">
        <v>1.5124301785543617</v>
      </c>
      <c r="J136" s="30">
        <v>0.85360790401339126</v>
      </c>
      <c r="K136" s="30">
        <v>0.94441449304195202</v>
      </c>
      <c r="L136" s="30">
        <v>0.93027891046385447</v>
      </c>
      <c r="M136" s="30">
        <v>0.86995128988434423</v>
      </c>
      <c r="N136" s="30">
        <v>1.0822955581973184</v>
      </c>
      <c r="O136" s="30">
        <v>1.1859880054451626</v>
      </c>
      <c r="P136" s="30">
        <v>1.0570560310779653</v>
      </c>
      <c r="Q136" s="30">
        <v>1.0777289220388591</v>
      </c>
      <c r="R136" s="30">
        <v>1.2361257429648185</v>
      </c>
      <c r="S136" s="30">
        <v>1.2694618106883178</v>
      </c>
      <c r="T136" s="30">
        <v>1.3602817518922639</v>
      </c>
      <c r="U136" s="30">
        <v>1.2478853671711208</v>
      </c>
      <c r="V136" s="30">
        <v>1.2792936822704901</v>
      </c>
      <c r="W136" s="30">
        <v>1.2567734634211989</v>
      </c>
      <c r="X136" s="30">
        <v>1.2246453800543695</v>
      </c>
      <c r="Y136" s="30">
        <v>1.1869398166754774</v>
      </c>
      <c r="Z136" s="30">
        <v>1.1140822059681736</v>
      </c>
      <c r="AA136" s="30">
        <v>1.0573194244937139</v>
      </c>
      <c r="AB136" s="30">
        <v>0.98886083561299898</v>
      </c>
      <c r="AC136" s="30">
        <v>0.93048931515675171</v>
      </c>
      <c r="AD136" s="30">
        <v>0.87212580189599187</v>
      </c>
      <c r="AE136" s="30">
        <v>0.81347392628682358</v>
      </c>
      <c r="AF136" s="30">
        <v>0.74864005830806468</v>
      </c>
      <c r="AG136" s="30">
        <v>0.65133916720016238</v>
      </c>
      <c r="AH136" s="28">
        <v>0.38638649793822555</v>
      </c>
      <c r="AI136" s="28">
        <v>-0.64448109991112912</v>
      </c>
      <c r="AJ136" s="45">
        <v>3.6042018108256996E-2</v>
      </c>
      <c r="AK136" s="45">
        <v>-6.061842269399309E-2</v>
      </c>
      <c r="AL136" s="97"/>
      <c r="AM136" s="97"/>
      <c r="AN136" s="97"/>
      <c r="AO136" s="97"/>
    </row>
    <row r="137" spans="1:41" ht="13.5" thickBot="1">
      <c r="A137" s="107" t="str">
        <f t="shared" si="7"/>
        <v>Other cereals_Beginning stocks</v>
      </c>
      <c r="B137" s="2" t="s">
        <v>6</v>
      </c>
      <c r="C137" s="30">
        <v>7.082548171</v>
      </c>
      <c r="D137" s="30">
        <v>3.8181795888535017</v>
      </c>
      <c r="E137" s="30">
        <v>2.247723021908596</v>
      </c>
      <c r="F137" s="30">
        <v>3.2622275482223571</v>
      </c>
      <c r="G137" s="30">
        <v>4.1430266240111271</v>
      </c>
      <c r="H137" s="30">
        <v>4.9009076888144572</v>
      </c>
      <c r="I137" s="30">
        <v>3.4727255567036601</v>
      </c>
      <c r="J137" s="30">
        <v>3.4462515149567077</v>
      </c>
      <c r="K137" s="30">
        <v>3.5339903233754479</v>
      </c>
      <c r="L137" s="30">
        <v>4.5619968647437927</v>
      </c>
      <c r="M137" s="30">
        <v>5.7799187550376754</v>
      </c>
      <c r="N137" s="30">
        <v>4.4956279701261641</v>
      </c>
      <c r="O137" s="30">
        <v>2.2388289644004091</v>
      </c>
      <c r="P137" s="30">
        <v>1.647865243250652</v>
      </c>
      <c r="Q137" s="30">
        <v>0.65196258938052354</v>
      </c>
      <c r="R137" s="30">
        <v>1.5875916564321759</v>
      </c>
      <c r="S137" s="30">
        <v>2.5908922088764621</v>
      </c>
      <c r="T137" s="30">
        <v>2.9944822436055292</v>
      </c>
      <c r="U137" s="30">
        <v>2.5991846789469428</v>
      </c>
      <c r="V137" s="30">
        <v>1.6924799962267241</v>
      </c>
      <c r="W137" s="30">
        <v>2.5177878089303074</v>
      </c>
      <c r="X137" s="30">
        <v>1.0180798300205895</v>
      </c>
      <c r="Y137" s="30">
        <v>1.059560822176566</v>
      </c>
      <c r="Z137" s="30">
        <v>1.0972135442705084</v>
      </c>
      <c r="AA137" s="30">
        <v>1.1341917361650347</v>
      </c>
      <c r="AB137" s="30">
        <v>1.172334892246649</v>
      </c>
      <c r="AC137" s="30">
        <v>1.2098888852442455</v>
      </c>
      <c r="AD137" s="30">
        <v>1.2480253091062969</v>
      </c>
      <c r="AE137" s="30">
        <v>1.2850449596450839</v>
      </c>
      <c r="AF137" s="30">
        <v>1.3234572234480388</v>
      </c>
      <c r="AG137" s="30">
        <v>1.3609233077855534</v>
      </c>
      <c r="AH137" s="28">
        <v>-1.4186972614322508</v>
      </c>
      <c r="AI137" s="28">
        <v>-1.0677923318075122</v>
      </c>
      <c r="AJ137" s="45">
        <v>-4.4961702720165843E-2</v>
      </c>
      <c r="AK137" s="45">
        <v>-5.1292239916994053E-2</v>
      </c>
    </row>
    <row r="138" spans="1:41" ht="13.5" thickBot="1">
      <c r="A138" s="107" t="str">
        <f t="shared" si="7"/>
        <v>Other cereals_Ending stocks</v>
      </c>
      <c r="B138" s="2" t="s">
        <v>7</v>
      </c>
      <c r="C138" s="30">
        <v>3.8181795888535017</v>
      </c>
      <c r="D138" s="30">
        <v>2.247723021908596</v>
      </c>
      <c r="E138" s="30">
        <v>3.2622275482223571</v>
      </c>
      <c r="F138" s="30">
        <v>4.1430266240111271</v>
      </c>
      <c r="G138" s="30">
        <v>4.9009076888144572</v>
      </c>
      <c r="H138" s="30">
        <v>3.4727255567036601</v>
      </c>
      <c r="I138" s="30">
        <v>3.4462515149567077</v>
      </c>
      <c r="J138" s="30">
        <v>3.5339903233754479</v>
      </c>
      <c r="K138" s="30">
        <v>4.5619968647437927</v>
      </c>
      <c r="L138" s="30">
        <v>5.7799187550376754</v>
      </c>
      <c r="M138" s="30">
        <v>4.4956279701261641</v>
      </c>
      <c r="N138" s="30">
        <v>2.2388289644004091</v>
      </c>
      <c r="O138" s="30">
        <v>1.647865243250652</v>
      </c>
      <c r="P138" s="30">
        <v>0.65196258938052354</v>
      </c>
      <c r="Q138" s="30">
        <v>1.5875916564321759</v>
      </c>
      <c r="R138" s="30">
        <v>2.5908922088764621</v>
      </c>
      <c r="S138" s="30">
        <v>2.9944822436055292</v>
      </c>
      <c r="T138" s="30">
        <v>2.5991846789469428</v>
      </c>
      <c r="U138" s="30">
        <v>1.6924799962267241</v>
      </c>
      <c r="V138" s="30">
        <v>2.5177878089303074</v>
      </c>
      <c r="W138" s="30">
        <v>1.0180798300205895</v>
      </c>
      <c r="X138" s="30">
        <v>1.059560822176566</v>
      </c>
      <c r="Y138" s="30">
        <v>1.0972135442705084</v>
      </c>
      <c r="Z138" s="30">
        <v>1.1341917361650347</v>
      </c>
      <c r="AA138" s="30">
        <v>1.172334892246649</v>
      </c>
      <c r="AB138" s="30">
        <v>1.2098888852442455</v>
      </c>
      <c r="AC138" s="30">
        <v>1.2480253091062969</v>
      </c>
      <c r="AD138" s="30">
        <v>1.2850449596450839</v>
      </c>
      <c r="AE138" s="30">
        <v>1.3234572234480388</v>
      </c>
      <c r="AF138" s="30">
        <v>1.3609233077855534</v>
      </c>
      <c r="AG138" s="30">
        <v>1.3993639244174199</v>
      </c>
      <c r="AH138" s="28">
        <v>-2.3554844863509805</v>
      </c>
      <c r="AI138" s="28">
        <v>-0.87045357028390513</v>
      </c>
      <c r="AJ138" s="45">
        <v>-6.8709689011981115E-2</v>
      </c>
      <c r="AK138" s="45">
        <v>-4.3018345771180244E-2</v>
      </c>
    </row>
    <row r="139" spans="1:41" ht="13" thickBot="1">
      <c r="B139" s="59" t="s">
        <v>9</v>
      </c>
      <c r="C139" s="63"/>
      <c r="D139" s="63"/>
      <c r="E139" s="63"/>
      <c r="F139" s="63"/>
      <c r="G139" s="63"/>
      <c r="H139" s="63"/>
      <c r="I139" s="63"/>
      <c r="J139" s="63"/>
      <c r="K139" s="63"/>
      <c r="L139" s="63"/>
      <c r="M139" s="63"/>
      <c r="N139" s="63"/>
      <c r="O139" s="63"/>
      <c r="P139" s="63"/>
      <c r="Q139" s="63"/>
      <c r="R139" s="63"/>
      <c r="S139" s="63"/>
      <c r="T139" s="63"/>
      <c r="U139" s="63"/>
      <c r="V139" s="64"/>
      <c r="W139" s="64"/>
      <c r="X139" s="64"/>
      <c r="Y139" s="64"/>
      <c r="Z139" s="64"/>
      <c r="AA139" s="64"/>
      <c r="AB139" s="64"/>
      <c r="AC139" s="64"/>
      <c r="AD139" s="64"/>
      <c r="AE139" s="64"/>
      <c r="AF139" s="64"/>
      <c r="AG139" s="64"/>
      <c r="AH139" s="155"/>
      <c r="AI139" s="155"/>
      <c r="AJ139" s="56"/>
      <c r="AK139" s="56"/>
    </row>
    <row r="140" spans="1:41" ht="13" thickBot="1">
      <c r="B140" s="59" t="s">
        <v>290</v>
      </c>
      <c r="C140" s="59"/>
      <c r="D140" s="59"/>
      <c r="E140" s="59"/>
      <c r="F140" s="59"/>
      <c r="G140" s="59"/>
      <c r="H140" s="59"/>
      <c r="I140" s="59"/>
      <c r="J140" s="59"/>
      <c r="K140" s="59"/>
      <c r="L140" s="59"/>
      <c r="M140" s="59"/>
      <c r="N140" s="59"/>
      <c r="O140" s="59"/>
      <c r="P140" s="59"/>
      <c r="Q140" s="59"/>
      <c r="R140" s="59"/>
      <c r="S140" s="59"/>
      <c r="T140" s="59"/>
      <c r="U140" s="59"/>
      <c r="V140" s="64"/>
      <c r="W140" s="64"/>
      <c r="X140" s="64"/>
      <c r="Y140" s="64"/>
      <c r="Z140" s="64"/>
      <c r="AA140" s="64"/>
      <c r="AB140" s="64"/>
      <c r="AC140" s="64"/>
      <c r="AD140" s="64"/>
      <c r="AE140" s="64"/>
      <c r="AF140" s="64"/>
      <c r="AG140" s="64"/>
      <c r="AH140" s="155"/>
      <c r="AI140" s="155"/>
      <c r="AJ140" s="56"/>
      <c r="AK140" s="56"/>
    </row>
    <row r="141" spans="1:41" ht="13" thickBot="1">
      <c r="B141" s="59"/>
      <c r="C141" s="59"/>
      <c r="D141" s="59"/>
      <c r="E141" s="59"/>
      <c r="F141" s="59"/>
      <c r="G141" s="59"/>
      <c r="H141" s="59"/>
      <c r="I141" s="59"/>
      <c r="J141" s="59"/>
      <c r="K141" s="59"/>
      <c r="L141" s="59"/>
      <c r="M141" s="59"/>
      <c r="N141" s="59"/>
      <c r="O141" s="59"/>
      <c r="P141" s="59"/>
      <c r="Q141" s="59"/>
      <c r="R141" s="59"/>
      <c r="S141" s="59"/>
      <c r="T141" s="59"/>
      <c r="U141" s="59"/>
      <c r="V141" s="64"/>
      <c r="W141" s="64"/>
      <c r="X141" s="64"/>
      <c r="Y141" s="64"/>
      <c r="Z141" s="64"/>
      <c r="AA141" s="64"/>
      <c r="AB141" s="64"/>
      <c r="AC141" s="64"/>
      <c r="AD141" s="64"/>
      <c r="AE141" s="64"/>
      <c r="AF141" s="175"/>
      <c r="AG141" s="64"/>
      <c r="AI141" s="155"/>
      <c r="AJ141" s="56"/>
      <c r="AK141" s="56"/>
    </row>
    <row r="142" spans="1:41" ht="14" thickBot="1">
      <c r="A142" t="s">
        <v>22</v>
      </c>
      <c r="B142" s="69" t="s">
        <v>228</v>
      </c>
      <c r="C142" s="75"/>
      <c r="D142" s="75"/>
      <c r="E142" s="75"/>
      <c r="F142" s="75"/>
      <c r="G142" s="75"/>
      <c r="H142" s="75"/>
      <c r="I142" s="75"/>
      <c r="J142" s="75"/>
      <c r="K142" s="75"/>
      <c r="L142" s="75"/>
      <c r="M142" s="75"/>
      <c r="N142" s="75"/>
      <c r="O142" s="75"/>
      <c r="P142" s="75"/>
      <c r="Q142" s="75"/>
      <c r="R142" s="75"/>
      <c r="S142" s="75"/>
      <c r="T142" s="75"/>
      <c r="U142" s="75"/>
      <c r="V142" s="76"/>
      <c r="W142" s="76"/>
      <c r="X142" s="76"/>
      <c r="Y142" s="76"/>
      <c r="Z142" s="76"/>
      <c r="AA142" s="76"/>
      <c r="AB142" s="76"/>
      <c r="AC142" s="76"/>
      <c r="AD142" s="76"/>
      <c r="AE142" s="76"/>
      <c r="AF142" s="76"/>
      <c r="AG142" s="76"/>
      <c r="AH142" s="233" t="s">
        <v>105</v>
      </c>
      <c r="AI142" s="234"/>
      <c r="AJ142" s="235" t="s">
        <v>269</v>
      </c>
      <c r="AK142" s="236"/>
    </row>
    <row r="143" spans="1:41" ht="13" thickBot="1">
      <c r="B143" s="10"/>
      <c r="C143" s="231">
        <v>2005</v>
      </c>
      <c r="D143" s="231">
        <v>2006</v>
      </c>
      <c r="E143" s="231">
        <v>2007</v>
      </c>
      <c r="F143" s="231">
        <v>2008</v>
      </c>
      <c r="G143" s="231">
        <v>2009</v>
      </c>
      <c r="H143" s="231">
        <v>2010</v>
      </c>
      <c r="I143" s="231">
        <v>2011</v>
      </c>
      <c r="J143" s="231">
        <v>2012</v>
      </c>
      <c r="K143" s="231">
        <v>2013</v>
      </c>
      <c r="L143" s="231">
        <v>2014</v>
      </c>
      <c r="M143" s="231">
        <v>2015</v>
      </c>
      <c r="N143" s="231">
        <v>2016</v>
      </c>
      <c r="O143" s="231">
        <v>2017</v>
      </c>
      <c r="P143" s="231">
        <v>2018</v>
      </c>
      <c r="Q143" s="231">
        <v>2019</v>
      </c>
      <c r="R143" s="231">
        <v>2020</v>
      </c>
      <c r="S143" s="231">
        <v>2021</v>
      </c>
      <c r="T143" s="231">
        <v>2022</v>
      </c>
      <c r="U143" s="231">
        <v>2023</v>
      </c>
      <c r="V143" s="231">
        <v>2024</v>
      </c>
      <c r="W143" s="231">
        <v>2025</v>
      </c>
      <c r="X143" s="231">
        <v>2026</v>
      </c>
      <c r="Y143" s="231">
        <v>2027</v>
      </c>
      <c r="Z143" s="231">
        <v>2028</v>
      </c>
      <c r="AA143" s="231">
        <v>2029</v>
      </c>
      <c r="AB143" s="231">
        <v>2030</v>
      </c>
      <c r="AC143" s="231">
        <v>2031</v>
      </c>
      <c r="AD143" s="231">
        <v>2032</v>
      </c>
      <c r="AE143" s="231">
        <v>2033</v>
      </c>
      <c r="AF143" s="231">
        <v>2034</v>
      </c>
      <c r="AG143" s="231">
        <v>2035</v>
      </c>
      <c r="AH143" s="231" t="s">
        <v>266</v>
      </c>
      <c r="AI143" s="231" t="s">
        <v>267</v>
      </c>
      <c r="AJ143" s="231" t="s">
        <v>264</v>
      </c>
      <c r="AK143" s="231" t="s">
        <v>265</v>
      </c>
    </row>
    <row r="144" spans="1:41" ht="13.5" thickBot="1">
      <c r="A144" s="107" t="str">
        <f>CONCATENATE($A$142,"_",B144)</f>
        <v>Rice_Production</v>
      </c>
      <c r="B144" s="1" t="s">
        <v>26</v>
      </c>
      <c r="C144" s="29">
        <v>1.59843505698396</v>
      </c>
      <c r="D144" s="29">
        <v>1.6198602666923398</v>
      </c>
      <c r="E144" s="29">
        <v>1.7230049293107499</v>
      </c>
      <c r="F144" s="29">
        <v>1.5358154756470601</v>
      </c>
      <c r="G144" s="29">
        <v>1.9237094225593498</v>
      </c>
      <c r="H144" s="29">
        <v>1.8400132206868502</v>
      </c>
      <c r="I144" s="29">
        <v>1.7696004448566403</v>
      </c>
      <c r="J144" s="29">
        <v>1.8299240258212801</v>
      </c>
      <c r="K144" s="29">
        <v>1.7476645547593399</v>
      </c>
      <c r="L144" s="29">
        <v>1.7076552151813904</v>
      </c>
      <c r="M144" s="29">
        <v>1.7894310719477287</v>
      </c>
      <c r="N144" s="29">
        <v>1.8158616639798371</v>
      </c>
      <c r="O144" s="29">
        <v>1.7657555849269311</v>
      </c>
      <c r="P144" s="29">
        <v>1.6743110678994289</v>
      </c>
      <c r="Q144" s="29">
        <v>1.6814948887873626</v>
      </c>
      <c r="R144" s="29">
        <v>1.7318545685305893</v>
      </c>
      <c r="S144" s="29">
        <v>1.657363948867755</v>
      </c>
      <c r="T144" s="29">
        <v>1.457682778260889</v>
      </c>
      <c r="U144" s="29">
        <v>1.4445154829625297</v>
      </c>
      <c r="V144" s="29">
        <v>1.3470200998679183</v>
      </c>
      <c r="W144" s="29">
        <v>1.4475110525930455</v>
      </c>
      <c r="X144" s="29">
        <v>1.4474133534203935</v>
      </c>
      <c r="Y144" s="29">
        <v>1.4472523167932816</v>
      </c>
      <c r="Z144" s="29">
        <v>1.4472826429226748</v>
      </c>
      <c r="AA144" s="29">
        <v>1.4474247512120364</v>
      </c>
      <c r="AB144" s="29">
        <v>1.4475627023006823</v>
      </c>
      <c r="AC144" s="29">
        <v>1.4476530337680451</v>
      </c>
      <c r="AD144" s="29">
        <v>1.4476977158809905</v>
      </c>
      <c r="AE144" s="29">
        <v>1.4477013070167757</v>
      </c>
      <c r="AF144" s="29">
        <v>1.4476838565691992</v>
      </c>
      <c r="AG144" s="29">
        <v>1.4476775030217508</v>
      </c>
      <c r="AH144" s="27">
        <v>-0.34534181155689114</v>
      </c>
      <c r="AI144" s="27">
        <v>3.1271382657971802E-2</v>
      </c>
      <c r="AJ144" s="44">
        <v>-2.1582070747523545E-2</v>
      </c>
      <c r="AK144" s="44">
        <v>1.9872253688699715E-3</v>
      </c>
    </row>
    <row r="145" spans="1:37" ht="13.5" thickBot="1">
      <c r="A145" s="107" t="str">
        <f t="shared" ref="A145:A153" si="8">CONCATENATE($A$142,"_",B145)</f>
        <v>Rice_Yield (t/ha)</v>
      </c>
      <c r="B145" s="1" t="s">
        <v>146</v>
      </c>
      <c r="C145" s="29">
        <v>3.8532291709470385</v>
      </c>
      <c r="D145" s="29">
        <v>3.9421290956470756</v>
      </c>
      <c r="E145" s="29">
        <v>4.0858547055033201</v>
      </c>
      <c r="F145" s="29">
        <v>3.754958254436469</v>
      </c>
      <c r="G145" s="29">
        <v>4.1575738546776524</v>
      </c>
      <c r="H145" s="29">
        <v>3.8843428766874606</v>
      </c>
      <c r="I145" s="29">
        <v>3.6630106496722008</v>
      </c>
      <c r="J145" s="29">
        <v>4.0165145430669007</v>
      </c>
      <c r="K145" s="29">
        <v>4.0386018273312843</v>
      </c>
      <c r="L145" s="29">
        <v>3.9497055977365338</v>
      </c>
      <c r="M145" s="29">
        <v>4.0615349583452014</v>
      </c>
      <c r="N145" s="29">
        <v>4.0465785621514403</v>
      </c>
      <c r="O145" s="29">
        <v>4.0069793381145331</v>
      </c>
      <c r="P145" s="29">
        <v>4.0116711421780442</v>
      </c>
      <c r="Q145" s="29">
        <v>4.0122524727083988</v>
      </c>
      <c r="R145" s="29">
        <v>4.055200713069496</v>
      </c>
      <c r="S145" s="29">
        <v>4.0600767959328659</v>
      </c>
      <c r="T145" s="29">
        <v>4.0666279209398493</v>
      </c>
      <c r="U145" s="29">
        <v>4.055463328455402</v>
      </c>
      <c r="V145" s="29">
        <v>4.0516756899113231</v>
      </c>
      <c r="W145" s="29">
        <v>4.054608182948046</v>
      </c>
      <c r="X145" s="29">
        <v>4.054953981340101</v>
      </c>
      <c r="Y145" s="29">
        <v>4.0549925785664769</v>
      </c>
      <c r="Z145" s="29">
        <v>4.0551631513081974</v>
      </c>
      <c r="AA145" s="29">
        <v>4.0553295378704819</v>
      </c>
      <c r="AB145" s="29">
        <v>4.0553610707888019</v>
      </c>
      <c r="AC145" s="29">
        <v>4.055368917138118</v>
      </c>
      <c r="AD145" s="29">
        <v>4.0553534821127775</v>
      </c>
      <c r="AE145" s="29">
        <v>4.0553471140774011</v>
      </c>
      <c r="AF145" s="29">
        <v>4.0553463218265859</v>
      </c>
      <c r="AG145" s="29">
        <v>4.0553650224949012</v>
      </c>
      <c r="AH145" s="27">
        <v>5.6314990390618824E-2</v>
      </c>
      <c r="AI145" s="27">
        <v>-2.5572906072905965E-3</v>
      </c>
      <c r="AJ145" s="44">
        <v>1.3984755562550788E-3</v>
      </c>
      <c r="AK145" s="44">
        <v>-5.7307057156563701E-5</v>
      </c>
    </row>
    <row r="146" spans="1:37" ht="13.5" thickBot="1">
      <c r="A146" s="107" t="str">
        <f t="shared" si="8"/>
        <v>Rice_Imports</v>
      </c>
      <c r="B146" s="115" t="s">
        <v>4</v>
      </c>
      <c r="C146" s="142">
        <v>0.80656688822098399</v>
      </c>
      <c r="D146" s="142">
        <v>0.99545868401169191</v>
      </c>
      <c r="E146" s="142">
        <v>1.1074669891153102</v>
      </c>
      <c r="F146" s="142">
        <v>1.01928059353365</v>
      </c>
      <c r="G146" s="142">
        <v>0.94909298662655905</v>
      </c>
      <c r="H146" s="142">
        <v>0.94845742981468706</v>
      </c>
      <c r="I146" s="142">
        <v>1.1013154598688562</v>
      </c>
      <c r="J146" s="142">
        <v>1.14294229920782</v>
      </c>
      <c r="K146" s="142">
        <v>1.4558908887987601</v>
      </c>
      <c r="L146" s="142">
        <v>1.68557474993218</v>
      </c>
      <c r="M146" s="142">
        <v>1.76910655304095</v>
      </c>
      <c r="N146" s="142">
        <v>1.95392833492398</v>
      </c>
      <c r="O146" s="142">
        <v>2.1538888952074204</v>
      </c>
      <c r="P146" s="142">
        <v>2.3608439705997997</v>
      </c>
      <c r="Q146" s="142">
        <v>2.5339837182787401</v>
      </c>
      <c r="R146" s="142">
        <v>2.1229291656686002</v>
      </c>
      <c r="S146" s="142">
        <v>3.0543442595209598</v>
      </c>
      <c r="T146" s="142">
        <v>2.2319150888651302</v>
      </c>
      <c r="U146" s="142">
        <v>2.5828062074762794</v>
      </c>
      <c r="V146" s="142">
        <v>2.7025558966512344</v>
      </c>
      <c r="W146" s="142">
        <v>2.795644407023465</v>
      </c>
      <c r="X146" s="142">
        <v>2.7940758948195419</v>
      </c>
      <c r="Y146" s="142">
        <v>2.8097321665953645</v>
      </c>
      <c r="Z146" s="142">
        <v>2.8342888543697309</v>
      </c>
      <c r="AA146" s="142">
        <v>2.8645921863044448</v>
      </c>
      <c r="AB146" s="142">
        <v>2.8914280352591555</v>
      </c>
      <c r="AC146" s="142">
        <v>2.8980516172654114</v>
      </c>
      <c r="AD146" s="142">
        <v>2.923236020451343</v>
      </c>
      <c r="AE146" s="142">
        <v>2.950751549612205</v>
      </c>
      <c r="AF146" s="142">
        <v>2.9761621105869818</v>
      </c>
      <c r="AG146" s="142">
        <v>3.0022335400749731</v>
      </c>
      <c r="AH146" s="141">
        <v>1.0776230850179613</v>
      </c>
      <c r="AI146" s="141">
        <v>0.49647447574409176</v>
      </c>
      <c r="AJ146" s="152">
        <v>5.7832668419010531E-2</v>
      </c>
      <c r="AK146" s="152">
        <v>1.6568932286704197E-2</v>
      </c>
    </row>
    <row r="147" spans="1:37" ht="13.5" thickBot="1">
      <c r="A147" s="107" t="str">
        <f t="shared" si="8"/>
        <v>Rice_Exports</v>
      </c>
      <c r="B147" s="115" t="s">
        <v>5</v>
      </c>
      <c r="C147" s="142">
        <v>0.3519270262209841</v>
      </c>
      <c r="D147" s="142">
        <v>0.32561749701169174</v>
      </c>
      <c r="E147" s="142">
        <v>0.3765254481153103</v>
      </c>
      <c r="F147" s="142">
        <v>0.30481941253364964</v>
      </c>
      <c r="G147" s="142">
        <v>0.40476635862655919</v>
      </c>
      <c r="H147" s="142">
        <v>0.443455790814687</v>
      </c>
      <c r="I147" s="142">
        <v>0.3817421198688562</v>
      </c>
      <c r="J147" s="142">
        <v>0.38274949220782034</v>
      </c>
      <c r="K147" s="142">
        <v>0.4045937207987606</v>
      </c>
      <c r="L147" s="142">
        <v>0.45272770293218079</v>
      </c>
      <c r="M147" s="142">
        <v>0.41344751904094867</v>
      </c>
      <c r="N147" s="142">
        <v>0.51627088792397691</v>
      </c>
      <c r="O147" s="142">
        <v>0.59304256320742255</v>
      </c>
      <c r="P147" s="142">
        <v>0.51857733459979916</v>
      </c>
      <c r="Q147" s="142">
        <v>0.55756111827873911</v>
      </c>
      <c r="R147" s="142">
        <v>0.45278091498067147</v>
      </c>
      <c r="S147" s="142">
        <v>0.41199925023522815</v>
      </c>
      <c r="T147" s="142">
        <v>0.3925995513070088</v>
      </c>
      <c r="U147" s="142">
        <v>0.51642490136891461</v>
      </c>
      <c r="V147" s="142">
        <v>0.42627330516449624</v>
      </c>
      <c r="W147" s="142">
        <v>0.56398666842863576</v>
      </c>
      <c r="X147" s="142">
        <v>0.56134463827141001</v>
      </c>
      <c r="Y147" s="142">
        <v>0.5756614400448582</v>
      </c>
      <c r="Z147" s="142">
        <v>0.60021162406964756</v>
      </c>
      <c r="AA147" s="142">
        <v>0.63019159176771589</v>
      </c>
      <c r="AB147" s="142">
        <v>0.65724072747097695</v>
      </c>
      <c r="AC147" s="142">
        <v>0.66376268626824075</v>
      </c>
      <c r="AD147" s="142">
        <v>0.6887621680877436</v>
      </c>
      <c r="AE147" s="142">
        <v>0.71604955835538697</v>
      </c>
      <c r="AF147" s="142">
        <v>0.74124183807766508</v>
      </c>
      <c r="AG147" s="142">
        <v>0.76705373313833614</v>
      </c>
      <c r="AH147" s="141">
        <v>3.1742280633885955E-2</v>
      </c>
      <c r="AI147" s="141">
        <v>0.32195448052486292</v>
      </c>
      <c r="AJ147" s="152">
        <v>7.4260109015486363E-3</v>
      </c>
      <c r="AK147" s="152">
        <v>5.0722624913238423E-2</v>
      </c>
    </row>
    <row r="148" spans="1:37" ht="13.5" thickBot="1">
      <c r="A148" s="107" t="str">
        <f t="shared" si="8"/>
        <v>Rice_Consumption</v>
      </c>
      <c r="B148" s="1" t="s">
        <v>0</v>
      </c>
      <c r="C148" s="29">
        <v>2.2009709189839599</v>
      </c>
      <c r="D148" s="29">
        <v>2.3087794536923401</v>
      </c>
      <c r="E148" s="29">
        <v>2.3690774703107498</v>
      </c>
      <c r="F148" s="29">
        <v>2.3426096566470602</v>
      </c>
      <c r="G148" s="29">
        <v>2.3683170505593503</v>
      </c>
      <c r="H148" s="29">
        <v>2.3770148596868501</v>
      </c>
      <c r="I148" s="29">
        <v>2.4661737848566396</v>
      </c>
      <c r="J148" s="29">
        <v>2.5441168328212798</v>
      </c>
      <c r="K148" s="29">
        <v>2.8679617227593397</v>
      </c>
      <c r="L148" s="29">
        <v>2.9710019621813899</v>
      </c>
      <c r="M148" s="29">
        <v>2.9865904059477302</v>
      </c>
      <c r="N148" s="29">
        <v>3.2125191109798399</v>
      </c>
      <c r="O148" s="29">
        <v>3.3308848714269286</v>
      </c>
      <c r="P148" s="29">
        <v>3.5206911399994292</v>
      </c>
      <c r="Q148" s="29">
        <v>3.6874184628357791</v>
      </c>
      <c r="R148" s="29">
        <v>3.4017579410940004</v>
      </c>
      <c r="S148" s="29">
        <v>4.3018425292897726</v>
      </c>
      <c r="T148" s="29">
        <v>3.290418818476732</v>
      </c>
      <c r="U148" s="29">
        <v>3.5392273123556217</v>
      </c>
      <c r="V148" s="29">
        <v>3.6076957929095843</v>
      </c>
      <c r="W148" s="29">
        <v>3.6785626692570661</v>
      </c>
      <c r="X148" s="29">
        <v>3.679780626766521</v>
      </c>
      <c r="Y148" s="29">
        <v>3.6806290811170523</v>
      </c>
      <c r="Z148" s="29">
        <v>3.6802649087235637</v>
      </c>
      <c r="AA148" s="29">
        <v>3.6804629495138443</v>
      </c>
      <c r="AB148" s="29">
        <v>3.6803775816189481</v>
      </c>
      <c r="AC148" s="29">
        <v>3.6806540842213198</v>
      </c>
      <c r="AD148" s="29">
        <v>3.6810135744928969</v>
      </c>
      <c r="AE148" s="29">
        <v>3.6813580584149364</v>
      </c>
      <c r="AF148" s="29">
        <v>3.6816458939012131</v>
      </c>
      <c r="AG148" s="29">
        <v>3.6819161578153019</v>
      </c>
      <c r="AH148" s="27">
        <v>0.68475380199330971</v>
      </c>
      <c r="AI148" s="27">
        <v>0.20280218323465604</v>
      </c>
      <c r="AJ148" s="44">
        <v>2.2159401170433312E-2</v>
      </c>
      <c r="AK148" s="44">
        <v>5.1638008229357713E-3</v>
      </c>
    </row>
    <row r="149" spans="1:37" ht="13.5" thickBot="1">
      <c r="A149" s="107" t="str">
        <f t="shared" si="8"/>
        <v>Rice_Beginning stocks</v>
      </c>
      <c r="B149" s="2" t="s">
        <v>6</v>
      </c>
      <c r="C149" s="30">
        <v>0.57771900000000009</v>
      </c>
      <c r="D149" s="30">
        <v>0.42982299999999996</v>
      </c>
      <c r="E149" s="30">
        <v>0.41074500000000003</v>
      </c>
      <c r="F149" s="30">
        <v>0.495614</v>
      </c>
      <c r="G149" s="30">
        <v>0.403281</v>
      </c>
      <c r="H149" s="30">
        <v>0.503</v>
      </c>
      <c r="I149" s="30">
        <v>0.47099999999999997</v>
      </c>
      <c r="J149" s="30">
        <v>0.49399999999999999</v>
      </c>
      <c r="K149" s="30">
        <v>0.54</v>
      </c>
      <c r="L149" s="30">
        <v>0.47099999999999997</v>
      </c>
      <c r="M149" s="30">
        <v>0.44050029999999996</v>
      </c>
      <c r="N149" s="30">
        <v>0.59899999999999998</v>
      </c>
      <c r="O149" s="30">
        <v>0.64</v>
      </c>
      <c r="P149" s="30">
        <v>0.63571704550000008</v>
      </c>
      <c r="Q149" s="30">
        <v>0.63160360939999993</v>
      </c>
      <c r="R149" s="30">
        <v>0.6021026353515847</v>
      </c>
      <c r="S149" s="30">
        <v>0.60234751347610294</v>
      </c>
      <c r="T149" s="30">
        <v>0.60021394233981684</v>
      </c>
      <c r="U149" s="30">
        <v>0.60679343968209531</v>
      </c>
      <c r="V149" s="30">
        <v>0.57846291639636793</v>
      </c>
      <c r="W149" s="30">
        <v>0.59406981484143973</v>
      </c>
      <c r="X149" s="30">
        <v>0.59467593677224762</v>
      </c>
      <c r="Y149" s="30">
        <v>0.59503991997425276</v>
      </c>
      <c r="Z149" s="30">
        <v>0.59573388220098855</v>
      </c>
      <c r="AA149" s="30">
        <v>0.5968288467001831</v>
      </c>
      <c r="AB149" s="30">
        <v>0.5981912429351034</v>
      </c>
      <c r="AC149" s="30">
        <v>0.59956367140501632</v>
      </c>
      <c r="AD149" s="30">
        <v>0.6008515519489126</v>
      </c>
      <c r="AE149" s="30">
        <v>0.6020095457006065</v>
      </c>
      <c r="AF149" s="30">
        <v>0.6030547855592634</v>
      </c>
      <c r="AG149" s="30">
        <v>0.60401302073656615</v>
      </c>
      <c r="AH149" s="28">
        <v>9.3490099472760102E-2</v>
      </c>
      <c r="AI149" s="28">
        <v>8.8562545971394568E-3</v>
      </c>
      <c r="AJ149" s="45">
        <v>1.7235745969141049E-2</v>
      </c>
      <c r="AK149" s="45">
        <v>1.3437121430064369E-3</v>
      </c>
    </row>
    <row r="150" spans="1:37" ht="13.5" thickBot="1">
      <c r="A150" s="107" t="str">
        <f t="shared" si="8"/>
        <v>Rice_Ending stocks</v>
      </c>
      <c r="B150" s="2" t="s">
        <v>7</v>
      </c>
      <c r="C150" s="30">
        <v>0.42982299999999996</v>
      </c>
      <c r="D150" s="30">
        <v>0.41074500000000003</v>
      </c>
      <c r="E150" s="30">
        <v>0.495614</v>
      </c>
      <c r="F150" s="30">
        <v>0.403281</v>
      </c>
      <c r="G150" s="30">
        <v>0.503</v>
      </c>
      <c r="H150" s="30">
        <v>0.47099999999999997</v>
      </c>
      <c r="I150" s="30">
        <v>0.49399999999999999</v>
      </c>
      <c r="J150" s="30">
        <v>0.54</v>
      </c>
      <c r="K150" s="30">
        <v>0.47099999999999997</v>
      </c>
      <c r="L150" s="30">
        <v>0.44050029999999996</v>
      </c>
      <c r="M150" s="30">
        <v>0.59899999999999998</v>
      </c>
      <c r="N150" s="30">
        <v>0.64</v>
      </c>
      <c r="O150" s="30">
        <v>0.63571704550000008</v>
      </c>
      <c r="P150" s="30">
        <v>0.63160360939999993</v>
      </c>
      <c r="Q150" s="30">
        <v>0.6021026353515847</v>
      </c>
      <c r="R150" s="30">
        <v>0.60234751347610294</v>
      </c>
      <c r="S150" s="30">
        <v>0.60021394233981684</v>
      </c>
      <c r="T150" s="30">
        <v>0.60679343968209531</v>
      </c>
      <c r="U150" s="30">
        <v>0.57846291639636793</v>
      </c>
      <c r="V150" s="30">
        <v>0.59406981484143973</v>
      </c>
      <c r="W150" s="30">
        <v>0.59467593677224762</v>
      </c>
      <c r="X150" s="30">
        <v>0.59503991997425276</v>
      </c>
      <c r="Y150" s="30">
        <v>0.59573388220098855</v>
      </c>
      <c r="Z150" s="30">
        <v>0.5968288467001831</v>
      </c>
      <c r="AA150" s="30">
        <v>0.5981912429351034</v>
      </c>
      <c r="AB150" s="30">
        <v>0.59956367140501632</v>
      </c>
      <c r="AC150" s="30">
        <v>0.6008515519489126</v>
      </c>
      <c r="AD150" s="30">
        <v>0.6020095457006065</v>
      </c>
      <c r="AE150" s="30">
        <v>0.6030547855592634</v>
      </c>
      <c r="AF150" s="30">
        <v>0.60401302073656615</v>
      </c>
      <c r="AG150" s="30">
        <v>0.60495417287965336</v>
      </c>
      <c r="AH150" s="28">
        <v>0.10927529030663419</v>
      </c>
      <c r="AI150" s="28">
        <v>1.1845449239685779E-2</v>
      </c>
      <c r="AJ150" s="45">
        <v>2.0572457370877685E-2</v>
      </c>
      <c r="AK150" s="45">
        <v>1.7993423836852873E-3</v>
      </c>
    </row>
    <row r="151" spans="1:37" ht="13.5" thickBot="1">
      <c r="A151" s="107" t="str">
        <f t="shared" si="8"/>
        <v xml:space="preserve">Rice_EU price in EUR/t </v>
      </c>
      <c r="B151" s="2" t="s">
        <v>109</v>
      </c>
      <c r="C151" s="23">
        <v>489.41860465116281</v>
      </c>
      <c r="D151" s="23">
        <v>506.73913043478262</v>
      </c>
      <c r="E151" s="23">
        <v>758.4375</v>
      </c>
      <c r="F151" s="23">
        <v>698.4</v>
      </c>
      <c r="G151" s="23">
        <v>543.08695652173913</v>
      </c>
      <c r="H151" s="23">
        <v>607.65957446808511</v>
      </c>
      <c r="I151" s="23">
        <v>618.09523809523807</v>
      </c>
      <c r="J151" s="23">
        <v>592.9545454545455</v>
      </c>
      <c r="K151" s="23">
        <v>511.22448979591837</v>
      </c>
      <c r="L151" s="23">
        <v>578.37209302325584</v>
      </c>
      <c r="M151" s="23">
        <v>595.77777777777783</v>
      </c>
      <c r="N151" s="23">
        <v>561.36363636363637</v>
      </c>
      <c r="O151" s="23">
        <v>555.4545454545455</v>
      </c>
      <c r="P151" s="23">
        <v>575</v>
      </c>
      <c r="Q151" s="23">
        <v>548.92676253703689</v>
      </c>
      <c r="R151" s="23">
        <v>595.95363387189491</v>
      </c>
      <c r="S151" s="23">
        <v>572.16854287398951</v>
      </c>
      <c r="T151" s="23">
        <v>588.50900110771488</v>
      </c>
      <c r="U151" s="23">
        <v>709.22043030648433</v>
      </c>
      <c r="V151" s="23">
        <v>658.65286956408318</v>
      </c>
      <c r="W151" s="23">
        <v>615.50109220437889</v>
      </c>
      <c r="X151" s="23">
        <v>613.34385949191574</v>
      </c>
      <c r="Y151" s="23">
        <v>625.94806752576847</v>
      </c>
      <c r="Z151" s="23">
        <v>641.0112724823274</v>
      </c>
      <c r="AA151" s="23">
        <v>651.80456535758321</v>
      </c>
      <c r="AB151" s="23">
        <v>661.38135885606141</v>
      </c>
      <c r="AC151" s="23">
        <v>670.09457404083844</v>
      </c>
      <c r="AD151" s="23">
        <v>679.93163212442084</v>
      </c>
      <c r="AE151" s="23">
        <v>687.97423345402365</v>
      </c>
      <c r="AF151" s="23">
        <v>697.02570994964253</v>
      </c>
      <c r="AG151" s="23">
        <v>705.46215368341734</v>
      </c>
      <c r="AH151" s="28">
        <v>91.277057568187502</v>
      </c>
      <c r="AI151" s="28">
        <v>53.334720023989917</v>
      </c>
      <c r="AJ151" s="45">
        <v>1.5192838640151222E-2</v>
      </c>
      <c r="AK151" s="45">
        <v>7.1722465950954106E-3</v>
      </c>
    </row>
    <row r="152" spans="1:37" ht="13.5" thickBot="1">
      <c r="A152" s="107" t="str">
        <f t="shared" si="8"/>
        <v>Rice_World price in EUR/t</v>
      </c>
      <c r="B152" s="2" t="s">
        <v>43</v>
      </c>
      <c r="C152" s="23">
        <v>188.58518974095787</v>
      </c>
      <c r="D152" s="23">
        <v>198.55067975119411</v>
      </c>
      <c r="E152" s="23">
        <v>220.69087675472036</v>
      </c>
      <c r="F152" s="23">
        <v>361.26263760301532</v>
      </c>
      <c r="G152" s="23">
        <v>296.37884266367683</v>
      </c>
      <c r="H152" s="23">
        <v>312.94846804547274</v>
      </c>
      <c r="I152" s="23">
        <v>336.14155267676546</v>
      </c>
      <c r="J152" s="23">
        <v>349.48237775247139</v>
      </c>
      <c r="K152" s="23">
        <v>337.7433231294284</v>
      </c>
      <c r="L152" s="23">
        <v>322.32875219740924</v>
      </c>
      <c r="M152" s="23">
        <v>330.93441543438547</v>
      </c>
      <c r="N152" s="23">
        <v>314.71227780348647</v>
      </c>
      <c r="O152" s="23">
        <v>334.21553622488608</v>
      </c>
      <c r="P152" s="23">
        <v>343.22998605594029</v>
      </c>
      <c r="Q152" s="23">
        <v>345.66128709799733</v>
      </c>
      <c r="R152" s="23">
        <v>367.80899242233386</v>
      </c>
      <c r="S152" s="23">
        <v>341.12229364005401</v>
      </c>
      <c r="T152" s="23">
        <v>395.10666666666668</v>
      </c>
      <c r="U152" s="23">
        <v>462.92222222222216</v>
      </c>
      <c r="V152" s="23">
        <v>425.97159233543812</v>
      </c>
      <c r="W152" s="23">
        <v>394.43595532037824</v>
      </c>
      <c r="X152" s="23">
        <v>393.05627289203096</v>
      </c>
      <c r="Y152" s="23">
        <v>398.88710837983899</v>
      </c>
      <c r="Z152" s="23">
        <v>407.7649469696695</v>
      </c>
      <c r="AA152" s="23">
        <v>414.12644713115509</v>
      </c>
      <c r="AB152" s="23">
        <v>419.70954562640122</v>
      </c>
      <c r="AC152" s="23">
        <v>424.73651199792641</v>
      </c>
      <c r="AD152" s="23">
        <v>430.5370483700782</v>
      </c>
      <c r="AE152" s="23">
        <v>435.24958392947229</v>
      </c>
      <c r="AF152" s="23">
        <v>440.75018142562413</v>
      </c>
      <c r="AG152" s="23">
        <v>445.94331213419576</v>
      </c>
      <c r="AH152" s="28">
        <v>91.48200938167264</v>
      </c>
      <c r="AI152" s="28">
        <v>17.943151726086796</v>
      </c>
      <c r="AJ152" s="45">
        <v>2.4338612483487197E-2</v>
      </c>
      <c r="AK152" s="45">
        <v>3.7404572727022245E-3</v>
      </c>
    </row>
    <row r="153" spans="1:37" ht="13.5" thickBot="1">
      <c r="A153" s="107" t="str">
        <f t="shared" si="8"/>
        <v>Rice_World price in USD/t</v>
      </c>
      <c r="B153" s="14" t="s">
        <v>44</v>
      </c>
      <c r="C153" s="33">
        <v>234.61699999999999</v>
      </c>
      <c r="D153" s="33">
        <v>249.3</v>
      </c>
      <c r="E153" s="33">
        <v>302.452</v>
      </c>
      <c r="F153" s="33">
        <v>531.32899999999995</v>
      </c>
      <c r="G153" s="33">
        <v>413.38400000000001</v>
      </c>
      <c r="H153" s="33">
        <v>414.88099999999997</v>
      </c>
      <c r="I153" s="33">
        <v>467.89400000000001</v>
      </c>
      <c r="J153" s="33">
        <v>449.01100000000002</v>
      </c>
      <c r="K153" s="33">
        <v>448.56299999999999</v>
      </c>
      <c r="L153" s="33">
        <v>428.214</v>
      </c>
      <c r="M153" s="33">
        <v>367.17599999999999</v>
      </c>
      <c r="N153" s="33">
        <v>348.35599999999999</v>
      </c>
      <c r="O153" s="33">
        <v>377.55700000000002</v>
      </c>
      <c r="P153" s="33">
        <v>405.339</v>
      </c>
      <c r="Q153" s="33">
        <v>386.959</v>
      </c>
      <c r="R153" s="33">
        <v>420.11</v>
      </c>
      <c r="S153" s="33">
        <v>403.34300000000002</v>
      </c>
      <c r="T153" s="33">
        <v>414.86200000000002</v>
      </c>
      <c r="U153" s="33">
        <v>499.95600000000002</v>
      </c>
      <c r="V153" s="33">
        <v>464.3090356456276</v>
      </c>
      <c r="W153" s="33">
        <v>433.87955085241612</v>
      </c>
      <c r="X153" s="33">
        <v>432.36190018123403</v>
      </c>
      <c r="Y153" s="33">
        <v>441.24546484068873</v>
      </c>
      <c r="Z153" s="33">
        <v>451.86270154640664</v>
      </c>
      <c r="AA153" s="33">
        <v>459.47178244187461</v>
      </c>
      <c r="AB153" s="33">
        <v>466.22531663626989</v>
      </c>
      <c r="AC153" s="33">
        <v>472.36960211717201</v>
      </c>
      <c r="AD153" s="33">
        <v>479.30609132801322</v>
      </c>
      <c r="AE153" s="33">
        <v>484.97680216672228</v>
      </c>
      <c r="AF153" s="33">
        <v>491.35862421574689</v>
      </c>
      <c r="AG153" s="33">
        <v>497.30633136170815</v>
      </c>
      <c r="AH153" s="28">
        <v>17.779678548542506</v>
      </c>
      <c r="AI153" s="28">
        <v>37.597319479832322</v>
      </c>
      <c r="AJ153" s="45">
        <v>3.9521609210886764E-3</v>
      </c>
      <c r="AK153" s="45">
        <v>7.1721878774753112E-3</v>
      </c>
    </row>
    <row r="154" spans="1:37" ht="13" thickBot="1">
      <c r="B154" s="59" t="s">
        <v>291</v>
      </c>
      <c r="C154" s="59"/>
      <c r="D154" s="59"/>
      <c r="E154" s="59"/>
      <c r="F154" s="59"/>
      <c r="G154" s="59"/>
      <c r="H154" s="59"/>
      <c r="I154" s="59"/>
      <c r="J154" s="59"/>
      <c r="K154" s="59"/>
      <c r="L154" s="59"/>
      <c r="M154" s="59"/>
      <c r="N154" s="59"/>
      <c r="O154" s="59"/>
      <c r="P154" s="59"/>
      <c r="Q154" s="59"/>
      <c r="R154" s="59"/>
      <c r="S154" s="59"/>
      <c r="T154" s="59"/>
      <c r="U154" s="59"/>
      <c r="V154" s="64"/>
      <c r="W154" s="64"/>
      <c r="X154" s="64"/>
      <c r="Y154" s="64"/>
      <c r="Z154" s="64"/>
      <c r="AA154" s="64"/>
      <c r="AB154" s="64"/>
      <c r="AC154" s="64"/>
      <c r="AD154" s="64"/>
      <c r="AE154" s="64"/>
      <c r="AF154" s="64"/>
      <c r="AG154" s="64"/>
      <c r="AH154" s="155"/>
      <c r="AI154" s="155"/>
      <c r="AJ154" s="56"/>
      <c r="AK154" s="56"/>
    </row>
    <row r="155" spans="1:37" ht="13" thickBot="1">
      <c r="B155" s="59"/>
      <c r="C155" s="59"/>
      <c r="D155" s="59"/>
      <c r="E155" s="59"/>
      <c r="F155" s="59"/>
      <c r="G155" s="59"/>
      <c r="H155" s="59"/>
      <c r="I155" s="59"/>
      <c r="J155" s="59"/>
      <c r="K155" s="59"/>
      <c r="L155" s="59"/>
      <c r="M155" s="59"/>
      <c r="N155" s="59"/>
      <c r="O155" s="59"/>
      <c r="P155" s="59"/>
      <c r="Q155" s="59"/>
      <c r="R155" s="59"/>
      <c r="S155" s="59"/>
      <c r="T155" s="59"/>
      <c r="U155" s="59"/>
      <c r="V155" s="64"/>
      <c r="W155" s="64"/>
      <c r="X155" s="64"/>
      <c r="Y155" s="64"/>
      <c r="Z155" s="64"/>
      <c r="AA155" s="64"/>
      <c r="AB155" s="64"/>
      <c r="AC155" s="64"/>
      <c r="AD155" s="64"/>
      <c r="AE155" s="64"/>
      <c r="AF155" s="64"/>
      <c r="AG155" s="64"/>
      <c r="AH155" s="155"/>
      <c r="AI155" s="155"/>
      <c r="AJ155" s="56"/>
      <c r="AK155" s="56"/>
    </row>
    <row r="156" spans="1:37" ht="14" thickBot="1">
      <c r="A156" t="s">
        <v>180</v>
      </c>
      <c r="B156" s="69" t="s">
        <v>297</v>
      </c>
      <c r="C156" s="75"/>
      <c r="D156" s="75"/>
      <c r="E156" s="75"/>
      <c r="F156" s="75"/>
      <c r="G156" s="75"/>
      <c r="H156" s="75"/>
      <c r="I156" s="75"/>
      <c r="J156" s="75"/>
      <c r="K156" s="75"/>
      <c r="L156" s="75"/>
      <c r="M156" s="75"/>
      <c r="N156" s="75"/>
      <c r="O156" s="75"/>
      <c r="P156" s="75"/>
      <c r="Q156" s="75"/>
      <c r="R156" s="75"/>
      <c r="S156" s="75"/>
      <c r="T156" s="75"/>
      <c r="U156" s="75"/>
      <c r="V156" s="76"/>
      <c r="W156" s="76"/>
      <c r="X156" s="76"/>
      <c r="Y156" s="76"/>
      <c r="Z156" s="76"/>
      <c r="AA156" s="76"/>
      <c r="AB156" s="76"/>
      <c r="AC156" s="76"/>
      <c r="AD156" s="76"/>
      <c r="AE156" s="76"/>
      <c r="AF156" s="76"/>
      <c r="AG156" s="76"/>
      <c r="AH156" s="233" t="s">
        <v>105</v>
      </c>
      <c r="AI156" s="234"/>
      <c r="AJ156" s="235" t="s">
        <v>269</v>
      </c>
      <c r="AK156" s="236"/>
    </row>
    <row r="157" spans="1:37" ht="13" thickBot="1">
      <c r="B157" s="10"/>
      <c r="C157" s="231">
        <v>2005</v>
      </c>
      <c r="D157" s="231">
        <v>2006</v>
      </c>
      <c r="E157" s="231">
        <v>2007</v>
      </c>
      <c r="F157" s="231">
        <v>2008</v>
      </c>
      <c r="G157" s="231">
        <v>2009</v>
      </c>
      <c r="H157" s="231">
        <v>2010</v>
      </c>
      <c r="I157" s="231">
        <v>2011</v>
      </c>
      <c r="J157" s="231">
        <v>2012</v>
      </c>
      <c r="K157" s="231">
        <v>2013</v>
      </c>
      <c r="L157" s="231">
        <v>2014</v>
      </c>
      <c r="M157" s="231">
        <v>2015</v>
      </c>
      <c r="N157" s="231">
        <v>2016</v>
      </c>
      <c r="O157" s="231">
        <v>2017</v>
      </c>
      <c r="P157" s="231">
        <v>2018</v>
      </c>
      <c r="Q157" s="231">
        <v>2019</v>
      </c>
      <c r="R157" s="231">
        <v>2020</v>
      </c>
      <c r="S157" s="231">
        <v>2021</v>
      </c>
      <c r="T157" s="231">
        <v>2022</v>
      </c>
      <c r="U157" s="231">
        <v>2023</v>
      </c>
      <c r="V157" s="231">
        <v>2024</v>
      </c>
      <c r="W157" s="231">
        <v>2025</v>
      </c>
      <c r="X157" s="231">
        <v>2026</v>
      </c>
      <c r="Y157" s="231">
        <v>2027</v>
      </c>
      <c r="Z157" s="231">
        <v>2028</v>
      </c>
      <c r="AA157" s="231">
        <v>2029</v>
      </c>
      <c r="AB157" s="231">
        <v>2030</v>
      </c>
      <c r="AC157" s="231">
        <v>2031</v>
      </c>
      <c r="AD157" s="231">
        <v>2032</v>
      </c>
      <c r="AE157" s="231">
        <v>2033</v>
      </c>
      <c r="AF157" s="231">
        <v>2034</v>
      </c>
      <c r="AG157" s="231">
        <v>2035</v>
      </c>
      <c r="AH157" s="231" t="s">
        <v>266</v>
      </c>
      <c r="AI157" s="231" t="s">
        <v>267</v>
      </c>
      <c r="AJ157" s="231" t="s">
        <v>264</v>
      </c>
      <c r="AK157" s="231" t="s">
        <v>265</v>
      </c>
    </row>
    <row r="158" spans="1:37" ht="13.5" thickBot="1">
      <c r="A158" s="107"/>
      <c r="B158" s="1" t="s">
        <v>146</v>
      </c>
      <c r="C158" s="29" t="s">
        <v>258</v>
      </c>
      <c r="D158" s="29" t="s">
        <v>258</v>
      </c>
      <c r="E158" s="29" t="s">
        <v>258</v>
      </c>
      <c r="F158" s="29" t="s">
        <v>258</v>
      </c>
      <c r="G158" s="29" t="s">
        <v>258</v>
      </c>
      <c r="H158" s="29" t="s">
        <v>258</v>
      </c>
      <c r="I158" s="29" t="s">
        <v>258</v>
      </c>
      <c r="J158" s="29" t="s">
        <v>258</v>
      </c>
      <c r="K158" s="29" t="s">
        <v>258</v>
      </c>
      <c r="L158" s="29" t="s">
        <v>258</v>
      </c>
      <c r="M158" s="29" t="s">
        <v>258</v>
      </c>
      <c r="N158" s="29" t="s">
        <v>258</v>
      </c>
      <c r="O158" s="29" t="s">
        <v>258</v>
      </c>
      <c r="P158" s="29" t="s">
        <v>258</v>
      </c>
      <c r="Q158" s="29" t="s">
        <v>258</v>
      </c>
      <c r="R158" s="29" t="s">
        <v>258</v>
      </c>
      <c r="S158" s="29" t="s">
        <v>258</v>
      </c>
      <c r="T158" s="29" t="s">
        <v>258</v>
      </c>
      <c r="U158" s="29" t="s">
        <v>258</v>
      </c>
      <c r="V158" s="29" t="s">
        <v>258</v>
      </c>
      <c r="W158" s="29" t="s">
        <v>258</v>
      </c>
      <c r="X158" s="29" t="s">
        <v>258</v>
      </c>
      <c r="Y158" s="29" t="s">
        <v>258</v>
      </c>
      <c r="Z158" s="29" t="s">
        <v>258</v>
      </c>
      <c r="AA158" s="29" t="s">
        <v>258</v>
      </c>
      <c r="AB158" s="29" t="s">
        <v>258</v>
      </c>
      <c r="AC158" s="29" t="s">
        <v>258</v>
      </c>
      <c r="AD158" s="29" t="s">
        <v>258</v>
      </c>
      <c r="AE158" s="29" t="s">
        <v>258</v>
      </c>
      <c r="AF158" s="29" t="s">
        <v>258</v>
      </c>
      <c r="AG158" s="29" t="s">
        <v>258</v>
      </c>
      <c r="AH158" s="29" t="s">
        <v>258</v>
      </c>
      <c r="AI158" s="29" t="s">
        <v>258</v>
      </c>
      <c r="AJ158" s="29" t="s">
        <v>258</v>
      </c>
      <c r="AK158" s="29" t="s">
        <v>258</v>
      </c>
    </row>
    <row r="159" spans="1:37" ht="13.5" thickBot="1">
      <c r="A159" s="107"/>
      <c r="B159" s="17" t="s">
        <v>66</v>
      </c>
      <c r="C159" s="30">
        <v>3.205152669540611</v>
      </c>
      <c r="D159" s="30">
        <v>2.9366434938968311</v>
      </c>
      <c r="E159" s="30">
        <v>2.760280075526742</v>
      </c>
      <c r="F159" s="30">
        <v>3.0576019054759129</v>
      </c>
      <c r="G159" s="30">
        <v>3.2886041716646908</v>
      </c>
      <c r="H159" s="30">
        <v>2.8442599236647128</v>
      </c>
      <c r="I159" s="30">
        <v>2.7258195826135299</v>
      </c>
      <c r="J159" s="30">
        <v>3.0607979989510623</v>
      </c>
      <c r="K159" s="30">
        <v>3.1434993205445654</v>
      </c>
      <c r="L159" s="30">
        <v>3.6131678861606882</v>
      </c>
      <c r="M159" s="30">
        <v>3.3147058166835266</v>
      </c>
      <c r="N159" s="30">
        <v>3.0780737618899696</v>
      </c>
      <c r="O159" s="30">
        <v>3.2094597762283437</v>
      </c>
      <c r="P159" s="30">
        <v>2.8496045181643055</v>
      </c>
      <c r="Q159" s="30">
        <v>3.0045734000425885</v>
      </c>
      <c r="R159" s="30">
        <v>3.1355818502629784</v>
      </c>
      <c r="S159" s="30">
        <v>3.20540854146248</v>
      </c>
      <c r="T159" s="30">
        <v>3.3228483824116459</v>
      </c>
      <c r="U159" s="30">
        <v>3.1669776718611491</v>
      </c>
      <c r="V159" s="30">
        <v>2.9828484646865188</v>
      </c>
      <c r="W159" s="30">
        <v>2.9992721753581346</v>
      </c>
      <c r="X159" s="30">
        <v>3.0140802115980572</v>
      </c>
      <c r="Y159" s="30">
        <v>3.0334475974756079</v>
      </c>
      <c r="Z159" s="30">
        <v>3.0496780131996846</v>
      </c>
      <c r="AA159" s="30">
        <v>3.0662133358579027</v>
      </c>
      <c r="AB159" s="30">
        <v>3.0822321761134033</v>
      </c>
      <c r="AC159" s="30">
        <v>3.0984432801967898</v>
      </c>
      <c r="AD159" s="30">
        <v>3.1147241496992399</v>
      </c>
      <c r="AE159" s="30">
        <v>3.1309977389734973</v>
      </c>
      <c r="AF159" s="30">
        <v>3.1471873470294902</v>
      </c>
      <c r="AG159" s="30">
        <v>3.163470515640773</v>
      </c>
      <c r="AH159" s="28">
        <v>-0.1149302288990004</v>
      </c>
      <c r="AI159" s="28">
        <v>5.9123426543350455E-3</v>
      </c>
      <c r="AJ159" s="45">
        <v>-3.5687842837283769E-3</v>
      </c>
      <c r="AK159" s="45">
        <v>1.7007724053486051E-4</v>
      </c>
    </row>
    <row r="160" spans="1:37" ht="13.5" thickBot="1">
      <c r="A160" s="107"/>
      <c r="B160" s="17" t="s">
        <v>259</v>
      </c>
      <c r="C160" s="30">
        <v>1.6557631339039089</v>
      </c>
      <c r="D160" s="30">
        <v>1.7366373750403097</v>
      </c>
      <c r="E160" s="30">
        <v>1.4389796948173248</v>
      </c>
      <c r="F160" s="30">
        <v>1.9033932851503887</v>
      </c>
      <c r="G160" s="30">
        <v>1.7973605040151264</v>
      </c>
      <c r="H160" s="30">
        <v>1.8440803354714532</v>
      </c>
      <c r="I160" s="30">
        <v>1.9596068294268896</v>
      </c>
      <c r="J160" s="30">
        <v>1.6691763494665668</v>
      </c>
      <c r="K160" s="30">
        <v>2.0044233144360111</v>
      </c>
      <c r="L160" s="30">
        <v>2.1798459461233373</v>
      </c>
      <c r="M160" s="30">
        <v>1.8781375071469415</v>
      </c>
      <c r="N160" s="30">
        <v>2.1118595350255136</v>
      </c>
      <c r="O160" s="30">
        <v>2.4127501368388824</v>
      </c>
      <c r="P160" s="30">
        <v>2.4772421844919461</v>
      </c>
      <c r="Q160" s="30">
        <v>2.361569990732757</v>
      </c>
      <c r="R160" s="30">
        <v>2.0477446037928146</v>
      </c>
      <c r="S160" s="30">
        <v>2.3724915708540393</v>
      </c>
      <c r="T160" s="30">
        <v>1.885312621611104</v>
      </c>
      <c r="U160" s="30">
        <v>2.0957894714379304</v>
      </c>
      <c r="V160" s="30">
        <v>1.9445425817832478</v>
      </c>
      <c r="W160" s="30">
        <v>1.9477949073656582</v>
      </c>
      <c r="X160" s="30">
        <v>1.9500623174878273</v>
      </c>
      <c r="Y160" s="30">
        <v>1.9550206467230355</v>
      </c>
      <c r="Z160" s="30">
        <v>1.958310497174989</v>
      </c>
      <c r="AA160" s="30">
        <v>1.9616574911499376</v>
      </c>
      <c r="AB160" s="30">
        <v>1.9647526052943352</v>
      </c>
      <c r="AC160" s="30">
        <v>1.9679736978875697</v>
      </c>
      <c r="AD160" s="30">
        <v>1.9712658167584483</v>
      </c>
      <c r="AE160" s="30">
        <v>1.9745874935228687</v>
      </c>
      <c r="AF160" s="30">
        <v>1.9778893961154678</v>
      </c>
      <c r="AG160" s="30">
        <v>1.9812615121260224</v>
      </c>
      <c r="AH160" s="28">
        <v>2.4066354935455614E-2</v>
      </c>
      <c r="AI160" s="28">
        <v>6.0466205152618357E-3</v>
      </c>
      <c r="AJ160" s="45">
        <v>1.2266523191772193E-3</v>
      </c>
      <c r="AK160" s="45">
        <v>2.7790868677013414E-4</v>
      </c>
    </row>
    <row r="161" spans="1:41" ht="13.5" thickBot="1">
      <c r="A161" s="107"/>
      <c r="B161" s="17" t="s">
        <v>263</v>
      </c>
      <c r="C161" s="30">
        <v>2.7381196509657033</v>
      </c>
      <c r="D161" s="30">
        <v>2.4675151061440568</v>
      </c>
      <c r="E161" s="30">
        <v>2.0690617793421531</v>
      </c>
      <c r="F161" s="30">
        <v>2.7749615412790272</v>
      </c>
      <c r="G161" s="30">
        <v>2.754168706620971</v>
      </c>
      <c r="H161" s="30">
        <v>2.8487526229890419</v>
      </c>
      <c r="I161" s="30">
        <v>2.7716067317792739</v>
      </c>
      <c r="J161" s="30">
        <v>2.2082422009899849</v>
      </c>
      <c r="K161" s="30">
        <v>2.6113330755681581</v>
      </c>
      <c r="L161" s="30">
        <v>3.2371978553221408</v>
      </c>
      <c r="M161" s="30">
        <v>2.6559528941934607</v>
      </c>
      <c r="N161" s="30">
        <v>2.9804256547841042</v>
      </c>
      <c r="O161" s="30">
        <v>2.7762029946279578</v>
      </c>
      <c r="P161" s="30">
        <v>2.9648942851161824</v>
      </c>
      <c r="Q161" s="30">
        <v>3.0196497411609213</v>
      </c>
      <c r="R161" s="30">
        <v>2.7758203763018905</v>
      </c>
      <c r="S161" s="30">
        <v>2.8186171231564834</v>
      </c>
      <c r="T161" s="30">
        <v>2.2366880121312884</v>
      </c>
      <c r="U161" s="30">
        <v>2.8428743689836291</v>
      </c>
      <c r="V161" s="30">
        <v>2.7760421753331084</v>
      </c>
      <c r="W161" s="30">
        <v>2.7712146956137156</v>
      </c>
      <c r="X161" s="30">
        <v>2.7653856593590693</v>
      </c>
      <c r="Y161" s="30">
        <v>2.7622181716471461</v>
      </c>
      <c r="Z161" s="30">
        <v>2.7579342624646861</v>
      </c>
      <c r="AA161" s="30">
        <v>2.7529263004736548</v>
      </c>
      <c r="AB161" s="30">
        <v>2.7475043335174036</v>
      </c>
      <c r="AC161" s="30">
        <v>2.7420351899979858</v>
      </c>
      <c r="AD161" s="30">
        <v>2.736726023117364</v>
      </c>
      <c r="AE161" s="30">
        <v>2.7314506093567164</v>
      </c>
      <c r="AF161" s="30">
        <v>2.726008219080585</v>
      </c>
      <c r="AG161" s="30">
        <v>2.7205850828681357</v>
      </c>
      <c r="AH161" s="28">
        <v>-6.7056191810752619E-2</v>
      </c>
      <c r="AI161" s="28">
        <v>0.1020502307187936</v>
      </c>
      <c r="AJ161" s="45">
        <v>-2.5253945348052299E-3</v>
      </c>
      <c r="AK161" s="45">
        <v>3.4816849017498264E-3</v>
      </c>
    </row>
    <row r="162" spans="1:41" ht="13.5" thickBot="1">
      <c r="A162" s="107" t="str">
        <f>CONCATENATE($A$156,"_",B162)</f>
        <v>Total oilseed_Production</v>
      </c>
      <c r="B162" s="1" t="s">
        <v>26</v>
      </c>
      <c r="C162" s="29">
        <v>21.19961</v>
      </c>
      <c r="D162" s="29">
        <v>22.551369999999999</v>
      </c>
      <c r="E162" s="29">
        <v>22.116449999999997</v>
      </c>
      <c r="F162" s="29">
        <v>25.023910000000008</v>
      </c>
      <c r="G162" s="29">
        <v>27.602409999999999</v>
      </c>
      <c r="H162" s="29">
        <v>26.580530000000003</v>
      </c>
      <c r="I162" s="29">
        <v>26.271819999999998</v>
      </c>
      <c r="J162" s="29">
        <v>24.848649999999999</v>
      </c>
      <c r="K162" s="29">
        <v>29.335570000000001</v>
      </c>
      <c r="L162" s="29">
        <v>32.962119999999999</v>
      </c>
      <c r="M162" s="29">
        <v>29.524190000000004</v>
      </c>
      <c r="N162" s="29">
        <v>29.53782</v>
      </c>
      <c r="O162" s="29">
        <v>32.927679999999995</v>
      </c>
      <c r="P162" s="29">
        <v>30.807860000000005</v>
      </c>
      <c r="Q162" s="29">
        <v>28.365300000000001</v>
      </c>
      <c r="R162" s="29">
        <v>28.305160000000001</v>
      </c>
      <c r="S162" s="29">
        <v>30.085820000000002</v>
      </c>
      <c r="T162" s="29">
        <v>31.31127</v>
      </c>
      <c r="U162" s="29">
        <v>32.32423</v>
      </c>
      <c r="V162" s="29">
        <v>29.741048746045855</v>
      </c>
      <c r="W162" s="29">
        <v>29.755175265043519</v>
      </c>
      <c r="X162" s="29">
        <v>29.671345083204919</v>
      </c>
      <c r="Y162" s="29">
        <v>29.737751735453578</v>
      </c>
      <c r="Z162" s="29">
        <v>29.754141371404213</v>
      </c>
      <c r="AA162" s="29">
        <v>29.797840666106548</v>
      </c>
      <c r="AB162" s="29">
        <v>29.803005686941553</v>
      </c>
      <c r="AC162" s="29">
        <v>29.820535954014375</v>
      </c>
      <c r="AD162" s="29">
        <v>29.845887751613368</v>
      </c>
      <c r="AE162" s="29">
        <v>29.874378437287938</v>
      </c>
      <c r="AF162" s="29">
        <v>29.898314469920912</v>
      </c>
      <c r="AG162" s="29">
        <v>29.923343144058848</v>
      </c>
      <c r="AH162" s="27">
        <v>2.0767362486819536</v>
      </c>
      <c r="AI162" s="27">
        <v>-1.2021731046231032</v>
      </c>
      <c r="AJ162" s="44">
        <v>6.9290409953886465E-3</v>
      </c>
      <c r="AK162" s="44">
        <v>-3.5744199506912988E-3</v>
      </c>
    </row>
    <row r="163" spans="1:41" s="99" customFormat="1" ht="13.5" thickBot="1">
      <c r="A163" s="107" t="str">
        <f t="shared" ref="A163:A174" si="9">CONCATENATE($A$156,"_",B163)</f>
        <v>Total oilseed_   Rapeseed</v>
      </c>
      <c r="B163" s="17" t="s">
        <v>66</v>
      </c>
      <c r="C163" s="30">
        <v>13.806740000000003</v>
      </c>
      <c r="D163" s="30">
        <v>14.273819999999997</v>
      </c>
      <c r="E163" s="30">
        <v>16.387699999999999</v>
      </c>
      <c r="F163" s="30">
        <v>17.047690000000006</v>
      </c>
      <c r="G163" s="30">
        <v>19.602349999999998</v>
      </c>
      <c r="H163" s="30">
        <v>18.384130000000003</v>
      </c>
      <c r="I163" s="30">
        <v>16.472999999999999</v>
      </c>
      <c r="J163" s="30">
        <v>16.69096</v>
      </c>
      <c r="K163" s="30">
        <v>18.852979999999999</v>
      </c>
      <c r="L163" s="30">
        <v>21.82133</v>
      </c>
      <c r="M163" s="30">
        <v>19.299510000000001</v>
      </c>
      <c r="N163" s="30">
        <v>18.33193</v>
      </c>
      <c r="O163" s="30">
        <v>19.852979999999995</v>
      </c>
      <c r="P163" s="30">
        <v>18.002690000000001</v>
      </c>
      <c r="Q163" s="30">
        <v>15.3796</v>
      </c>
      <c r="R163" s="30">
        <v>16.686720000000001</v>
      </c>
      <c r="S163" s="30">
        <v>17.07207</v>
      </c>
      <c r="T163" s="30">
        <v>19.561109999999999</v>
      </c>
      <c r="U163" s="30">
        <v>19.721149999999998</v>
      </c>
      <c r="V163" s="30">
        <v>17.21056136833533</v>
      </c>
      <c r="W163" s="30">
        <v>17.185941547121686</v>
      </c>
      <c r="X163" s="30">
        <v>17.101434523086724</v>
      </c>
      <c r="Y163" s="30">
        <v>17.111795221722065</v>
      </c>
      <c r="Z163" s="30">
        <v>17.087564096809722</v>
      </c>
      <c r="AA163" s="30">
        <v>17.080274923321372</v>
      </c>
      <c r="AB163" s="30">
        <v>17.047156027208779</v>
      </c>
      <c r="AC163" s="30">
        <v>17.021657411024126</v>
      </c>
      <c r="AD163" s="30">
        <v>17.000392614815624</v>
      </c>
      <c r="AE163" s="30">
        <v>16.980742672275586</v>
      </c>
      <c r="AF163" s="30">
        <v>16.958111054486817</v>
      </c>
      <c r="AG163" s="30">
        <v>16.93588299543957</v>
      </c>
      <c r="AH163" s="28">
        <v>-0.29081621055489038</v>
      </c>
      <c r="AI163" s="28">
        <v>-1.8950574606722057</v>
      </c>
      <c r="AJ163" s="45">
        <v>-1.5313755749902214E-3</v>
      </c>
      <c r="AK163" s="45">
        <v>-9.5960846021611035E-3</v>
      </c>
      <c r="AL163" s="97"/>
      <c r="AM163" s="97"/>
      <c r="AN163" s="97"/>
      <c r="AO163" s="97"/>
    </row>
    <row r="164" spans="1:41" s="99" customFormat="1" ht="13.5" thickBot="1">
      <c r="A164" s="107" t="str">
        <f t="shared" si="9"/>
        <v>Total oilseed_   Sunflower seed</v>
      </c>
      <c r="B164" s="17" t="s">
        <v>259</v>
      </c>
      <c r="C164" s="30">
        <v>6.0843499999999997</v>
      </c>
      <c r="D164" s="30">
        <v>6.8932000000000002</v>
      </c>
      <c r="E164" s="30">
        <v>4.8764000000000003</v>
      </c>
      <c r="F164" s="30">
        <v>7.2185999999999995</v>
      </c>
      <c r="G164" s="30">
        <v>7.04373</v>
      </c>
      <c r="H164" s="30">
        <v>6.9745699999999999</v>
      </c>
      <c r="I164" s="30">
        <v>8.5587199999999992</v>
      </c>
      <c r="J164" s="30">
        <v>7.1985400000000004</v>
      </c>
      <c r="K164" s="30">
        <v>9.2669099999999993</v>
      </c>
      <c r="L164" s="30">
        <v>9.299310000000002</v>
      </c>
      <c r="M164" s="30">
        <v>7.8836700000000004</v>
      </c>
      <c r="N164" s="30">
        <v>8.7285900000000005</v>
      </c>
      <c r="O164" s="30">
        <v>10.40291</v>
      </c>
      <c r="P164" s="30">
        <v>9.9725100000000015</v>
      </c>
      <c r="Q164" s="30">
        <v>10.244159999999999</v>
      </c>
      <c r="R164" s="30">
        <v>9.0012300000000014</v>
      </c>
      <c r="S164" s="30">
        <v>10.36487</v>
      </c>
      <c r="T164" s="30">
        <v>9.3016800000000011</v>
      </c>
      <c r="U164" s="30">
        <v>9.8210999999999995</v>
      </c>
      <c r="V164" s="30">
        <v>9.5233285871122337</v>
      </c>
      <c r="W164" s="30">
        <v>9.531631516430588</v>
      </c>
      <c r="X164" s="30">
        <v>9.5082409746641172</v>
      </c>
      <c r="Y164" s="30">
        <v>9.5316929857225929</v>
      </c>
      <c r="Z164" s="30">
        <v>9.5400799900988424</v>
      </c>
      <c r="AA164" s="30">
        <v>9.5583532029341178</v>
      </c>
      <c r="AB164" s="30">
        <v>9.5658341757298224</v>
      </c>
      <c r="AC164" s="30">
        <v>9.578385694373619</v>
      </c>
      <c r="AD164" s="30">
        <v>9.5937285805458252</v>
      </c>
      <c r="AE164" s="30">
        <v>9.6104787168028523</v>
      </c>
      <c r="AF164" s="30">
        <v>9.6262479978925022</v>
      </c>
      <c r="AG164" s="30">
        <v>9.6428254574463903</v>
      </c>
      <c r="AH164" s="28">
        <v>0.96044952903740999</v>
      </c>
      <c r="AI164" s="28">
        <v>9.4122595075646132E-2</v>
      </c>
      <c r="AJ164" s="45">
        <v>1.0657383747184213E-2</v>
      </c>
      <c r="AK164" s="45">
        <v>8.9211074752437725E-4</v>
      </c>
      <c r="AL164" s="97"/>
      <c r="AM164" s="97"/>
      <c r="AN164" s="97"/>
      <c r="AO164" s="97"/>
    </row>
    <row r="165" spans="1:41" s="99" customFormat="1" ht="13.5" thickBot="1">
      <c r="A165" s="107" t="str">
        <f t="shared" si="9"/>
        <v>Total oilseed_   Soya bean</v>
      </c>
      <c r="B165" s="17" t="s">
        <v>263</v>
      </c>
      <c r="C165" s="30">
        <v>1.3085199999999999</v>
      </c>
      <c r="D165" s="30">
        <v>1.38435</v>
      </c>
      <c r="E165" s="30">
        <v>0.85235000000000005</v>
      </c>
      <c r="F165" s="30">
        <v>0.75761999999999996</v>
      </c>
      <c r="G165" s="30">
        <v>0.9563299999999999</v>
      </c>
      <c r="H165" s="30">
        <v>1.2218300000000002</v>
      </c>
      <c r="I165" s="30">
        <v>1.2401000000000004</v>
      </c>
      <c r="J165" s="30">
        <v>0.95914999999999995</v>
      </c>
      <c r="K165" s="30">
        <v>1.2156800000000001</v>
      </c>
      <c r="L165" s="30">
        <v>1.84148</v>
      </c>
      <c r="M165" s="30">
        <v>2.3410100000000003</v>
      </c>
      <c r="N165" s="30">
        <v>2.4772999999999996</v>
      </c>
      <c r="O165" s="30">
        <v>2.6717900000000001</v>
      </c>
      <c r="P165" s="30">
        <v>2.8326600000000002</v>
      </c>
      <c r="Q165" s="30">
        <v>2.7415400000000001</v>
      </c>
      <c r="R165" s="30">
        <v>2.6172100000000005</v>
      </c>
      <c r="S165" s="30">
        <v>2.6488799999999997</v>
      </c>
      <c r="T165" s="30">
        <v>2.4484800000000004</v>
      </c>
      <c r="U165" s="30">
        <v>2.7819799999999999</v>
      </c>
      <c r="V165" s="30">
        <v>3.0071587905982913</v>
      </c>
      <c r="W165" s="30">
        <v>3.0376022014912438</v>
      </c>
      <c r="X165" s="30">
        <v>3.0616695854540876</v>
      </c>
      <c r="Y165" s="30">
        <v>3.0942635280089226</v>
      </c>
      <c r="Z165" s="30">
        <v>3.1264972844956471</v>
      </c>
      <c r="AA165" s="30">
        <v>3.1592125398510582</v>
      </c>
      <c r="AB165" s="30">
        <v>3.1900154840029522</v>
      </c>
      <c r="AC165" s="30">
        <v>3.2204928486166278</v>
      </c>
      <c r="AD165" s="30">
        <v>3.2517665562519187</v>
      </c>
      <c r="AE165" s="30">
        <v>3.2831570482094943</v>
      </c>
      <c r="AF165" s="30">
        <v>3.3139554175415933</v>
      </c>
      <c r="AG165" s="30">
        <v>3.3446346911728826</v>
      </c>
      <c r="AH165" s="28">
        <v>1.4071029301994307</v>
      </c>
      <c r="AI165" s="28">
        <v>0.59876176097345191</v>
      </c>
      <c r="AJ165" s="45">
        <v>7.4477798779803525E-2</v>
      </c>
      <c r="AK165" s="45">
        <v>1.809434021244205E-2</v>
      </c>
      <c r="AL165" s="97"/>
      <c r="AM165" s="97"/>
      <c r="AN165" s="97"/>
      <c r="AO165" s="97"/>
    </row>
    <row r="166" spans="1:41" ht="13.5" thickBot="1">
      <c r="A166" s="107" t="str">
        <f t="shared" si="9"/>
        <v>Total oilseed_Imports</v>
      </c>
      <c r="B166" s="116" t="s">
        <v>4</v>
      </c>
      <c r="C166" s="142">
        <v>14.948422339</v>
      </c>
      <c r="D166" s="142">
        <v>15.814070477999998</v>
      </c>
      <c r="E166" s="142">
        <v>16.567689278</v>
      </c>
      <c r="F166" s="142">
        <v>17.540607978525216</v>
      </c>
      <c r="G166" s="142">
        <v>15.111950517</v>
      </c>
      <c r="H166" s="142">
        <v>16.260563162</v>
      </c>
      <c r="I166" s="142">
        <v>16.455881398999999</v>
      </c>
      <c r="J166" s="142">
        <v>16.424535167000002</v>
      </c>
      <c r="K166" s="142">
        <v>17.479671107999998</v>
      </c>
      <c r="L166" s="142">
        <v>15.812743476000001</v>
      </c>
      <c r="M166" s="142">
        <v>18.827569479000001</v>
      </c>
      <c r="N166" s="142">
        <v>18.931462757999999</v>
      </c>
      <c r="O166" s="142">
        <v>18.824964635000001</v>
      </c>
      <c r="P166" s="142">
        <v>19.846529824000001</v>
      </c>
      <c r="Q166" s="142">
        <v>22.35238311734312</v>
      </c>
      <c r="R166" s="142">
        <v>22.213380977616545</v>
      </c>
      <c r="S166" s="142">
        <v>21.965791851095183</v>
      </c>
      <c r="T166" s="142">
        <v>22.79519806294876</v>
      </c>
      <c r="U166" s="142">
        <v>20.073188506715731</v>
      </c>
      <c r="V166" s="142">
        <v>20.583798774421307</v>
      </c>
      <c r="W166" s="142">
        <v>20.617302289074015</v>
      </c>
      <c r="X166" s="142">
        <v>20.550318140663595</v>
      </c>
      <c r="Y166" s="142">
        <v>20.482628671018659</v>
      </c>
      <c r="Z166" s="142">
        <v>20.432036056889043</v>
      </c>
      <c r="AA166" s="142">
        <v>20.376870612490496</v>
      </c>
      <c r="AB166" s="142">
        <v>20.329332222462575</v>
      </c>
      <c r="AC166" s="142">
        <v>20.277291567749128</v>
      </c>
      <c r="AD166" s="142">
        <v>20.225595813251481</v>
      </c>
      <c r="AE166" s="142">
        <v>20.17334382409582</v>
      </c>
      <c r="AF166" s="142">
        <v>20.121021796824628</v>
      </c>
      <c r="AG166" s="142">
        <v>20.065622974233381</v>
      </c>
      <c r="AH166" s="141">
        <v>4.5784118643619358</v>
      </c>
      <c r="AI166" s="141">
        <v>-1.0851054737952204</v>
      </c>
      <c r="AJ166" s="152">
        <v>2.4694041498543696E-2</v>
      </c>
      <c r="AK166" s="152">
        <v>-4.7764016168652113E-3</v>
      </c>
    </row>
    <row r="167" spans="1:41" ht="13.5" thickBot="1">
      <c r="A167" s="107" t="str">
        <f t="shared" si="9"/>
        <v>Total oilseed_Exports</v>
      </c>
      <c r="B167" s="116" t="s">
        <v>5</v>
      </c>
      <c r="C167" s="142">
        <v>0.84226250500290445</v>
      </c>
      <c r="D167" s="142">
        <v>1.1511701756295607</v>
      </c>
      <c r="E167" s="142">
        <v>1.0986591973420321</v>
      </c>
      <c r="F167" s="142">
        <v>0.67427063017632993</v>
      </c>
      <c r="G167" s="142">
        <v>1.2309409265276368</v>
      </c>
      <c r="H167" s="142">
        <v>1.0281392211929392</v>
      </c>
      <c r="I167" s="142">
        <v>0.99045598641657162</v>
      </c>
      <c r="J167" s="142">
        <v>0.75859193306522221</v>
      </c>
      <c r="K167" s="142">
        <v>1.1936431872895177</v>
      </c>
      <c r="L167" s="142">
        <v>1.359662892074176</v>
      </c>
      <c r="M167" s="142">
        <v>1.010389959825867</v>
      </c>
      <c r="N167" s="142">
        <v>1.1453960215457142</v>
      </c>
      <c r="O167" s="142">
        <v>1.3530933221343608</v>
      </c>
      <c r="P167" s="142">
        <v>1.0953669290704593</v>
      </c>
      <c r="Q167" s="142">
        <v>1.1333430844535897</v>
      </c>
      <c r="R167" s="142">
        <v>1.0375953324112117</v>
      </c>
      <c r="S167" s="142">
        <v>1.1279438629414718</v>
      </c>
      <c r="T167" s="142">
        <v>1.3640953320663252</v>
      </c>
      <c r="U167" s="142">
        <v>1.2348727343618826</v>
      </c>
      <c r="V167" s="142">
        <v>1.31341241239994</v>
      </c>
      <c r="W167" s="142">
        <v>1.3311872234986799</v>
      </c>
      <c r="X167" s="142">
        <v>1.3698026635487865</v>
      </c>
      <c r="Y167" s="142">
        <v>1.4070343337975024</v>
      </c>
      <c r="Z167" s="142">
        <v>1.4484798454699577</v>
      </c>
      <c r="AA167" s="142">
        <v>1.4879262138209353</v>
      </c>
      <c r="AB167" s="142">
        <v>1.5260490148590327</v>
      </c>
      <c r="AC167" s="142">
        <v>1.5634844889582542</v>
      </c>
      <c r="AD167" s="142">
        <v>1.6007223562242912</v>
      </c>
      <c r="AE167" s="142">
        <v>1.638367022659116</v>
      </c>
      <c r="AF167" s="142">
        <v>1.6759720366952851</v>
      </c>
      <c r="AG167" s="142">
        <v>1.713323889504337</v>
      </c>
      <c r="AH167" s="141">
        <v>0.20016082213307729</v>
      </c>
      <c r="AI167" s="141">
        <v>0.40919706322828775</v>
      </c>
      <c r="AJ167" s="152">
        <v>1.6802049385457707E-2</v>
      </c>
      <c r="AK167" s="152">
        <v>2.5119542669633566E-2</v>
      </c>
    </row>
    <row r="168" spans="1:41" ht="13.5" thickBot="1">
      <c r="A168" s="107" t="str">
        <f t="shared" si="9"/>
        <v>Total oilseed_Domestic use</v>
      </c>
      <c r="B168" s="1" t="s">
        <v>130</v>
      </c>
      <c r="C168" s="29">
        <v>33.084486393439612</v>
      </c>
      <c r="D168" s="29">
        <v>34.76251487010223</v>
      </c>
      <c r="E168" s="29">
        <v>37.232330457845606</v>
      </c>
      <c r="F168" s="29">
        <v>38.272152755340372</v>
      </c>
      <c r="G168" s="29">
        <v>39.155080794278476</v>
      </c>
      <c r="H168" s="29">
        <v>41.902581646327114</v>
      </c>
      <c r="I168" s="29">
        <v>41.505468563069556</v>
      </c>
      <c r="J168" s="29">
        <v>41.719812997115255</v>
      </c>
      <c r="K168" s="29">
        <v>45.473191518534513</v>
      </c>
      <c r="L168" s="29">
        <v>46.864813656893858</v>
      </c>
      <c r="M168" s="29">
        <v>47.433675509483606</v>
      </c>
      <c r="N168" s="29">
        <v>46.556792595136969</v>
      </c>
      <c r="O168" s="29">
        <v>48.922774221443973</v>
      </c>
      <c r="P168" s="29">
        <v>49.802530536328668</v>
      </c>
      <c r="Q168" s="29">
        <v>50.474573851338945</v>
      </c>
      <c r="R168" s="29">
        <v>51.180945645205334</v>
      </c>
      <c r="S168" s="29">
        <v>50.657001321487044</v>
      </c>
      <c r="T168" s="29">
        <v>52.742372730882437</v>
      </c>
      <c r="U168" s="29">
        <v>50.718101327909395</v>
      </c>
      <c r="V168" s="29">
        <v>49.011435108067218</v>
      </c>
      <c r="W168" s="29">
        <v>48.863918101668787</v>
      </c>
      <c r="X168" s="29">
        <v>48.858949825125336</v>
      </c>
      <c r="Y168" s="29">
        <v>48.804179397587362</v>
      </c>
      <c r="Z168" s="29">
        <v>48.730047804385393</v>
      </c>
      <c r="AA168" s="29">
        <v>48.675380077179057</v>
      </c>
      <c r="AB168" s="29">
        <v>48.599831882995375</v>
      </c>
      <c r="AC168" s="29">
        <v>48.527618921738913</v>
      </c>
      <c r="AD168" s="29">
        <v>48.464331553188188</v>
      </c>
      <c r="AE168" s="29">
        <v>48.402689476886067</v>
      </c>
      <c r="AF168" s="29">
        <v>48.336923358185828</v>
      </c>
      <c r="AG168" s="29">
        <v>48.268803748970669</v>
      </c>
      <c r="AH168" s="27">
        <v>6.1380303314384861</v>
      </c>
      <c r="AI168" s="27">
        <v>-2.5551659733156882</v>
      </c>
      <c r="AJ168" s="44">
        <v>1.2954105903615129E-2</v>
      </c>
      <c r="AK168" s="44">
        <v>-4.6783514761564726E-3</v>
      </c>
    </row>
    <row r="169" spans="1:41" s="99" customFormat="1" ht="13.5" thickBot="1">
      <c r="A169" s="107" t="str">
        <f t="shared" si="9"/>
        <v>Total oilseed_of which crushing</v>
      </c>
      <c r="B169" s="17" t="s">
        <v>21</v>
      </c>
      <c r="C169" s="30">
        <v>29.85023464714984</v>
      </c>
      <c r="D169" s="30">
        <v>31.052642292760368</v>
      </c>
      <c r="E169" s="30">
        <v>33.738206804258553</v>
      </c>
      <c r="F169" s="30">
        <v>34.516449363681986</v>
      </c>
      <c r="G169" s="30">
        <v>35.845588215666865</v>
      </c>
      <c r="H169" s="30">
        <v>38.489779641374675</v>
      </c>
      <c r="I169" s="30">
        <v>37.806124222534088</v>
      </c>
      <c r="J169" s="30">
        <v>38.175069048443596</v>
      </c>
      <c r="K169" s="30">
        <v>41.848059634289292</v>
      </c>
      <c r="L169" s="30">
        <v>43.002004285300451</v>
      </c>
      <c r="M169" s="30">
        <v>43.296464075782211</v>
      </c>
      <c r="N169" s="30">
        <v>42.4236383144884</v>
      </c>
      <c r="O169" s="30">
        <v>44.669230695081133</v>
      </c>
      <c r="P169" s="30">
        <v>45.540850231853419</v>
      </c>
      <c r="Q169" s="30">
        <v>45.991827839138494</v>
      </c>
      <c r="R169" s="30">
        <v>46.778295068813762</v>
      </c>
      <c r="S169" s="30">
        <v>46.211586287865899</v>
      </c>
      <c r="T169" s="30">
        <v>48.43478158303725</v>
      </c>
      <c r="U169" s="30">
        <v>46.359074655889167</v>
      </c>
      <c r="V169" s="30">
        <v>44.595493885456847</v>
      </c>
      <c r="W169" s="30">
        <v>44.377840247286088</v>
      </c>
      <c r="X169" s="30">
        <v>44.423168983188511</v>
      </c>
      <c r="Y169" s="30">
        <v>44.359199512146851</v>
      </c>
      <c r="Z169" s="30">
        <v>44.278827827897402</v>
      </c>
      <c r="AA169" s="30">
        <v>44.208609916841148</v>
      </c>
      <c r="AB169" s="30">
        <v>44.120522199069427</v>
      </c>
      <c r="AC169" s="30">
        <v>44.037847638406355</v>
      </c>
      <c r="AD169" s="30">
        <v>43.956503027284128</v>
      </c>
      <c r="AE169" s="30">
        <v>43.887886059802952</v>
      </c>
      <c r="AF169" s="30">
        <v>43.810580629150039</v>
      </c>
      <c r="AG169" s="30">
        <v>43.734396948394689</v>
      </c>
      <c r="AH169" s="28">
        <v>5.4547390521166434</v>
      </c>
      <c r="AI169" s="28">
        <v>-2.7287197597330675</v>
      </c>
      <c r="AJ169" s="45">
        <v>1.2566546713135694E-2</v>
      </c>
      <c r="AK169" s="45">
        <v>-5.4870635681903979E-3</v>
      </c>
      <c r="AL169" s="97"/>
      <c r="AM169" s="97"/>
      <c r="AN169" s="97"/>
      <c r="AO169" s="97"/>
    </row>
    <row r="170" spans="1:41" ht="13.5" thickBot="1">
      <c r="A170" s="107" t="str">
        <f t="shared" si="9"/>
        <v>Total oilseed_Beginning stocks</v>
      </c>
      <c r="B170" s="17" t="s">
        <v>6</v>
      </c>
      <c r="C170" s="30">
        <v>2.8205325555137373</v>
      </c>
      <c r="D170" s="30">
        <v>2.9224704697970685</v>
      </c>
      <c r="E170" s="30">
        <v>3.1627103215236105</v>
      </c>
      <c r="F170" s="30">
        <v>1.9812771458833067</v>
      </c>
      <c r="G170" s="30">
        <v>3.2680203386387578</v>
      </c>
      <c r="H170" s="30">
        <v>3.3464535073977371</v>
      </c>
      <c r="I170" s="30">
        <v>3.2568258018776839</v>
      </c>
      <c r="J170" s="30">
        <v>3.4886026513915569</v>
      </c>
      <c r="K170" s="30">
        <v>2.2833828882110785</v>
      </c>
      <c r="L170" s="30">
        <v>2.4317892903870435</v>
      </c>
      <c r="M170" s="30">
        <v>2.9821762174190125</v>
      </c>
      <c r="N170" s="30">
        <v>2.8898702271095487</v>
      </c>
      <c r="O170" s="30">
        <v>3.6569643684268653</v>
      </c>
      <c r="P170" s="30">
        <v>5.1337414598485243</v>
      </c>
      <c r="Q170" s="30">
        <v>4.8902338184494045</v>
      </c>
      <c r="R170" s="30">
        <v>4</v>
      </c>
      <c r="S170" s="30">
        <v>2.2999999999999998</v>
      </c>
      <c r="T170" s="30">
        <v>2.5666666666666664</v>
      </c>
      <c r="U170" s="30">
        <v>2.5666666666666664</v>
      </c>
      <c r="V170" s="30">
        <v>3.0111111111111111</v>
      </c>
      <c r="W170" s="30">
        <v>3.0111111111111111</v>
      </c>
      <c r="X170" s="30">
        <v>3.1884833400611741</v>
      </c>
      <c r="Y170" s="30">
        <v>3.1813940752555698</v>
      </c>
      <c r="Z170" s="30">
        <v>3.1905607503429438</v>
      </c>
      <c r="AA170" s="30">
        <v>3.1982105287808515</v>
      </c>
      <c r="AB170" s="30">
        <v>3.2096155163779101</v>
      </c>
      <c r="AC170" s="30">
        <v>3.2160725279276381</v>
      </c>
      <c r="AD170" s="30">
        <v>3.2227966389939726</v>
      </c>
      <c r="AE170" s="30">
        <v>3.2292262944463359</v>
      </c>
      <c r="AF170" s="30">
        <v>3.2358920562849067</v>
      </c>
      <c r="AG170" s="30">
        <v>3.2423329281493265</v>
      </c>
      <c r="AH170" s="28">
        <v>-1.9776795181745133E-2</v>
      </c>
      <c r="AI170" s="28">
        <v>0.52751811333451171</v>
      </c>
      <c r="AJ170" s="45">
        <v>-7.2557283545421564E-4</v>
      </c>
      <c r="AK170" s="45">
        <v>1.6273666584119884E-2</v>
      </c>
    </row>
    <row r="171" spans="1:41" ht="13.5" thickBot="1">
      <c r="A171" s="107" t="str">
        <f t="shared" si="9"/>
        <v>Total oilseed_Ending stocks</v>
      </c>
      <c r="B171" s="17" t="s">
        <v>7</v>
      </c>
      <c r="C171" s="30">
        <v>2.9224704697970685</v>
      </c>
      <c r="D171" s="30">
        <v>3.1627103215236105</v>
      </c>
      <c r="E171" s="30">
        <v>1.9812771458833067</v>
      </c>
      <c r="F171" s="30">
        <v>3.2680203386387578</v>
      </c>
      <c r="G171" s="30">
        <v>3.3464535073977371</v>
      </c>
      <c r="H171" s="30">
        <v>3.2568258018776839</v>
      </c>
      <c r="I171" s="30">
        <v>3.4886026513915569</v>
      </c>
      <c r="J171" s="30">
        <v>2.2833828882110785</v>
      </c>
      <c r="K171" s="30">
        <v>2.4317892903870435</v>
      </c>
      <c r="L171" s="30">
        <v>2.9821762174190125</v>
      </c>
      <c r="M171" s="30">
        <v>2.8898702271095487</v>
      </c>
      <c r="N171" s="30">
        <v>3.6569643684268653</v>
      </c>
      <c r="O171" s="30">
        <v>5.1337414598485243</v>
      </c>
      <c r="P171" s="30">
        <v>4.8902338184494045</v>
      </c>
      <c r="Q171" s="30">
        <v>4</v>
      </c>
      <c r="R171" s="30">
        <v>2.2999999999999998</v>
      </c>
      <c r="S171" s="30">
        <v>2.5666666666666664</v>
      </c>
      <c r="T171" s="30">
        <v>2.5666666666666664</v>
      </c>
      <c r="U171" s="30">
        <v>3.0111111111111111</v>
      </c>
      <c r="V171" s="30">
        <v>3.0111111111111111</v>
      </c>
      <c r="W171" s="30">
        <v>3.1884833400611741</v>
      </c>
      <c r="X171" s="30">
        <v>3.1813940752555698</v>
      </c>
      <c r="Y171" s="30">
        <v>3.1905607503429438</v>
      </c>
      <c r="Z171" s="30">
        <v>3.1982105287808515</v>
      </c>
      <c r="AA171" s="30">
        <v>3.2096155163779101</v>
      </c>
      <c r="AB171" s="30">
        <v>3.2160725279276381</v>
      </c>
      <c r="AC171" s="30">
        <v>3.2227966389939726</v>
      </c>
      <c r="AD171" s="30">
        <v>3.2292262944463359</v>
      </c>
      <c r="AE171" s="30">
        <v>3.2358920562849067</v>
      </c>
      <c r="AF171" s="30">
        <v>3.2423329281493265</v>
      </c>
      <c r="AG171" s="30">
        <v>3.2491714079665464</v>
      </c>
      <c r="AH171" s="28">
        <v>0.29718016429058469</v>
      </c>
      <c r="AI171" s="28">
        <v>0.38620844500358364</v>
      </c>
      <c r="AJ171" s="45">
        <v>1.101962091759006E-2</v>
      </c>
      <c r="AK171" s="45">
        <v>1.1570326427667199E-2</v>
      </c>
    </row>
    <row r="172" spans="1:41" ht="13.5" thickBot="1">
      <c r="A172" s="107" t="str">
        <f t="shared" si="9"/>
        <v>Total oilseed_EU price in EUR/t (rapeseed)</v>
      </c>
      <c r="B172" s="2" t="s">
        <v>79</v>
      </c>
      <c r="C172" s="23">
        <v>225.98795598980041</v>
      </c>
      <c r="D172" s="23">
        <v>265.21099275291897</v>
      </c>
      <c r="E172" s="23">
        <v>407.74211876835778</v>
      </c>
      <c r="F172" s="23">
        <v>323.21132950803343</v>
      </c>
      <c r="G172" s="23">
        <v>285.25333071551483</v>
      </c>
      <c r="H172" s="23">
        <v>443.07026964130085</v>
      </c>
      <c r="I172" s="23">
        <v>462.45854577673003</v>
      </c>
      <c r="J172" s="23">
        <v>474.87208457111768</v>
      </c>
      <c r="K172" s="23">
        <v>381.97678353208516</v>
      </c>
      <c r="L172" s="23">
        <v>350.95214620673846</v>
      </c>
      <c r="M172" s="23">
        <v>369.51202075062662</v>
      </c>
      <c r="N172" s="23">
        <v>393.29346541785588</v>
      </c>
      <c r="O172" s="23">
        <v>355.07753263896029</v>
      </c>
      <c r="P172" s="23">
        <v>370.0767921319802</v>
      </c>
      <c r="Q172" s="23">
        <v>385.22850284988357</v>
      </c>
      <c r="R172" s="23">
        <v>451.04050114360808</v>
      </c>
      <c r="S172" s="23">
        <v>739.42278449691742</v>
      </c>
      <c r="T172" s="23">
        <v>551.38727319329757</v>
      </c>
      <c r="U172" s="23">
        <v>441.40559248390804</v>
      </c>
      <c r="V172" s="23">
        <v>443.67731069928459</v>
      </c>
      <c r="W172" s="23">
        <v>433.79661199404541</v>
      </c>
      <c r="X172" s="23">
        <v>459.18723249229777</v>
      </c>
      <c r="Y172" s="23">
        <v>466.17860258019641</v>
      </c>
      <c r="Z172" s="23">
        <v>479.55434789423242</v>
      </c>
      <c r="AA172" s="23">
        <v>487.58213054705749</v>
      </c>
      <c r="AB172" s="23">
        <v>496.35097431415556</v>
      </c>
      <c r="AC172" s="23">
        <v>504.55909075522288</v>
      </c>
      <c r="AD172" s="23">
        <v>513.68227227037744</v>
      </c>
      <c r="AE172" s="23">
        <v>521.861801917751</v>
      </c>
      <c r="AF172" s="23">
        <v>531.95951296824171</v>
      </c>
      <c r="AG172" s="23">
        <v>540.82780258176172</v>
      </c>
      <c r="AH172" s="28">
        <v>76.223054022182907</v>
      </c>
      <c r="AI172" s="28">
        <v>62.00441045626502</v>
      </c>
      <c r="AJ172" s="45">
        <v>1.7489936147896686E-2</v>
      </c>
      <c r="AK172" s="45">
        <v>1.113141692905284E-2</v>
      </c>
    </row>
    <row r="173" spans="1:41" ht="13.5" thickBot="1">
      <c r="A173" s="107" t="str">
        <f t="shared" si="9"/>
        <v>Total oilseed_World price in EUR/t (soya bean)</v>
      </c>
      <c r="B173" s="2" t="s">
        <v>122</v>
      </c>
      <c r="C173" s="23">
        <v>209.69137519306949</v>
      </c>
      <c r="D173" s="23">
        <v>267.08690195460065</v>
      </c>
      <c r="E173" s="23">
        <v>401.09654029997898</v>
      </c>
      <c r="F173" s="23">
        <v>286.58740958929587</v>
      </c>
      <c r="G173" s="23">
        <v>307.62002247258033</v>
      </c>
      <c r="H173" s="23">
        <v>414.29138945871017</v>
      </c>
      <c r="I173" s="23">
        <v>403.92821449411912</v>
      </c>
      <c r="J173" s="23">
        <v>428.66971977785312</v>
      </c>
      <c r="K173" s="23">
        <v>392.0961727107449</v>
      </c>
      <c r="L173" s="23">
        <v>306.61103471354818</v>
      </c>
      <c r="M173" s="23">
        <v>356.68805942697253</v>
      </c>
      <c r="N173" s="23">
        <v>364.60553345647696</v>
      </c>
      <c r="O173" s="23">
        <v>357.10695067826805</v>
      </c>
      <c r="P173" s="23">
        <v>313.23560464661739</v>
      </c>
      <c r="Q173" s="23">
        <v>339.29580049125008</v>
      </c>
      <c r="R173" s="23">
        <v>493.12897808164422</v>
      </c>
      <c r="S173" s="23">
        <v>540.99035859269259</v>
      </c>
      <c r="T173" s="23">
        <v>561.42857142857144</v>
      </c>
      <c r="U173" s="23">
        <v>504.9379629629629</v>
      </c>
      <c r="V173" s="23">
        <v>457.24567727516143</v>
      </c>
      <c r="W173" s="23">
        <v>433.08789676235523</v>
      </c>
      <c r="X173" s="23">
        <v>454.74600975195216</v>
      </c>
      <c r="Y173" s="23">
        <v>466.76860292426886</v>
      </c>
      <c r="Z173" s="23">
        <v>479.77205346914059</v>
      </c>
      <c r="AA173" s="23">
        <v>486.79739061302644</v>
      </c>
      <c r="AB173" s="23">
        <v>494.59739777458373</v>
      </c>
      <c r="AC173" s="23">
        <v>500.51058722324302</v>
      </c>
      <c r="AD173" s="23">
        <v>509.67602815975124</v>
      </c>
      <c r="AE173" s="23">
        <v>515.96786378589945</v>
      </c>
      <c r="AF173" s="23">
        <v>525.40072835668104</v>
      </c>
      <c r="AG173" s="23">
        <v>532.95041004278835</v>
      </c>
      <c r="AH173" s="28">
        <v>132.0784281548498</v>
      </c>
      <c r="AI173" s="28">
        <v>25.079672820556482</v>
      </c>
      <c r="AJ173" s="45">
        <v>3.057720034164646E-2</v>
      </c>
      <c r="AK173" s="45">
        <v>4.3915620063332828E-3</v>
      </c>
    </row>
    <row r="174" spans="1:41" ht="13.5" thickBot="1">
      <c r="A174" s="107" t="str">
        <f t="shared" si="9"/>
        <v>Total oilseed_World price in USD/t (soya bean)</v>
      </c>
      <c r="B174" s="14" t="s">
        <v>123</v>
      </c>
      <c r="C174" s="33">
        <v>260.875</v>
      </c>
      <c r="D174" s="33">
        <v>335.35399999999998</v>
      </c>
      <c r="E174" s="33">
        <v>549.69399999999996</v>
      </c>
      <c r="F174" s="33">
        <v>421.5</v>
      </c>
      <c r="G174" s="33">
        <v>429.06299999999999</v>
      </c>
      <c r="H174" s="33">
        <v>549.23299999999995</v>
      </c>
      <c r="I174" s="33">
        <v>562.25</v>
      </c>
      <c r="J174" s="33">
        <v>550.75</v>
      </c>
      <c r="K174" s="33">
        <v>520.75</v>
      </c>
      <c r="L174" s="33">
        <v>407.33300000000003</v>
      </c>
      <c r="M174" s="33">
        <v>395.75</v>
      </c>
      <c r="N174" s="33">
        <v>403.58300000000003</v>
      </c>
      <c r="O174" s="33">
        <v>403.41699999999997</v>
      </c>
      <c r="P174" s="33">
        <v>369.91699999999997</v>
      </c>
      <c r="Q174" s="33">
        <v>379.83300000000003</v>
      </c>
      <c r="R174" s="33">
        <v>563.25</v>
      </c>
      <c r="S174" s="33">
        <v>639.66700000000003</v>
      </c>
      <c r="T174" s="33">
        <v>589.5</v>
      </c>
      <c r="U174" s="33">
        <v>545.33299999999997</v>
      </c>
      <c r="V174" s="33">
        <v>498.39778822992599</v>
      </c>
      <c r="W174" s="33">
        <v>476.39668643859085</v>
      </c>
      <c r="X174" s="33">
        <v>500.2206107271474</v>
      </c>
      <c r="Y174" s="33">
        <v>516.33538623723462</v>
      </c>
      <c r="Z174" s="33">
        <v>531.65701911880694</v>
      </c>
      <c r="AA174" s="33">
        <v>540.09992914599798</v>
      </c>
      <c r="AB174" s="33">
        <v>549.41287561324714</v>
      </c>
      <c r="AC174" s="33">
        <v>556.6415419054664</v>
      </c>
      <c r="AD174" s="33">
        <v>567.4095314809025</v>
      </c>
      <c r="AE174" s="33">
        <v>574.91713683114756</v>
      </c>
      <c r="AF174" s="33">
        <v>585.72903637217041</v>
      </c>
      <c r="AG174" s="33">
        <v>594.33476409293007</v>
      </c>
      <c r="AH174" s="28">
        <v>51.465929409975274</v>
      </c>
      <c r="AI174" s="28">
        <v>49.924501349621437</v>
      </c>
      <c r="AJ174" s="45">
        <v>9.9801597556077575E-3</v>
      </c>
      <c r="AK174" s="45">
        <v>8.0082242424359684E-3</v>
      </c>
    </row>
    <row r="175" spans="1:41" ht="13" thickBot="1">
      <c r="B175" s="59" t="s">
        <v>293</v>
      </c>
      <c r="C175" s="77"/>
      <c r="D175" s="77"/>
      <c r="E175" s="77"/>
      <c r="F175" s="77"/>
      <c r="G175" s="77"/>
      <c r="H175" s="77"/>
      <c r="I175" s="77"/>
      <c r="J175" s="77"/>
      <c r="K175" s="77"/>
      <c r="L175" s="77"/>
      <c r="M175" s="77"/>
      <c r="N175" s="77"/>
      <c r="O175" s="77"/>
      <c r="P175" s="77"/>
      <c r="Q175" s="77"/>
      <c r="R175" s="77"/>
      <c r="S175" s="77"/>
      <c r="T175" s="77"/>
      <c r="U175" s="77"/>
      <c r="V175" s="77"/>
      <c r="W175" s="77"/>
      <c r="X175" s="77"/>
      <c r="Y175" s="77"/>
      <c r="Z175" s="77"/>
      <c r="AA175" s="77"/>
      <c r="AB175" s="77"/>
      <c r="AC175" s="77"/>
      <c r="AD175" s="77"/>
      <c r="AE175" s="77"/>
      <c r="AF175" s="77"/>
      <c r="AG175" s="77"/>
      <c r="AH175" s="155"/>
      <c r="AI175" s="155"/>
      <c r="AJ175" s="56"/>
      <c r="AK175" s="56"/>
    </row>
    <row r="176" spans="1:41" ht="13" thickBot="1">
      <c r="B176" s="59" t="s">
        <v>292</v>
      </c>
      <c r="C176" s="77"/>
      <c r="D176" s="77"/>
      <c r="E176" s="77"/>
      <c r="F176" s="77"/>
      <c r="G176" s="77"/>
      <c r="H176" s="77"/>
      <c r="I176" s="77"/>
      <c r="J176" s="77"/>
      <c r="K176" s="77"/>
      <c r="L176" s="77"/>
      <c r="M176" s="77"/>
      <c r="N176" s="77"/>
      <c r="O176" s="77"/>
      <c r="P176" s="77"/>
      <c r="Q176" s="77"/>
      <c r="R176" s="77"/>
      <c r="S176" s="77"/>
      <c r="T176" s="77"/>
      <c r="U176" s="77"/>
      <c r="V176" s="64"/>
      <c r="W176" s="64"/>
      <c r="X176" s="64"/>
      <c r="Y176" s="64"/>
      <c r="Z176" s="64"/>
      <c r="AA176" s="64"/>
      <c r="AB176" s="64"/>
      <c r="AC176" s="64"/>
      <c r="AD176" s="64"/>
      <c r="AE176" s="64"/>
      <c r="AF176" s="64"/>
      <c r="AG176" s="64"/>
      <c r="AH176" s="156"/>
      <c r="AI176" s="156"/>
      <c r="AJ176" s="153"/>
      <c r="AK176" s="153"/>
    </row>
    <row r="177" spans="1:37" ht="13" thickBot="1">
      <c r="B177" s="59"/>
      <c r="C177" s="77"/>
      <c r="D177" s="77"/>
      <c r="E177" s="77"/>
      <c r="F177" s="77"/>
      <c r="G177" s="77"/>
      <c r="H177" s="77"/>
      <c r="I177" s="77"/>
      <c r="J177" s="77"/>
      <c r="K177" s="77"/>
      <c r="L177" s="77"/>
      <c r="M177" s="77"/>
      <c r="N177" s="77"/>
      <c r="O177" s="77"/>
      <c r="P177" s="77"/>
      <c r="Q177" s="77"/>
      <c r="R177" s="77"/>
      <c r="S177" s="77"/>
      <c r="T177" s="77"/>
      <c r="U177" s="77"/>
      <c r="V177" s="64"/>
      <c r="W177" s="64"/>
      <c r="X177" s="64"/>
      <c r="Y177" s="64"/>
      <c r="Z177" s="64"/>
      <c r="AA177" s="64"/>
      <c r="AB177" s="64"/>
      <c r="AC177" s="64"/>
      <c r="AD177" s="64"/>
      <c r="AE177" s="64"/>
      <c r="AF177" s="64"/>
      <c r="AG177" s="64"/>
      <c r="AH177" s="214"/>
      <c r="AI177" s="215"/>
      <c r="AJ177" s="216"/>
      <c r="AK177" s="217"/>
    </row>
    <row r="178" spans="1:37" ht="14" thickBot="1">
      <c r="A178" t="s">
        <v>181</v>
      </c>
      <c r="B178" s="69" t="s">
        <v>294</v>
      </c>
      <c r="C178" s="75"/>
      <c r="D178" s="75"/>
      <c r="E178" s="75"/>
      <c r="F178" s="75"/>
      <c r="G178" s="75"/>
      <c r="H178" s="75"/>
      <c r="I178" s="75"/>
      <c r="J178" s="75"/>
      <c r="K178" s="75"/>
      <c r="L178" s="75"/>
      <c r="M178" s="75"/>
      <c r="N178" s="75"/>
      <c r="O178" s="75"/>
      <c r="P178" s="75"/>
      <c r="Q178" s="75"/>
      <c r="R178" s="75"/>
      <c r="S178" s="75"/>
      <c r="T178" s="75"/>
      <c r="U178" s="75"/>
      <c r="V178" s="76"/>
      <c r="W178" s="76"/>
      <c r="X178" s="76"/>
      <c r="Y178" s="76"/>
      <c r="Z178" s="76"/>
      <c r="AA178" s="76"/>
      <c r="AB178" s="76"/>
      <c r="AC178" s="76"/>
      <c r="AD178" s="76"/>
      <c r="AE178" s="76"/>
      <c r="AF178" s="76"/>
      <c r="AG178" s="76"/>
      <c r="AH178" s="233" t="s">
        <v>105</v>
      </c>
      <c r="AI178" s="234"/>
      <c r="AJ178" s="235" t="s">
        <v>269</v>
      </c>
      <c r="AK178" s="236"/>
    </row>
    <row r="179" spans="1:37" ht="13" thickBot="1">
      <c r="B179" s="10"/>
      <c r="C179" s="231">
        <v>2005</v>
      </c>
      <c r="D179" s="231">
        <v>2006</v>
      </c>
      <c r="E179" s="231">
        <v>2007</v>
      </c>
      <c r="F179" s="231">
        <v>2008</v>
      </c>
      <c r="G179" s="231">
        <v>2009</v>
      </c>
      <c r="H179" s="231">
        <v>2010</v>
      </c>
      <c r="I179" s="231">
        <v>2011</v>
      </c>
      <c r="J179" s="231">
        <v>2012</v>
      </c>
      <c r="K179" s="231">
        <v>2013</v>
      </c>
      <c r="L179" s="231">
        <v>2014</v>
      </c>
      <c r="M179" s="231">
        <v>2015</v>
      </c>
      <c r="N179" s="231">
        <v>2016</v>
      </c>
      <c r="O179" s="231">
        <v>2017</v>
      </c>
      <c r="P179" s="231">
        <v>2018</v>
      </c>
      <c r="Q179" s="231">
        <v>2019</v>
      </c>
      <c r="R179" s="231">
        <v>2020</v>
      </c>
      <c r="S179" s="231">
        <v>2021</v>
      </c>
      <c r="T179" s="231">
        <v>2022</v>
      </c>
      <c r="U179" s="231">
        <v>2023</v>
      </c>
      <c r="V179" s="231">
        <v>2024</v>
      </c>
      <c r="W179" s="231">
        <v>2025</v>
      </c>
      <c r="X179" s="231">
        <v>2026</v>
      </c>
      <c r="Y179" s="231">
        <v>2027</v>
      </c>
      <c r="Z179" s="231">
        <v>2028</v>
      </c>
      <c r="AA179" s="231">
        <v>2029</v>
      </c>
      <c r="AB179" s="231">
        <v>2030</v>
      </c>
      <c r="AC179" s="231">
        <v>2031</v>
      </c>
      <c r="AD179" s="231">
        <v>2032</v>
      </c>
      <c r="AE179" s="231">
        <v>2033</v>
      </c>
      <c r="AF179" s="231">
        <v>2034</v>
      </c>
      <c r="AG179" s="231">
        <v>2035</v>
      </c>
      <c r="AH179" s="231" t="s">
        <v>266</v>
      </c>
      <c r="AI179" s="231" t="s">
        <v>267</v>
      </c>
      <c r="AJ179" s="231" t="s">
        <v>264</v>
      </c>
      <c r="AK179" s="231" t="s">
        <v>265</v>
      </c>
    </row>
    <row r="180" spans="1:37" ht="13.5" thickBot="1">
      <c r="A180" s="107" t="str">
        <f>CONCATENATE($A$178,"_",B180)</f>
        <v>Total oilseed meal_Production</v>
      </c>
      <c r="B180" s="1" t="s">
        <v>26</v>
      </c>
      <c r="C180" s="29">
        <v>19.775332602787717</v>
      </c>
      <c r="D180" s="29">
        <v>20.486506323456034</v>
      </c>
      <c r="E180" s="29">
        <v>22.228173832141067</v>
      </c>
      <c r="F180" s="29">
        <v>22.370634886830917</v>
      </c>
      <c r="G180" s="29">
        <v>22.724912604591509</v>
      </c>
      <c r="H180" s="29">
        <v>24.302371537290831</v>
      </c>
      <c r="I180" s="29">
        <v>23.586017217010976</v>
      </c>
      <c r="J180" s="29">
        <v>23.990638438340099</v>
      </c>
      <c r="K180" s="29">
        <v>26.196482657479621</v>
      </c>
      <c r="L180" s="29">
        <v>26.832205725371566</v>
      </c>
      <c r="M180" s="29">
        <v>27.535403256569559</v>
      </c>
      <c r="N180" s="29">
        <v>26.855802521435798</v>
      </c>
      <c r="O180" s="29">
        <v>28.055411719388413</v>
      </c>
      <c r="P180" s="29">
        <v>29.058572448195651</v>
      </c>
      <c r="Q180" s="29">
        <v>29.162960450661998</v>
      </c>
      <c r="R180" s="29">
        <v>29.681181048056885</v>
      </c>
      <c r="S180" s="29">
        <v>29.128304520489444</v>
      </c>
      <c r="T180" s="29">
        <v>30.020128319498845</v>
      </c>
      <c r="U180" s="29">
        <v>28.908842391292463</v>
      </c>
      <c r="V180" s="29">
        <v>28.131089075861873</v>
      </c>
      <c r="W180" s="29">
        <v>28.228289258537316</v>
      </c>
      <c r="X180" s="29">
        <v>28.266344499957242</v>
      </c>
      <c r="Y180" s="29">
        <v>28.344157389136072</v>
      </c>
      <c r="Z180" s="29">
        <v>28.417140323160009</v>
      </c>
      <c r="AA180" s="29">
        <v>28.496206910518204</v>
      </c>
      <c r="AB180" s="29">
        <v>28.565463254573906</v>
      </c>
      <c r="AC180" s="29">
        <v>28.639345270011837</v>
      </c>
      <c r="AD180" s="29">
        <v>28.715008588795481</v>
      </c>
      <c r="AE180" s="29">
        <v>28.797894983730856</v>
      </c>
      <c r="AF180" s="29">
        <v>28.877424009555693</v>
      </c>
      <c r="AG180" s="29">
        <v>28.958316181932226</v>
      </c>
      <c r="AH180" s="27">
        <v>3.346910988487295</v>
      </c>
      <c r="AI180" s="27">
        <v>-6.1703746952165517E-2</v>
      </c>
      <c r="AJ180" s="44">
        <v>1.2329573621512538E-2</v>
      </c>
      <c r="AK180" s="44">
        <v>-1.9348230234261798E-4</v>
      </c>
    </row>
    <row r="181" spans="1:37" ht="13.5" thickBot="1">
      <c r="A181" s="107" t="str">
        <f t="shared" ref="A181:A188" si="10">CONCATENATE($A$178,"_",B181)</f>
        <v>Total oilseed meal_Imports</v>
      </c>
      <c r="B181" s="116" t="s">
        <v>4</v>
      </c>
      <c r="C181" s="142">
        <v>23.542356576641872</v>
      </c>
      <c r="D181" s="142">
        <v>22.999215315769586</v>
      </c>
      <c r="E181" s="142">
        <v>24.199487118959425</v>
      </c>
      <c r="F181" s="142">
        <v>22.655969120767505</v>
      </c>
      <c r="G181" s="142">
        <v>21.091745186467804</v>
      </c>
      <c r="H181" s="142">
        <v>22.699770950723032</v>
      </c>
      <c r="I181" s="142">
        <v>23.456624575195026</v>
      </c>
      <c r="J181" s="142">
        <v>19.888443976669031</v>
      </c>
      <c r="K181" s="142">
        <v>20.819743341950204</v>
      </c>
      <c r="L181" s="142">
        <v>21.073014192624466</v>
      </c>
      <c r="M181" s="142">
        <v>22.11856657164283</v>
      </c>
      <c r="N181" s="142">
        <v>20.430292531769513</v>
      </c>
      <c r="O181" s="142">
        <v>21.210512482314734</v>
      </c>
      <c r="P181" s="142">
        <v>20.365577292098031</v>
      </c>
      <c r="Q181" s="142">
        <v>20.301051887837019</v>
      </c>
      <c r="R181" s="142">
        <v>19.753232075848729</v>
      </c>
      <c r="S181" s="142">
        <v>20.235746992566945</v>
      </c>
      <c r="T181" s="142">
        <v>20.675551419728357</v>
      </c>
      <c r="U181" s="142">
        <v>21.059394984563337</v>
      </c>
      <c r="V181" s="142">
        <v>20.271006706957714</v>
      </c>
      <c r="W181" s="142">
        <v>20.448508951448787</v>
      </c>
      <c r="X181" s="142">
        <v>20.464173135084252</v>
      </c>
      <c r="Y181" s="142">
        <v>20.459117965369213</v>
      </c>
      <c r="Z181" s="142">
        <v>20.433278579802963</v>
      </c>
      <c r="AA181" s="142">
        <v>20.404772583266453</v>
      </c>
      <c r="AB181" s="142">
        <v>20.368447589379656</v>
      </c>
      <c r="AC181" s="142">
        <v>20.315373067841115</v>
      </c>
      <c r="AD181" s="142">
        <v>20.264741917218288</v>
      </c>
      <c r="AE181" s="142">
        <v>20.222516220210828</v>
      </c>
      <c r="AF181" s="142">
        <v>20.172143458533188</v>
      </c>
      <c r="AG181" s="142">
        <v>20.127075478014675</v>
      </c>
      <c r="AH181" s="141">
        <v>7.4917200001898721E-2</v>
      </c>
      <c r="AI181" s="141">
        <v>-0.541575559068459</v>
      </c>
      <c r="AJ181" s="152">
        <v>3.6319222175890787E-4</v>
      </c>
      <c r="AK181" s="152">
        <v>-2.410921989867254E-3</v>
      </c>
    </row>
    <row r="182" spans="1:37" ht="13.5" thickBot="1">
      <c r="A182" s="107" t="str">
        <f t="shared" si="10"/>
        <v>Total oilseed meal_Exports</v>
      </c>
      <c r="B182" s="116" t="s">
        <v>5</v>
      </c>
      <c r="C182" s="142">
        <v>1.7219174229999998</v>
      </c>
      <c r="D182" s="142">
        <v>1.571419452</v>
      </c>
      <c r="E182" s="142">
        <v>1.3839499900000001</v>
      </c>
      <c r="F182" s="142">
        <v>1.4860736099999998</v>
      </c>
      <c r="G182" s="142">
        <v>1.6403414479999998</v>
      </c>
      <c r="H182" s="142">
        <v>1.8443621690000001</v>
      </c>
      <c r="I182" s="142">
        <v>1.889233741</v>
      </c>
      <c r="J182" s="142">
        <v>2.0209493249999997</v>
      </c>
      <c r="K182" s="142">
        <v>1.829727689</v>
      </c>
      <c r="L182" s="142">
        <v>2.0494301319999999</v>
      </c>
      <c r="M182" s="142">
        <v>1.7623860819999999</v>
      </c>
      <c r="N182" s="142">
        <v>1.744742053</v>
      </c>
      <c r="O182" s="142">
        <v>1.8250444339999998</v>
      </c>
      <c r="P182" s="142">
        <v>1.709797097</v>
      </c>
      <c r="Q182" s="142">
        <v>2.0453105269999998</v>
      </c>
      <c r="R182" s="142">
        <v>2.1355720090000001</v>
      </c>
      <c r="S182" s="142">
        <v>2.3453601046666672</v>
      </c>
      <c r="T182" s="142">
        <v>2.5205907022279579</v>
      </c>
      <c r="U182" s="142">
        <v>2.5586232781976239</v>
      </c>
      <c r="V182" s="142">
        <v>2.2832483929406227</v>
      </c>
      <c r="W182" s="142">
        <v>2.0404717325399684</v>
      </c>
      <c r="X182" s="142">
        <v>2.0562950145937737</v>
      </c>
      <c r="Y182" s="142">
        <v>2.0806400953452067</v>
      </c>
      <c r="Z182" s="142">
        <v>2.1029893844402259</v>
      </c>
      <c r="AA182" s="142">
        <v>2.1283185687607755</v>
      </c>
      <c r="AB182" s="142">
        <v>2.1531033964668107</v>
      </c>
      <c r="AC182" s="142">
        <v>2.1798505120797294</v>
      </c>
      <c r="AD182" s="142">
        <v>2.2069590176631322</v>
      </c>
      <c r="AE182" s="142">
        <v>2.2334319431006158</v>
      </c>
      <c r="AF182" s="142">
        <v>2.2604007284395493</v>
      </c>
      <c r="AG182" s="142">
        <v>2.2871673801056276</v>
      </c>
      <c r="AH182" s="141">
        <v>0.48745174245540146</v>
      </c>
      <c r="AI182" s="141">
        <v>-0.1669867443497739</v>
      </c>
      <c r="AJ182" s="152">
        <v>2.2389354917520449E-2</v>
      </c>
      <c r="AK182" s="152">
        <v>-6.3857104745463911E-3</v>
      </c>
    </row>
    <row r="183" spans="1:37" ht="13.5" thickBot="1">
      <c r="A183" s="107" t="str">
        <f t="shared" si="10"/>
        <v>Total oilseed meal_Domestic use</v>
      </c>
      <c r="B183" s="1" t="s">
        <v>130</v>
      </c>
      <c r="C183" s="29">
        <v>41.570771756429593</v>
      </c>
      <c r="D183" s="29">
        <v>41.614302187225618</v>
      </c>
      <c r="E183" s="29">
        <v>44.943710961100493</v>
      </c>
      <c r="F183" s="29">
        <v>43.49053039759842</v>
      </c>
      <c r="G183" s="29">
        <v>42.426316343059312</v>
      </c>
      <c r="H183" s="29">
        <v>45.107780319013862</v>
      </c>
      <c r="I183" s="29">
        <v>45.103408051206003</v>
      </c>
      <c r="J183" s="29">
        <v>41.958133090009127</v>
      </c>
      <c r="K183" s="29">
        <v>45.186498310429833</v>
      </c>
      <c r="L183" s="29">
        <v>45.805789785996026</v>
      </c>
      <c r="M183" s="29">
        <v>47.891583746212397</v>
      </c>
      <c r="N183" s="29">
        <v>45.558019666871978</v>
      </c>
      <c r="O183" s="29">
        <v>47.429768656592039</v>
      </c>
      <c r="P183" s="29">
        <v>47.71620449514554</v>
      </c>
      <c r="Q183" s="29">
        <v>47.421170947301491</v>
      </c>
      <c r="R183" s="29">
        <v>47.29657774042002</v>
      </c>
      <c r="S183" s="29">
        <v>47.019377279445955</v>
      </c>
      <c r="T183" s="29">
        <v>48.174563202522783</v>
      </c>
      <c r="U183" s="29">
        <v>47.409736030290404</v>
      </c>
      <c r="V183" s="29">
        <v>46.11872545724674</v>
      </c>
      <c r="W183" s="29">
        <v>46.702828888876539</v>
      </c>
      <c r="X183" s="29">
        <v>46.675004676183846</v>
      </c>
      <c r="Y183" s="29">
        <v>46.722842854933702</v>
      </c>
      <c r="Z183" s="29">
        <v>46.747336548047059</v>
      </c>
      <c r="AA183" s="29">
        <v>46.772312474459682</v>
      </c>
      <c r="AB183" s="29">
        <v>46.780553891545239</v>
      </c>
      <c r="AC183" s="29">
        <v>46.774925110169761</v>
      </c>
      <c r="AD183" s="29">
        <v>46.772742284970533</v>
      </c>
      <c r="AE183" s="29">
        <v>46.787121431410561</v>
      </c>
      <c r="AF183" s="29">
        <v>46.789034232018352</v>
      </c>
      <c r="AG183" s="29">
        <v>46.798353615057195</v>
      </c>
      <c r="AH183" s="27">
        <v>2.9175345012083085</v>
      </c>
      <c r="AI183" s="27">
        <v>-0.4359879482961091</v>
      </c>
      <c r="AJ183" s="44">
        <v>6.3960888220937311E-3</v>
      </c>
      <c r="AK183" s="44">
        <v>-8.4266116079645403E-4</v>
      </c>
    </row>
    <row r="184" spans="1:37" ht="13.5" thickBot="1">
      <c r="A184" s="107" t="str">
        <f t="shared" si="10"/>
        <v>Total oilseed meal_Beginning stocks</v>
      </c>
      <c r="B184" s="17" t="s">
        <v>6</v>
      </c>
      <c r="C184" s="30">
        <v>0.109</v>
      </c>
      <c r="D184" s="30">
        <v>0.15</v>
      </c>
      <c r="E184" s="30">
        <v>0.45</v>
      </c>
      <c r="F184" s="30">
        <v>0.55000000000000004</v>
      </c>
      <c r="G184" s="30">
        <v>0.6</v>
      </c>
      <c r="H184" s="30">
        <v>0.35</v>
      </c>
      <c r="I184" s="30">
        <v>0.4</v>
      </c>
      <c r="J184" s="30">
        <v>0.45</v>
      </c>
      <c r="K184" s="30">
        <v>0.35</v>
      </c>
      <c r="L184" s="30">
        <v>0.35</v>
      </c>
      <c r="M184" s="30">
        <v>0.4</v>
      </c>
      <c r="N184" s="30">
        <v>0.4</v>
      </c>
      <c r="O184" s="30">
        <v>0.3833333333333333</v>
      </c>
      <c r="P184" s="30">
        <v>0.39444444444444438</v>
      </c>
      <c r="Q184" s="30">
        <v>0.39259259259259255</v>
      </c>
      <c r="R184" s="30">
        <v>0.39012345679012339</v>
      </c>
      <c r="S184" s="30">
        <v>0.3923868312757201</v>
      </c>
      <c r="T184" s="30">
        <v>0.3917009602194787</v>
      </c>
      <c r="U184" s="30">
        <v>0.39222679469593047</v>
      </c>
      <c r="V184" s="30">
        <v>0.39210486206370981</v>
      </c>
      <c r="W184" s="30">
        <v>0.39222679469593047</v>
      </c>
      <c r="X184" s="30">
        <v>0.32572438326552394</v>
      </c>
      <c r="Y184" s="30">
        <v>0.32494232752939928</v>
      </c>
      <c r="Z184" s="30">
        <v>0.32473473175577916</v>
      </c>
      <c r="AA184" s="30">
        <v>0.32482770223148077</v>
      </c>
      <c r="AB184" s="30">
        <v>0.32517615279567308</v>
      </c>
      <c r="AC184" s="30">
        <v>0.32542970873718657</v>
      </c>
      <c r="AD184" s="30">
        <v>0.32537242434064689</v>
      </c>
      <c r="AE184" s="30">
        <v>0.32542162772073729</v>
      </c>
      <c r="AF184" s="30">
        <v>0.3252794571512434</v>
      </c>
      <c r="AG184" s="30">
        <v>0.32541196478222595</v>
      </c>
      <c r="AH184" s="28">
        <v>8.6775389930396352E-3</v>
      </c>
      <c r="AI184" s="28">
        <v>-6.659890754414699E-2</v>
      </c>
      <c r="AJ184" s="45">
        <v>2.240971455786962E-3</v>
      </c>
      <c r="AK184" s="45">
        <v>-1.6784597902102738E-2</v>
      </c>
    </row>
    <row r="185" spans="1:37" ht="13.5" thickBot="1">
      <c r="A185" s="107" t="str">
        <f t="shared" si="10"/>
        <v>Total oilseed meal_Ending stocks</v>
      </c>
      <c r="B185" s="17" t="s">
        <v>7</v>
      </c>
      <c r="C185" s="30">
        <v>0.15</v>
      </c>
      <c r="D185" s="30">
        <v>0.45</v>
      </c>
      <c r="E185" s="30">
        <v>0.55000000000000004</v>
      </c>
      <c r="F185" s="30">
        <v>0.6</v>
      </c>
      <c r="G185" s="30">
        <v>0.35</v>
      </c>
      <c r="H185" s="30">
        <v>0.4</v>
      </c>
      <c r="I185" s="30">
        <v>0.45</v>
      </c>
      <c r="J185" s="30">
        <v>0.35</v>
      </c>
      <c r="K185" s="30">
        <v>0.35</v>
      </c>
      <c r="L185" s="30">
        <v>0.4</v>
      </c>
      <c r="M185" s="30">
        <v>0.4</v>
      </c>
      <c r="N185" s="30">
        <v>0.3833333333333333</v>
      </c>
      <c r="O185" s="30">
        <v>0.39444444444444438</v>
      </c>
      <c r="P185" s="30">
        <v>0.39259259259259255</v>
      </c>
      <c r="Q185" s="30">
        <v>0.39012345679012339</v>
      </c>
      <c r="R185" s="30">
        <v>0.3923868312757201</v>
      </c>
      <c r="S185" s="30">
        <v>0.3917009602194787</v>
      </c>
      <c r="T185" s="30">
        <v>0.39222679469593047</v>
      </c>
      <c r="U185" s="30">
        <v>0.39210486206370981</v>
      </c>
      <c r="V185" s="30">
        <v>0.39222679469593047</v>
      </c>
      <c r="W185" s="30">
        <v>0.32572438326552394</v>
      </c>
      <c r="X185" s="30">
        <v>0.32494232752939928</v>
      </c>
      <c r="Y185" s="30">
        <v>0.32473473175577916</v>
      </c>
      <c r="Z185" s="30">
        <v>0.32482770223148077</v>
      </c>
      <c r="AA185" s="30">
        <v>0.32517615279567308</v>
      </c>
      <c r="AB185" s="30">
        <v>0.32542970873718657</v>
      </c>
      <c r="AC185" s="30">
        <v>0.32537242434064689</v>
      </c>
      <c r="AD185" s="30">
        <v>0.32542162772073729</v>
      </c>
      <c r="AE185" s="30">
        <v>0.3252794571512434</v>
      </c>
      <c r="AF185" s="30">
        <v>0.32541196478222595</v>
      </c>
      <c r="AG185" s="30">
        <v>0.32528262956630771</v>
      </c>
      <c r="AH185" s="28">
        <v>2.5519483818523536E-2</v>
      </c>
      <c r="AI185" s="28">
        <v>-6.690352091888252E-2</v>
      </c>
      <c r="AJ185" s="45">
        <v>6.7510292159236943E-3</v>
      </c>
      <c r="AK185" s="45">
        <v>-1.6860084096573802E-2</v>
      </c>
    </row>
    <row r="186" spans="1:37" ht="13.5" thickBot="1">
      <c r="A186" s="107" t="str">
        <f t="shared" si="10"/>
        <v>Total oilseed meal_EU price in EUR/t (soya bean meal)</v>
      </c>
      <c r="B186" s="2" t="s">
        <v>124</v>
      </c>
      <c r="C186" s="23">
        <v>190.56851623194152</v>
      </c>
      <c r="D186" s="23">
        <v>219.19297770427121</v>
      </c>
      <c r="E186" s="23">
        <v>319.30842088251893</v>
      </c>
      <c r="F186" s="23">
        <v>304.4708035601335</v>
      </c>
      <c r="G186" s="23">
        <v>300.48119623877238</v>
      </c>
      <c r="H186" s="23">
        <v>323.09125936439278</v>
      </c>
      <c r="I186" s="23">
        <v>389.74133446026701</v>
      </c>
      <c r="J186" s="23">
        <v>428.43800891791989</v>
      </c>
      <c r="K186" s="23">
        <v>423.5458581139182</v>
      </c>
      <c r="L186" s="23">
        <v>379.97480188307287</v>
      </c>
      <c r="M186" s="23">
        <v>355.48256249383434</v>
      </c>
      <c r="N186" s="23">
        <v>338.08387643810096</v>
      </c>
      <c r="O186" s="23">
        <v>403.83580649074366</v>
      </c>
      <c r="P186" s="23">
        <v>331.06687797182798</v>
      </c>
      <c r="Q186" s="23">
        <v>276.88248770037904</v>
      </c>
      <c r="R186" s="23">
        <v>498.58339869375294</v>
      </c>
      <c r="S186" s="23">
        <v>537.63499424898498</v>
      </c>
      <c r="T186" s="23">
        <v>599.86621523809515</v>
      </c>
      <c r="U186" s="23">
        <v>584.35277592592581</v>
      </c>
      <c r="V186" s="23">
        <v>509.50055966560018</v>
      </c>
      <c r="W186" s="23">
        <v>488.11675047504588</v>
      </c>
      <c r="X186" s="23">
        <v>503.41408172282092</v>
      </c>
      <c r="Y186" s="23">
        <v>515.96417294319485</v>
      </c>
      <c r="Z186" s="23">
        <v>530.4421647864807</v>
      </c>
      <c r="AA186" s="23">
        <v>541.82006607961807</v>
      </c>
      <c r="AB186" s="23">
        <v>549.61431981571275</v>
      </c>
      <c r="AC186" s="23">
        <v>557.81915106036399</v>
      </c>
      <c r="AD186" s="23">
        <v>566.54278765920719</v>
      </c>
      <c r="AE186" s="23">
        <v>572.74876562034569</v>
      </c>
      <c r="AF186" s="23">
        <v>581.10416867565596</v>
      </c>
      <c r="AG186" s="23">
        <v>587.93054958064761</v>
      </c>
      <c r="AH186" s="28">
        <v>153.92029397157006</v>
      </c>
      <c r="AI186" s="28">
        <v>23.357365970773913</v>
      </c>
      <c r="AJ186" s="45">
        <v>3.2344233622518315E-2</v>
      </c>
      <c r="AK186" s="45">
        <v>3.6921455601888198E-3</v>
      </c>
    </row>
    <row r="187" spans="1:37" ht="13.5" thickBot="1">
      <c r="A187" s="107" t="str">
        <f t="shared" si="10"/>
        <v>Total oilseed meal_World price in EUR/t</v>
      </c>
      <c r="B187" s="2" t="s">
        <v>43</v>
      </c>
      <c r="C187" s="23">
        <v>158.40168871604192</v>
      </c>
      <c r="D187" s="23">
        <v>205.11009972083241</v>
      </c>
      <c r="E187" s="23">
        <v>316.94853010337056</v>
      </c>
      <c r="F187" s="23">
        <v>239.89099985457878</v>
      </c>
      <c r="G187" s="23">
        <v>253.13052016653538</v>
      </c>
      <c r="H187" s="23">
        <v>291.21531742800374</v>
      </c>
      <c r="I187" s="23">
        <v>303.78921958060948</v>
      </c>
      <c r="J187" s="23">
        <v>386.11953141504659</v>
      </c>
      <c r="K187" s="23">
        <v>364.70929975825726</v>
      </c>
      <c r="L187" s="23">
        <v>282.36791766921527</v>
      </c>
      <c r="M187" s="23">
        <v>295.32329246276424</v>
      </c>
      <c r="N187" s="23">
        <v>282.12044607376578</v>
      </c>
      <c r="O187" s="23">
        <v>315.95994302024195</v>
      </c>
      <c r="P187" s="23">
        <v>264.84169995675774</v>
      </c>
      <c r="Q187" s="23">
        <v>285.69565197156652</v>
      </c>
      <c r="R187" s="23">
        <v>385.54237449254015</v>
      </c>
      <c r="S187" s="23">
        <v>415.74002029769946</v>
      </c>
      <c r="T187" s="23">
        <v>463.86190476190473</v>
      </c>
      <c r="U187" s="23">
        <v>451.86574074074065</v>
      </c>
      <c r="V187" s="23">
        <v>393.98434864336542</v>
      </c>
      <c r="W187" s="23">
        <v>377.10974635214353</v>
      </c>
      <c r="X187" s="23">
        <v>388.91055136580059</v>
      </c>
      <c r="Y187" s="23">
        <v>398.58336718654363</v>
      </c>
      <c r="Z187" s="23">
        <v>409.80526988347771</v>
      </c>
      <c r="AA187" s="23">
        <v>418.61535725382066</v>
      </c>
      <c r="AB187" s="23">
        <v>424.67891104213874</v>
      </c>
      <c r="AC187" s="23">
        <v>431.09619269972654</v>
      </c>
      <c r="AD187" s="23">
        <v>437.90786376616404</v>
      </c>
      <c r="AE187" s="23">
        <v>442.755598815403</v>
      </c>
      <c r="AF187" s="23">
        <v>449.28770472027378</v>
      </c>
      <c r="AG187" s="23">
        <v>454.62558619378603</v>
      </c>
      <c r="AH187" s="28">
        <v>92.171748434497204</v>
      </c>
      <c r="AI187" s="28">
        <v>18.054921478449103</v>
      </c>
      <c r="AJ187" s="45">
        <v>2.3998398416599401E-2</v>
      </c>
      <c r="AK187" s="45">
        <v>3.6907888988539916E-3</v>
      </c>
    </row>
    <row r="188" spans="1:37" ht="13.5" thickBot="1">
      <c r="A188" s="107" t="str">
        <f t="shared" si="10"/>
        <v>Total oilseed meal_World price in USD/t</v>
      </c>
      <c r="B188" s="14" t="s">
        <v>44</v>
      </c>
      <c r="C188" s="33">
        <v>197.066</v>
      </c>
      <c r="D188" s="33">
        <v>257.536</v>
      </c>
      <c r="E188" s="33">
        <v>434.37099999999998</v>
      </c>
      <c r="F188" s="33">
        <v>352.82100000000003</v>
      </c>
      <c r="G188" s="33">
        <v>353.06200000000001</v>
      </c>
      <c r="H188" s="33">
        <v>386.06900000000002</v>
      </c>
      <c r="I188" s="33">
        <v>422.86099999999999</v>
      </c>
      <c r="J188" s="33">
        <v>496.08199999999999</v>
      </c>
      <c r="K188" s="33">
        <v>484.37700000000001</v>
      </c>
      <c r="L188" s="33">
        <v>375.12599999999998</v>
      </c>
      <c r="M188" s="33">
        <v>327.66500000000002</v>
      </c>
      <c r="N188" s="33">
        <v>312.27999999999997</v>
      </c>
      <c r="O188" s="33">
        <v>356.93400000000003</v>
      </c>
      <c r="P188" s="33">
        <v>312.76600000000002</v>
      </c>
      <c r="Q188" s="33">
        <v>319.82900000000001</v>
      </c>
      <c r="R188" s="33">
        <v>440.36500000000001</v>
      </c>
      <c r="S188" s="33">
        <v>491.57100000000003</v>
      </c>
      <c r="T188" s="33">
        <v>487.05500000000001</v>
      </c>
      <c r="U188" s="33">
        <v>488.01499999999999</v>
      </c>
      <c r="V188" s="33">
        <v>429.44294002126833</v>
      </c>
      <c r="W188" s="33">
        <v>414.8207209873579</v>
      </c>
      <c r="X188" s="33">
        <v>427.80160650238071</v>
      </c>
      <c r="Y188" s="33">
        <v>440.90946896313017</v>
      </c>
      <c r="Z188" s="33">
        <v>454.12367525371496</v>
      </c>
      <c r="AA188" s="33">
        <v>464.45221184832906</v>
      </c>
      <c r="AB188" s="33">
        <v>471.7454292679131</v>
      </c>
      <c r="AC188" s="33">
        <v>479.44250439385752</v>
      </c>
      <c r="AD188" s="33">
        <v>487.51183513281006</v>
      </c>
      <c r="AE188" s="33">
        <v>493.3403784475542</v>
      </c>
      <c r="AF188" s="33">
        <v>500.87645512553809</v>
      </c>
      <c r="AG188" s="33">
        <v>506.98861550627311</v>
      </c>
      <c r="AH188" s="28">
        <v>16.309313340422705</v>
      </c>
      <c r="AI188" s="28">
        <v>38.817635499183723</v>
      </c>
      <c r="AJ188" s="45">
        <v>3.5520421325759342E-3</v>
      </c>
      <c r="AK188" s="45">
        <v>7.2676436621355034E-3</v>
      </c>
    </row>
    <row r="189" spans="1:37" ht="13" thickBot="1">
      <c r="B189" s="79" t="s">
        <v>298</v>
      </c>
      <c r="C189" s="59"/>
      <c r="D189" s="59"/>
      <c r="E189" s="59"/>
      <c r="F189" s="59"/>
      <c r="G189" s="59"/>
      <c r="H189" s="59"/>
      <c r="I189" s="59"/>
      <c r="J189" s="59"/>
      <c r="K189" s="59"/>
      <c r="L189" s="59"/>
      <c r="M189" s="59"/>
      <c r="N189" s="59"/>
      <c r="O189" s="59"/>
      <c r="P189" s="59"/>
      <c r="Q189" s="59"/>
      <c r="R189" s="59"/>
      <c r="S189" s="59"/>
      <c r="T189" s="59"/>
      <c r="U189" s="59"/>
      <c r="V189" s="64"/>
      <c r="W189" s="59"/>
      <c r="X189" s="59"/>
      <c r="Y189" s="59"/>
      <c r="Z189" s="59"/>
      <c r="AA189" s="59"/>
      <c r="AB189" s="59"/>
      <c r="AC189" s="59"/>
      <c r="AD189" s="59"/>
      <c r="AE189" s="59"/>
      <c r="AF189" s="59"/>
      <c r="AG189" s="59"/>
      <c r="AH189" s="158"/>
      <c r="AI189" s="158"/>
      <c r="AJ189" s="159"/>
      <c r="AK189" s="159"/>
    </row>
    <row r="190" spans="1:37" ht="13" thickBot="1">
      <c r="B190" s="59" t="s">
        <v>299</v>
      </c>
      <c r="C190" s="59"/>
      <c r="D190" s="59"/>
      <c r="E190" s="59"/>
      <c r="F190" s="59"/>
      <c r="G190" s="59"/>
      <c r="H190" s="59"/>
      <c r="I190" s="59"/>
      <c r="J190" s="59"/>
      <c r="K190" s="59"/>
      <c r="L190" s="59"/>
      <c r="M190" s="59"/>
      <c r="N190" s="59"/>
      <c r="O190" s="59"/>
      <c r="P190" s="59"/>
      <c r="Q190" s="59"/>
      <c r="R190" s="59"/>
      <c r="S190" s="59"/>
      <c r="T190" s="59"/>
      <c r="U190" s="59"/>
      <c r="V190" s="64"/>
      <c r="W190" s="64"/>
      <c r="X190" s="64"/>
      <c r="Y190" s="64"/>
      <c r="Z190" s="64"/>
      <c r="AA190" s="64"/>
      <c r="AB190" s="64"/>
      <c r="AC190" s="64"/>
      <c r="AD190" s="64"/>
      <c r="AE190" s="64"/>
      <c r="AF190" s="64"/>
      <c r="AG190" s="64"/>
      <c r="AH190" s="57"/>
      <c r="AI190" s="57"/>
      <c r="AJ190" s="56"/>
      <c r="AK190" s="56"/>
    </row>
    <row r="191" spans="1:37" ht="13" thickBot="1">
      <c r="B191" s="59"/>
      <c r="C191" s="59"/>
      <c r="D191" s="59"/>
      <c r="E191" s="59"/>
      <c r="F191" s="59"/>
      <c r="G191" s="59"/>
      <c r="H191" s="59"/>
      <c r="I191" s="59"/>
      <c r="J191" s="59"/>
      <c r="K191" s="59"/>
      <c r="L191" s="59"/>
      <c r="M191" s="59"/>
      <c r="N191" s="59"/>
      <c r="O191" s="59"/>
      <c r="P191" s="59"/>
      <c r="Q191" s="59"/>
      <c r="R191" s="59"/>
      <c r="S191" s="59"/>
      <c r="T191" s="59"/>
      <c r="U191" s="59"/>
      <c r="V191" s="64"/>
      <c r="W191" s="64"/>
      <c r="X191" s="64"/>
      <c r="Y191" s="64"/>
      <c r="Z191" s="64"/>
      <c r="AA191" s="64"/>
      <c r="AB191" s="64"/>
      <c r="AC191" s="64"/>
      <c r="AD191" s="64"/>
      <c r="AE191" s="64"/>
      <c r="AF191" s="64"/>
      <c r="AG191" s="64"/>
      <c r="AH191" s="218"/>
      <c r="AI191" s="219"/>
      <c r="AJ191" s="209"/>
      <c r="AK191" s="210"/>
    </row>
    <row r="192" spans="1:37" ht="14" thickBot="1">
      <c r="A192" t="s">
        <v>182</v>
      </c>
      <c r="B192" s="69" t="s">
        <v>295</v>
      </c>
      <c r="C192" s="75"/>
      <c r="D192" s="75"/>
      <c r="E192" s="75"/>
      <c r="F192" s="75"/>
      <c r="G192" s="75"/>
      <c r="H192" s="75"/>
      <c r="I192" s="75"/>
      <c r="J192" s="75"/>
      <c r="K192" s="75"/>
      <c r="L192" s="75"/>
      <c r="M192" s="75"/>
      <c r="N192" s="75"/>
      <c r="O192" s="75"/>
      <c r="P192" s="75"/>
      <c r="Q192" s="75"/>
      <c r="R192" s="75"/>
      <c r="S192" s="75"/>
      <c r="T192" s="75"/>
      <c r="U192" s="75"/>
      <c r="V192" s="76"/>
      <c r="W192" s="76"/>
      <c r="X192" s="76"/>
      <c r="Y192" s="76"/>
      <c r="Z192" s="76"/>
      <c r="AA192" s="76"/>
      <c r="AB192" s="76"/>
      <c r="AC192" s="76"/>
      <c r="AD192" s="76"/>
      <c r="AE192" s="76"/>
      <c r="AF192" s="76"/>
      <c r="AG192" s="76"/>
      <c r="AH192" s="233" t="s">
        <v>105</v>
      </c>
      <c r="AI192" s="234"/>
      <c r="AJ192" s="235" t="s">
        <v>269</v>
      </c>
      <c r="AK192" s="236"/>
    </row>
    <row r="193" spans="1:37" ht="13" thickBot="1">
      <c r="B193" s="10"/>
      <c r="C193" s="231">
        <v>2005</v>
      </c>
      <c r="D193" s="231">
        <v>2006</v>
      </c>
      <c r="E193" s="231">
        <v>2007</v>
      </c>
      <c r="F193" s="231">
        <v>2008</v>
      </c>
      <c r="G193" s="231">
        <v>2009</v>
      </c>
      <c r="H193" s="231">
        <v>2010</v>
      </c>
      <c r="I193" s="231">
        <v>2011</v>
      </c>
      <c r="J193" s="231">
        <v>2012</v>
      </c>
      <c r="K193" s="231">
        <v>2013</v>
      </c>
      <c r="L193" s="231">
        <v>2014</v>
      </c>
      <c r="M193" s="231">
        <v>2015</v>
      </c>
      <c r="N193" s="231">
        <v>2016</v>
      </c>
      <c r="O193" s="231">
        <v>2017</v>
      </c>
      <c r="P193" s="231">
        <v>2018</v>
      </c>
      <c r="Q193" s="231">
        <v>2019</v>
      </c>
      <c r="R193" s="231">
        <v>2020</v>
      </c>
      <c r="S193" s="231">
        <v>2021</v>
      </c>
      <c r="T193" s="231">
        <v>2022</v>
      </c>
      <c r="U193" s="231">
        <v>2023</v>
      </c>
      <c r="V193" s="231">
        <v>2024</v>
      </c>
      <c r="W193" s="231">
        <v>2025</v>
      </c>
      <c r="X193" s="231">
        <v>2026</v>
      </c>
      <c r="Y193" s="231">
        <v>2027</v>
      </c>
      <c r="Z193" s="231">
        <v>2028</v>
      </c>
      <c r="AA193" s="231">
        <v>2029</v>
      </c>
      <c r="AB193" s="231">
        <v>2030</v>
      </c>
      <c r="AC193" s="231">
        <v>2031</v>
      </c>
      <c r="AD193" s="231">
        <v>2032</v>
      </c>
      <c r="AE193" s="231">
        <v>2033</v>
      </c>
      <c r="AF193" s="231">
        <v>2034</v>
      </c>
      <c r="AG193" s="231">
        <v>2035</v>
      </c>
      <c r="AH193" s="231" t="s">
        <v>266</v>
      </c>
      <c r="AI193" s="231" t="s">
        <v>267</v>
      </c>
      <c r="AJ193" s="231" t="s">
        <v>264</v>
      </c>
      <c r="AK193" s="231" t="s">
        <v>265</v>
      </c>
    </row>
    <row r="194" spans="1:37" ht="13.5" thickBot="1">
      <c r="A194" s="107" t="str">
        <f>CONCATENATE($A$192,"_",B194)</f>
        <v>Total oilseed oil_Production</v>
      </c>
      <c r="B194" s="1" t="s">
        <v>26</v>
      </c>
      <c r="C194" s="29">
        <v>9.2558056777364719</v>
      </c>
      <c r="D194" s="29">
        <v>9.6431431641370668</v>
      </c>
      <c r="E194" s="29">
        <v>10.550904418967399</v>
      </c>
      <c r="F194" s="29">
        <v>11.685764626923113</v>
      </c>
      <c r="G194" s="29">
        <v>12.373205456667883</v>
      </c>
      <c r="H194" s="29">
        <v>13.278376148611759</v>
      </c>
      <c r="I194" s="29">
        <v>13.26685483935475</v>
      </c>
      <c r="J194" s="29">
        <v>13.279527297367494</v>
      </c>
      <c r="K194" s="29">
        <v>14.597649185912458</v>
      </c>
      <c r="L194" s="29">
        <v>15.152032163825604</v>
      </c>
      <c r="M194" s="29">
        <v>14.770677989845371</v>
      </c>
      <c r="N194" s="29">
        <v>14.635206896728882</v>
      </c>
      <c r="O194" s="29">
        <v>15.593419232534043</v>
      </c>
      <c r="P194" s="29">
        <v>15.536642276563921</v>
      </c>
      <c r="Q194" s="29">
        <v>15.770276276501232</v>
      </c>
      <c r="R194" s="29">
        <v>16.066849989240477</v>
      </c>
      <c r="S194" s="29">
        <v>16.006245147933647</v>
      </c>
      <c r="T194" s="29">
        <v>17.426888717203457</v>
      </c>
      <c r="U194" s="29">
        <v>16.520278471552182</v>
      </c>
      <c r="V194" s="29">
        <v>15.678290703081744</v>
      </c>
      <c r="W194" s="29">
        <v>16.18816422082504</v>
      </c>
      <c r="X194" s="29">
        <v>16.209957866820673</v>
      </c>
      <c r="Y194" s="29">
        <v>16.185534889503561</v>
      </c>
      <c r="Z194" s="29">
        <v>16.147733656957403</v>
      </c>
      <c r="AA194" s="29">
        <v>16.116482928599247</v>
      </c>
      <c r="AB194" s="29">
        <v>16.076950817785196</v>
      </c>
      <c r="AC194" s="29">
        <v>16.040512391202505</v>
      </c>
      <c r="AD194" s="29">
        <v>16.004934071244069</v>
      </c>
      <c r="AE194" s="29">
        <v>15.974349999244506</v>
      </c>
      <c r="AF194" s="29">
        <v>15.940178956193286</v>
      </c>
      <c r="AG194" s="29">
        <v>15.906787890309914</v>
      </c>
      <c r="AH194" s="27">
        <v>2.1987497482439444</v>
      </c>
      <c r="AI194" s="27">
        <v>-0.63503140696921534</v>
      </c>
      <c r="AJ194" s="44">
        <v>1.4364675457809711E-2</v>
      </c>
      <c r="AK194" s="44">
        <v>-3.5523796683163411E-3</v>
      </c>
    </row>
    <row r="195" spans="1:37" ht="13.5" thickBot="1">
      <c r="A195" s="107" t="str">
        <f t="shared" ref="A195:A202" si="11">CONCATENATE($A$192,"_",B195)</f>
        <v>Total oilseed oil_Imports</v>
      </c>
      <c r="B195" s="116" t="s">
        <v>4</v>
      </c>
      <c r="C195" s="142">
        <v>2.172623300764482</v>
      </c>
      <c r="D195" s="142">
        <v>3.2349206183365284</v>
      </c>
      <c r="E195" s="142">
        <v>2.7790396269521356</v>
      </c>
      <c r="F195" s="142">
        <v>2.7020215621931838</v>
      </c>
      <c r="G195" s="142">
        <v>1.9279170268679475</v>
      </c>
      <c r="H195" s="142">
        <v>2.2584004764547991</v>
      </c>
      <c r="I195" s="142">
        <v>2.0855765733700662</v>
      </c>
      <c r="J195" s="142">
        <v>1.559200568800728</v>
      </c>
      <c r="K195" s="142">
        <v>1.6063287386832381</v>
      </c>
      <c r="L195" s="142">
        <v>1.607602492389665</v>
      </c>
      <c r="M195" s="142">
        <v>1.9750742597488755</v>
      </c>
      <c r="N195" s="142">
        <v>2.175870076259272</v>
      </c>
      <c r="O195" s="142">
        <v>2.1478693723340374</v>
      </c>
      <c r="P195" s="142">
        <v>2.6154785132080742</v>
      </c>
      <c r="Q195" s="142">
        <v>3.3314810163415185</v>
      </c>
      <c r="R195" s="142">
        <v>2.5645482633620729</v>
      </c>
      <c r="S195" s="142">
        <v>2.7554219797977915</v>
      </c>
      <c r="T195" s="142">
        <v>3.3754119760935897</v>
      </c>
      <c r="U195" s="142">
        <v>3.192108422431013</v>
      </c>
      <c r="V195" s="142">
        <v>3.1920258580110117</v>
      </c>
      <c r="W195" s="142">
        <v>3.2262778090627418</v>
      </c>
      <c r="X195" s="142">
        <v>3.2413958196491799</v>
      </c>
      <c r="Y195" s="142">
        <v>3.234472925088645</v>
      </c>
      <c r="Z195" s="142">
        <v>3.235663528709749</v>
      </c>
      <c r="AA195" s="142">
        <v>3.232523188081653</v>
      </c>
      <c r="AB195" s="142">
        <v>3.2346968187923308</v>
      </c>
      <c r="AC195" s="142">
        <v>3.2394709903325754</v>
      </c>
      <c r="AD195" s="142">
        <v>3.2424538627273791</v>
      </c>
      <c r="AE195" s="142">
        <v>3.2455364873682497</v>
      </c>
      <c r="AF195" s="142">
        <v>3.2492233751462294</v>
      </c>
      <c r="AG195" s="142">
        <v>3.2527177428123673</v>
      </c>
      <c r="AH195" s="141">
        <v>1.6621381522206611</v>
      </c>
      <c r="AI195" s="141">
        <v>-4.6434269950434981E-4</v>
      </c>
      <c r="AJ195" s="152">
        <v>7.4144279798028942E-2</v>
      </c>
      <c r="AK195" s="152">
        <v>-1.2976744177994881E-5</v>
      </c>
    </row>
    <row r="196" spans="1:37" ht="13.5" thickBot="1">
      <c r="A196" s="107" t="str">
        <f t="shared" si="11"/>
        <v>Total oilseed oil_Exports</v>
      </c>
      <c r="B196" s="116" t="s">
        <v>5</v>
      </c>
      <c r="C196" s="142">
        <v>6.3296701574607178E-2</v>
      </c>
      <c r="D196" s="142">
        <v>-5.8445621055296285E-2</v>
      </c>
      <c r="E196" s="142">
        <v>0.499445925230664</v>
      </c>
      <c r="F196" s="142">
        <v>0.21417184162842245</v>
      </c>
      <c r="G196" s="142">
        <v>0.14002653355394967</v>
      </c>
      <c r="H196" s="142">
        <v>1.2040061321667597</v>
      </c>
      <c r="I196" s="142">
        <v>1.4801914755483123</v>
      </c>
      <c r="J196" s="142">
        <v>2.2347830740073609</v>
      </c>
      <c r="K196" s="142">
        <v>1.960422232672081</v>
      </c>
      <c r="L196" s="142">
        <v>2.0765633305796491</v>
      </c>
      <c r="M196" s="142">
        <v>2.0905610729490127</v>
      </c>
      <c r="N196" s="142">
        <v>2.0863459436456799</v>
      </c>
      <c r="O196" s="142">
        <v>2.0744080015293913</v>
      </c>
      <c r="P196" s="142">
        <v>2.0507765937051214</v>
      </c>
      <c r="Q196" s="142">
        <v>2.0935522984622743</v>
      </c>
      <c r="R196" s="142">
        <v>2.4177977153025032</v>
      </c>
      <c r="S196" s="142">
        <v>1.9378769658327539</v>
      </c>
      <c r="T196" s="142">
        <v>2.44979503973097</v>
      </c>
      <c r="U196" s="142">
        <v>1.7622107454254332</v>
      </c>
      <c r="V196" s="142">
        <v>1.4354718235385902</v>
      </c>
      <c r="W196" s="142">
        <v>2.5280823516836581</v>
      </c>
      <c r="X196" s="142">
        <v>2.0926292707937963</v>
      </c>
      <c r="Y196" s="142">
        <v>2.1926604304405988</v>
      </c>
      <c r="Z196" s="142">
        <v>2.2877024461277684</v>
      </c>
      <c r="AA196" s="142">
        <v>2.3879360385665542</v>
      </c>
      <c r="AB196" s="142">
        <v>2.4801357734336613</v>
      </c>
      <c r="AC196" s="142">
        <v>2.560678580146579</v>
      </c>
      <c r="AD196" s="142">
        <v>2.643381265713455</v>
      </c>
      <c r="AE196" s="142">
        <v>2.7181843385280819</v>
      </c>
      <c r="AF196" s="142">
        <v>2.7897072683506074</v>
      </c>
      <c r="AG196" s="142">
        <v>2.8605256030978867</v>
      </c>
      <c r="AH196" s="141">
        <v>-0.20809700952136589</v>
      </c>
      <c r="AI196" s="141">
        <v>0.97803306686622227</v>
      </c>
      <c r="AJ196" s="152">
        <v>-1.043016359746602E-2</v>
      </c>
      <c r="AK196" s="152">
        <v>3.8769824291367438E-2</v>
      </c>
    </row>
    <row r="197" spans="1:37" ht="13.5" thickBot="1">
      <c r="A197" s="107" t="str">
        <f t="shared" si="11"/>
        <v>Total oilseed oil_Domestic use</v>
      </c>
      <c r="B197" s="1" t="s">
        <v>130</v>
      </c>
      <c r="C197" s="29">
        <v>11.237076715782086</v>
      </c>
      <c r="D197" s="29">
        <v>13.020434642654717</v>
      </c>
      <c r="E197" s="29">
        <v>12.70517857926248</v>
      </c>
      <c r="F197" s="29">
        <v>13.955622638605416</v>
      </c>
      <c r="G197" s="29">
        <v>14.421555604923794</v>
      </c>
      <c r="H197" s="29">
        <v>14.216872678287526</v>
      </c>
      <c r="I197" s="29">
        <v>13.9039933742839</v>
      </c>
      <c r="J197" s="29">
        <v>12.562426763670631</v>
      </c>
      <c r="K197" s="29">
        <v>13.903695039831341</v>
      </c>
      <c r="L197" s="29">
        <v>14.743207600517128</v>
      </c>
      <c r="M197" s="29">
        <v>14.69468422626462</v>
      </c>
      <c r="N197" s="29">
        <v>14.655978667221891</v>
      </c>
      <c r="O197" s="29">
        <v>15.672676925907862</v>
      </c>
      <c r="P197" s="29">
        <v>16.093169816078284</v>
      </c>
      <c r="Q197" s="29">
        <v>17.038374743802784</v>
      </c>
      <c r="R197" s="29">
        <v>15.987066657460613</v>
      </c>
      <c r="S197" s="29">
        <v>16.214853935813554</v>
      </c>
      <c r="T197" s="29">
        <v>18.406863070023547</v>
      </c>
      <c r="U197" s="29">
        <v>17.322614399520543</v>
      </c>
      <c r="V197" s="29">
        <v>17.478289716221269</v>
      </c>
      <c r="W197" s="29">
        <v>17.581129552996526</v>
      </c>
      <c r="X197" s="29">
        <v>17.371607466029833</v>
      </c>
      <c r="Y197" s="29">
        <v>17.242057399358782</v>
      </c>
      <c r="Z197" s="29">
        <v>17.119822426819599</v>
      </c>
      <c r="AA197" s="29">
        <v>16.992286304745917</v>
      </c>
      <c r="AB197" s="29">
        <v>16.873161594594421</v>
      </c>
      <c r="AC197" s="29">
        <v>16.760313047768612</v>
      </c>
      <c r="AD197" s="29">
        <v>16.644076235227669</v>
      </c>
      <c r="AE197" s="29">
        <v>16.539880931883445</v>
      </c>
      <c r="AF197" s="29">
        <v>16.435036505289855</v>
      </c>
      <c r="AG197" s="29">
        <v>16.331189724561707</v>
      </c>
      <c r="AH197" s="27">
        <v>3.9994792605820866</v>
      </c>
      <c r="AI197" s="27">
        <v>-1.4047326706934129</v>
      </c>
      <c r="AJ197" s="44">
        <v>2.5883273015504357E-2</v>
      </c>
      <c r="AK197" s="44">
        <v>-7.473329059845768E-3</v>
      </c>
    </row>
    <row r="198" spans="1:37" ht="13.5" thickBot="1">
      <c r="A198" s="107" t="str">
        <f t="shared" si="11"/>
        <v>Total oilseed oil_Beginning stocks</v>
      </c>
      <c r="B198" s="17" t="s">
        <v>6</v>
      </c>
      <c r="C198" s="30">
        <v>0.81763964384315202</v>
      </c>
      <c r="D198" s="30">
        <v>0.94625910009815695</v>
      </c>
      <c r="E198" s="30">
        <v>0.86264093833402999</v>
      </c>
      <c r="F198" s="30">
        <v>0.98798028045123498</v>
      </c>
      <c r="G198" s="30">
        <v>1.2060000902994239</v>
      </c>
      <c r="H198" s="30">
        <v>0.94556350509982101</v>
      </c>
      <c r="I198" s="30">
        <v>1.0614613022768571</v>
      </c>
      <c r="J198" s="30">
        <v>1.0297078635572761</v>
      </c>
      <c r="K198" s="30">
        <v>1.0712258767194072</v>
      </c>
      <c r="L198" s="30">
        <v>1.4110865152068051</v>
      </c>
      <c r="M198" s="30">
        <v>1.3509502255173069</v>
      </c>
      <c r="N198" s="30">
        <v>1.3114571132256529</v>
      </c>
      <c r="O198" s="30">
        <v>1.3802094255703801</v>
      </c>
      <c r="P198" s="30">
        <v>1.3744124086443159</v>
      </c>
      <c r="Q198" s="30">
        <v>1.3825867886329049</v>
      </c>
      <c r="R198" s="30">
        <v>1.3524170392105939</v>
      </c>
      <c r="S198" s="30">
        <v>1.5789509190500279</v>
      </c>
      <c r="T198" s="30">
        <v>2.1878871451351598</v>
      </c>
      <c r="U198" s="30">
        <v>2.1335297286776922</v>
      </c>
      <c r="V198" s="30">
        <v>2.7610914777149103</v>
      </c>
      <c r="W198" s="30">
        <v>2.7176464990478091</v>
      </c>
      <c r="X198" s="30">
        <v>1.9828920828953331</v>
      </c>
      <c r="Y198" s="30">
        <v>1.9193496278883566</v>
      </c>
      <c r="Z198" s="30">
        <v>1.8706694186446395</v>
      </c>
      <c r="AA198" s="30">
        <v>1.8222245136876742</v>
      </c>
      <c r="AB198" s="30">
        <v>1.7770153259793764</v>
      </c>
      <c r="AC198" s="30">
        <v>1.7281268891088044</v>
      </c>
      <c r="AD198" s="30">
        <v>1.6779494511887181</v>
      </c>
      <c r="AE198" s="30">
        <v>1.6272211084456305</v>
      </c>
      <c r="AF198" s="30">
        <v>1.5764487996884111</v>
      </c>
      <c r="AG198" s="30">
        <v>1.5258891561433838</v>
      </c>
      <c r="AH198" s="28">
        <v>1.1901626986814249</v>
      </c>
      <c r="AI198" s="28">
        <v>-0.83494696103253707</v>
      </c>
      <c r="AJ198" s="45">
        <v>7.2662278355123247E-2</v>
      </c>
      <c r="AK198" s="45">
        <v>-3.889943742354296E-2</v>
      </c>
    </row>
    <row r="199" spans="1:37" ht="13.5" thickBot="1">
      <c r="A199" s="107" t="str">
        <f t="shared" si="11"/>
        <v>Total oilseed oil_Ending stocks</v>
      </c>
      <c r="B199" s="17" t="s">
        <v>7</v>
      </c>
      <c r="C199" s="30">
        <v>0.94625910009815695</v>
      </c>
      <c r="D199" s="30">
        <v>0.86264093833402999</v>
      </c>
      <c r="E199" s="30">
        <v>0.98798028045123498</v>
      </c>
      <c r="F199" s="30">
        <v>1.2060000902994239</v>
      </c>
      <c r="G199" s="30">
        <v>0.94556350509982101</v>
      </c>
      <c r="H199" s="30">
        <v>1.0614613022768571</v>
      </c>
      <c r="I199" s="30">
        <v>1.0297078635572761</v>
      </c>
      <c r="J199" s="30">
        <v>1.0712258767194072</v>
      </c>
      <c r="K199" s="30">
        <v>1.4110865152068051</v>
      </c>
      <c r="L199" s="30">
        <v>1.3509502255173069</v>
      </c>
      <c r="M199" s="30">
        <v>1.3114571132256529</v>
      </c>
      <c r="N199" s="30">
        <v>1.3802094255703801</v>
      </c>
      <c r="O199" s="30">
        <v>1.3744124086443159</v>
      </c>
      <c r="P199" s="30">
        <v>1.3825867886329049</v>
      </c>
      <c r="Q199" s="30">
        <v>1.3524170392105939</v>
      </c>
      <c r="R199" s="30">
        <v>1.5789509190500279</v>
      </c>
      <c r="S199" s="30">
        <v>2.1878871451351598</v>
      </c>
      <c r="T199" s="30">
        <v>2.1335297286776922</v>
      </c>
      <c r="U199" s="30">
        <v>2.7610914777149103</v>
      </c>
      <c r="V199" s="30">
        <v>2.7176464990478091</v>
      </c>
      <c r="W199" s="30">
        <v>1.9828920828953331</v>
      </c>
      <c r="X199" s="30">
        <v>1.9193496278883566</v>
      </c>
      <c r="Y199" s="30">
        <v>1.8706694186446395</v>
      </c>
      <c r="Z199" s="30">
        <v>1.8222245136876742</v>
      </c>
      <c r="AA199" s="30">
        <v>1.7770153259793764</v>
      </c>
      <c r="AB199" s="30">
        <v>1.7281268891088044</v>
      </c>
      <c r="AC199" s="30">
        <v>1.6779494511887181</v>
      </c>
      <c r="AD199" s="30">
        <v>1.6272211084456305</v>
      </c>
      <c r="AE199" s="30">
        <v>1.5764487996884111</v>
      </c>
      <c r="AF199" s="30">
        <v>1.5258891561433838</v>
      </c>
      <c r="AG199" s="30">
        <v>1.47568623649674</v>
      </c>
      <c r="AH199" s="28">
        <v>1.2596683626656306</v>
      </c>
      <c r="AI199" s="28">
        <v>-1.061736331983397</v>
      </c>
      <c r="AJ199" s="45">
        <v>7.1012520504664847E-2</v>
      </c>
      <c r="AK199" s="45">
        <v>-4.8080744889970828E-2</v>
      </c>
    </row>
    <row r="200" spans="1:37" ht="13.5" thickBot="1">
      <c r="A200" s="107" t="str">
        <f t="shared" si="11"/>
        <v>Total oilseed oil_EU price in EUR/t (rapeseed oil)</v>
      </c>
      <c r="B200" s="2" t="s">
        <v>80</v>
      </c>
      <c r="C200" s="23">
        <v>600.9298541462573</v>
      </c>
      <c r="D200" s="23">
        <v>620.33270170997446</v>
      </c>
      <c r="E200" s="23">
        <v>886.05600644490153</v>
      </c>
      <c r="F200" s="23">
        <v>719.99444647052667</v>
      </c>
      <c r="G200" s="23">
        <v>643.78948452903819</v>
      </c>
      <c r="H200" s="23">
        <v>934.20390876866122</v>
      </c>
      <c r="I200" s="23">
        <v>962.29429238555338</v>
      </c>
      <c r="J200" s="23">
        <v>917.97927234977908</v>
      </c>
      <c r="K200" s="23">
        <v>730.94359827800861</v>
      </c>
      <c r="L200" s="23">
        <v>669.24056152123796</v>
      </c>
      <c r="M200" s="23">
        <v>710.27384966573425</v>
      </c>
      <c r="N200" s="23">
        <v>786.30279858891936</v>
      </c>
      <c r="O200" s="23">
        <v>713.3730806979288</v>
      </c>
      <c r="P200" s="23">
        <v>730.96514931603645</v>
      </c>
      <c r="Q200" s="23">
        <v>783.02361073790371</v>
      </c>
      <c r="R200" s="23">
        <v>972.99401957629618</v>
      </c>
      <c r="S200" s="23">
        <v>1633.4620259965338</v>
      </c>
      <c r="T200" s="23">
        <v>1194.1857756072848</v>
      </c>
      <c r="U200" s="23">
        <v>943.47265552126635</v>
      </c>
      <c r="V200" s="23">
        <v>934.81311229783421</v>
      </c>
      <c r="W200" s="23">
        <v>1108.8555202338982</v>
      </c>
      <c r="X200" s="23">
        <v>1170.7208443521351</v>
      </c>
      <c r="Y200" s="23">
        <v>1189.2106358990191</v>
      </c>
      <c r="Z200" s="23">
        <v>1212.96402307118</v>
      </c>
      <c r="AA200" s="23">
        <v>1226.5619221889513</v>
      </c>
      <c r="AB200" s="23">
        <v>1240.7208607461764</v>
      </c>
      <c r="AC200" s="23">
        <v>1259.2758771146673</v>
      </c>
      <c r="AD200" s="23">
        <v>1279.3476466501904</v>
      </c>
      <c r="AE200" s="23">
        <v>1305.3725555601748</v>
      </c>
      <c r="AF200" s="23">
        <v>1332.1503503978865</v>
      </c>
      <c r="AG200" s="23">
        <v>1358.3809448534469</v>
      </c>
      <c r="AH200" s="28">
        <v>251.43603709245315</v>
      </c>
      <c r="AI200" s="28">
        <v>334.2237637113185</v>
      </c>
      <c r="AJ200" s="45">
        <v>2.8571251959903066E-2</v>
      </c>
      <c r="AK200" s="45">
        <v>2.6007301653383275E-2</v>
      </c>
    </row>
    <row r="201" spans="1:37" ht="13.5" thickBot="1">
      <c r="A201" s="107" t="str">
        <f t="shared" si="11"/>
        <v>Total oilseed oil_World price in EUR/t (vegetable oil)</v>
      </c>
      <c r="B201" s="2" t="s">
        <v>100</v>
      </c>
      <c r="C201" s="23">
        <v>456.8993205663453</v>
      </c>
      <c r="D201" s="23">
        <v>604.75685823037986</v>
      </c>
      <c r="E201" s="23">
        <v>922.28402355303945</v>
      </c>
      <c r="F201" s="23">
        <v>515.49697824037116</v>
      </c>
      <c r="G201" s="23">
        <v>633.31885035757932</v>
      </c>
      <c r="H201" s="23">
        <v>954.08470865969764</v>
      </c>
      <c r="I201" s="23">
        <v>841.86686136238859</v>
      </c>
      <c r="J201" s="23">
        <v>782.04378813202982</v>
      </c>
      <c r="K201" s="23">
        <v>688.58262078013956</v>
      </c>
      <c r="L201" s="23">
        <v>555.03316887767824</v>
      </c>
      <c r="M201" s="23">
        <v>666.76016655673106</v>
      </c>
      <c r="N201" s="23">
        <v>720.37741211050331</v>
      </c>
      <c r="O201" s="23">
        <v>661.5778114018957</v>
      </c>
      <c r="P201" s="23">
        <v>557.96814730823087</v>
      </c>
      <c r="Q201" s="23">
        <v>670.79955219346607</v>
      </c>
      <c r="R201" s="23">
        <v>1050.3275142920318</v>
      </c>
      <c r="S201" s="23">
        <v>1346.1493572395123</v>
      </c>
      <c r="T201" s="23">
        <v>1046.0752380952379</v>
      </c>
      <c r="U201" s="23">
        <v>927.13981481481471</v>
      </c>
      <c r="V201" s="23">
        <v>928.77890905628328</v>
      </c>
      <c r="W201" s="23">
        <v>907.2772376763653</v>
      </c>
      <c r="X201" s="23">
        <v>954.7437862783645</v>
      </c>
      <c r="Y201" s="23">
        <v>971.27745387348784</v>
      </c>
      <c r="Z201" s="23">
        <v>990.48178628109702</v>
      </c>
      <c r="AA201" s="23">
        <v>1002.344210123472</v>
      </c>
      <c r="AB201" s="23">
        <v>1013.8750435091122</v>
      </c>
      <c r="AC201" s="23">
        <v>1028.1170765251463</v>
      </c>
      <c r="AD201" s="23">
        <v>1043.2936336832527</v>
      </c>
      <c r="AE201" s="23">
        <v>1063.2055241244357</v>
      </c>
      <c r="AF201" s="23">
        <v>1084.1150451243041</v>
      </c>
      <c r="AG201" s="23">
        <v>1104.7735257745239</v>
      </c>
      <c r="AH201" s="28">
        <v>292.11146139216282</v>
      </c>
      <c r="AI201" s="28">
        <v>137.44220511907861</v>
      </c>
      <c r="AJ201" s="45">
        <v>3.6604295796261968E-2</v>
      </c>
      <c r="AK201" s="45">
        <v>1.2150918414979062E-2</v>
      </c>
    </row>
    <row r="202" spans="1:37" ht="13.5" thickBot="1">
      <c r="A202" s="107" t="str">
        <f t="shared" si="11"/>
        <v>Total oilseed oil_World price in USD/t (vegetable oil)</v>
      </c>
      <c r="B202" s="14" t="s">
        <v>101</v>
      </c>
      <c r="C202" s="33">
        <v>568.42399999999998</v>
      </c>
      <c r="D202" s="33">
        <v>759.33199999999999</v>
      </c>
      <c r="E202" s="33">
        <v>1263.97</v>
      </c>
      <c r="F202" s="33">
        <v>758.17</v>
      </c>
      <c r="G202" s="33">
        <v>883.34199999999998</v>
      </c>
      <c r="H202" s="33">
        <v>1264.846</v>
      </c>
      <c r="I202" s="33">
        <v>1171.8409999999999</v>
      </c>
      <c r="J202" s="33">
        <v>1004.761</v>
      </c>
      <c r="K202" s="33">
        <v>914.51900000000001</v>
      </c>
      <c r="L202" s="33">
        <v>737.36199999999997</v>
      </c>
      <c r="M202" s="33">
        <v>739.779</v>
      </c>
      <c r="N202" s="33">
        <v>797.38800000000003</v>
      </c>
      <c r="O202" s="33">
        <v>747.37199999999996</v>
      </c>
      <c r="P202" s="33">
        <v>658.93499999999995</v>
      </c>
      <c r="Q202" s="33">
        <v>750.94299999999998</v>
      </c>
      <c r="R202" s="33">
        <v>1199.68</v>
      </c>
      <c r="S202" s="33">
        <v>1591.6869999999999</v>
      </c>
      <c r="T202" s="33">
        <v>1098.3789999999999</v>
      </c>
      <c r="U202" s="33">
        <v>1001.311</v>
      </c>
      <c r="V202" s="33">
        <v>1012.3690108713488</v>
      </c>
      <c r="W202" s="33">
        <v>998.00496144400188</v>
      </c>
      <c r="X202" s="33">
        <v>1050.2181649062011</v>
      </c>
      <c r="Y202" s="33">
        <v>1074.4187080009153</v>
      </c>
      <c r="Z202" s="33">
        <v>1097.5974740044971</v>
      </c>
      <c r="AA202" s="33">
        <v>1112.0972447815375</v>
      </c>
      <c r="AB202" s="33">
        <v>1126.2412735554269</v>
      </c>
      <c r="AC202" s="33">
        <v>1143.4177205147469</v>
      </c>
      <c r="AD202" s="33">
        <v>1161.4726202105705</v>
      </c>
      <c r="AE202" s="33">
        <v>1184.6766411140673</v>
      </c>
      <c r="AF202" s="33">
        <v>1208.5968412783532</v>
      </c>
      <c r="AG202" s="33">
        <v>1232.0195283546177</v>
      </c>
      <c r="AH202" s="28">
        <v>151.80567029044948</v>
      </c>
      <c r="AI202" s="28">
        <v>194.66652473083491</v>
      </c>
      <c r="AJ202" s="45">
        <v>1.5947998149397052E-2</v>
      </c>
      <c r="AK202" s="45">
        <v>1.5757629359193004E-2</v>
      </c>
    </row>
    <row r="203" spans="1:37" ht="13" thickBot="1">
      <c r="B203" s="79" t="s">
        <v>298</v>
      </c>
      <c r="C203" s="59"/>
      <c r="D203" s="59"/>
      <c r="E203" s="59"/>
      <c r="F203" s="59"/>
      <c r="G203" s="59"/>
      <c r="H203" s="59"/>
      <c r="I203" s="59"/>
      <c r="J203" s="59"/>
      <c r="K203" s="59"/>
      <c r="L203" s="59"/>
      <c r="M203" s="59"/>
      <c r="N203" s="59"/>
      <c r="O203" s="59"/>
      <c r="P203" s="59"/>
      <c r="Q203" s="59"/>
      <c r="R203" s="59"/>
      <c r="S203" s="59"/>
      <c r="T203" s="59"/>
      <c r="U203" s="59"/>
      <c r="V203" s="64"/>
      <c r="W203" s="64"/>
      <c r="X203" s="64"/>
      <c r="Y203" s="64"/>
      <c r="Z203" s="64"/>
      <c r="AA203" s="64"/>
      <c r="AB203" s="64"/>
      <c r="AC203" s="64"/>
      <c r="AD203" s="64"/>
      <c r="AE203" s="64"/>
      <c r="AF203" s="64"/>
      <c r="AG203" s="64"/>
      <c r="AH203" s="57"/>
      <c r="AI203" s="57"/>
      <c r="AJ203" s="56"/>
      <c r="AK203" s="56"/>
    </row>
    <row r="204" spans="1:37" ht="13" thickBot="1">
      <c r="B204" s="79" t="s">
        <v>300</v>
      </c>
      <c r="C204" s="59"/>
      <c r="D204" s="59"/>
      <c r="E204" s="59"/>
      <c r="F204" s="59"/>
      <c r="G204" s="59"/>
      <c r="H204" s="59"/>
      <c r="I204" s="59"/>
      <c r="J204" s="59"/>
      <c r="K204" s="59"/>
      <c r="L204" s="59"/>
      <c r="M204" s="59"/>
      <c r="N204" s="59"/>
      <c r="O204" s="59"/>
      <c r="P204" s="59"/>
      <c r="Q204" s="59"/>
      <c r="R204" s="59"/>
      <c r="S204" s="59"/>
      <c r="T204" s="59"/>
      <c r="U204" s="59"/>
      <c r="V204" s="64"/>
      <c r="W204" s="64"/>
      <c r="X204" s="64"/>
      <c r="Y204" s="64"/>
      <c r="Z204" s="64"/>
      <c r="AA204" s="64"/>
      <c r="AB204" s="64"/>
      <c r="AC204" s="64"/>
      <c r="AD204" s="64"/>
      <c r="AE204" s="64"/>
      <c r="AF204" s="64"/>
      <c r="AG204" s="64"/>
      <c r="AH204" s="158"/>
      <c r="AI204" s="158"/>
      <c r="AJ204" s="159"/>
      <c r="AK204" s="159"/>
    </row>
    <row r="205" spans="1:37" ht="13" thickBot="1">
      <c r="B205" s="220"/>
      <c r="C205" s="59"/>
      <c r="D205" s="59"/>
      <c r="E205" s="59"/>
      <c r="F205" s="59"/>
      <c r="G205" s="59"/>
      <c r="H205" s="59"/>
      <c r="I205" s="59"/>
      <c r="J205" s="59"/>
      <c r="K205" s="59"/>
      <c r="L205" s="59"/>
      <c r="M205" s="59"/>
      <c r="N205" s="59"/>
      <c r="O205" s="59"/>
      <c r="P205" s="59"/>
      <c r="Q205" s="59"/>
      <c r="R205" s="59"/>
      <c r="S205" s="59"/>
      <c r="T205" s="59"/>
      <c r="U205" s="59"/>
      <c r="V205" s="64"/>
      <c r="W205" s="64"/>
      <c r="X205" s="64"/>
      <c r="Y205" s="64"/>
      <c r="Z205" s="64"/>
      <c r="AA205" s="64"/>
      <c r="AB205" s="64"/>
      <c r="AC205" s="64"/>
      <c r="AD205" s="64"/>
      <c r="AE205" s="64"/>
      <c r="AF205" s="64"/>
      <c r="AG205" s="64"/>
      <c r="AH205" s="221"/>
      <c r="AI205" s="222"/>
      <c r="AJ205" s="223"/>
      <c r="AK205" s="224"/>
    </row>
    <row r="206" spans="1:37" ht="14" thickBot="1">
      <c r="A206" t="s">
        <v>183</v>
      </c>
      <c r="B206" s="69" t="s">
        <v>296</v>
      </c>
      <c r="C206" s="75"/>
      <c r="D206" s="75"/>
      <c r="E206" s="75"/>
      <c r="F206" s="75"/>
      <c r="G206" s="75"/>
      <c r="H206" s="75"/>
      <c r="I206" s="75"/>
      <c r="J206" s="75"/>
      <c r="K206" s="75"/>
      <c r="L206" s="75"/>
      <c r="M206" s="75"/>
      <c r="N206" s="75"/>
      <c r="O206" s="75"/>
      <c r="P206" s="75"/>
      <c r="Q206" s="75"/>
      <c r="R206" s="75"/>
      <c r="S206" s="75"/>
      <c r="T206" s="75"/>
      <c r="U206" s="75"/>
      <c r="V206" s="76"/>
      <c r="W206" s="76"/>
      <c r="X206" s="76"/>
      <c r="Y206" s="76"/>
      <c r="Z206" s="76"/>
      <c r="AA206" s="76"/>
      <c r="AB206" s="76"/>
      <c r="AC206" s="76"/>
      <c r="AD206" s="76"/>
      <c r="AE206" s="76"/>
      <c r="AF206" s="76"/>
      <c r="AG206" s="76"/>
      <c r="AH206" s="233" t="s">
        <v>105</v>
      </c>
      <c r="AI206" s="234"/>
      <c r="AJ206" s="235" t="s">
        <v>269</v>
      </c>
      <c r="AK206" s="236"/>
    </row>
    <row r="207" spans="1:37" ht="13" thickBot="1">
      <c r="B207" s="10"/>
      <c r="C207" s="231">
        <v>2005</v>
      </c>
      <c r="D207" s="231">
        <v>2006</v>
      </c>
      <c r="E207" s="231">
        <v>2007</v>
      </c>
      <c r="F207" s="231">
        <v>2008</v>
      </c>
      <c r="G207" s="231">
        <v>2009</v>
      </c>
      <c r="H207" s="231">
        <v>2010</v>
      </c>
      <c r="I207" s="231">
        <v>2011</v>
      </c>
      <c r="J207" s="231">
        <v>2012</v>
      </c>
      <c r="K207" s="231">
        <v>2013</v>
      </c>
      <c r="L207" s="231">
        <v>2014</v>
      </c>
      <c r="M207" s="231">
        <v>2015</v>
      </c>
      <c r="N207" s="231">
        <v>2016</v>
      </c>
      <c r="O207" s="231">
        <v>2017</v>
      </c>
      <c r="P207" s="231">
        <v>2018</v>
      </c>
      <c r="Q207" s="231">
        <v>2019</v>
      </c>
      <c r="R207" s="231">
        <v>2020</v>
      </c>
      <c r="S207" s="231">
        <v>2021</v>
      </c>
      <c r="T207" s="231">
        <v>2022</v>
      </c>
      <c r="U207" s="231">
        <v>2023</v>
      </c>
      <c r="V207" s="231">
        <v>2024</v>
      </c>
      <c r="W207" s="231">
        <v>2025</v>
      </c>
      <c r="X207" s="231">
        <v>2026</v>
      </c>
      <c r="Y207" s="231">
        <v>2027</v>
      </c>
      <c r="Z207" s="231">
        <v>2028</v>
      </c>
      <c r="AA207" s="231">
        <v>2029</v>
      </c>
      <c r="AB207" s="231">
        <v>2030</v>
      </c>
      <c r="AC207" s="231">
        <v>2031</v>
      </c>
      <c r="AD207" s="231">
        <v>2032</v>
      </c>
      <c r="AE207" s="231">
        <v>2033</v>
      </c>
      <c r="AF207" s="231">
        <v>2034</v>
      </c>
      <c r="AG207" s="231">
        <v>2035</v>
      </c>
      <c r="AH207" s="231" t="s">
        <v>266</v>
      </c>
      <c r="AI207" s="231" t="s">
        <v>267</v>
      </c>
      <c r="AJ207" s="231" t="s">
        <v>264</v>
      </c>
      <c r="AK207" s="231" t="s">
        <v>265</v>
      </c>
    </row>
    <row r="208" spans="1:37" ht="13.5" thickBot="1">
      <c r="A208" s="107" t="str">
        <f>CONCATENATE($A$206,"_",B208)</f>
        <v>Total vegetable oil_Production</v>
      </c>
      <c r="B208" s="1" t="s">
        <v>26</v>
      </c>
      <c r="C208" s="29">
        <v>9.3728056779144708</v>
      </c>
      <c r="D208" s="29">
        <v>9.719143164193067</v>
      </c>
      <c r="E208" s="29">
        <v>10.605904419143398</v>
      </c>
      <c r="F208" s="29">
        <v>11.738764626843114</v>
      </c>
      <c r="G208" s="29">
        <v>12.425671128445881</v>
      </c>
      <c r="H208" s="29">
        <v>13.326059317053758</v>
      </c>
      <c r="I208" s="29">
        <v>13.330212839354747</v>
      </c>
      <c r="J208" s="29">
        <v>13.339093297367494</v>
      </c>
      <c r="K208" s="29">
        <v>14.662745185912456</v>
      </c>
      <c r="L208" s="29">
        <v>15.209702163825604</v>
      </c>
      <c r="M208" s="29">
        <v>14.821079989845371</v>
      </c>
      <c r="N208" s="29">
        <v>14.683712896728881</v>
      </c>
      <c r="O208" s="29">
        <v>15.643663232534044</v>
      </c>
      <c r="P208" s="29">
        <v>15.590520276563922</v>
      </c>
      <c r="Q208" s="29">
        <v>15.82399627650123</v>
      </c>
      <c r="R208" s="29">
        <v>16.120411996044766</v>
      </c>
      <c r="S208" s="29">
        <v>16.059653893465992</v>
      </c>
      <c r="T208" s="29">
        <v>17.480069358553489</v>
      </c>
      <c r="U208" s="29">
        <v>16.573017109006052</v>
      </c>
      <c r="V208" s="29">
        <v>15.751412147024066</v>
      </c>
      <c r="W208" s="29">
        <v>16.260758858062594</v>
      </c>
      <c r="X208" s="29">
        <v>16.282498000725909</v>
      </c>
      <c r="Y208" s="29">
        <v>16.258040841605535</v>
      </c>
      <c r="Z208" s="29">
        <v>16.220215372584171</v>
      </c>
      <c r="AA208" s="29">
        <v>16.188961567187523</v>
      </c>
      <c r="AB208" s="29">
        <v>16.149430591316751</v>
      </c>
      <c r="AC208" s="29">
        <v>16.112998594163589</v>
      </c>
      <c r="AD208" s="29">
        <v>16.077430169788052</v>
      </c>
      <c r="AE208" s="29">
        <v>16.046852989815825</v>
      </c>
      <c r="AF208" s="29">
        <v>16.012682996523864</v>
      </c>
      <c r="AG208" s="29">
        <v>15.979289330863725</v>
      </c>
      <c r="AH208" s="27">
        <v>2.1976526558260172</v>
      </c>
      <c r="AI208" s="27">
        <v>-0.62221020733080934</v>
      </c>
      <c r="AJ208" s="44">
        <v>1.4301066577237691E-2</v>
      </c>
      <c r="AK208" s="44">
        <v>-3.4666642842697826E-3</v>
      </c>
    </row>
    <row r="209" spans="1:41" ht="13.5" thickBot="1">
      <c r="A209" s="107" t="str">
        <f t="shared" ref="A209:A216" si="12">CONCATENATE($A$206,"_",B209)</f>
        <v>Total vegetable oil_Imports</v>
      </c>
      <c r="B209" s="115" t="s">
        <v>4</v>
      </c>
      <c r="C209" s="142">
        <v>7.197200061661662</v>
      </c>
      <c r="D209" s="142">
        <v>8.3813868979806774</v>
      </c>
      <c r="E209" s="142">
        <v>8.3822532796393769</v>
      </c>
      <c r="F209" s="142">
        <v>8.9785558776304217</v>
      </c>
      <c r="G209" s="142">
        <v>8.4783725949233091</v>
      </c>
      <c r="H209" s="142">
        <v>8.3921066167327592</v>
      </c>
      <c r="I209" s="142">
        <v>8.4279666745663047</v>
      </c>
      <c r="J209" s="142">
        <v>8.7692756728908989</v>
      </c>
      <c r="K209" s="142">
        <v>9.7430587669586366</v>
      </c>
      <c r="L209" s="142">
        <v>9.5542175157755533</v>
      </c>
      <c r="M209" s="142">
        <v>10.215750496575845</v>
      </c>
      <c r="N209" s="142">
        <v>10.017619405857602</v>
      </c>
      <c r="O209" s="142">
        <v>10.532151111991306</v>
      </c>
      <c r="P209" s="142">
        <v>10.983357295505405</v>
      </c>
      <c r="Q209" s="142">
        <v>11.134699449743914</v>
      </c>
      <c r="R209" s="142">
        <v>10.194001646627678</v>
      </c>
      <c r="S209" s="142">
        <v>10.250803707950523</v>
      </c>
      <c r="T209" s="142">
        <v>10.433703376747674</v>
      </c>
      <c r="U209" s="142">
        <v>9.9985470604160884</v>
      </c>
      <c r="V209" s="142">
        <v>9.7070377106693595</v>
      </c>
      <c r="W209" s="142">
        <v>9.6185846475756573</v>
      </c>
      <c r="X209" s="142">
        <v>9.5030410282115447</v>
      </c>
      <c r="Y209" s="142">
        <v>9.3555955968005051</v>
      </c>
      <c r="Z209" s="142">
        <v>9.2186520101582357</v>
      </c>
      <c r="AA209" s="142">
        <v>9.0772745716087595</v>
      </c>
      <c r="AB209" s="142">
        <v>8.9426121608400866</v>
      </c>
      <c r="AC209" s="142">
        <v>8.8125438314562654</v>
      </c>
      <c r="AD209" s="142">
        <v>8.6804363212210003</v>
      </c>
      <c r="AE209" s="142">
        <v>8.5483838840870714</v>
      </c>
      <c r="AF209" s="142">
        <v>8.416982084371023</v>
      </c>
      <c r="AG209" s="142">
        <v>8.2852960295880447</v>
      </c>
      <c r="AH209" s="141">
        <v>0.69091206406934447</v>
      </c>
      <c r="AI209" s="141">
        <v>-1.7611333530229949</v>
      </c>
      <c r="AJ209" s="152">
        <v>7.150546865380818E-3</v>
      </c>
      <c r="AK209" s="152">
        <v>-1.7368748652452304E-2</v>
      </c>
    </row>
    <row r="210" spans="1:41" ht="13.5" thickBot="1">
      <c r="A210" s="107" t="str">
        <f t="shared" si="12"/>
        <v>Total vegetable oil_Exports</v>
      </c>
      <c r="B210" s="115" t="s">
        <v>5</v>
      </c>
      <c r="C210" s="142">
        <v>0.218460895878927</v>
      </c>
      <c r="D210" s="142">
        <v>0.18918825512546728</v>
      </c>
      <c r="E210" s="142">
        <v>0.79232538825362964</v>
      </c>
      <c r="F210" s="142">
        <v>0.49231066317548577</v>
      </c>
      <c r="G210" s="142">
        <v>0.36339312232173937</v>
      </c>
      <c r="H210" s="142">
        <v>1.5546379907086449</v>
      </c>
      <c r="I210" s="142">
        <v>1.8384546252037937</v>
      </c>
      <c r="J210" s="142">
        <v>2.4869384586380243</v>
      </c>
      <c r="K210" s="142">
        <v>2.2058171923943926</v>
      </c>
      <c r="L210" s="142">
        <v>2.3498705100337718</v>
      </c>
      <c r="M210" s="142">
        <v>2.3280435882469477</v>
      </c>
      <c r="N210" s="142">
        <v>2.372447234253507</v>
      </c>
      <c r="O210" s="142">
        <v>2.3688959521280899</v>
      </c>
      <c r="P210" s="142">
        <v>2.3319825653256689</v>
      </c>
      <c r="Q210" s="142">
        <v>2.3184672713091494</v>
      </c>
      <c r="R210" s="142">
        <v>2.590813934662088</v>
      </c>
      <c r="S210" s="142">
        <v>2.1983670467801817</v>
      </c>
      <c r="T210" s="142">
        <v>2.695145770967573</v>
      </c>
      <c r="U210" s="142">
        <v>1.9891222386129339</v>
      </c>
      <c r="V210" s="142">
        <v>2.0023536415773946</v>
      </c>
      <c r="W210" s="142">
        <v>3.2974010331952539</v>
      </c>
      <c r="X210" s="142">
        <v>2.8855661690247261</v>
      </c>
      <c r="Y210" s="142">
        <v>3.0384728307233844</v>
      </c>
      <c r="Z210" s="142">
        <v>3.1986405408907541</v>
      </c>
      <c r="AA210" s="142">
        <v>3.3906130551594584</v>
      </c>
      <c r="AB210" s="142">
        <v>3.5517546344169224</v>
      </c>
      <c r="AC210" s="142">
        <v>3.681007482581212</v>
      </c>
      <c r="AD210" s="142">
        <v>3.7872023753988229</v>
      </c>
      <c r="AE210" s="142">
        <v>3.7895006333890846</v>
      </c>
      <c r="AF210" s="142">
        <v>3.7891644773838786</v>
      </c>
      <c r="AG210" s="142">
        <v>3.78914389938606</v>
      </c>
      <c r="AH210" s="141">
        <v>-0.11866816996942919</v>
      </c>
      <c r="AI210" s="141">
        <v>1.5602700156667595</v>
      </c>
      <c r="AJ210" s="152">
        <v>-5.1738068308509353E-3</v>
      </c>
      <c r="AK210" s="152">
        <v>4.9422833426695068E-2</v>
      </c>
    </row>
    <row r="211" spans="1:41" ht="13.5" thickBot="1">
      <c r="A211" s="107" t="str">
        <f t="shared" si="12"/>
        <v>Total vegetable oil_Domestic use</v>
      </c>
      <c r="B211" s="1" t="s">
        <v>130</v>
      </c>
      <c r="C211" s="29">
        <v>16.222940410752948</v>
      </c>
      <c r="D211" s="29">
        <v>17.987792184874102</v>
      </c>
      <c r="E211" s="29">
        <v>18.066606375702754</v>
      </c>
      <c r="F211" s="29">
        <v>19.912958366215594</v>
      </c>
      <c r="G211" s="29">
        <v>20.798720711389368</v>
      </c>
      <c r="H211" s="29">
        <v>19.9543993673656</v>
      </c>
      <c r="I211" s="29">
        <v>19.952133354524655</v>
      </c>
      <c r="J211" s="29">
        <v>19.598389458430137</v>
      </c>
      <c r="K211" s="29">
        <v>21.810420538884429</v>
      </c>
      <c r="L211" s="29">
        <v>22.401449925048894</v>
      </c>
      <c r="M211" s="29">
        <v>22.748897203393657</v>
      </c>
      <c r="N211" s="29">
        <v>22.277052513212393</v>
      </c>
      <c r="O211" s="29">
        <v>24.024460639666433</v>
      </c>
      <c r="P211" s="29">
        <v>24.259077415955066</v>
      </c>
      <c r="Q211" s="29">
        <v>24.667796350432589</v>
      </c>
      <c r="R211" s="29">
        <v>23.490670034628852</v>
      </c>
      <c r="S211" s="29">
        <v>23.508552767115813</v>
      </c>
      <c r="T211" s="29">
        <v>25.279671075501227</v>
      </c>
      <c r="U211" s="29">
        <v>23.970034442064978</v>
      </c>
      <c r="V211" s="29">
        <v>23.49953810804961</v>
      </c>
      <c r="W211" s="29">
        <v>23.275504200618254</v>
      </c>
      <c r="X211" s="29">
        <v>22.914505504633176</v>
      </c>
      <c r="Y211" s="29">
        <v>22.589896219604146</v>
      </c>
      <c r="Z211" s="29">
        <v>22.264246150920791</v>
      </c>
      <c r="AA211" s="29">
        <v>21.906047887599371</v>
      </c>
      <c r="AB211" s="29">
        <v>21.581651475284588</v>
      </c>
      <c r="AC211" s="29">
        <v>21.285505242646241</v>
      </c>
      <c r="AD211" s="29">
        <v>21.010811856908344</v>
      </c>
      <c r="AE211" s="29">
        <v>20.844126994362053</v>
      </c>
      <c r="AF211" s="29">
        <v>20.675990317925027</v>
      </c>
      <c r="AG211" s="29">
        <v>20.507698141851474</v>
      </c>
      <c r="AH211" s="27">
        <v>2.9796612344174527</v>
      </c>
      <c r="AI211" s="27">
        <v>-3.7420497333537988</v>
      </c>
      <c r="AJ211" s="44">
        <v>1.3196770571309458E-2</v>
      </c>
      <c r="AK211" s="44">
        <v>-1.5121404490769152E-2</v>
      </c>
    </row>
    <row r="212" spans="1:41" s="99" customFormat="1" ht="13.5" thickBot="1">
      <c r="A212" s="107" t="str">
        <f t="shared" si="12"/>
        <v>Total vegetable oil_of which food</v>
      </c>
      <c r="B212" s="2" t="s">
        <v>249</v>
      </c>
      <c r="C212" s="39">
        <v>10.531939822285876</v>
      </c>
      <c r="D212" s="39">
        <v>11.166846313930845</v>
      </c>
      <c r="E212" s="39">
        <v>9.6285518996096489</v>
      </c>
      <c r="F212" s="39">
        <v>10.198387207063224</v>
      </c>
      <c r="G212" s="39">
        <v>9.4507790506366902</v>
      </c>
      <c r="H212" s="39">
        <v>7.4974707806425123</v>
      </c>
      <c r="I212" s="39">
        <v>8.05633916653324</v>
      </c>
      <c r="J212" s="39">
        <v>7.2736603909995239</v>
      </c>
      <c r="K212" s="39">
        <v>9.017902218371912</v>
      </c>
      <c r="L212" s="39">
        <v>8.7493217904087111</v>
      </c>
      <c r="M212" s="39">
        <v>9.4668547673786687</v>
      </c>
      <c r="N212" s="39">
        <v>9.7790611423994829</v>
      </c>
      <c r="O212" s="39">
        <v>10.157200898886925</v>
      </c>
      <c r="P212" s="39">
        <v>10.608395272628705</v>
      </c>
      <c r="Q212" s="39">
        <v>11.869391323917649</v>
      </c>
      <c r="R212" s="39">
        <v>9.7402793887721462</v>
      </c>
      <c r="S212" s="39">
        <v>10.558139220879193</v>
      </c>
      <c r="T212" s="39">
        <v>9.8964632987086141</v>
      </c>
      <c r="U212" s="39">
        <v>10.127615867448421</v>
      </c>
      <c r="V212" s="39">
        <v>10.109423514249412</v>
      </c>
      <c r="W212" s="39">
        <v>10.132666641991667</v>
      </c>
      <c r="X212" s="39">
        <v>10.112573422570787</v>
      </c>
      <c r="Y212" s="39">
        <v>10.108772794155087</v>
      </c>
      <c r="Z212" s="39">
        <v>10.107294604512258</v>
      </c>
      <c r="AA212" s="39">
        <v>10.10690342573989</v>
      </c>
      <c r="AB212" s="39">
        <v>10.107421094405634</v>
      </c>
      <c r="AC212" s="39">
        <v>10.106857232232933</v>
      </c>
      <c r="AD212" s="39">
        <v>10.105302506349329</v>
      </c>
      <c r="AE212" s="39">
        <v>10.104095268767626</v>
      </c>
      <c r="AF212" s="39">
        <v>10.102262821274905</v>
      </c>
      <c r="AG212" s="39">
        <v>10.100322252361332</v>
      </c>
      <c r="AH212" s="28">
        <v>1.6975394268754336</v>
      </c>
      <c r="AI212" s="28">
        <v>5.5821358892515605E-2</v>
      </c>
      <c r="AJ212" s="45">
        <v>1.868519711423005E-2</v>
      </c>
      <c r="AK212" s="45">
        <v>5.039468969105787E-4</v>
      </c>
      <c r="AL212" s="97"/>
      <c r="AM212" s="97"/>
      <c r="AN212" s="97"/>
      <c r="AO212" s="97"/>
    </row>
    <row r="213" spans="1:41" s="99" customFormat="1" ht="13.5" thickBot="1">
      <c r="A213" s="107"/>
      <c r="B213" s="2" t="s">
        <v>250</v>
      </c>
      <c r="C213" s="39">
        <v>2.8770714266376385</v>
      </c>
      <c r="D213" s="39">
        <v>2.819496634155116</v>
      </c>
      <c r="E213" s="39">
        <v>2.7571292473572262</v>
      </c>
      <c r="F213" s="39">
        <v>2.6383712015848708</v>
      </c>
      <c r="G213" s="39">
        <v>2.6809958681159447</v>
      </c>
      <c r="H213" s="39">
        <v>2.6017050398099819</v>
      </c>
      <c r="I213" s="39">
        <v>2.4286371652548322</v>
      </c>
      <c r="J213" s="39">
        <v>2.5421116613557544</v>
      </c>
      <c r="K213" s="39">
        <v>2.7941019416734125</v>
      </c>
      <c r="L213" s="39">
        <v>2.5623103404215932</v>
      </c>
      <c r="M213" s="39">
        <v>2.6599132213204317</v>
      </c>
      <c r="N213" s="39">
        <v>2.6403507464140326</v>
      </c>
      <c r="O213" s="39">
        <v>2.7864411510471481</v>
      </c>
      <c r="P213" s="39">
        <v>2.6628533712369897</v>
      </c>
      <c r="Q213" s="39">
        <v>2.1578793260778895</v>
      </c>
      <c r="R213" s="39">
        <v>2.6647533756365505</v>
      </c>
      <c r="S213" s="39">
        <v>2.8034083520423643</v>
      </c>
      <c r="T213" s="39">
        <v>2.6555185381377431</v>
      </c>
      <c r="U213" s="39">
        <v>2.6663020777708155</v>
      </c>
      <c r="V213" s="39">
        <v>2.8249525452505662</v>
      </c>
      <c r="W213" s="39">
        <v>2.9661071425026293</v>
      </c>
      <c r="X213" s="39">
        <v>2.9482787698556425</v>
      </c>
      <c r="Y213" s="39">
        <v>2.9642825875588912</v>
      </c>
      <c r="Z213" s="39">
        <v>2.9795342161690623</v>
      </c>
      <c r="AA213" s="39">
        <v>3.000549360859285</v>
      </c>
      <c r="AB213" s="39">
        <v>3.0181851511964375</v>
      </c>
      <c r="AC213" s="39">
        <v>3.0255492216654396</v>
      </c>
      <c r="AD213" s="39">
        <v>3.0326909289060611</v>
      </c>
      <c r="AE213" s="39">
        <v>3.0267614522170838</v>
      </c>
      <c r="AF213" s="39">
        <v>3.0186505751903523</v>
      </c>
      <c r="AG213" s="39">
        <v>3.0092960251831595</v>
      </c>
      <c r="AH213" s="28">
        <v>8.2749739236121389E-2</v>
      </c>
      <c r="AI213" s="28">
        <v>0.29370497146345143</v>
      </c>
      <c r="AJ213" s="45">
        <v>3.0993950524043612E-3</v>
      </c>
      <c r="AK213" s="45">
        <v>9.3797662777432844E-3</v>
      </c>
      <c r="AL213" s="97"/>
      <c r="AM213" s="97"/>
      <c r="AN213" s="97"/>
      <c r="AO213" s="97"/>
    </row>
    <row r="214" spans="1:41" s="99" customFormat="1" ht="13.5" thickBot="1">
      <c r="A214" s="107" t="str">
        <f t="shared" si="12"/>
        <v>Total vegetable oil_of which bioenergy</v>
      </c>
      <c r="B214" s="2" t="s">
        <v>3</v>
      </c>
      <c r="C214" s="39">
        <v>2.8139291618294329</v>
      </c>
      <c r="D214" s="39">
        <v>4.0014492367881411</v>
      </c>
      <c r="E214" s="39">
        <v>5.6809252287358794</v>
      </c>
      <c r="F214" s="39">
        <v>7.0761999575674999</v>
      </c>
      <c r="G214" s="39">
        <v>8.6669457926367333</v>
      </c>
      <c r="H214" s="39">
        <v>9.8552235469131055</v>
      </c>
      <c r="I214" s="39">
        <v>9.4671570227365827</v>
      </c>
      <c r="J214" s="39">
        <v>9.7826174060748592</v>
      </c>
      <c r="K214" s="39">
        <v>9.9984163788391047</v>
      </c>
      <c r="L214" s="39">
        <v>11.08981779421859</v>
      </c>
      <c r="M214" s="39">
        <v>10.622129214694557</v>
      </c>
      <c r="N214" s="39">
        <v>9.8576406243988774</v>
      </c>
      <c r="O214" s="39">
        <v>11.08081858973236</v>
      </c>
      <c r="P214" s="39">
        <v>10.987828772089371</v>
      </c>
      <c r="Q214" s="39">
        <v>10.640525700437051</v>
      </c>
      <c r="R214" s="39">
        <v>11.085637270220156</v>
      </c>
      <c r="S214" s="39">
        <v>10.147005194194255</v>
      </c>
      <c r="T214" s="39">
        <v>12.72768923865487</v>
      </c>
      <c r="U214" s="39">
        <v>11.176116496845742</v>
      </c>
      <c r="V214" s="39">
        <v>10.565162048549631</v>
      </c>
      <c r="W214" s="39">
        <v>10.176730416123958</v>
      </c>
      <c r="X214" s="39">
        <v>9.8536533122067471</v>
      </c>
      <c r="Y214" s="39">
        <v>9.5168408378901681</v>
      </c>
      <c r="Z214" s="39">
        <v>9.1774173302394697</v>
      </c>
      <c r="AA214" s="39">
        <v>8.7985951010001955</v>
      </c>
      <c r="AB214" s="39">
        <v>8.4560452296825162</v>
      </c>
      <c r="AC214" s="39">
        <v>8.1530987887478688</v>
      </c>
      <c r="AD214" s="39">
        <v>7.872818421652954</v>
      </c>
      <c r="AE214" s="39">
        <v>7.7132702733773435</v>
      </c>
      <c r="AF214" s="39">
        <v>7.5550769214597695</v>
      </c>
      <c r="AG214" s="39">
        <v>7.3980798643069825</v>
      </c>
      <c r="AH214" s="28">
        <v>1.1993720683058946</v>
      </c>
      <c r="AI214" s="28">
        <v>-4.0915760637097645</v>
      </c>
      <c r="AJ214" s="45">
        <v>1.1085697027443046E-2</v>
      </c>
      <c r="AK214" s="45">
        <v>-3.923035791330598E-2</v>
      </c>
      <c r="AL214" s="97"/>
      <c r="AM214" s="97"/>
      <c r="AN214" s="97"/>
      <c r="AO214" s="97"/>
    </row>
    <row r="215" spans="1:41" ht="13.5" thickBot="1">
      <c r="A215" s="107" t="str">
        <f t="shared" si="12"/>
        <v>Total vegetable oil_Beginning stocks</v>
      </c>
      <c r="B215" s="2" t="s">
        <v>6</v>
      </c>
      <c r="C215" s="30">
        <v>0.985601883143152</v>
      </c>
      <c r="D215" s="30">
        <v>1.114770211198157</v>
      </c>
      <c r="E215" s="30">
        <v>1.03862691073403</v>
      </c>
      <c r="F215" s="30">
        <v>1.167872646251235</v>
      </c>
      <c r="G215" s="30">
        <v>1.4799522222994237</v>
      </c>
      <c r="H215" s="30">
        <v>1.221905181699821</v>
      </c>
      <c r="I215" s="30">
        <v>1.4310337399768573</v>
      </c>
      <c r="J215" s="30">
        <v>1.3986252725572763</v>
      </c>
      <c r="K215" s="30">
        <v>1.4216663104194072</v>
      </c>
      <c r="L215" s="30">
        <v>1.811232518406805</v>
      </c>
      <c r="M215" s="30">
        <v>1.823831748117307</v>
      </c>
      <c r="N215" s="30">
        <v>1.7837213802256529</v>
      </c>
      <c r="O215" s="30">
        <v>1.8355538855703801</v>
      </c>
      <c r="P215" s="30">
        <v>1.618010943944316</v>
      </c>
      <c r="Q215" s="30">
        <v>1.600828534732905</v>
      </c>
      <c r="R215" s="30">
        <v>1.573260639236306</v>
      </c>
      <c r="S215" s="30">
        <v>1.8061903126178032</v>
      </c>
      <c r="T215" s="30">
        <v>2.4097281001383233</v>
      </c>
      <c r="U215" s="30">
        <v>2.3486839889706879</v>
      </c>
      <c r="V215" s="30">
        <v>2.96109147771491</v>
      </c>
      <c r="W215" s="30">
        <v>2.9176495857813403</v>
      </c>
      <c r="X215" s="30">
        <v>2.1841033162460151</v>
      </c>
      <c r="Y215" s="30">
        <v>2.1189112668723653</v>
      </c>
      <c r="Z215" s="30">
        <v>2.0702084609143343</v>
      </c>
      <c r="AA215" s="30">
        <v>2.0218719341684519</v>
      </c>
      <c r="AB215" s="30">
        <v>1.9774541691291798</v>
      </c>
      <c r="AC215" s="30">
        <v>1.9288521061644841</v>
      </c>
      <c r="AD215" s="30">
        <v>1.8787126150169124</v>
      </c>
      <c r="AE215" s="30">
        <v>1.8279060979453892</v>
      </c>
      <c r="AF215" s="30">
        <v>1.7769218191387026</v>
      </c>
      <c r="AG215" s="30">
        <v>1.726213903480607</v>
      </c>
      <c r="AH215" s="28">
        <v>1.0293264884801443</v>
      </c>
      <c r="AI215" s="28">
        <v>-0.84695395212736702</v>
      </c>
      <c r="AJ215" s="45">
        <v>5.2413824608588157E-2</v>
      </c>
      <c r="AK215" s="45">
        <v>-3.5640924226161275E-2</v>
      </c>
    </row>
    <row r="216" spans="1:41" ht="13.5" thickBot="1">
      <c r="A216" s="107" t="str">
        <f t="shared" si="12"/>
        <v>Total vegetable oil_Ending stocks</v>
      </c>
      <c r="B216" s="2" t="s">
        <v>7</v>
      </c>
      <c r="C216" s="30">
        <v>1.114770211198157</v>
      </c>
      <c r="D216" s="30">
        <v>1.03862691073403</v>
      </c>
      <c r="E216" s="30">
        <v>1.167872646251235</v>
      </c>
      <c r="F216" s="30">
        <v>1.4799522222994237</v>
      </c>
      <c r="G216" s="30">
        <v>1.221905181699821</v>
      </c>
      <c r="H216" s="30">
        <v>1.4310337399768573</v>
      </c>
      <c r="I216" s="30">
        <v>1.3986252725572763</v>
      </c>
      <c r="J216" s="30">
        <v>1.4216663104194072</v>
      </c>
      <c r="K216" s="30">
        <v>1.811232518406805</v>
      </c>
      <c r="L216" s="30">
        <v>1.823831748117307</v>
      </c>
      <c r="M216" s="30">
        <v>1.7837213802256529</v>
      </c>
      <c r="N216" s="30">
        <v>1.8355538855703801</v>
      </c>
      <c r="O216" s="30">
        <v>1.618010943944316</v>
      </c>
      <c r="P216" s="30">
        <v>1.600828534732905</v>
      </c>
      <c r="Q216" s="30">
        <v>1.573260639236306</v>
      </c>
      <c r="R216" s="30">
        <v>1.8061903126178032</v>
      </c>
      <c r="S216" s="30">
        <v>2.4097281001383233</v>
      </c>
      <c r="T216" s="30">
        <v>2.3486839889706879</v>
      </c>
      <c r="U216" s="30">
        <v>2.96109147771491</v>
      </c>
      <c r="V216" s="30">
        <v>2.9176495857813403</v>
      </c>
      <c r="W216" s="30">
        <v>2.1841033162460151</v>
      </c>
      <c r="X216" s="30">
        <v>2.1189112668723653</v>
      </c>
      <c r="Y216" s="30">
        <v>2.0702084609143343</v>
      </c>
      <c r="Z216" s="30">
        <v>2.0218719341684519</v>
      </c>
      <c r="AA216" s="30">
        <v>1.9774541691291798</v>
      </c>
      <c r="AB216" s="30">
        <v>1.9288521061644841</v>
      </c>
      <c r="AC216" s="30">
        <v>1.8787126150169124</v>
      </c>
      <c r="AD216" s="30">
        <v>1.8279060979453892</v>
      </c>
      <c r="AE216" s="30">
        <v>1.7769218191387026</v>
      </c>
      <c r="AF216" s="30">
        <v>1.726213903480607</v>
      </c>
      <c r="AG216" s="30">
        <v>1.675963997585511</v>
      </c>
      <c r="AH216" s="28">
        <v>1.0568981585078066</v>
      </c>
      <c r="AI216" s="28">
        <v>-1.0665110199034684</v>
      </c>
      <c r="AJ216" s="45">
        <v>4.9879394191311377E-2</v>
      </c>
      <c r="AK216" s="45">
        <v>-4.3782811921561304E-2</v>
      </c>
    </row>
    <row r="217" spans="1:41" ht="13" thickBot="1">
      <c r="B217" s="79" t="s">
        <v>298</v>
      </c>
      <c r="AH217" s="57"/>
      <c r="AI217" s="57"/>
      <c r="AJ217" s="56"/>
      <c r="AK217" s="56"/>
    </row>
    <row r="218" spans="1:41" ht="13" thickBot="1">
      <c r="B218" s="59" t="s">
        <v>301</v>
      </c>
      <c r="C218" s="59"/>
      <c r="D218" s="59"/>
      <c r="E218" s="59"/>
      <c r="F218" s="59"/>
      <c r="G218" s="59"/>
      <c r="H218" s="59"/>
      <c r="I218" s="59"/>
      <c r="J218" s="59"/>
      <c r="K218" s="59"/>
      <c r="L218" s="59"/>
      <c r="M218" s="59"/>
      <c r="N218" s="59"/>
      <c r="O218" s="59"/>
      <c r="P218" s="59"/>
      <c r="Q218" s="59"/>
      <c r="R218" s="59"/>
      <c r="S218" s="59"/>
      <c r="T218" s="59"/>
      <c r="U218" s="59"/>
      <c r="V218" s="64"/>
      <c r="W218" s="59"/>
      <c r="X218" s="59"/>
      <c r="Y218" s="59"/>
      <c r="Z218" s="59"/>
      <c r="AA218" s="59"/>
      <c r="AB218" s="59"/>
      <c r="AC218" s="59"/>
      <c r="AD218" s="59"/>
      <c r="AE218" s="59"/>
      <c r="AF218" s="59"/>
      <c r="AG218" s="59"/>
      <c r="AH218" s="158"/>
      <c r="AI218" s="158"/>
      <c r="AJ218" s="159"/>
      <c r="AK218" s="159"/>
    </row>
    <row r="219" spans="1:41" ht="13" thickBot="1">
      <c r="B219" s="59"/>
      <c r="C219" s="59"/>
      <c r="D219" s="59"/>
      <c r="E219" s="59"/>
      <c r="F219" s="59"/>
      <c r="G219" s="59"/>
      <c r="H219" s="59"/>
      <c r="I219" s="59"/>
      <c r="J219" s="59"/>
      <c r="K219" s="59"/>
      <c r="L219" s="59"/>
      <c r="M219" s="59"/>
      <c r="N219" s="59"/>
      <c r="O219" s="59"/>
      <c r="P219" s="59"/>
      <c r="Q219" s="59"/>
      <c r="R219" s="59"/>
      <c r="S219" s="59"/>
      <c r="T219" s="59"/>
      <c r="U219" s="59"/>
      <c r="V219" s="64"/>
      <c r="W219" s="64"/>
      <c r="X219" s="64"/>
      <c r="Y219" s="64"/>
      <c r="Z219" s="64"/>
      <c r="AA219" s="64"/>
      <c r="AB219" s="64"/>
      <c r="AC219" s="64"/>
      <c r="AD219" s="64"/>
      <c r="AE219" s="64"/>
      <c r="AF219" s="64"/>
      <c r="AG219" s="64"/>
      <c r="AH219" s="160"/>
      <c r="AI219" s="160"/>
      <c r="AJ219" s="161"/>
      <c r="AK219" s="161"/>
    </row>
    <row r="220" spans="1:41" ht="14" thickBot="1">
      <c r="B220" s="69" t="s">
        <v>229</v>
      </c>
      <c r="C220" s="75"/>
      <c r="D220" s="75"/>
      <c r="E220" s="75"/>
      <c r="F220" s="75"/>
      <c r="G220" s="75"/>
      <c r="H220" s="75"/>
      <c r="I220" s="75"/>
      <c r="J220" s="75"/>
      <c r="K220" s="75"/>
      <c r="L220" s="75"/>
      <c r="M220" s="75"/>
      <c r="N220" s="75"/>
      <c r="O220" s="75"/>
      <c r="P220" s="75"/>
      <c r="Q220" s="75"/>
      <c r="R220" s="75"/>
      <c r="S220" s="75"/>
      <c r="T220" s="75"/>
      <c r="U220" s="75"/>
      <c r="V220" s="76"/>
      <c r="W220" s="76"/>
      <c r="X220" s="76"/>
      <c r="Y220" s="76"/>
      <c r="Z220" s="76"/>
      <c r="AA220" s="76"/>
      <c r="AB220" s="76"/>
      <c r="AC220" s="76"/>
      <c r="AD220" s="76"/>
      <c r="AE220" s="76"/>
      <c r="AF220" s="76"/>
      <c r="AG220" s="76"/>
      <c r="AH220" s="233" t="s">
        <v>105</v>
      </c>
      <c r="AI220" s="234"/>
      <c r="AJ220" s="235" t="s">
        <v>269</v>
      </c>
      <c r="AK220" s="236"/>
    </row>
    <row r="221" spans="1:41" ht="13" thickBot="1">
      <c r="B221" s="10"/>
      <c r="C221" s="231">
        <v>2005</v>
      </c>
      <c r="D221" s="231">
        <v>2006</v>
      </c>
      <c r="E221" s="231">
        <v>2007</v>
      </c>
      <c r="F221" s="231">
        <v>2008</v>
      </c>
      <c r="G221" s="231">
        <v>2009</v>
      </c>
      <c r="H221" s="231">
        <v>2010</v>
      </c>
      <c r="I221" s="231">
        <v>2011</v>
      </c>
      <c r="J221" s="231">
        <v>2012</v>
      </c>
      <c r="K221" s="231">
        <v>2013</v>
      </c>
      <c r="L221" s="231">
        <v>2014</v>
      </c>
      <c r="M221" s="231">
        <v>2015</v>
      </c>
      <c r="N221" s="231">
        <v>2016</v>
      </c>
      <c r="O221" s="231">
        <v>2017</v>
      </c>
      <c r="P221" s="231">
        <v>2018</v>
      </c>
      <c r="Q221" s="231">
        <v>2019</v>
      </c>
      <c r="R221" s="231">
        <v>2020</v>
      </c>
      <c r="S221" s="231">
        <v>2021</v>
      </c>
      <c r="T221" s="231">
        <v>2022</v>
      </c>
      <c r="U221" s="231">
        <v>2023</v>
      </c>
      <c r="V221" s="231">
        <v>2024</v>
      </c>
      <c r="W221" s="231">
        <v>2025</v>
      </c>
      <c r="X221" s="231">
        <v>2026</v>
      </c>
      <c r="Y221" s="231">
        <v>2027</v>
      </c>
      <c r="Z221" s="231">
        <v>2028</v>
      </c>
      <c r="AA221" s="231">
        <v>2029</v>
      </c>
      <c r="AB221" s="231">
        <v>2030</v>
      </c>
      <c r="AC221" s="231">
        <v>2031</v>
      </c>
      <c r="AD221" s="231">
        <v>2032</v>
      </c>
      <c r="AE221" s="231">
        <v>2033</v>
      </c>
      <c r="AF221" s="231">
        <v>2034</v>
      </c>
      <c r="AG221" s="231">
        <v>2035</v>
      </c>
      <c r="AH221" s="231" t="s">
        <v>266</v>
      </c>
      <c r="AI221" s="231" t="s">
        <v>267</v>
      </c>
      <c r="AJ221" s="231" t="s">
        <v>264</v>
      </c>
      <c r="AK221" s="231" t="s">
        <v>265</v>
      </c>
    </row>
    <row r="222" spans="1:41" ht="13" thickBot="1">
      <c r="B222" s="1" t="s">
        <v>10</v>
      </c>
      <c r="C222" s="29">
        <v>56.893354320987648</v>
      </c>
      <c r="D222" s="29">
        <v>54.716778518518531</v>
      </c>
      <c r="E222" s="29">
        <v>54.736905555555552</v>
      </c>
      <c r="F222" s="29">
        <v>57.573206666666664</v>
      </c>
      <c r="G222" s="29">
        <v>55.95868999999999</v>
      </c>
      <c r="H222" s="29">
        <v>52.961606666666668</v>
      </c>
      <c r="I222" s="29">
        <v>53.633640000000007</v>
      </c>
      <c r="J222" s="29">
        <v>54.308270000000007</v>
      </c>
      <c r="K222" s="29">
        <v>54.943259999999995</v>
      </c>
      <c r="L222" s="29">
        <v>54.709696666666659</v>
      </c>
      <c r="M222" s="29">
        <v>54.108028888888882</v>
      </c>
      <c r="N222" s="29">
        <v>53.647910000000003</v>
      </c>
      <c r="O222" s="29">
        <v>51.998179999999998</v>
      </c>
      <c r="P222" s="29">
        <v>51.913659999999993</v>
      </c>
      <c r="Q222" s="29">
        <v>53.2423</v>
      </c>
      <c r="R222" s="29">
        <v>51.825027037037032</v>
      </c>
      <c r="S222" s="29">
        <v>52.125919012345683</v>
      </c>
      <c r="T222" s="29">
        <v>51.112293012345674</v>
      </c>
      <c r="U222" s="29">
        <v>50.325497012345679</v>
      </c>
      <c r="V222" s="29">
        <v>49.553727181685232</v>
      </c>
      <c r="W222" s="29">
        <v>49.585179724707253</v>
      </c>
      <c r="X222" s="29">
        <v>49.66024653837097</v>
      </c>
      <c r="Y222" s="29">
        <v>49.691751996566651</v>
      </c>
      <c r="Z222" s="29">
        <v>49.720242303090323</v>
      </c>
      <c r="AA222" s="29">
        <v>49.727159649401642</v>
      </c>
      <c r="AB222" s="29">
        <v>49.737302584644709</v>
      </c>
      <c r="AC222" s="29">
        <v>49.742308287239908</v>
      </c>
      <c r="AD222" s="29">
        <v>49.74504242181635</v>
      </c>
      <c r="AE222" s="29">
        <v>49.749353489935324</v>
      </c>
      <c r="AF222" s="29">
        <v>49.756622791548111</v>
      </c>
      <c r="AG222" s="29">
        <v>49.764511798638537</v>
      </c>
      <c r="AH222" s="27">
        <v>-4.3232364867633635</v>
      </c>
      <c r="AI222" s="27">
        <v>-0.56599393682032684</v>
      </c>
      <c r="AJ222" s="44">
        <v>-8.2067709995504862E-3</v>
      </c>
      <c r="AK222" s="44">
        <v>-1.0275856366904756E-3</v>
      </c>
    </row>
    <row r="223" spans="1:41" s="99" customFormat="1" ht="13.5" thickBot="1">
      <c r="B223" s="5" t="s">
        <v>256</v>
      </c>
      <c r="C223" s="37">
        <v>21.082376666666665</v>
      </c>
      <c r="D223" s="37">
        <v>20.181397777777779</v>
      </c>
      <c r="E223" s="37">
        <v>20.337850000000007</v>
      </c>
      <c r="F223" s="37">
        <v>21.5046</v>
      </c>
      <c r="G223" s="37">
        <v>21.161449999999999</v>
      </c>
      <c r="H223" s="37">
        <v>21.206330000000001</v>
      </c>
      <c r="I223" s="37">
        <v>21.738520000000001</v>
      </c>
      <c r="J223" s="37">
        <v>21.279409999999995</v>
      </c>
      <c r="K223" s="37">
        <v>21.790739999999996</v>
      </c>
      <c r="L223" s="37">
        <v>22.483309999999996</v>
      </c>
      <c r="M223" s="37">
        <v>22.495109999999997</v>
      </c>
      <c r="N223" s="37">
        <v>22.432279999999999</v>
      </c>
      <c r="O223" s="37">
        <v>21.593839999999997</v>
      </c>
      <c r="P223" s="37">
        <v>21.271119999999996</v>
      </c>
      <c r="Q223" s="37">
        <v>22.067629999999998</v>
      </c>
      <c r="R223" s="37">
        <v>20.663890000000002</v>
      </c>
      <c r="S223" s="37">
        <v>21.816209999999998</v>
      </c>
      <c r="T223" s="37">
        <v>21.928853999999991</v>
      </c>
      <c r="U223" s="37">
        <v>21.767588000000003</v>
      </c>
      <c r="V223" s="37">
        <v>20.432381502672882</v>
      </c>
      <c r="W223" s="37">
        <v>20.496135336612436</v>
      </c>
      <c r="X223" s="37">
        <v>20.596262958660198</v>
      </c>
      <c r="Y223" s="37">
        <v>20.672895551397406</v>
      </c>
      <c r="Z223" s="37">
        <v>20.740996113597838</v>
      </c>
      <c r="AA223" s="37">
        <v>20.790928445874364</v>
      </c>
      <c r="AB223" s="37">
        <v>20.838285260440337</v>
      </c>
      <c r="AC223" s="37">
        <v>20.883588842658813</v>
      </c>
      <c r="AD223" s="37">
        <v>20.928243299267134</v>
      </c>
      <c r="AE223" s="37">
        <v>20.975138847294019</v>
      </c>
      <c r="AF223" s="37">
        <v>21.023645657652814</v>
      </c>
      <c r="AG223" s="37">
        <v>21.072173342735219</v>
      </c>
      <c r="AH223" s="28">
        <v>-0.47487883244237139</v>
      </c>
      <c r="AI223" s="28">
        <v>-0.30410115815573846</v>
      </c>
      <c r="AJ223" s="45">
        <v>-2.1947944551263276E-3</v>
      </c>
      <c r="AK223" s="45">
        <v>-1.3017218095684457E-3</v>
      </c>
      <c r="AL223" s="97"/>
      <c r="AM223" s="97"/>
      <c r="AN223" s="97"/>
      <c r="AO223" s="97"/>
    </row>
    <row r="224" spans="1:41" s="99" customFormat="1" ht="13.5" thickBot="1">
      <c r="B224" s="5" t="s">
        <v>61</v>
      </c>
      <c r="C224" s="37">
        <v>3.6918600000000001</v>
      </c>
      <c r="D224" s="37">
        <v>2.9886900000000001</v>
      </c>
      <c r="E224" s="37">
        <v>2.8495999999999997</v>
      </c>
      <c r="F224" s="37">
        <v>3.0855399999999999</v>
      </c>
      <c r="G224" s="37">
        <v>2.9561100000000007</v>
      </c>
      <c r="H224" s="37">
        <v>2.8916800000000005</v>
      </c>
      <c r="I224" s="37">
        <v>2.5048900000000001</v>
      </c>
      <c r="J224" s="37">
        <v>2.5986500000000001</v>
      </c>
      <c r="K224" s="37">
        <v>2.4093800000000005</v>
      </c>
      <c r="L224" s="37">
        <v>2.2946399999999993</v>
      </c>
      <c r="M224" s="37">
        <v>2.4362899999999992</v>
      </c>
      <c r="N224" s="37">
        <v>2.7753900000000002</v>
      </c>
      <c r="O224" s="37">
        <v>2.5448000000000004</v>
      </c>
      <c r="P224" s="37">
        <v>2.4806400000000002</v>
      </c>
      <c r="Q224" s="37">
        <v>2.1447799999999999</v>
      </c>
      <c r="R224" s="37">
        <v>2.1119599999999998</v>
      </c>
      <c r="S224" s="37">
        <v>2.26017</v>
      </c>
      <c r="T224" s="37">
        <v>2.2834700000000008</v>
      </c>
      <c r="U224" s="37">
        <v>2.1417299999999999</v>
      </c>
      <c r="V224" s="37">
        <v>2.1186766666666665</v>
      </c>
      <c r="W224" s="37">
        <v>2.1222004447643559</v>
      </c>
      <c r="X224" s="37">
        <v>2.1289352341744472</v>
      </c>
      <c r="Y224" s="37">
        <v>2.1340303556152902</v>
      </c>
      <c r="Z224" s="37">
        <v>2.1381911629398362</v>
      </c>
      <c r="AA224" s="37">
        <v>2.1401659277158189</v>
      </c>
      <c r="AB224" s="37">
        <v>2.1418627971712718</v>
      </c>
      <c r="AC224" s="37">
        <v>2.1434451982838567</v>
      </c>
      <c r="AD224" s="37">
        <v>2.1450308528807946</v>
      </c>
      <c r="AE224" s="37">
        <v>2.1468788901197091</v>
      </c>
      <c r="AF224" s="37">
        <v>2.1488852998558992</v>
      </c>
      <c r="AG224" s="37">
        <v>2.1508935900962025</v>
      </c>
      <c r="AH224" s="28">
        <v>-0.25293111111111077</v>
      </c>
      <c r="AI224" s="28">
        <v>-3.0398632126019898E-2</v>
      </c>
      <c r="AJ224" s="45">
        <v>-1.0911065989097324E-2</v>
      </c>
      <c r="AK224" s="45">
        <v>-1.2750123512051958E-3</v>
      </c>
      <c r="AL224" s="97"/>
      <c r="AM224" s="97"/>
      <c r="AN224" s="97"/>
      <c r="AO224" s="97"/>
    </row>
    <row r="225" spans="2:41" s="99" customFormat="1" ht="13.5" thickBot="1">
      <c r="B225" s="5" t="s">
        <v>62</v>
      </c>
      <c r="C225" s="37">
        <v>12.92877</v>
      </c>
      <c r="D225" s="37">
        <v>12.936850000000002</v>
      </c>
      <c r="E225" s="37">
        <v>12.908959999999999</v>
      </c>
      <c r="F225" s="37">
        <v>13.519250000000003</v>
      </c>
      <c r="G225" s="37">
        <v>12.829709999999999</v>
      </c>
      <c r="H225" s="37">
        <v>11.311856666666664</v>
      </c>
      <c r="I225" s="37">
        <v>10.9124</v>
      </c>
      <c r="J225" s="37">
        <v>11.297780000000001</v>
      </c>
      <c r="K225" s="37">
        <v>11.509349999999996</v>
      </c>
      <c r="L225" s="37">
        <v>11.348899999999999</v>
      </c>
      <c r="M225" s="37">
        <v>11.127010000000002</v>
      </c>
      <c r="N225" s="37">
        <v>11.180690000000002</v>
      </c>
      <c r="O225" s="37">
        <v>10.862730000000001</v>
      </c>
      <c r="P225" s="37">
        <v>11.144819999999999</v>
      </c>
      <c r="Q225" s="37">
        <v>11.138969999999997</v>
      </c>
      <c r="R225" s="37">
        <v>11.018569999999999</v>
      </c>
      <c r="S225" s="37">
        <v>10.267849999999999</v>
      </c>
      <c r="T225" s="37">
        <v>10.289209999999999</v>
      </c>
      <c r="U225" s="37">
        <v>10.333130000000001</v>
      </c>
      <c r="V225" s="37">
        <v>10.437312333333333</v>
      </c>
      <c r="W225" s="37">
        <v>10.428649467652985</v>
      </c>
      <c r="X225" s="37">
        <v>10.421419344830353</v>
      </c>
      <c r="Y225" s="37">
        <v>10.410038008270449</v>
      </c>
      <c r="Z225" s="37">
        <v>10.404834354430111</v>
      </c>
      <c r="AA225" s="37">
        <v>10.399659888326022</v>
      </c>
      <c r="AB225" s="37">
        <v>10.395001412567407</v>
      </c>
      <c r="AC225" s="37">
        <v>10.385948555383113</v>
      </c>
      <c r="AD225" s="37">
        <v>10.374653003513048</v>
      </c>
      <c r="AE225" s="37">
        <v>10.36262829253825</v>
      </c>
      <c r="AF225" s="37">
        <v>10.35169647628096</v>
      </c>
      <c r="AG225" s="37">
        <v>10.34141861237212</v>
      </c>
      <c r="AH225" s="28">
        <v>-1.0321258888888867</v>
      </c>
      <c r="AI225" s="28">
        <v>-1.1798832072324572E-2</v>
      </c>
      <c r="AJ225" s="45">
        <v>-9.4579416513987276E-3</v>
      </c>
      <c r="AK225" s="45">
        <v>-1.0365638881304484E-4</v>
      </c>
      <c r="AL225" s="97"/>
      <c r="AM225" s="97"/>
      <c r="AN225" s="97"/>
      <c r="AO225" s="97"/>
    </row>
    <row r="226" spans="2:41" s="99" customFormat="1" ht="13.5" thickBot="1">
      <c r="B226" s="5" t="s">
        <v>64</v>
      </c>
      <c r="C226" s="37">
        <v>9.30945</v>
      </c>
      <c r="D226" s="37">
        <v>8.8446300000000004</v>
      </c>
      <c r="E226" s="37">
        <v>8.5774099999999986</v>
      </c>
      <c r="F226" s="37">
        <v>9.1950800000000026</v>
      </c>
      <c r="G226" s="37">
        <v>8.6531999999999982</v>
      </c>
      <c r="H226" s="37">
        <v>8.3349800000000016</v>
      </c>
      <c r="I226" s="37">
        <v>9.2863600000000019</v>
      </c>
      <c r="J226" s="37">
        <v>9.8283799999999992</v>
      </c>
      <c r="K226" s="37">
        <v>9.7670500000000011</v>
      </c>
      <c r="L226" s="37">
        <v>9.5872300000000017</v>
      </c>
      <c r="M226" s="37">
        <v>9.1781500000000005</v>
      </c>
      <c r="N226" s="37">
        <v>8.5414300000000001</v>
      </c>
      <c r="O226" s="37">
        <v>8.2666500000000003</v>
      </c>
      <c r="P226" s="37">
        <v>8.2524599999999992</v>
      </c>
      <c r="Q226" s="37">
        <v>8.9107400000000005</v>
      </c>
      <c r="R226" s="37">
        <v>9.2540700000000005</v>
      </c>
      <c r="S226" s="37">
        <v>9.2470199999999991</v>
      </c>
      <c r="T226" s="37">
        <v>8.8387200000000004</v>
      </c>
      <c r="U226" s="37">
        <v>8.3827400000000001</v>
      </c>
      <c r="V226" s="37">
        <v>8.8453000000000017</v>
      </c>
      <c r="W226" s="37">
        <v>8.821779992990578</v>
      </c>
      <c r="X226" s="37">
        <v>8.8028163395946919</v>
      </c>
      <c r="Y226" s="37">
        <v>8.7787286985223858</v>
      </c>
      <c r="Z226" s="37">
        <v>8.7535605739740348</v>
      </c>
      <c r="AA226" s="37">
        <v>8.7259741428822277</v>
      </c>
      <c r="AB226" s="37">
        <v>8.699079783546658</v>
      </c>
      <c r="AC226" s="37">
        <v>8.6721712081432241</v>
      </c>
      <c r="AD226" s="37">
        <v>8.6450566351035452</v>
      </c>
      <c r="AE226" s="37">
        <v>8.6178755167289633</v>
      </c>
      <c r="AF226" s="37">
        <v>8.5908921282239046</v>
      </c>
      <c r="AG226" s="37">
        <v>8.5640816333576275</v>
      </c>
      <c r="AH226" s="28">
        <v>-1.0386333333333333</v>
      </c>
      <c r="AI226" s="28">
        <v>-0.1248383666423738</v>
      </c>
      <c r="AJ226" s="45">
        <v>-1.1227867456158834E-2</v>
      </c>
      <c r="AK226" s="45">
        <v>-1.3147484087817629E-3</v>
      </c>
      <c r="AL226" s="97"/>
      <c r="AM226" s="97"/>
      <c r="AN226" s="97"/>
      <c r="AO226" s="97"/>
    </row>
    <row r="227" spans="2:41" s="99" customFormat="1" ht="13.5" thickBot="1">
      <c r="B227" s="5" t="s">
        <v>63</v>
      </c>
      <c r="C227" s="37">
        <v>2.4794700000000001</v>
      </c>
      <c r="D227" s="37">
        <v>2.33954</v>
      </c>
      <c r="E227" s="37">
        <v>2.5693499999999996</v>
      </c>
      <c r="F227" s="37">
        <v>2.7444900000000003</v>
      </c>
      <c r="G227" s="37">
        <v>2.7797799999999993</v>
      </c>
      <c r="H227" s="37">
        <v>2.5774536363636362</v>
      </c>
      <c r="I227" s="37">
        <v>2.2112091074380165</v>
      </c>
      <c r="J227" s="37">
        <v>2.3622859810668668</v>
      </c>
      <c r="K227" s="37">
        <v>2.6524325334826848</v>
      </c>
      <c r="L227" s="37">
        <v>2.1528739136053052</v>
      </c>
      <c r="M227" s="37">
        <v>1.9420155948091447</v>
      </c>
      <c r="N227" s="37">
        <v>1.8966596085799874</v>
      </c>
      <c r="O227" s="37">
        <v>1.9129844346101164</v>
      </c>
      <c r="P227" s="37">
        <v>1.9086576282311345</v>
      </c>
      <c r="Q227" s="37">
        <v>2.1909709438734226</v>
      </c>
      <c r="R227" s="37">
        <v>2.0712203539515186</v>
      </c>
      <c r="S227" s="37">
        <v>1.9162003539515184</v>
      </c>
      <c r="T227" s="37">
        <v>1.7499703539515188</v>
      </c>
      <c r="U227" s="37">
        <v>1.8612403539515183</v>
      </c>
      <c r="V227" s="37">
        <v>1.7287468898727416</v>
      </c>
      <c r="W227" s="37">
        <v>1.7283297945050022</v>
      </c>
      <c r="X227" s="37">
        <v>1.7272519038066148</v>
      </c>
      <c r="Y227" s="37">
        <v>1.72419546396769</v>
      </c>
      <c r="Z227" s="37">
        <v>1.7215508600083251</v>
      </c>
      <c r="AA227" s="37">
        <v>1.7193303480560935</v>
      </c>
      <c r="AB227" s="37">
        <v>1.7181668457545907</v>
      </c>
      <c r="AC227" s="37">
        <v>1.7172556895811846</v>
      </c>
      <c r="AD227" s="37">
        <v>1.7165074851910795</v>
      </c>
      <c r="AE227" s="37">
        <v>1.7157307094226908</v>
      </c>
      <c r="AF227" s="37">
        <v>1.714953285986778</v>
      </c>
      <c r="AG227" s="37">
        <v>1.7141387939935291</v>
      </c>
      <c r="AH227" s="28">
        <v>-0.60921161012635916</v>
      </c>
      <c r="AI227" s="28">
        <v>-6.5847071931730561E-2</v>
      </c>
      <c r="AJ227" s="45">
        <v>-2.9006213873967825E-2</v>
      </c>
      <c r="AK227" s="45">
        <v>-3.4209198406305319E-3</v>
      </c>
      <c r="AL227" s="97"/>
      <c r="AM227" s="97"/>
      <c r="AN227" s="97"/>
      <c r="AO227" s="97"/>
    </row>
    <row r="228" spans="2:41" s="99" customFormat="1" ht="13.5" thickBot="1">
      <c r="B228" s="5" t="s">
        <v>65</v>
      </c>
      <c r="C228" s="37">
        <v>7.4014276543209885</v>
      </c>
      <c r="D228" s="37">
        <v>7.4256707407407481</v>
      </c>
      <c r="E228" s="37">
        <v>7.4937355555555492</v>
      </c>
      <c r="F228" s="37">
        <v>7.5242466666666594</v>
      </c>
      <c r="G228" s="37">
        <v>7.5784399999999961</v>
      </c>
      <c r="H228" s="37">
        <v>6.6393063636363641</v>
      </c>
      <c r="I228" s="37">
        <v>6.9802608925619873</v>
      </c>
      <c r="J228" s="37">
        <v>6.9417640189331351</v>
      </c>
      <c r="K228" s="37">
        <v>6.8143074665173176</v>
      </c>
      <c r="L228" s="37">
        <v>6.842742753061362</v>
      </c>
      <c r="M228" s="37">
        <v>6.9294532940797486</v>
      </c>
      <c r="N228" s="37">
        <v>6.8214603914200111</v>
      </c>
      <c r="O228" s="37">
        <v>6.8171755653898858</v>
      </c>
      <c r="P228" s="37">
        <v>6.8559623717688689</v>
      </c>
      <c r="Q228" s="37">
        <v>6.789209056126583</v>
      </c>
      <c r="R228" s="37">
        <v>6.7053166830855115</v>
      </c>
      <c r="S228" s="37">
        <v>6.6184686583941623</v>
      </c>
      <c r="T228" s="37">
        <v>6.0220686583941587</v>
      </c>
      <c r="U228" s="37">
        <v>5.8390686583941536</v>
      </c>
      <c r="V228" s="37">
        <v>5.9913097891396054</v>
      </c>
      <c r="W228" s="37">
        <v>5.9880846881818961</v>
      </c>
      <c r="X228" s="37">
        <v>5.9835607573046614</v>
      </c>
      <c r="Y228" s="37">
        <v>5.9718639187934208</v>
      </c>
      <c r="Z228" s="37">
        <v>5.9611092381401809</v>
      </c>
      <c r="AA228" s="37">
        <v>5.951100896547115</v>
      </c>
      <c r="AB228" s="37">
        <v>5.9449064851644478</v>
      </c>
      <c r="AC228" s="37">
        <v>5.9398987931897116</v>
      </c>
      <c r="AD228" s="37">
        <v>5.9355511458607459</v>
      </c>
      <c r="AE228" s="37">
        <v>5.9311012338316882</v>
      </c>
      <c r="AF228" s="37">
        <v>5.9265499435477587</v>
      </c>
      <c r="AG228" s="37">
        <v>5.9218058260838413</v>
      </c>
      <c r="AH228" s="28">
        <v>-0.9154557108612984</v>
      </c>
      <c r="AI228" s="28">
        <v>-2.9009875892131554E-2</v>
      </c>
      <c r="AJ228" s="45">
        <v>-1.4207400786320505E-2</v>
      </c>
      <c r="AK228" s="45">
        <v>-4.4416154551496501E-4</v>
      </c>
      <c r="AL228" s="97"/>
      <c r="AM228" s="97"/>
      <c r="AN228" s="97"/>
      <c r="AO228" s="97"/>
    </row>
    <row r="229" spans="2:41" ht="13" thickBot="1">
      <c r="B229" s="4" t="s">
        <v>22</v>
      </c>
      <c r="C229" s="36">
        <v>0.41483000000000003</v>
      </c>
      <c r="D229" s="36">
        <v>0.41091</v>
      </c>
      <c r="E229" s="36">
        <v>0.42169999999999991</v>
      </c>
      <c r="F229" s="36">
        <v>0.40900999999999998</v>
      </c>
      <c r="G229" s="36">
        <v>0.46270000000000006</v>
      </c>
      <c r="H229" s="36">
        <v>0.47370000000000007</v>
      </c>
      <c r="I229" s="36">
        <v>0.48310000000000003</v>
      </c>
      <c r="J229" s="36">
        <v>0.4556</v>
      </c>
      <c r="K229" s="36">
        <v>0.43274000000000001</v>
      </c>
      <c r="L229" s="36">
        <v>0.43235000000000001</v>
      </c>
      <c r="M229" s="36">
        <v>0.44057999999999997</v>
      </c>
      <c r="N229" s="36">
        <v>0.44873999999999997</v>
      </c>
      <c r="O229" s="36">
        <v>0.44066999999999995</v>
      </c>
      <c r="P229" s="36">
        <v>0.41736000000000006</v>
      </c>
      <c r="Q229" s="36">
        <v>0.41908999999999996</v>
      </c>
      <c r="R229" s="36">
        <v>0.42706999999999995</v>
      </c>
      <c r="S229" s="36">
        <v>0.40820999999999996</v>
      </c>
      <c r="T229" s="36">
        <v>0.35844999999999999</v>
      </c>
      <c r="U229" s="36">
        <v>0.35619000000000001</v>
      </c>
      <c r="V229" s="36">
        <v>0.33245999999999998</v>
      </c>
      <c r="W229" s="36">
        <v>0.35700392917881929</v>
      </c>
      <c r="X229" s="36">
        <v>0.35694939081455251</v>
      </c>
      <c r="Y229" s="36">
        <v>0.35690628003687125</v>
      </c>
      <c r="Z229" s="36">
        <v>0.35689874585089898</v>
      </c>
      <c r="AA229" s="36">
        <v>0.3569191449659852</v>
      </c>
      <c r="AB229" s="36">
        <v>0.35695038666905166</v>
      </c>
      <c r="AC229" s="36">
        <v>0.35697197057713231</v>
      </c>
      <c r="AD229" s="36">
        <v>0.35698434729955081</v>
      </c>
      <c r="AE229" s="36">
        <v>0.35698579339641323</v>
      </c>
      <c r="AF229" s="36">
        <v>0.35698156006492232</v>
      </c>
      <c r="AG229" s="36">
        <v>0.3569783471997115</v>
      </c>
      <c r="AH229" s="27">
        <v>-9.1196666666666648E-2</v>
      </c>
      <c r="AI229" s="27">
        <v>7.9450138663781922E-3</v>
      </c>
      <c r="AJ229" s="44">
        <v>-2.2945640121901648E-2</v>
      </c>
      <c r="AK229" s="44">
        <v>2.0482492765188098E-3</v>
      </c>
    </row>
    <row r="230" spans="2:41" ht="13" thickBot="1">
      <c r="B230" s="4" t="s">
        <v>11</v>
      </c>
      <c r="C230" s="36">
        <v>8.46021</v>
      </c>
      <c r="D230" s="36">
        <v>9.3909000000000002</v>
      </c>
      <c r="E230" s="36">
        <v>9.7377099999999963</v>
      </c>
      <c r="F230" s="36">
        <v>9.641020000000001</v>
      </c>
      <c r="G230" s="36">
        <v>10.226849999999999</v>
      </c>
      <c r="H230" s="36">
        <v>10.674630000000001</v>
      </c>
      <c r="I230" s="36">
        <v>10.858320000000001</v>
      </c>
      <c r="J230" s="36">
        <v>10.200120000000002</v>
      </c>
      <c r="K230" s="36">
        <v>11.086220000000001</v>
      </c>
      <c r="L230" s="36">
        <v>10.874280000000001</v>
      </c>
      <c r="M230" s="36">
        <v>10.90141</v>
      </c>
      <c r="N230" s="36">
        <v>10.919969999999999</v>
      </c>
      <c r="O230" s="36">
        <v>11.459799999999998</v>
      </c>
      <c r="P230" s="36">
        <v>11.29866</v>
      </c>
      <c r="Q230" s="36">
        <v>10.364490000000002</v>
      </c>
      <c r="R230" s="36">
        <v>10.660270000000001</v>
      </c>
      <c r="S230" s="36">
        <v>10.63457</v>
      </c>
      <c r="T230" s="36">
        <v>11.915300000000002</v>
      </c>
      <c r="U230" s="36">
        <v>11.89181</v>
      </c>
      <c r="V230" s="36">
        <v>11.750559666666668</v>
      </c>
      <c r="W230" s="36">
        <v>11.719713828264906</v>
      </c>
      <c r="X230" s="36">
        <v>11.656853886276476</v>
      </c>
      <c r="Y230" s="36">
        <v>11.636743148916871</v>
      </c>
      <c r="Z230" s="36">
        <v>11.608295908699091</v>
      </c>
      <c r="AA230" s="36">
        <v>11.590651998768568</v>
      </c>
      <c r="AB230" s="36">
        <v>11.560563859764299</v>
      </c>
      <c r="AC230" s="36">
        <v>11.535236873537087</v>
      </c>
      <c r="AD230" s="36">
        <v>11.513054984584791</v>
      </c>
      <c r="AE230" s="36">
        <v>11.492493272881063</v>
      </c>
      <c r="AF230" s="36">
        <v>11.470948610263713</v>
      </c>
      <c r="AG230" s="36">
        <v>11.449970623611854</v>
      </c>
      <c r="AH230" s="27">
        <v>1.1323498888888892</v>
      </c>
      <c r="AI230" s="27">
        <v>-0.40258593194370285</v>
      </c>
      <c r="AJ230" s="44">
        <v>1.0091898505540087E-2</v>
      </c>
      <c r="AK230" s="44">
        <v>-3.1365636761393478E-3</v>
      </c>
    </row>
    <row r="231" spans="2:41" s="99" customFormat="1" ht="13.5" thickBot="1">
      <c r="B231" s="5" t="s">
        <v>66</v>
      </c>
      <c r="C231" s="37">
        <v>4.3076699999999999</v>
      </c>
      <c r="D231" s="37">
        <v>4.8605899999999993</v>
      </c>
      <c r="E231" s="37">
        <v>5.9369699999999987</v>
      </c>
      <c r="F231" s="37">
        <v>5.5755099999999995</v>
      </c>
      <c r="G231" s="37">
        <v>5.9606899999999978</v>
      </c>
      <c r="H231" s="37">
        <v>6.4635900000000008</v>
      </c>
      <c r="I231" s="37">
        <v>6.0433200000000005</v>
      </c>
      <c r="J231" s="37">
        <v>5.4531400000000012</v>
      </c>
      <c r="K231" s="37">
        <v>5.9974499999999988</v>
      </c>
      <c r="L231" s="37">
        <v>6.03939</v>
      </c>
      <c r="M231" s="37">
        <v>5.8223900000000013</v>
      </c>
      <c r="N231" s="37">
        <v>5.9556500000000003</v>
      </c>
      <c r="O231" s="37">
        <v>6.185769999999998</v>
      </c>
      <c r="P231" s="37">
        <v>6.3176100000000011</v>
      </c>
      <c r="Q231" s="37">
        <v>5.1187300000000002</v>
      </c>
      <c r="R231" s="37">
        <v>5.3217300000000005</v>
      </c>
      <c r="S231" s="37">
        <v>5.3260200000000006</v>
      </c>
      <c r="T231" s="37">
        <v>5.8868500000000008</v>
      </c>
      <c r="U231" s="37">
        <v>6.2271199999999993</v>
      </c>
      <c r="V231" s="37">
        <v>5.7698410000000004</v>
      </c>
      <c r="W231" s="37">
        <v>5.7300373364979995</v>
      </c>
      <c r="X231" s="37">
        <v>5.6738485118216513</v>
      </c>
      <c r="Y231" s="37">
        <v>5.6410386769042127</v>
      </c>
      <c r="Z231" s="37">
        <v>5.6030715448814412</v>
      </c>
      <c r="AA231" s="37">
        <v>5.5704783237277402</v>
      </c>
      <c r="AB231" s="37">
        <v>5.530782580014689</v>
      </c>
      <c r="AC231" s="37">
        <v>5.4936159457284104</v>
      </c>
      <c r="AD231" s="37">
        <v>5.4580732667633489</v>
      </c>
      <c r="AE231" s="37">
        <v>5.4234285962284821</v>
      </c>
      <c r="AF231" s="37">
        <v>5.3883385971581674</v>
      </c>
      <c r="AG231" s="37">
        <v>5.3535770008620238</v>
      </c>
      <c r="AH231" s="28">
        <v>0.13127700000000075</v>
      </c>
      <c r="AI231" s="28">
        <v>-0.6076933324713103</v>
      </c>
      <c r="AJ231" s="45">
        <v>2.2292555726500041E-3</v>
      </c>
      <c r="AK231" s="45">
        <v>-9.7268097364857642E-3</v>
      </c>
      <c r="AL231" s="97"/>
      <c r="AM231" s="97"/>
      <c r="AN231" s="97"/>
      <c r="AO231" s="97"/>
    </row>
    <row r="232" spans="2:41" s="99" customFormat="1" ht="13.5" thickBot="1">
      <c r="B232" s="5" t="s">
        <v>67</v>
      </c>
      <c r="C232" s="37">
        <v>3.6746500000000002</v>
      </c>
      <c r="D232" s="37">
        <v>3.9692799999999999</v>
      </c>
      <c r="E232" s="37">
        <v>3.3887899999999989</v>
      </c>
      <c r="F232" s="37">
        <v>3.7924900000000008</v>
      </c>
      <c r="G232" s="37">
        <v>3.9189300000000005</v>
      </c>
      <c r="H232" s="37">
        <v>3.7821399999999987</v>
      </c>
      <c r="I232" s="37">
        <v>4.3675699999999997</v>
      </c>
      <c r="J232" s="37">
        <v>4.3126300000000004</v>
      </c>
      <c r="K232" s="37">
        <v>4.6232300000000004</v>
      </c>
      <c r="L232" s="37">
        <v>4.2660400000000003</v>
      </c>
      <c r="M232" s="37">
        <v>4.1975999999999996</v>
      </c>
      <c r="N232" s="37">
        <v>4.1331299999999995</v>
      </c>
      <c r="O232" s="37">
        <v>4.3116400000000006</v>
      </c>
      <c r="P232" s="37">
        <v>4.0256499999999997</v>
      </c>
      <c r="Q232" s="37">
        <v>4.3378600000000009</v>
      </c>
      <c r="R232" s="37">
        <v>4.3956800000000014</v>
      </c>
      <c r="S232" s="37">
        <v>4.3687699999999996</v>
      </c>
      <c r="T232" s="37">
        <v>4.9337600000000004</v>
      </c>
      <c r="U232" s="37">
        <v>4.6861099999999993</v>
      </c>
      <c r="V232" s="37">
        <v>4.897464666666667</v>
      </c>
      <c r="W232" s="37">
        <v>4.8935498703617988</v>
      </c>
      <c r="X232" s="37">
        <v>4.8758651912791855</v>
      </c>
      <c r="Y232" s="37">
        <v>4.8754947942362739</v>
      </c>
      <c r="Z232" s="37">
        <v>4.8715870153691814</v>
      </c>
      <c r="AA232" s="37">
        <v>4.8725902692273477</v>
      </c>
      <c r="AB232" s="37">
        <v>4.8687219703657227</v>
      </c>
      <c r="AC232" s="37">
        <v>4.8671309503044142</v>
      </c>
      <c r="AD232" s="37">
        <v>4.8667858484563808</v>
      </c>
      <c r="AE232" s="37">
        <v>4.8670817314135633</v>
      </c>
      <c r="AF232" s="37">
        <v>4.8669293726930567</v>
      </c>
      <c r="AG232" s="37">
        <v>4.867012960393609</v>
      </c>
      <c r="AH232" s="28">
        <v>0.43847822222222099</v>
      </c>
      <c r="AI232" s="28">
        <v>2.7901404838053701E-2</v>
      </c>
      <c r="AJ232" s="45">
        <v>9.5435187981125578E-3</v>
      </c>
      <c r="AK232" s="45">
        <v>5.2279595409343571E-4</v>
      </c>
      <c r="AL232" s="97"/>
      <c r="AM232" s="97"/>
      <c r="AN232" s="97"/>
      <c r="AO232" s="97"/>
    </row>
    <row r="233" spans="2:41" s="99" customFormat="1" ht="13.5" thickBot="1">
      <c r="B233" s="5" t="s">
        <v>68</v>
      </c>
      <c r="C233" s="37">
        <v>0.47788999999999998</v>
      </c>
      <c r="D233" s="37">
        <v>0.56102999999999992</v>
      </c>
      <c r="E233" s="37">
        <v>0.41195000000000004</v>
      </c>
      <c r="F233" s="37">
        <v>0.27301999999999998</v>
      </c>
      <c r="G233" s="37">
        <v>0.34723000000000004</v>
      </c>
      <c r="H233" s="37">
        <v>0.42890000000000006</v>
      </c>
      <c r="I233" s="37">
        <v>0.44742999999999999</v>
      </c>
      <c r="J233" s="37">
        <v>0.43434999999999996</v>
      </c>
      <c r="K233" s="37">
        <v>0.46553999999999995</v>
      </c>
      <c r="L233" s="37">
        <v>0.56885000000000008</v>
      </c>
      <c r="M233" s="37">
        <v>0.88142000000000009</v>
      </c>
      <c r="N233" s="37">
        <v>0.83118999999999998</v>
      </c>
      <c r="O233" s="37">
        <v>0.96238999999999997</v>
      </c>
      <c r="P233" s="37">
        <v>0.95539999999999992</v>
      </c>
      <c r="Q233" s="37">
        <v>0.90789999999999993</v>
      </c>
      <c r="R233" s="37">
        <v>0.94286000000000003</v>
      </c>
      <c r="S233" s="37">
        <v>0.93977999999999984</v>
      </c>
      <c r="T233" s="37">
        <v>1.0946900000000002</v>
      </c>
      <c r="U233" s="37">
        <v>0.97858000000000001</v>
      </c>
      <c r="V233" s="37">
        <v>1.0832540000000002</v>
      </c>
      <c r="W233" s="37">
        <v>1.0961266214051069</v>
      </c>
      <c r="X233" s="37">
        <v>1.1071401831756398</v>
      </c>
      <c r="Y233" s="37">
        <v>1.1202096777763841</v>
      </c>
      <c r="Z233" s="37">
        <v>1.1336373484484676</v>
      </c>
      <c r="AA233" s="37">
        <v>1.1475834058134793</v>
      </c>
      <c r="AB233" s="37">
        <v>1.1610593093838866</v>
      </c>
      <c r="AC233" s="37">
        <v>1.1744899775042614</v>
      </c>
      <c r="AD233" s="37">
        <v>1.1881958693650596</v>
      </c>
      <c r="AE233" s="37">
        <v>1.2019829452390172</v>
      </c>
      <c r="AF233" s="37">
        <v>1.2156806404124887</v>
      </c>
      <c r="AG233" s="37">
        <v>1.2293806623562209</v>
      </c>
      <c r="AH233" s="28">
        <v>0.5625946666666668</v>
      </c>
      <c r="AI233" s="28">
        <v>0.1772059956895542</v>
      </c>
      <c r="AJ233" s="45">
        <v>7.9509372481094687E-2</v>
      </c>
      <c r="AK233" s="45">
        <v>1.4250712593611992E-2</v>
      </c>
      <c r="AL233" s="97"/>
      <c r="AM233" s="97"/>
      <c r="AN233" s="97"/>
      <c r="AO233" s="97"/>
    </row>
    <row r="234" spans="2:41" s="49" customFormat="1" ht="13.5" thickBot="1">
      <c r="B234" s="5" t="s">
        <v>12</v>
      </c>
      <c r="C234" s="37">
        <v>2.12616</v>
      </c>
      <c r="D234" s="37">
        <v>1.7670700000000004</v>
      </c>
      <c r="E234" s="37">
        <v>1.7130700000000001</v>
      </c>
      <c r="F234" s="37">
        <v>1.4244399999999997</v>
      </c>
      <c r="G234" s="37">
        <v>1.4943</v>
      </c>
      <c r="H234" s="37">
        <v>1.4933399999999999</v>
      </c>
      <c r="I234" s="37">
        <v>1.5313599999999996</v>
      </c>
      <c r="J234" s="37">
        <v>1.5340799999999999</v>
      </c>
      <c r="K234" s="37">
        <v>1.4611999999999998</v>
      </c>
      <c r="L234" s="37">
        <v>1.5164299999999995</v>
      </c>
      <c r="M234" s="37">
        <v>1.33033</v>
      </c>
      <c r="N234" s="37">
        <v>1.4124599999999998</v>
      </c>
      <c r="O234" s="37">
        <v>1.6454700000000002</v>
      </c>
      <c r="P234" s="37">
        <v>1.62147</v>
      </c>
      <c r="Q234" s="37">
        <v>1.5327899999999999</v>
      </c>
      <c r="R234" s="37">
        <v>1.4714699999999998</v>
      </c>
      <c r="S234" s="37">
        <v>1.4934799999999997</v>
      </c>
      <c r="T234" s="37">
        <v>1.42608</v>
      </c>
      <c r="U234" s="37">
        <v>1.4664900000000003</v>
      </c>
      <c r="V234" s="37">
        <v>1.6155200000000003</v>
      </c>
      <c r="W234" s="37">
        <v>1.5186415554985848</v>
      </c>
      <c r="X234" s="37">
        <v>1.4985707330345854</v>
      </c>
      <c r="Y234" s="37">
        <v>1.4909589846809712</v>
      </c>
      <c r="Z234" s="37">
        <v>1.4838689343393723</v>
      </c>
      <c r="AA234" s="37">
        <v>1.4771516285259956</v>
      </c>
      <c r="AB234" s="37">
        <v>1.470416101208079</v>
      </c>
      <c r="AC234" s="37">
        <v>1.4634972058820399</v>
      </c>
      <c r="AD234" s="37">
        <v>1.4565979363922497</v>
      </c>
      <c r="AE234" s="37">
        <v>1.4498267822322959</v>
      </c>
      <c r="AF234" s="37">
        <v>1.4430662320979728</v>
      </c>
      <c r="AG234" s="37">
        <v>1.4362519023419107</v>
      </c>
      <c r="AH234" s="28">
        <v>-1.2066666666661341E-3</v>
      </c>
      <c r="AI234" s="28">
        <v>-6.64447643247561E-2</v>
      </c>
      <c r="AJ234" s="45">
        <v>-8.0264638094291736E-5</v>
      </c>
      <c r="AK234" s="45">
        <v>-4.1028689689887043E-3</v>
      </c>
      <c r="AL234" s="95"/>
      <c r="AM234" s="95"/>
      <c r="AN234" s="95"/>
      <c r="AO234" s="95"/>
    </row>
    <row r="235" spans="2:41" s="49" customFormat="1" ht="13.5" thickBot="1">
      <c r="B235" s="5" t="s">
        <v>99</v>
      </c>
      <c r="C235" s="37">
        <v>2.3930459752747248</v>
      </c>
      <c r="D235" s="37">
        <v>2.3422585439560435</v>
      </c>
      <c r="E235" s="37">
        <v>2.2227711126373628</v>
      </c>
      <c r="F235" s="37">
        <v>2.124873681318681</v>
      </c>
      <c r="G235" s="37">
        <v>2.0706999999999995</v>
      </c>
      <c r="H235" s="37">
        <v>1.8584434615384622</v>
      </c>
      <c r="I235" s="37">
        <v>1.8992100000000003</v>
      </c>
      <c r="J235" s="37">
        <v>1.3539400000000006</v>
      </c>
      <c r="K235" s="37">
        <v>1.7014299999999998</v>
      </c>
      <c r="L235" s="37">
        <v>1.6324100000000004</v>
      </c>
      <c r="M235" s="37">
        <v>1.6143000000000003</v>
      </c>
      <c r="N235" s="37">
        <v>1.6386699999999996</v>
      </c>
      <c r="O235" s="37">
        <v>1.6900699999999995</v>
      </c>
      <c r="P235" s="37">
        <v>1.640843594771241</v>
      </c>
      <c r="Q235" s="37">
        <v>1.6913</v>
      </c>
      <c r="R235" s="37">
        <v>1.5510699999999999</v>
      </c>
      <c r="S235" s="37">
        <v>1.4833799999999999</v>
      </c>
      <c r="T235" s="37">
        <v>1.4380400000000002</v>
      </c>
      <c r="U235" s="37">
        <v>1.3995600000000001</v>
      </c>
      <c r="V235" s="37">
        <v>1.4408566666666667</v>
      </c>
      <c r="W235" s="37">
        <v>1.3922238903243764</v>
      </c>
      <c r="X235" s="37">
        <v>1.3909736637438705</v>
      </c>
      <c r="Y235" s="37">
        <v>1.3830101634977949</v>
      </c>
      <c r="Z235" s="37">
        <v>1.3714032229195996</v>
      </c>
      <c r="AA235" s="37">
        <v>1.3628325375124568</v>
      </c>
      <c r="AB235" s="37">
        <v>1.3534211084771528</v>
      </c>
      <c r="AC235" s="37">
        <v>1.3455854253798269</v>
      </c>
      <c r="AD235" s="37">
        <v>1.335856003023381</v>
      </c>
      <c r="AE235" s="37">
        <v>1.3280159696594871</v>
      </c>
      <c r="AF235" s="37">
        <v>1.3179478254184944</v>
      </c>
      <c r="AG235" s="37">
        <v>1.3100951261521396</v>
      </c>
      <c r="AH235" s="28">
        <v>-0.13644111111111146</v>
      </c>
      <c r="AI235" s="28">
        <v>-0.11605709607008263</v>
      </c>
      <c r="AJ235" s="45">
        <v>-9.0950644147467577E-3</v>
      </c>
      <c r="AK235" s="45">
        <v>-7.6866972592691818E-3</v>
      </c>
      <c r="AL235" s="95"/>
      <c r="AM235" s="95"/>
      <c r="AN235" s="95"/>
      <c r="AO235" s="95"/>
    </row>
    <row r="236" spans="2:41" s="49" customFormat="1" ht="13.5" thickBot="1">
      <c r="B236" s="5" t="s">
        <v>127</v>
      </c>
      <c r="C236" s="37">
        <v>1.7345599999999999</v>
      </c>
      <c r="D236" s="37">
        <v>1.34565</v>
      </c>
      <c r="E236" s="37">
        <v>1.1285299999999998</v>
      </c>
      <c r="F236" s="37">
        <v>0.91830000000000012</v>
      </c>
      <c r="G236" s="37">
        <v>1.0874600000000001</v>
      </c>
      <c r="H236" s="37">
        <v>1.5319333333333331</v>
      </c>
      <c r="I236" s="37">
        <v>1.4484899999999998</v>
      </c>
      <c r="J236" s="37">
        <v>1.2495799999999999</v>
      </c>
      <c r="K236" s="37">
        <v>1.2091299999999996</v>
      </c>
      <c r="L236" s="37">
        <v>1.4324300000000001</v>
      </c>
      <c r="M236" s="37">
        <v>1.9937399999999998</v>
      </c>
      <c r="N236" s="37">
        <v>2.1087200000000004</v>
      </c>
      <c r="O236" s="37">
        <v>2.3505199999999995</v>
      </c>
      <c r="P236" s="37">
        <v>2.1729500000000002</v>
      </c>
      <c r="Q236" s="37">
        <v>1.9908299999999994</v>
      </c>
      <c r="R236" s="37">
        <v>2.1219300000000003</v>
      </c>
      <c r="S236" s="37">
        <v>2.1215700000000002</v>
      </c>
      <c r="T236" s="37">
        <v>2.1363999999999996</v>
      </c>
      <c r="U236" s="37">
        <v>2.3641400000000004</v>
      </c>
      <c r="V236" s="37">
        <v>2.1266333333333334</v>
      </c>
      <c r="W236" s="37">
        <v>2.133789934839696</v>
      </c>
      <c r="X236" s="37">
        <v>2.1369557559875236</v>
      </c>
      <c r="Y236" s="37">
        <v>2.1490560493056958</v>
      </c>
      <c r="Z236" s="37">
        <v>2.1631426230437918</v>
      </c>
      <c r="AA236" s="37">
        <v>2.180031025495798</v>
      </c>
      <c r="AB236" s="37">
        <v>2.1991402593249574</v>
      </c>
      <c r="AC236" s="37">
        <v>2.2191318680313374</v>
      </c>
      <c r="AD236" s="37">
        <v>2.2396275634126379</v>
      </c>
      <c r="AE236" s="37">
        <v>2.2597040642403616</v>
      </c>
      <c r="AF236" s="37">
        <v>2.2794862042476045</v>
      </c>
      <c r="AG236" s="37">
        <v>2.3093161641566056</v>
      </c>
      <c r="AH236" s="28">
        <v>0.91201111111111133</v>
      </c>
      <c r="AI236" s="28">
        <v>0.10025838637882778</v>
      </c>
      <c r="AJ236" s="45">
        <v>5.4690774744276215E-2</v>
      </c>
      <c r="AK236" s="45">
        <v>4.0431851764319848E-3</v>
      </c>
      <c r="AL236" s="95"/>
      <c r="AM236" s="95"/>
      <c r="AN236" s="95"/>
      <c r="AO236" s="95"/>
    </row>
    <row r="237" spans="2:41" s="49" customFormat="1" ht="13.5" thickBot="1">
      <c r="B237" s="5" t="s">
        <v>58</v>
      </c>
      <c r="C237" s="37">
        <v>7.8975716400281524</v>
      </c>
      <c r="D237" s="37">
        <v>10.678412282871314</v>
      </c>
      <c r="E237" s="37">
        <v>12.998634615035064</v>
      </c>
      <c r="F237" s="37">
        <v>7.1469655289937535</v>
      </c>
      <c r="G237" s="37">
        <v>7.408620413179257</v>
      </c>
      <c r="H237" s="37">
        <v>6.674629088767567</v>
      </c>
      <c r="I237" s="37">
        <v>5.7091554363363377</v>
      </c>
      <c r="J237" s="37">
        <v>10.897693415471338</v>
      </c>
      <c r="K237" s="37">
        <v>6.658864761246031</v>
      </c>
      <c r="L237" s="37">
        <v>6.4853747140254523</v>
      </c>
      <c r="M237" s="37">
        <v>5.872712304866103</v>
      </c>
      <c r="N237" s="37">
        <v>6.0162815439180033</v>
      </c>
      <c r="O237" s="37">
        <v>5.9591022205794184</v>
      </c>
      <c r="P237" s="37">
        <v>5.0240528294072009</v>
      </c>
      <c r="Q237" s="37">
        <v>4.4347597235434639</v>
      </c>
      <c r="R237" s="37">
        <v>4.886200662362179</v>
      </c>
      <c r="S237" s="37">
        <v>5.4528852310065732</v>
      </c>
      <c r="T237" s="37">
        <v>5.8432125068871814</v>
      </c>
      <c r="U237" s="37">
        <v>5.5830092987149147</v>
      </c>
      <c r="V237" s="37">
        <v>7.9173914115201027</v>
      </c>
      <c r="W237" s="37">
        <v>9.6601867550913632</v>
      </c>
      <c r="X237" s="37">
        <v>9.6315740871246494</v>
      </c>
      <c r="Y237" s="37">
        <v>9.68496691547948</v>
      </c>
      <c r="Z237" s="37">
        <v>9.7833117683129416</v>
      </c>
      <c r="AA237" s="37">
        <v>9.9167182015279565</v>
      </c>
      <c r="AB237" s="37">
        <v>10.047082668813122</v>
      </c>
      <c r="AC237" s="37">
        <v>10.206718245348251</v>
      </c>
      <c r="AD237" s="37">
        <v>10.362489649049774</v>
      </c>
      <c r="AE237" s="37">
        <v>10.069156792818847</v>
      </c>
      <c r="AF237" s="37">
        <v>10.213234080720991</v>
      </c>
      <c r="AG237" s="37">
        <v>10.346112299162565</v>
      </c>
      <c r="AH237" s="28">
        <v>-1.5661065578735407</v>
      </c>
      <c r="AI237" s="28">
        <v>3.8982412267884978</v>
      </c>
      <c r="AJ237" s="45">
        <v>-2.150903047519577E-2</v>
      </c>
      <c r="AK237" s="45">
        <v>4.3924685879118686E-2</v>
      </c>
      <c r="AL237" s="95"/>
      <c r="AM237" s="95"/>
      <c r="AN237" s="95"/>
      <c r="AO237" s="95"/>
    </row>
    <row r="238" spans="2:41" s="49" customFormat="1" ht="13.5" thickBot="1">
      <c r="B238" s="5" t="s">
        <v>59</v>
      </c>
      <c r="C238" s="37">
        <v>17.419689999999999</v>
      </c>
      <c r="D238" s="37">
        <v>16.028640000000006</v>
      </c>
      <c r="E238" s="37">
        <v>13.18449</v>
      </c>
      <c r="F238" s="37">
        <v>17.789680000000008</v>
      </c>
      <c r="G238" s="37">
        <v>17.581240000000005</v>
      </c>
      <c r="H238" s="37">
        <v>18.890229999999995</v>
      </c>
      <c r="I238" s="37">
        <v>19.384560000000004</v>
      </c>
      <c r="J238" s="37">
        <v>17.236650000000001</v>
      </c>
      <c r="K238" s="37">
        <v>19.414400000000004</v>
      </c>
      <c r="L238" s="37">
        <v>19.415470000000003</v>
      </c>
      <c r="M238" s="37">
        <v>19.188389999999998</v>
      </c>
      <c r="N238" s="37">
        <v>19.430109999999999</v>
      </c>
      <c r="O238" s="37">
        <v>19.597380000000008</v>
      </c>
      <c r="P238" s="37">
        <v>19.70928</v>
      </c>
      <c r="Q238" s="37">
        <v>20.122040000000005</v>
      </c>
      <c r="R238" s="37">
        <v>19.543640000000007</v>
      </c>
      <c r="S238" s="37">
        <v>19.276350000000001</v>
      </c>
      <c r="T238" s="37">
        <v>19.350189999999994</v>
      </c>
      <c r="U238" s="37">
        <v>19.319179999999992</v>
      </c>
      <c r="V238" s="37">
        <v>19.390059999999991</v>
      </c>
      <c r="W238" s="37">
        <v>19.390297796709142</v>
      </c>
      <c r="X238" s="37">
        <v>19.399766658227513</v>
      </c>
      <c r="Y238" s="37">
        <v>19.402817953811397</v>
      </c>
      <c r="Z238" s="37">
        <v>19.404585606080218</v>
      </c>
      <c r="AA238" s="37">
        <v>19.402604191647413</v>
      </c>
      <c r="AB238" s="37">
        <v>19.401904983488354</v>
      </c>
      <c r="AC238" s="37">
        <v>19.401960308701902</v>
      </c>
      <c r="AD238" s="37">
        <v>19.402686172598376</v>
      </c>
      <c r="AE238" s="37">
        <v>19.40346995109962</v>
      </c>
      <c r="AF238" s="37">
        <v>19.404284127844178</v>
      </c>
      <c r="AG238" s="37">
        <v>19.405048161344958</v>
      </c>
      <c r="AH238" s="28">
        <v>0.66430333333332214</v>
      </c>
      <c r="AI238" s="28">
        <v>5.1904828011632986E-2</v>
      </c>
      <c r="AJ238" s="45">
        <v>3.4989368566962754E-3</v>
      </c>
      <c r="AK238" s="45">
        <v>2.4352003453076421E-4</v>
      </c>
      <c r="AL238" s="95"/>
      <c r="AM238" s="95"/>
      <c r="AN238" s="95"/>
      <c r="AO238" s="95"/>
    </row>
    <row r="239" spans="2:41" ht="13" thickBot="1">
      <c r="B239" s="4" t="s">
        <v>74</v>
      </c>
      <c r="C239" s="36">
        <v>97.33942193629052</v>
      </c>
      <c r="D239" s="36">
        <v>96.680619345345889</v>
      </c>
      <c r="E239" s="36">
        <v>96.143811283227976</v>
      </c>
      <c r="F239" s="36">
        <v>97.027495876979103</v>
      </c>
      <c r="G239" s="36">
        <v>96.29056041317925</v>
      </c>
      <c r="H239" s="36">
        <v>94.558512550306034</v>
      </c>
      <c r="I239" s="36">
        <v>94.947835436336348</v>
      </c>
      <c r="J239" s="36">
        <v>97.235933415471351</v>
      </c>
      <c r="K239" s="36">
        <v>96.907244761246034</v>
      </c>
      <c r="L239" s="36">
        <v>96.498441380692114</v>
      </c>
      <c r="M239" s="36">
        <v>95.449491193754994</v>
      </c>
      <c r="N239" s="36">
        <v>95.622861543918006</v>
      </c>
      <c r="O239" s="36">
        <v>95.141192220579427</v>
      </c>
      <c r="P239" s="36">
        <v>93.798276424178425</v>
      </c>
      <c r="Q239" s="36">
        <v>93.79759972354347</v>
      </c>
      <c r="R239" s="36">
        <v>92.486677699399223</v>
      </c>
      <c r="S239" s="36">
        <v>92.996364243352247</v>
      </c>
      <c r="T239" s="36">
        <v>93.579965519232857</v>
      </c>
      <c r="U239" s="36">
        <v>92.705876311060592</v>
      </c>
      <c r="V239" s="36">
        <v>94.127208259871992</v>
      </c>
      <c r="W239" s="36">
        <v>95.757037414614132</v>
      </c>
      <c r="X239" s="36">
        <v>95.731890713580142</v>
      </c>
      <c r="Y239" s="36">
        <v>95.796211492295726</v>
      </c>
      <c r="Z239" s="36">
        <v>95.891749112336242</v>
      </c>
      <c r="AA239" s="36">
        <v>96.014068377845817</v>
      </c>
      <c r="AB239" s="36">
        <v>96.126781952389734</v>
      </c>
      <c r="AC239" s="36">
        <v>96.271410184697487</v>
      </c>
      <c r="AD239" s="36">
        <v>96.412339078177112</v>
      </c>
      <c r="AE239" s="36">
        <v>96.109006116263402</v>
      </c>
      <c r="AF239" s="36">
        <v>96.242571432205978</v>
      </c>
      <c r="AG239" s="36">
        <v>96.378284422608289</v>
      </c>
      <c r="AH239" s="28">
        <v>-3.4095231557480048</v>
      </c>
      <c r="AI239" s="28">
        <v>2.9072677258864559</v>
      </c>
      <c r="AJ239" s="45">
        <v>-3.576316215603015E-3</v>
      </c>
      <c r="AK239" s="45">
        <v>2.7883807336324118E-3</v>
      </c>
    </row>
    <row r="240" spans="2:41" ht="13" thickBot="1">
      <c r="B240" s="5" t="s">
        <v>60</v>
      </c>
      <c r="C240" s="37">
        <v>10.123699999999999</v>
      </c>
      <c r="D240" s="37">
        <v>10.951229999999999</v>
      </c>
      <c r="E240" s="37">
        <v>10.149130000000001</v>
      </c>
      <c r="F240" s="37">
        <v>7.8067300000000017</v>
      </c>
      <c r="G240" s="37">
        <v>8.3485200000000006</v>
      </c>
      <c r="H240" s="37">
        <v>8.7545500000000018</v>
      </c>
      <c r="I240" s="37">
        <v>7.7352036363636358</v>
      </c>
      <c r="J240" s="37">
        <v>7.1254893333333333</v>
      </c>
      <c r="K240" s="37">
        <v>6.6378999999999992</v>
      </c>
      <c r="L240" s="37">
        <v>6.4245900000000002</v>
      </c>
      <c r="M240" s="37">
        <v>6.6629699999999987</v>
      </c>
      <c r="N240" s="37">
        <v>6.1233499999999994</v>
      </c>
      <c r="O240" s="37">
        <v>6.0921600000000016</v>
      </c>
      <c r="P240" s="37">
        <v>6.1480899999999998</v>
      </c>
      <c r="Q240" s="37">
        <v>5.896139999999999</v>
      </c>
      <c r="R240" s="37">
        <v>5.8193899999999985</v>
      </c>
      <c r="S240" s="37">
        <v>5.8332099999999993</v>
      </c>
      <c r="T240" s="37">
        <v>5.4021800000000004</v>
      </c>
      <c r="U240" s="37">
        <v>5.8527166666666668</v>
      </c>
      <c r="V240" s="37">
        <v>5.8029888888888888</v>
      </c>
      <c r="W240" s="37">
        <v>5.7</v>
      </c>
      <c r="X240" s="37">
        <v>5.7</v>
      </c>
      <c r="Y240" s="37">
        <v>5.7</v>
      </c>
      <c r="Z240" s="37">
        <v>5.6999999999999993</v>
      </c>
      <c r="AA240" s="37">
        <v>5.7</v>
      </c>
      <c r="AB240" s="37">
        <v>5.7</v>
      </c>
      <c r="AC240" s="37">
        <v>5.7</v>
      </c>
      <c r="AD240" s="37">
        <v>5.7</v>
      </c>
      <c r="AE240" s="37">
        <v>5.7</v>
      </c>
      <c r="AF240" s="37">
        <v>5.7000000000000011</v>
      </c>
      <c r="AG240" s="37">
        <v>5.7</v>
      </c>
      <c r="AH240" s="28">
        <v>-1.0433645925925905</v>
      </c>
      <c r="AI240" s="28">
        <v>1.40381481481473E-2</v>
      </c>
      <c r="AJ240" s="45">
        <v>-1.6706350137631887E-2</v>
      </c>
      <c r="AK240" s="45">
        <v>2.2419519801974985E-4</v>
      </c>
    </row>
    <row r="241" spans="1:41" ht="13" thickBot="1">
      <c r="B241" s="6" t="s">
        <v>95</v>
      </c>
      <c r="C241" s="38">
        <v>0.1040041105506672</v>
      </c>
      <c r="D241" s="38">
        <v>0.11327223671252971</v>
      </c>
      <c r="E241" s="38">
        <v>0.10556196872726314</v>
      </c>
      <c r="F241" s="38">
        <v>8.045894547147886E-2</v>
      </c>
      <c r="G241" s="38">
        <v>8.6701333590507815E-2</v>
      </c>
      <c r="H241" s="38">
        <v>9.2583414902412911E-2</v>
      </c>
      <c r="I241" s="38">
        <v>8.1467930267353827E-2</v>
      </c>
      <c r="J241" s="38">
        <v>7.3280412734738926E-2</v>
      </c>
      <c r="K241" s="38">
        <v>6.8497458743709397E-2</v>
      </c>
      <c r="L241" s="38">
        <v>6.657713749649706E-2</v>
      </c>
      <c r="M241" s="38">
        <v>6.9806239055530336E-2</v>
      </c>
      <c r="N241" s="38">
        <v>6.4036464723319808E-2</v>
      </c>
      <c r="O241" s="38">
        <v>6.4032832233967343E-2</v>
      </c>
      <c r="P241" s="38">
        <v>6.5545873915602182E-2</v>
      </c>
      <c r="Q241" s="38">
        <v>6.2860243944174735E-2</v>
      </c>
      <c r="R241" s="38">
        <v>6.2921386568930676E-2</v>
      </c>
      <c r="S241" s="38">
        <v>6.2725140358559556E-2</v>
      </c>
      <c r="T241" s="38">
        <v>5.7727954589700363E-2</v>
      </c>
      <c r="U241" s="38">
        <v>6.3132100138169861E-2</v>
      </c>
      <c r="V241" s="38">
        <v>6.1650494008784924E-2</v>
      </c>
      <c r="W241" s="38">
        <v>5.9525651105096576E-2</v>
      </c>
      <c r="X241" s="38">
        <v>5.9541287208604361E-2</v>
      </c>
      <c r="Y241" s="38">
        <v>5.9501309197999071E-2</v>
      </c>
      <c r="Z241" s="38">
        <v>5.9442027627658614E-2</v>
      </c>
      <c r="AA241" s="38">
        <v>5.9366300129775694E-2</v>
      </c>
      <c r="AB241" s="38">
        <v>5.9296690102693041E-2</v>
      </c>
      <c r="AC241" s="38">
        <v>5.9207608874374061E-2</v>
      </c>
      <c r="AD241" s="38">
        <v>5.912106328400648E-2</v>
      </c>
      <c r="AE241" s="38">
        <v>5.9307657318864483E-2</v>
      </c>
      <c r="AF241" s="38">
        <v>5.9225350228875852E-2</v>
      </c>
      <c r="AG241" s="38">
        <v>5.9141953336771594E-2</v>
      </c>
      <c r="AH241" s="28">
        <v>-8.6148200794300828E-3</v>
      </c>
      <c r="AI241" s="28">
        <v>-1.6948962421134556E-3</v>
      </c>
      <c r="AJ241" s="45">
        <v>-1.3156232753882904E-2</v>
      </c>
      <c r="AK241" s="45">
        <v>-2.5653530319479367E-3</v>
      </c>
    </row>
    <row r="242" spans="1:41" ht="13" thickBot="1">
      <c r="B242" s="117" t="s">
        <v>57</v>
      </c>
      <c r="C242" s="143">
        <v>107.46312193629055</v>
      </c>
      <c r="D242" s="143">
        <v>107.6318493453459</v>
      </c>
      <c r="E242" s="143">
        <v>106.29294128322799</v>
      </c>
      <c r="F242" s="143">
        <v>104.83422587697909</v>
      </c>
      <c r="G242" s="143">
        <v>104.63908041317926</v>
      </c>
      <c r="H242" s="143">
        <v>103.31306255030603</v>
      </c>
      <c r="I242" s="143">
        <v>102.68303907269994</v>
      </c>
      <c r="J242" s="143">
        <v>104.36142274880469</v>
      </c>
      <c r="K242" s="143">
        <v>103.54514476124605</v>
      </c>
      <c r="L242" s="143">
        <v>102.92303138069209</v>
      </c>
      <c r="M242" s="143">
        <v>102.112461193755</v>
      </c>
      <c r="N242" s="143">
        <v>101.74621154391798</v>
      </c>
      <c r="O242" s="143">
        <v>101.23335222057941</v>
      </c>
      <c r="P242" s="143">
        <v>99.946366424178407</v>
      </c>
      <c r="Q242" s="143">
        <v>99.693739723543459</v>
      </c>
      <c r="R242" s="143">
        <v>98.306067699399222</v>
      </c>
      <c r="S242" s="143">
        <v>98.829574243352241</v>
      </c>
      <c r="T242" s="143">
        <v>98.982145519232844</v>
      </c>
      <c r="U242" s="143">
        <v>98.558592977727272</v>
      </c>
      <c r="V242" s="143">
        <v>99.930197148760868</v>
      </c>
      <c r="W242" s="143">
        <v>101.45703741464288</v>
      </c>
      <c r="X242" s="143">
        <v>101.43189071360879</v>
      </c>
      <c r="Y242" s="143">
        <v>101.49621149232425</v>
      </c>
      <c r="Z242" s="143">
        <v>101.5917491123647</v>
      </c>
      <c r="AA242" s="143">
        <v>101.71406837787414</v>
      </c>
      <c r="AB242" s="143">
        <v>101.82678195241797</v>
      </c>
      <c r="AC242" s="143">
        <v>101.97141018472568</v>
      </c>
      <c r="AD242" s="143">
        <v>102.11233907820525</v>
      </c>
      <c r="AE242" s="143">
        <v>101.8090061162915</v>
      </c>
      <c r="AF242" s="143">
        <v>101.94257143223402</v>
      </c>
      <c r="AG242" s="143">
        <v>102.07828442263624</v>
      </c>
      <c r="AH242" s="141">
        <v>-4.4528877483406291</v>
      </c>
      <c r="AI242" s="141">
        <v>2.9213058740625968</v>
      </c>
      <c r="AJ242" s="152">
        <v>-4.3831979825472442E-3</v>
      </c>
      <c r="AK242" s="152">
        <v>2.6431029460578515E-3</v>
      </c>
    </row>
    <row r="243" spans="1:41" ht="13" thickBot="1">
      <c r="B243" s="5" t="s">
        <v>55</v>
      </c>
      <c r="C243" s="37">
        <v>51.701040000000006</v>
      </c>
      <c r="D243" s="37">
        <v>50.027700000000003</v>
      </c>
      <c r="E243" s="37">
        <v>50.870739999999998</v>
      </c>
      <c r="F243" s="37">
        <v>50.902409999999996</v>
      </c>
      <c r="G243" s="37">
        <v>50.782899999999991</v>
      </c>
      <c r="H243" s="37">
        <v>50.362540000000003</v>
      </c>
      <c r="I243" s="37">
        <v>50.584689999999988</v>
      </c>
      <c r="J243" s="37">
        <v>48.106070000000003</v>
      </c>
      <c r="K243" s="37">
        <v>48.522630000000007</v>
      </c>
      <c r="L243" s="37">
        <v>48.580119999999994</v>
      </c>
      <c r="M243" s="37">
        <v>49.227789999999992</v>
      </c>
      <c r="N243" s="37">
        <v>49.224690000000002</v>
      </c>
      <c r="O243" s="37">
        <v>49.291990000000006</v>
      </c>
      <c r="P243" s="37">
        <v>50.252929999999992</v>
      </c>
      <c r="Q243" s="37">
        <v>50.792160000000003</v>
      </c>
      <c r="R243" s="37">
        <v>51.464999999999989</v>
      </c>
      <c r="S243" s="37">
        <v>51.035919999999997</v>
      </c>
      <c r="T243" s="37">
        <v>50.783880000000003</v>
      </c>
      <c r="U243" s="37">
        <v>51.077800000000003</v>
      </c>
      <c r="V243" s="37">
        <v>49.829967584541102</v>
      </c>
      <c r="W243" s="37">
        <v>49.899970531400996</v>
      </c>
      <c r="X243" s="37">
        <v>49.969973478260904</v>
      </c>
      <c r="Y243" s="37">
        <v>50.039976425120798</v>
      </c>
      <c r="Z243" s="37">
        <v>50.1099793719807</v>
      </c>
      <c r="AA243" s="37">
        <v>50.179982318840594</v>
      </c>
      <c r="AB243" s="37">
        <v>50.249985265700495</v>
      </c>
      <c r="AC243" s="37">
        <v>50.319988212560389</v>
      </c>
      <c r="AD243" s="37">
        <v>50.389991159420291</v>
      </c>
      <c r="AE243" s="37">
        <v>50.459994106280185</v>
      </c>
      <c r="AF243" s="37">
        <v>50.529997053140093</v>
      </c>
      <c r="AG243" s="37">
        <v>50.6</v>
      </c>
      <c r="AH243" s="28">
        <v>2.1609425281803638</v>
      </c>
      <c r="AI243" s="28">
        <v>3.6117471819636648E-2</v>
      </c>
      <c r="AJ243" s="45">
        <v>4.3772504678642578E-3</v>
      </c>
      <c r="AK243" s="45">
        <v>6.491473352121524E-5</v>
      </c>
    </row>
    <row r="244" spans="1:41" ht="13" thickBot="1">
      <c r="B244" s="6" t="s">
        <v>94</v>
      </c>
      <c r="C244" s="38">
        <v>0.3005567225285054</v>
      </c>
      <c r="D244" s="38">
        <v>0.29480863834052179</v>
      </c>
      <c r="E244" s="38">
        <v>0.30068720910835239</v>
      </c>
      <c r="F244" s="38">
        <v>0.30300158106522601</v>
      </c>
      <c r="G244" s="38">
        <v>0.3038144314663685</v>
      </c>
      <c r="H244" s="38">
        <v>0.30478677029883128</v>
      </c>
      <c r="I244" s="38">
        <v>0.30664485485671977</v>
      </c>
      <c r="J244" s="38">
        <v>0.29325907556703623</v>
      </c>
      <c r="K244" s="38">
        <v>0.2962498979756541</v>
      </c>
      <c r="L244" s="38">
        <v>0.29759179480010378</v>
      </c>
      <c r="M244" s="38">
        <v>0.30170473981984824</v>
      </c>
      <c r="N244" s="38">
        <v>0.30227704652559151</v>
      </c>
      <c r="O244" s="38">
        <v>0.30329459346757426</v>
      </c>
      <c r="P244" s="38">
        <v>0.30958466330654666</v>
      </c>
      <c r="Q244" s="38">
        <v>0.31244669800132385</v>
      </c>
      <c r="R244" s="38">
        <v>0.31762464494871284</v>
      </c>
      <c r="S244" s="38">
        <v>0.31504318586948438</v>
      </c>
      <c r="T244" s="38">
        <v>0.3136900503896215</v>
      </c>
      <c r="U244" s="38">
        <v>0.31576252089587531</v>
      </c>
      <c r="V244" s="38">
        <v>0.30836001131677504</v>
      </c>
      <c r="W244" s="38">
        <v>0.30882124116866155</v>
      </c>
      <c r="X244" s="38">
        <v>0.30927062185999782</v>
      </c>
      <c r="Y244" s="38">
        <v>0.30971738545571453</v>
      </c>
      <c r="Z244" s="38">
        <v>0.31016743246131617</v>
      </c>
      <c r="AA244" s="38">
        <v>0.31062330781145442</v>
      </c>
      <c r="AB244" s="38">
        <v>0.31108370194914808</v>
      </c>
      <c r="AC244" s="38">
        <v>0.31154609161858626</v>
      </c>
      <c r="AD244" s="38">
        <v>0.31200981390397831</v>
      </c>
      <c r="AE244" s="38">
        <v>0.3124732976614859</v>
      </c>
      <c r="AF244" s="38">
        <v>0.31293643228424595</v>
      </c>
      <c r="AG244" s="38">
        <v>0.31339931101416912</v>
      </c>
      <c r="AH244" s="28">
        <v>1.6903938086492598E-2</v>
      </c>
      <c r="AI244" s="28">
        <v>7.951168134118225E-4</v>
      </c>
      <c r="AJ244" s="45">
        <v>5.5746349770649318E-3</v>
      </c>
      <c r="AK244" s="45">
        <v>2.3096270868938618E-4</v>
      </c>
    </row>
    <row r="245" spans="1:41" ht="13" thickBot="1">
      <c r="B245" s="5" t="s">
        <v>56</v>
      </c>
      <c r="C245" s="37">
        <v>12.853417857142858</v>
      </c>
      <c r="D245" s="37">
        <v>12.035953071428565</v>
      </c>
      <c r="E245" s="37">
        <v>12.017908285714299</v>
      </c>
      <c r="F245" s="37">
        <v>12.257239999999982</v>
      </c>
      <c r="G245" s="37">
        <v>11.72906555555555</v>
      </c>
      <c r="H245" s="37">
        <v>11.563000000000017</v>
      </c>
      <c r="I245" s="37">
        <v>11.69408</v>
      </c>
      <c r="J245" s="37">
        <v>11.572000000000003</v>
      </c>
      <c r="K245" s="37">
        <v>11.721749999999986</v>
      </c>
      <c r="L245" s="37">
        <v>11.740999999999985</v>
      </c>
      <c r="M245" s="37">
        <v>11.825199999999967</v>
      </c>
      <c r="N245" s="37">
        <v>11.875369999999975</v>
      </c>
      <c r="O245" s="37">
        <v>11.996479999999991</v>
      </c>
      <c r="P245" s="37">
        <v>12.124409999999997</v>
      </c>
      <c r="Q245" s="37">
        <v>12.076740000000015</v>
      </c>
      <c r="R245" s="37">
        <v>12.259810000000002</v>
      </c>
      <c r="S245" s="37">
        <v>12.131089999999986</v>
      </c>
      <c r="T245" s="37">
        <v>12.125880000000009</v>
      </c>
      <c r="U245" s="37">
        <v>12.123779999999982</v>
      </c>
      <c r="V245" s="37">
        <v>11.836559082326943</v>
      </c>
      <c r="W245" s="37">
        <v>10.225046262942087</v>
      </c>
      <c r="X245" s="37">
        <v>10.171754335924277</v>
      </c>
      <c r="Y245" s="37">
        <v>10.030384625754508</v>
      </c>
      <c r="Z245" s="37">
        <v>9.8561081148609873</v>
      </c>
      <c r="AA245" s="37">
        <v>9.6520440647878303</v>
      </c>
      <c r="AB245" s="37">
        <v>9.4552736790761571</v>
      </c>
      <c r="AC245" s="37">
        <v>9.2255956087411022</v>
      </c>
      <c r="AD245" s="37">
        <v>8.9989716891398785</v>
      </c>
      <c r="AE245" s="37">
        <v>9.2167794709795885</v>
      </c>
      <c r="AF245" s="37">
        <v>8.997915102304674</v>
      </c>
      <c r="AG245" s="37">
        <v>8.7770800970142773</v>
      </c>
      <c r="AH245" s="28">
        <v>0.35048969410898678</v>
      </c>
      <c r="AI245" s="28">
        <v>-3.2516595970947009</v>
      </c>
      <c r="AJ245" s="45">
        <v>2.9614387724971893E-3</v>
      </c>
      <c r="AK245" s="45">
        <v>-2.8243919459897682E-2</v>
      </c>
    </row>
    <row r="246" spans="1:41" ht="13" thickBot="1">
      <c r="B246" s="117" t="s">
        <v>75</v>
      </c>
      <c r="C246" s="143">
        <v>172.01757979343341</v>
      </c>
      <c r="D246" s="143">
        <v>169.69550241677447</v>
      </c>
      <c r="E246" s="143">
        <v>169.18158956894229</v>
      </c>
      <c r="F246" s="143">
        <v>167.99387587697908</v>
      </c>
      <c r="G246" s="143">
        <v>167.15104596873479</v>
      </c>
      <c r="H246" s="143">
        <v>165.23860255030604</v>
      </c>
      <c r="I246" s="143">
        <v>164.96180907269994</v>
      </c>
      <c r="J246" s="143">
        <v>164.03949274880469</v>
      </c>
      <c r="K246" s="143">
        <v>163.78952476124604</v>
      </c>
      <c r="L246" s="143">
        <v>163.24415138069207</v>
      </c>
      <c r="M246" s="143">
        <v>163.16545119375496</v>
      </c>
      <c r="N246" s="143">
        <v>162.84627154391796</v>
      </c>
      <c r="O246" s="143">
        <v>162.52182222057939</v>
      </c>
      <c r="P246" s="143">
        <v>162.3237064241784</v>
      </c>
      <c r="Q246" s="143">
        <v>162.56263972354347</v>
      </c>
      <c r="R246" s="143">
        <v>162.03087769939921</v>
      </c>
      <c r="S246" s="143">
        <v>161.99658424335223</v>
      </c>
      <c r="T246" s="143">
        <v>161.89190551923286</v>
      </c>
      <c r="U246" s="143">
        <v>161.76017297772725</v>
      </c>
      <c r="V246" s="143">
        <v>161.59672381562891</v>
      </c>
      <c r="W246" s="143">
        <v>161.58205420898597</v>
      </c>
      <c r="X246" s="143">
        <v>161.57361852779397</v>
      </c>
      <c r="Y246" s="143">
        <v>161.56657254319956</v>
      </c>
      <c r="Z246" s="143">
        <v>161.55783659920638</v>
      </c>
      <c r="AA246" s="143">
        <v>161.54609476150256</v>
      </c>
      <c r="AB246" s="143">
        <v>161.53204089719463</v>
      </c>
      <c r="AC246" s="143">
        <v>161.51699400602718</v>
      </c>
      <c r="AD246" s="143">
        <v>161.50130192676542</v>
      </c>
      <c r="AE246" s="143">
        <v>161.48577969355128</v>
      </c>
      <c r="AF246" s="143">
        <v>161.47048358767879</v>
      </c>
      <c r="AG246" s="143">
        <v>161.45536451965052</v>
      </c>
      <c r="AH246" s="141">
        <v>-1.9414555260512429</v>
      </c>
      <c r="AI246" s="141">
        <v>-0.29423625121251007</v>
      </c>
      <c r="AJ246" s="152">
        <v>-1.1924267911493302E-3</v>
      </c>
      <c r="AK246" s="152">
        <v>-1.6550824857952673E-4</v>
      </c>
    </row>
    <row r="247" spans="1:41" ht="53" thickBot="1">
      <c r="B247" s="225" t="s">
        <v>270</v>
      </c>
      <c r="C247" s="59"/>
      <c r="D247" s="59"/>
      <c r="E247" s="59"/>
      <c r="F247" s="59"/>
      <c r="G247" s="59"/>
      <c r="H247" s="59"/>
      <c r="I247" s="59"/>
      <c r="J247" s="59"/>
      <c r="K247" s="59"/>
      <c r="L247" s="80"/>
      <c r="M247" s="80"/>
      <c r="N247" s="80"/>
      <c r="O247" s="80"/>
      <c r="P247" s="80"/>
      <c r="Q247" s="80"/>
      <c r="R247" s="80"/>
      <c r="S247" s="80"/>
      <c r="T247" s="80"/>
      <c r="U247" s="80"/>
      <c r="V247" s="64"/>
      <c r="W247" s="64"/>
      <c r="X247" s="64"/>
      <c r="Y247" s="64"/>
      <c r="Z247" s="64"/>
      <c r="AA247" s="64"/>
      <c r="AB247" s="64"/>
      <c r="AC247" s="64"/>
      <c r="AD247" s="64"/>
      <c r="AE247" s="64"/>
      <c r="AF247" s="64"/>
      <c r="AG247" s="64"/>
      <c r="AH247" s="162"/>
      <c r="AI247" s="162"/>
      <c r="AJ247" s="163"/>
      <c r="AK247" s="163"/>
    </row>
    <row r="248" spans="1:41" ht="13" thickBot="1">
      <c r="B248" s="59"/>
      <c r="C248" s="59"/>
      <c r="D248" s="59"/>
      <c r="E248" s="59"/>
      <c r="F248" s="59"/>
      <c r="G248" s="59"/>
      <c r="H248" s="59"/>
      <c r="I248" s="59"/>
      <c r="J248" s="59"/>
      <c r="K248" s="59"/>
      <c r="L248" s="59"/>
      <c r="M248" s="59"/>
      <c r="N248" s="59"/>
      <c r="O248" s="59"/>
      <c r="P248" s="59"/>
      <c r="Q248" s="59"/>
      <c r="R248" s="59"/>
      <c r="S248" s="59"/>
      <c r="T248" s="59"/>
      <c r="U248" s="59"/>
      <c r="V248" s="64"/>
      <c r="W248" s="64"/>
      <c r="X248" s="64"/>
      <c r="Y248" s="64"/>
      <c r="Z248" s="64"/>
      <c r="AA248" s="64"/>
      <c r="AB248" s="64"/>
      <c r="AC248" s="64"/>
      <c r="AD248" s="64"/>
      <c r="AE248" s="64"/>
      <c r="AF248" s="64"/>
      <c r="AG248" s="64"/>
      <c r="AH248" s="158"/>
      <c r="AI248" s="162"/>
      <c r="AJ248" s="163"/>
      <c r="AK248" s="163"/>
    </row>
    <row r="249" spans="1:41" ht="14" thickBot="1">
      <c r="A249" t="s">
        <v>184</v>
      </c>
      <c r="B249" s="69" t="s">
        <v>260</v>
      </c>
      <c r="C249" s="75"/>
      <c r="D249" s="75"/>
      <c r="E249" s="75"/>
      <c r="F249" s="75"/>
      <c r="G249" s="75"/>
      <c r="H249" s="75"/>
      <c r="I249" s="75"/>
      <c r="J249" s="75"/>
      <c r="K249" s="75"/>
      <c r="L249" s="75"/>
      <c r="M249" s="75"/>
      <c r="N249" s="75"/>
      <c r="O249" s="75"/>
      <c r="P249" s="75"/>
      <c r="Q249" s="75"/>
      <c r="R249" s="75"/>
      <c r="S249" s="75"/>
      <c r="T249" s="75"/>
      <c r="U249" s="75"/>
      <c r="V249" s="76"/>
      <c r="W249" s="76"/>
      <c r="X249" s="76"/>
      <c r="Y249" s="76"/>
      <c r="Z249" s="76"/>
      <c r="AA249" s="76"/>
      <c r="AB249" s="81"/>
      <c r="AC249" s="81"/>
      <c r="AD249" s="81"/>
      <c r="AE249" s="81"/>
      <c r="AF249" s="81"/>
      <c r="AG249" s="81"/>
      <c r="AH249" s="233" t="s">
        <v>105</v>
      </c>
      <c r="AI249" s="234"/>
      <c r="AJ249" s="235" t="s">
        <v>269</v>
      </c>
      <c r="AK249" s="236"/>
    </row>
    <row r="250" spans="1:41" ht="13" thickBot="1">
      <c r="B250" s="10"/>
      <c r="C250" s="231">
        <v>2005</v>
      </c>
      <c r="D250" s="231">
        <v>2006</v>
      </c>
      <c r="E250" s="231">
        <v>2007</v>
      </c>
      <c r="F250" s="231">
        <v>2008</v>
      </c>
      <c r="G250" s="231">
        <v>2009</v>
      </c>
      <c r="H250" s="231">
        <v>2010</v>
      </c>
      <c r="I250" s="231">
        <v>2011</v>
      </c>
      <c r="J250" s="231">
        <v>2012</v>
      </c>
      <c r="K250" s="231">
        <v>2013</v>
      </c>
      <c r="L250" s="231">
        <v>2014</v>
      </c>
      <c r="M250" s="231">
        <v>2015</v>
      </c>
      <c r="N250" s="231">
        <v>2016</v>
      </c>
      <c r="O250" s="231">
        <v>2017</v>
      </c>
      <c r="P250" s="231">
        <v>2018</v>
      </c>
      <c r="Q250" s="231">
        <v>2019</v>
      </c>
      <c r="R250" s="231">
        <v>2020</v>
      </c>
      <c r="S250" s="231">
        <v>2021</v>
      </c>
      <c r="T250" s="231">
        <v>2022</v>
      </c>
      <c r="U250" s="231">
        <v>2023</v>
      </c>
      <c r="V250" s="231">
        <v>2024</v>
      </c>
      <c r="W250" s="231">
        <v>2025</v>
      </c>
      <c r="X250" s="231">
        <v>2026</v>
      </c>
      <c r="Y250" s="231">
        <v>2027</v>
      </c>
      <c r="Z250" s="231">
        <v>2028</v>
      </c>
      <c r="AA250" s="231">
        <v>2029</v>
      </c>
      <c r="AB250" s="231">
        <v>2030</v>
      </c>
      <c r="AC250" s="231">
        <v>2031</v>
      </c>
      <c r="AD250" s="231">
        <v>2032</v>
      </c>
      <c r="AE250" s="231">
        <v>2033</v>
      </c>
      <c r="AF250" s="231">
        <v>2034</v>
      </c>
      <c r="AG250" s="231">
        <v>2035</v>
      </c>
      <c r="AH250" s="231" t="s">
        <v>266</v>
      </c>
      <c r="AI250" s="231" t="s">
        <v>267</v>
      </c>
      <c r="AJ250" s="231" t="s">
        <v>264</v>
      </c>
      <c r="AK250" s="231" t="s">
        <v>265</v>
      </c>
    </row>
    <row r="251" spans="1:41" ht="13.5" thickBot="1">
      <c r="A251" s="107" t="str">
        <f>CONCATENATE($A$249,"_",B251)</f>
        <v>Biofuels_Production</v>
      </c>
      <c r="B251" s="1" t="s">
        <v>26</v>
      </c>
      <c r="C251" s="29">
        <v>3.5546586314699651</v>
      </c>
      <c r="D251" s="29">
        <v>4.816437356213159</v>
      </c>
      <c r="E251" s="29">
        <v>6.6556545538374303</v>
      </c>
      <c r="F251" s="29">
        <v>8.09706945462848</v>
      </c>
      <c r="G251" s="29">
        <v>9.900794642603767</v>
      </c>
      <c r="H251" s="29">
        <v>11.033435299806085</v>
      </c>
      <c r="I251" s="29">
        <v>11.351040878439804</v>
      </c>
      <c r="J251" s="29">
        <v>12.164800939974869</v>
      </c>
      <c r="K251" s="29">
        <v>12.588464485368263</v>
      </c>
      <c r="L251" s="29">
        <v>13.906266125659641</v>
      </c>
      <c r="M251" s="29">
        <v>13.635335203547964</v>
      </c>
      <c r="N251" s="29">
        <v>13.168238203977497</v>
      </c>
      <c r="O251" s="29">
        <v>14.511828070925379</v>
      </c>
      <c r="P251" s="29">
        <v>14.948247329039265</v>
      </c>
      <c r="Q251" s="29">
        <v>15.63942272941882</v>
      </c>
      <c r="R251" s="29">
        <v>16.442354947058387</v>
      </c>
      <c r="S251" s="29">
        <v>16.841686739366949</v>
      </c>
      <c r="T251" s="29">
        <v>19.480080477315067</v>
      </c>
      <c r="U251" s="29">
        <v>18.483505837480063</v>
      </c>
      <c r="V251" s="29">
        <v>18.421241800192504</v>
      </c>
      <c r="W251" s="29">
        <v>18.208077765146175</v>
      </c>
      <c r="X251" s="29">
        <v>18.057070338921953</v>
      </c>
      <c r="Y251" s="29">
        <v>17.953840972729836</v>
      </c>
      <c r="Z251" s="29">
        <v>17.740505162306434</v>
      </c>
      <c r="AA251" s="29">
        <v>17.242175202992037</v>
      </c>
      <c r="AB251" s="29">
        <v>16.620819701497947</v>
      </c>
      <c r="AC251" s="29">
        <v>15.68434891930529</v>
      </c>
      <c r="AD251" s="29">
        <v>14.783070594967299</v>
      </c>
      <c r="AE251" s="29">
        <v>13.898411683644916</v>
      </c>
      <c r="AF251" s="29">
        <v>12.992668553719408</v>
      </c>
      <c r="AG251" s="29">
        <v>11.95433698537164</v>
      </c>
      <c r="AH251" s="27">
        <v>5.908432187994956</v>
      </c>
      <c r="AI251" s="27">
        <v>-6.8406057196242394</v>
      </c>
      <c r="AJ251" s="44">
        <v>3.846189993723257E-2</v>
      </c>
      <c r="AK251" s="44">
        <v>-4.030119626257056E-2</v>
      </c>
    </row>
    <row r="252" spans="1:41" ht="13.5" thickBot="1">
      <c r="A252" s="107" t="str">
        <f t="shared" ref="A252:A282" si="13">CONCATENATE($A$249,"_",B252)</f>
        <v>Biofuels_Ethanol</v>
      </c>
      <c r="B252" s="2" t="s">
        <v>13</v>
      </c>
      <c r="C252" s="30">
        <v>1.1560377675232347</v>
      </c>
      <c r="D252" s="30">
        <v>1.379479850002044</v>
      </c>
      <c r="E252" s="30">
        <v>1.5604065747141436</v>
      </c>
      <c r="F252" s="30">
        <v>1.8629012619643062</v>
      </c>
      <c r="G252" s="30">
        <v>2.2290923992861984</v>
      </c>
      <c r="H252" s="30">
        <v>2.4255243407046243</v>
      </c>
      <c r="I252" s="30">
        <v>2.8844416468636003</v>
      </c>
      <c r="J252" s="30">
        <v>2.8825591255176981</v>
      </c>
      <c r="K252" s="30">
        <v>2.826506089142113</v>
      </c>
      <c r="L252" s="30">
        <v>3.0564559493579933</v>
      </c>
      <c r="M252" s="30">
        <v>2.844691991075297</v>
      </c>
      <c r="N252" s="30">
        <v>2.8208440880430063</v>
      </c>
      <c r="O252" s="30">
        <v>2.998912713034759</v>
      </c>
      <c r="P252" s="30">
        <v>2.9717697216346588</v>
      </c>
      <c r="Q252" s="30">
        <v>3.162370476020206</v>
      </c>
      <c r="R252" s="30">
        <v>3.2089411477590533</v>
      </c>
      <c r="S252" s="30">
        <v>3.2387851425114822</v>
      </c>
      <c r="T252" s="30">
        <v>3.5712901330932576</v>
      </c>
      <c r="U252" s="30">
        <v>3.4944452852179984</v>
      </c>
      <c r="V252" s="30">
        <v>3.6272631095077061</v>
      </c>
      <c r="W252" s="30">
        <v>3.5851440875099558</v>
      </c>
      <c r="X252" s="30">
        <v>3.601287298927192</v>
      </c>
      <c r="Y252" s="30">
        <v>3.6497867520419618</v>
      </c>
      <c r="Z252" s="30">
        <v>3.6247862131948563</v>
      </c>
      <c r="AA252" s="30">
        <v>3.5483276672753954</v>
      </c>
      <c r="AB252" s="30">
        <v>3.4114938318550472</v>
      </c>
      <c r="AC252" s="30">
        <v>3.2110775624765036</v>
      </c>
      <c r="AD252" s="30">
        <v>3.0104370868728028</v>
      </c>
      <c r="AE252" s="30">
        <v>2.8085995246011928</v>
      </c>
      <c r="AF252" s="30">
        <v>2.5850364343252639</v>
      </c>
      <c r="AG252" s="30">
        <v>2.2495096650846973</v>
      </c>
      <c r="AH252" s="28">
        <v>0.64249245460038606</v>
      </c>
      <c r="AI252" s="28">
        <v>-1.3148231775216233</v>
      </c>
      <c r="AJ252" s="45">
        <v>2.0075170125350043E-2</v>
      </c>
      <c r="AK252" s="45">
        <v>-4.0978935290570617E-2</v>
      </c>
    </row>
    <row r="253" spans="1:41" s="99" customFormat="1" ht="13.5" thickBot="1">
      <c r="A253" s="107" t="str">
        <f t="shared" si="13"/>
        <v>Biofuels_…based on wheat</v>
      </c>
      <c r="B253" s="2" t="s">
        <v>30</v>
      </c>
      <c r="C253" s="30">
        <v>0.34397589776901122</v>
      </c>
      <c r="D253" s="30">
        <v>0.47128723364406538</v>
      </c>
      <c r="E253" s="30">
        <v>0.47868215109435763</v>
      </c>
      <c r="F253" s="30">
        <v>0.54866745911091186</v>
      </c>
      <c r="G253" s="30">
        <v>0.7924972433137234</v>
      </c>
      <c r="H253" s="30">
        <v>0.73429530667364629</v>
      </c>
      <c r="I253" s="30">
        <v>0.94544889173283775</v>
      </c>
      <c r="J253" s="30">
        <v>0.86927539346116678</v>
      </c>
      <c r="K253" s="30">
        <v>0.74832896830976336</v>
      </c>
      <c r="L253" s="30">
        <v>0.80125971271687402</v>
      </c>
      <c r="M253" s="30">
        <v>0.73042644779521648</v>
      </c>
      <c r="N253" s="30">
        <v>0.75072900020420907</v>
      </c>
      <c r="O253" s="30">
        <v>0.75372180051282944</v>
      </c>
      <c r="P253" s="30">
        <v>0.76664925827700892</v>
      </c>
      <c r="Q253" s="30">
        <v>0.80583714067694401</v>
      </c>
      <c r="R253" s="30">
        <v>0.73699170539009229</v>
      </c>
      <c r="S253" s="30">
        <v>0.67688137722692865</v>
      </c>
      <c r="T253" s="30">
        <v>0.69567832942573204</v>
      </c>
      <c r="U253" s="30">
        <v>0.74365614524819623</v>
      </c>
      <c r="V253" s="30">
        <v>0.81562286898189285</v>
      </c>
      <c r="W253" s="30">
        <v>0.80431610889680982</v>
      </c>
      <c r="X253" s="30">
        <v>0.78958651427740323</v>
      </c>
      <c r="Y253" s="30">
        <v>0.77034840186347431</v>
      </c>
      <c r="Z253" s="30">
        <v>0.72839741858979667</v>
      </c>
      <c r="AA253" s="30">
        <v>0.6958681923500798</v>
      </c>
      <c r="AB253" s="30">
        <v>0.65188861509439211</v>
      </c>
      <c r="AC253" s="30">
        <v>0.61395565750109504</v>
      </c>
      <c r="AD253" s="30">
        <v>0.57563593834791038</v>
      </c>
      <c r="AE253" s="30">
        <v>0.53695582586573309</v>
      </c>
      <c r="AF253" s="30">
        <v>0.49421163236999821</v>
      </c>
      <c r="AG253" s="30">
        <v>0.43005188639068415</v>
      </c>
      <c r="AH253" s="28">
        <v>-5.4635576943994235E-2</v>
      </c>
      <c r="AI253" s="28">
        <v>-0.3216005614945896</v>
      </c>
      <c r="AJ253" s="45">
        <v>-6.9921387310915859E-3</v>
      </c>
      <c r="AK253" s="45">
        <v>-4.9493941988627888E-2</v>
      </c>
      <c r="AL253" s="97"/>
      <c r="AM253" s="97"/>
      <c r="AN253" s="97"/>
      <c r="AO253" s="97"/>
    </row>
    <row r="254" spans="1:41" s="99" customFormat="1" ht="13.5" thickBot="1">
      <c r="A254" s="107" t="str">
        <f t="shared" si="13"/>
        <v>Biofuels_…based on maize</v>
      </c>
      <c r="B254" s="2" t="s">
        <v>112</v>
      </c>
      <c r="C254" s="30">
        <v>8.0956391939442152E-2</v>
      </c>
      <c r="D254" s="30">
        <v>0.11091973086022909</v>
      </c>
      <c r="E254" s="30">
        <v>0.17223733805275321</v>
      </c>
      <c r="F254" s="30">
        <v>0.41533536689686235</v>
      </c>
      <c r="G254" s="30">
        <v>0.57614724326711819</v>
      </c>
      <c r="H254" s="30">
        <v>0.66340680468559332</v>
      </c>
      <c r="I254" s="30">
        <v>0.72482764102158737</v>
      </c>
      <c r="J254" s="30">
        <v>0.8646587891587969</v>
      </c>
      <c r="K254" s="30">
        <v>0.98774863561806037</v>
      </c>
      <c r="L254" s="30">
        <v>1.0736620742896894</v>
      </c>
      <c r="M254" s="30">
        <v>0.9281541060615911</v>
      </c>
      <c r="N254" s="30">
        <v>1.0325343060123808</v>
      </c>
      <c r="O254" s="30">
        <v>1.1266860846094515</v>
      </c>
      <c r="P254" s="30">
        <v>1.1492912628947913</v>
      </c>
      <c r="Q254" s="30">
        <v>1.2932635703805782</v>
      </c>
      <c r="R254" s="30">
        <v>1.3752129504537629</v>
      </c>
      <c r="S254" s="30">
        <v>1.3974325207265623</v>
      </c>
      <c r="T254" s="30">
        <v>1.51731714721783</v>
      </c>
      <c r="U254" s="30">
        <v>1.376009748774643</v>
      </c>
      <c r="V254" s="30">
        <v>1.2947000818015959</v>
      </c>
      <c r="W254" s="30">
        <v>1.2757192460766067</v>
      </c>
      <c r="X254" s="30">
        <v>1.2481558852779278</v>
      </c>
      <c r="Y254" s="30">
        <v>1.2144017680383246</v>
      </c>
      <c r="Z254" s="30">
        <v>1.1456505375599573</v>
      </c>
      <c r="AA254" s="30">
        <v>1.0926124435249136</v>
      </c>
      <c r="AB254" s="30">
        <v>1.0227851929944638</v>
      </c>
      <c r="AC254" s="30">
        <v>0.96288686269429014</v>
      </c>
      <c r="AD254" s="30">
        <v>0.90267075918776196</v>
      </c>
      <c r="AE254" s="30">
        <v>0.84201772218088922</v>
      </c>
      <c r="AF254" s="30">
        <v>0.77495689531770728</v>
      </c>
      <c r="AG254" s="30">
        <v>0.67428107070637799</v>
      </c>
      <c r="AH254" s="28">
        <v>0.42065249290917406</v>
      </c>
      <c r="AI254" s="28">
        <v>-0.72172792189164481</v>
      </c>
      <c r="AJ254" s="45">
        <v>3.6507582147501834E-2</v>
      </c>
      <c r="AK254" s="45">
        <v>-6.4015984582574958E-2</v>
      </c>
      <c r="AL254" s="97"/>
      <c r="AM254" s="97"/>
      <c r="AN254" s="97"/>
      <c r="AO254" s="97"/>
    </row>
    <row r="255" spans="1:41" s="99" customFormat="1" ht="13.5" thickBot="1">
      <c r="A255" s="107" t="str">
        <f t="shared" si="13"/>
        <v>Biofuels_…based on other cereals</v>
      </c>
      <c r="B255" s="2" t="s">
        <v>31</v>
      </c>
      <c r="C255" s="30">
        <v>0.14926334763834642</v>
      </c>
      <c r="D255" s="30">
        <v>0.20450825377354737</v>
      </c>
      <c r="E255" s="30">
        <v>0.1357957291307311</v>
      </c>
      <c r="F255" s="30">
        <v>0.12703913210955164</v>
      </c>
      <c r="G255" s="30">
        <v>0.1892398525092796</v>
      </c>
      <c r="H255" s="30">
        <v>0.24350045217437111</v>
      </c>
      <c r="I255" s="30">
        <v>0.26259649103517729</v>
      </c>
      <c r="J255" s="30">
        <v>0.14892372079075572</v>
      </c>
      <c r="K255" s="30">
        <v>0.15564315416905156</v>
      </c>
      <c r="L255" s="30">
        <v>0.15969216398225808</v>
      </c>
      <c r="M255" s="30">
        <v>0.14839992765651974</v>
      </c>
      <c r="N255" s="30">
        <v>0.18269266254236685</v>
      </c>
      <c r="O255" s="30">
        <v>0.19663712061002042</v>
      </c>
      <c r="P255" s="30">
        <v>0.17822624581014254</v>
      </c>
      <c r="Q255" s="30">
        <v>0.18252436059624644</v>
      </c>
      <c r="R255" s="30">
        <v>0.21061077121260788</v>
      </c>
      <c r="S255" s="30">
        <v>0.21630845085705594</v>
      </c>
      <c r="T255" s="30">
        <v>0.23307251561783068</v>
      </c>
      <c r="U255" s="30">
        <v>0.21461904526567974</v>
      </c>
      <c r="V255" s="30">
        <v>0.22077020204973014</v>
      </c>
      <c r="W255" s="30">
        <v>0.21759878470003413</v>
      </c>
      <c r="X255" s="30">
        <v>0.21299626571879199</v>
      </c>
      <c r="Y255" s="30">
        <v>0.20720852536841491</v>
      </c>
      <c r="Z255" s="30">
        <v>0.19532426751215262</v>
      </c>
      <c r="AA255" s="30">
        <v>0.18610357491594615</v>
      </c>
      <c r="AB255" s="30">
        <v>0.17405386899996655</v>
      </c>
      <c r="AC255" s="30">
        <v>0.16377963362839132</v>
      </c>
      <c r="AD255" s="30">
        <v>0.15350680763951607</v>
      </c>
      <c r="AE255" s="30">
        <v>0.14318322568922862</v>
      </c>
      <c r="AF255" s="30">
        <v>0.1317715232964034</v>
      </c>
      <c r="AG255" s="30">
        <v>0.11464515329108672</v>
      </c>
      <c r="AH255" s="28">
        <v>6.8067574663725067E-2</v>
      </c>
      <c r="AI255" s="28">
        <v>-0.10817543435332679</v>
      </c>
      <c r="AJ255" s="45">
        <v>3.7126234858451145E-2</v>
      </c>
      <c r="AK255" s="45">
        <v>-5.8622809273263576E-2</v>
      </c>
      <c r="AL255" s="97"/>
      <c r="AM255" s="97"/>
      <c r="AN255" s="97"/>
      <c r="AO255" s="97"/>
    </row>
    <row r="256" spans="1:41" s="99" customFormat="1" ht="13.5" thickBot="1">
      <c r="A256" s="107" t="str">
        <f t="shared" si="13"/>
        <v>Biofuels_…based on sugar beet and molasses</v>
      </c>
      <c r="B256" s="2" t="s">
        <v>108</v>
      </c>
      <c r="C256" s="30">
        <v>0.39255599890327458</v>
      </c>
      <c r="D256" s="30">
        <v>0.42162245986588348</v>
      </c>
      <c r="E256" s="30">
        <v>0.59717419388709303</v>
      </c>
      <c r="F256" s="30">
        <v>0.64082060793861662</v>
      </c>
      <c r="G256" s="30">
        <v>0.5313554432478742</v>
      </c>
      <c r="H256" s="30">
        <v>0.63743523320679263</v>
      </c>
      <c r="I256" s="30">
        <v>0.82152829635024349</v>
      </c>
      <c r="J256" s="30">
        <v>0.88469817999426748</v>
      </c>
      <c r="K256" s="30">
        <v>0.84095550300945821</v>
      </c>
      <c r="L256" s="30">
        <v>0.87183715964459718</v>
      </c>
      <c r="M256" s="30">
        <v>0.88635117512181127</v>
      </c>
      <c r="N256" s="30">
        <v>0.71203191458870718</v>
      </c>
      <c r="O256" s="30">
        <v>0.75688533247348799</v>
      </c>
      <c r="P256" s="30">
        <v>0.69514860275150459</v>
      </c>
      <c r="Q256" s="30">
        <v>0.601158354829464</v>
      </c>
      <c r="R256" s="30">
        <v>0.5390681140728002</v>
      </c>
      <c r="S256" s="30">
        <v>0.51696976210948697</v>
      </c>
      <c r="T256" s="30">
        <v>0.5823907208369159</v>
      </c>
      <c r="U256" s="30">
        <v>0.55327118479507009</v>
      </c>
      <c r="V256" s="30">
        <v>0.55327118479507009</v>
      </c>
      <c r="W256" s="30">
        <v>0.54461117595708775</v>
      </c>
      <c r="X256" s="30">
        <v>0.53423139311622436</v>
      </c>
      <c r="Y256" s="30">
        <v>0.52036804402028514</v>
      </c>
      <c r="Z256" s="30">
        <v>0.49109720729987055</v>
      </c>
      <c r="AA256" s="30">
        <v>0.46843599887327469</v>
      </c>
      <c r="AB256" s="30">
        <v>0.43826969115416997</v>
      </c>
      <c r="AC256" s="30">
        <v>0.41249843997035235</v>
      </c>
      <c r="AD256" s="30">
        <v>0.38662470773067681</v>
      </c>
      <c r="AE256" s="30">
        <v>0.3605026243487629</v>
      </c>
      <c r="AF256" s="30">
        <v>0.33168847279562763</v>
      </c>
      <c r="AG256" s="30">
        <v>0.28853608656225849</v>
      </c>
      <c r="AH256" s="28">
        <v>-0.30285258407375559</v>
      </c>
      <c r="AI256" s="28">
        <v>-0.27444161024676017</v>
      </c>
      <c r="AJ256" s="45">
        <v>-4.2131609265294113E-2</v>
      </c>
      <c r="AK256" s="45">
        <v>-5.8956055775783889E-2</v>
      </c>
      <c r="AL256" s="97"/>
      <c r="AM256" s="97"/>
      <c r="AN256" s="97"/>
      <c r="AO256" s="97"/>
    </row>
    <row r="257" spans="1:41" s="99" customFormat="1" ht="13.5" thickBot="1">
      <c r="A257" s="107" t="str">
        <f t="shared" si="13"/>
        <v>Biofuels_…advanced</v>
      </c>
      <c r="B257" s="2" t="s">
        <v>110</v>
      </c>
      <c r="C257" s="30">
        <v>0.18460643234702423</v>
      </c>
      <c r="D257" s="30">
        <v>0.16520746271539838</v>
      </c>
      <c r="E257" s="30">
        <v>0.16834528831134057</v>
      </c>
      <c r="F257" s="30">
        <v>0.12061708225852678</v>
      </c>
      <c r="G257" s="30">
        <v>0.12689183143914207</v>
      </c>
      <c r="H257" s="30">
        <v>0.12983294694501768</v>
      </c>
      <c r="I257" s="30">
        <v>9.5114261100737479E-2</v>
      </c>
      <c r="J257" s="30">
        <v>7.364224929843971E-2</v>
      </c>
      <c r="K257" s="30">
        <v>5.7054740320516321E-2</v>
      </c>
      <c r="L257" s="30">
        <v>0.10321089524981246</v>
      </c>
      <c r="M257" s="30">
        <v>0.107371246304513</v>
      </c>
      <c r="N257" s="30">
        <v>8.8586614641019898E-2</v>
      </c>
      <c r="O257" s="30">
        <v>9.2787106501130173E-2</v>
      </c>
      <c r="P257" s="30">
        <v>7.530779071874466E-2</v>
      </c>
      <c r="Q257" s="30">
        <v>0.1222945299044375</v>
      </c>
      <c r="R257" s="30">
        <v>0.12537727412042537</v>
      </c>
      <c r="S257" s="30">
        <v>0.16020594544927855</v>
      </c>
      <c r="T257" s="30">
        <v>0.15116979006055284</v>
      </c>
      <c r="U257" s="30">
        <v>0.17231812405017236</v>
      </c>
      <c r="V257" s="30">
        <v>0.21093624821071116</v>
      </c>
      <c r="W257" s="30">
        <v>0.21093624821071116</v>
      </c>
      <c r="X257" s="30">
        <v>0.2317824481428965</v>
      </c>
      <c r="Y257" s="30">
        <v>0.26617933078163108</v>
      </c>
      <c r="Z257" s="30">
        <v>0.30219862712114182</v>
      </c>
      <c r="AA257" s="30">
        <v>0.31383738545965117</v>
      </c>
      <c r="AB257" s="30">
        <v>0.31928584908071372</v>
      </c>
      <c r="AC257" s="30">
        <v>0.30039284245641323</v>
      </c>
      <c r="AD257" s="30">
        <v>0.28166491670792504</v>
      </c>
      <c r="AE257" s="30">
        <v>0.26290841195098968</v>
      </c>
      <c r="AF257" s="30">
        <v>0.24202991497849671</v>
      </c>
      <c r="AG257" s="30">
        <v>0.21067976709887706</v>
      </c>
      <c r="AH257" s="28">
        <v>0.10017209248422261</v>
      </c>
      <c r="AI257" s="28">
        <v>3.2538379658398286E-2</v>
      </c>
      <c r="AJ257" s="45">
        <v>8.6135784178272848E-2</v>
      </c>
      <c r="AK257" s="45">
        <v>1.5367958528518688E-2</v>
      </c>
      <c r="AL257" s="97"/>
      <c r="AM257" s="97"/>
      <c r="AN257" s="97"/>
      <c r="AO257" s="97"/>
    </row>
    <row r="258" spans="1:41" ht="13.5" thickBot="1">
      <c r="A258" s="107" t="str">
        <f t="shared" si="13"/>
        <v>Biofuels_Biodiesel</v>
      </c>
      <c r="B258" s="2" t="s">
        <v>14</v>
      </c>
      <c r="C258" s="30">
        <v>2.3986208639467304</v>
      </c>
      <c r="D258" s="30">
        <v>3.4369575062111148</v>
      </c>
      <c r="E258" s="30">
        <v>5.095247979123287</v>
      </c>
      <c r="F258" s="30">
        <v>6.2341681926641739</v>
      </c>
      <c r="G258" s="30">
        <v>7.6717022433175686</v>
      </c>
      <c r="H258" s="30">
        <v>8.60791095910146</v>
      </c>
      <c r="I258" s="30">
        <v>8.466599231576204</v>
      </c>
      <c r="J258" s="30">
        <v>9.282241814457171</v>
      </c>
      <c r="K258" s="30">
        <v>9.7619583962261505</v>
      </c>
      <c r="L258" s="30">
        <v>10.849810176301649</v>
      </c>
      <c r="M258" s="30">
        <v>10.790643212472666</v>
      </c>
      <c r="N258" s="30">
        <v>10.34739411593449</v>
      </c>
      <c r="O258" s="30">
        <v>11.51291535789062</v>
      </c>
      <c r="P258" s="30">
        <v>11.976477607404608</v>
      </c>
      <c r="Q258" s="30">
        <v>12.477052253398615</v>
      </c>
      <c r="R258" s="30">
        <v>13.233413799299335</v>
      </c>
      <c r="S258" s="30">
        <v>13.602901596855466</v>
      </c>
      <c r="T258" s="30">
        <v>15.90879034422181</v>
      </c>
      <c r="U258" s="30">
        <v>14.989060552262064</v>
      </c>
      <c r="V258" s="30">
        <v>14.793978690684797</v>
      </c>
      <c r="W258" s="30">
        <v>14.622933677636221</v>
      </c>
      <c r="X258" s="30">
        <v>14.455783039994762</v>
      </c>
      <c r="Y258" s="30">
        <v>14.304054220687874</v>
      </c>
      <c r="Z258" s="30">
        <v>14.115718949111576</v>
      </c>
      <c r="AA258" s="30">
        <v>13.693847535716642</v>
      </c>
      <c r="AB258" s="30">
        <v>13.2093258696429</v>
      </c>
      <c r="AC258" s="30">
        <v>12.473271356828786</v>
      </c>
      <c r="AD258" s="30">
        <v>11.772633508094497</v>
      </c>
      <c r="AE258" s="30">
        <v>11.089812159043722</v>
      </c>
      <c r="AF258" s="30">
        <v>10.407632119394144</v>
      </c>
      <c r="AG258" s="30">
        <v>9.7048273202869435</v>
      </c>
      <c r="AH258" s="28">
        <v>5.2659397333945659</v>
      </c>
      <c r="AI258" s="28">
        <v>-5.525782542102613</v>
      </c>
      <c r="AJ258" s="45">
        <v>4.3338988278162134E-2</v>
      </c>
      <c r="AK258" s="45">
        <v>-4.0143277709013714E-2</v>
      </c>
    </row>
    <row r="259" spans="1:41" s="99" customFormat="1" ht="13.5" thickBot="1">
      <c r="A259" s="107" t="str">
        <f t="shared" si="13"/>
        <v>Biofuels_…based on rape oils</v>
      </c>
      <c r="B259" s="2" t="s">
        <v>114</v>
      </c>
      <c r="C259" s="30">
        <v>1.4534060501322232</v>
      </c>
      <c r="D259" s="30">
        <v>2.1089014182874553</v>
      </c>
      <c r="E259" s="30">
        <v>2.9905716610844877</v>
      </c>
      <c r="F259" s="30">
        <v>3.7234425398512285</v>
      </c>
      <c r="G259" s="30">
        <v>4.5601091723267624</v>
      </c>
      <c r="H259" s="30">
        <v>5.1919674444352841</v>
      </c>
      <c r="I259" s="30">
        <v>5.0640534389978855</v>
      </c>
      <c r="J259" s="30">
        <v>5.2856881574223209</v>
      </c>
      <c r="K259" s="30">
        <v>5.3152604798629683</v>
      </c>
      <c r="L259" s="30">
        <v>5.8194494329947615</v>
      </c>
      <c r="M259" s="30">
        <v>5.6169532866402392</v>
      </c>
      <c r="N259" s="30">
        <v>5.2008195165473525</v>
      </c>
      <c r="O259" s="30">
        <v>5.7948780201370127</v>
      </c>
      <c r="P259" s="30">
        <v>5.607927199439521</v>
      </c>
      <c r="Q259" s="30">
        <v>5.5126420883342533</v>
      </c>
      <c r="R259" s="30">
        <v>5.8048124881753331</v>
      </c>
      <c r="S259" s="30">
        <v>5.0175588747926838</v>
      </c>
      <c r="T259" s="30">
        <v>6.6451994598362871</v>
      </c>
      <c r="U259" s="30">
        <v>5.6835389399579279</v>
      </c>
      <c r="V259" s="30">
        <v>5.581066722621518</v>
      </c>
      <c r="W259" s="30">
        <v>5.4439156575341698</v>
      </c>
      <c r="X259" s="30">
        <v>5.3147160557421111</v>
      </c>
      <c r="Y259" s="30">
        <v>5.153692102219285</v>
      </c>
      <c r="Z259" s="30">
        <v>4.9971334965619096</v>
      </c>
      <c r="AA259" s="30">
        <v>4.8392948931368656</v>
      </c>
      <c r="AB259" s="30">
        <v>4.6839399615317552</v>
      </c>
      <c r="AC259" s="30">
        <v>4.5352945187525568</v>
      </c>
      <c r="AD259" s="30">
        <v>4.3868094920051384</v>
      </c>
      <c r="AE259" s="30">
        <v>4.2383428430371941</v>
      </c>
      <c r="AF259" s="30">
        <v>4.0906255394914988</v>
      </c>
      <c r="AG259" s="30">
        <v>3.9429430201602553</v>
      </c>
      <c r="AH259" s="28">
        <v>0.4964690173785602</v>
      </c>
      <c r="AI259" s="28">
        <v>-2.0269920206449887</v>
      </c>
      <c r="AJ259" s="45">
        <v>8.7202001809185952E-3</v>
      </c>
      <c r="AK259" s="45">
        <v>-3.700771302814132E-2</v>
      </c>
      <c r="AL259" s="97"/>
      <c r="AM259" s="97"/>
      <c r="AN259" s="97"/>
      <c r="AO259" s="97"/>
    </row>
    <row r="260" spans="1:41" s="99" customFormat="1" ht="13.5" thickBot="1">
      <c r="A260" s="107" t="str">
        <f t="shared" si="13"/>
        <v>Biofuels_…based on palm oils</v>
      </c>
      <c r="B260" s="2" t="s">
        <v>115</v>
      </c>
      <c r="C260" s="30">
        <v>0.73635689999999987</v>
      </c>
      <c r="D260" s="30">
        <v>1.004276588346654</v>
      </c>
      <c r="E260" s="30">
        <v>1.4297025455906698</v>
      </c>
      <c r="F260" s="30">
        <v>1.7828199577137673</v>
      </c>
      <c r="G260" s="30">
        <v>2.1845705874685506</v>
      </c>
      <c r="H260" s="30">
        <v>2.4786992467730524</v>
      </c>
      <c r="I260" s="30">
        <v>2.2931745102884151</v>
      </c>
      <c r="J260" s="30">
        <v>2.3088198687673502</v>
      </c>
      <c r="K260" s="30">
        <v>2.459733890884126</v>
      </c>
      <c r="L260" s="30">
        <v>2.8155592168212098</v>
      </c>
      <c r="M260" s="30">
        <v>2.6475024453285134</v>
      </c>
      <c r="N260" s="30">
        <v>2.4706002200000001</v>
      </c>
      <c r="O260" s="30">
        <v>2.836078413580998</v>
      </c>
      <c r="P260" s="30">
        <v>2.9711905162431584</v>
      </c>
      <c r="Q260" s="30">
        <v>2.7831040412725709</v>
      </c>
      <c r="R260" s="30">
        <v>2.9053482930052197</v>
      </c>
      <c r="S260" s="30">
        <v>2.929060300475447</v>
      </c>
      <c r="T260" s="30">
        <v>3.1855977712896926</v>
      </c>
      <c r="U260" s="30">
        <v>2.9015704300460068</v>
      </c>
      <c r="V260" s="30">
        <v>2.48292514139776</v>
      </c>
      <c r="W260" s="30">
        <v>1.990841684186303</v>
      </c>
      <c r="X260" s="30">
        <v>1.5982202994378201</v>
      </c>
      <c r="Y260" s="30">
        <v>1.2768427020057274</v>
      </c>
      <c r="Z260" s="30">
        <v>1.0202420739501614</v>
      </c>
      <c r="AA260" s="30">
        <v>0.81492209726275988</v>
      </c>
      <c r="AB260" s="30">
        <v>0.65102370629861883</v>
      </c>
      <c r="AC260" s="30">
        <v>0.5207140934532829</v>
      </c>
      <c r="AD260" s="30">
        <v>0.41654428765933904</v>
      </c>
      <c r="AE260" s="30">
        <v>0.33323366556885953</v>
      </c>
      <c r="AF260" s="30">
        <v>0.26665102726834561</v>
      </c>
      <c r="AG260" s="30">
        <v>0.21339041680122187</v>
      </c>
      <c r="AH260" s="28">
        <v>0.3286601220869243</v>
      </c>
      <c r="AI260" s="28">
        <v>-2.6433073641099312</v>
      </c>
      <c r="AJ260" s="45">
        <v>1.2297293781230394E-2</v>
      </c>
      <c r="AK260" s="45">
        <v>-0.21009712921721913</v>
      </c>
      <c r="AL260" s="97"/>
      <c r="AM260" s="97"/>
      <c r="AN260" s="97"/>
      <c r="AO260" s="97"/>
    </row>
    <row r="261" spans="1:41" s="99" customFormat="1" ht="13.5" thickBot="1">
      <c r="A261" s="107" t="str">
        <f t="shared" si="13"/>
        <v>Biofuels_…based on other vegetable oils</v>
      </c>
      <c r="B261" s="2" t="s">
        <v>113</v>
      </c>
      <c r="C261" s="30">
        <v>0.20885791381450736</v>
      </c>
      <c r="D261" s="30">
        <v>0.29711306429406903</v>
      </c>
      <c r="E261" s="30">
        <v>0.42140644492692397</v>
      </c>
      <c r="F261" s="30">
        <v>0.52457877734008151</v>
      </c>
      <c r="G261" s="30">
        <v>0.64188987550441179</v>
      </c>
      <c r="H261" s="30">
        <v>0.72848845479007895</v>
      </c>
      <c r="I261" s="30">
        <v>0.7105407543924136</v>
      </c>
      <c r="J261" s="30">
        <v>0.74163847125616722</v>
      </c>
      <c r="K261" s="30">
        <v>0.74578778376822252</v>
      </c>
      <c r="L261" s="30">
        <v>0.816530875923555</v>
      </c>
      <c r="M261" s="30">
        <v>0.78811850501839986</v>
      </c>
      <c r="N261" s="30">
        <v>0.72973049499999942</v>
      </c>
      <c r="O261" s="30">
        <v>0.81308324440885404</v>
      </c>
      <c r="P261" s="30">
        <v>0.78685204863400149</v>
      </c>
      <c r="Q261" s="30">
        <v>0.77348253041254966</v>
      </c>
      <c r="R261" s="30">
        <v>0.73486227766486101</v>
      </c>
      <c r="S261" s="30">
        <v>0.70401707072212405</v>
      </c>
      <c r="T261" s="30">
        <v>1.0203776899682504</v>
      </c>
      <c r="U261" s="30">
        <v>0.94732206696205024</v>
      </c>
      <c r="V261" s="30">
        <v>0.94637017374615573</v>
      </c>
      <c r="W261" s="30">
        <v>0.99818675477065311</v>
      </c>
      <c r="X261" s="30">
        <v>1.0540169811762403</v>
      </c>
      <c r="Y261" s="30">
        <v>1.0998850396179518</v>
      </c>
      <c r="Z261" s="30">
        <v>1.1467954254937902</v>
      </c>
      <c r="AA261" s="30">
        <v>1.1907593062809074</v>
      </c>
      <c r="AB261" s="30">
        <v>1.2358906316469485</v>
      </c>
      <c r="AC261" s="30">
        <v>1.2837676519305312</v>
      </c>
      <c r="AD261" s="30">
        <v>1.3323240488435215</v>
      </c>
      <c r="AE261" s="30">
        <v>1.386892750546497</v>
      </c>
      <c r="AF261" s="30">
        <v>1.4429922884675359</v>
      </c>
      <c r="AG261" s="30">
        <v>1.5008517951554459</v>
      </c>
      <c r="AH261" s="28">
        <v>0.20337093324283728</v>
      </c>
      <c r="AI261" s="28">
        <v>0.52949515159662708</v>
      </c>
      <c r="AJ261" s="45">
        <v>2.3770373596110943E-2</v>
      </c>
      <c r="AK261" s="45">
        <v>4.0346713293512471E-2</v>
      </c>
      <c r="AL261" s="97"/>
      <c r="AM261" s="97"/>
      <c r="AN261" s="97"/>
      <c r="AO261" s="97"/>
    </row>
    <row r="262" spans="1:41" s="99" customFormat="1" ht="13.5" thickBot="1">
      <c r="A262" s="107" t="str">
        <f t="shared" si="13"/>
        <v>Biofuels_...based on waste oils</v>
      </c>
      <c r="B262" s="2" t="s">
        <v>23</v>
      </c>
      <c r="C262" s="30">
        <v>5.5187049895386753E-2</v>
      </c>
      <c r="D262" s="30">
        <v>2.6666435282936336E-2</v>
      </c>
      <c r="E262" s="30">
        <v>0.25356732752120448</v>
      </c>
      <c r="F262" s="30">
        <v>0.2031199501481239</v>
      </c>
      <c r="G262" s="30">
        <v>0.28281487784611614</v>
      </c>
      <c r="H262" s="30">
        <v>0.19779717751872999</v>
      </c>
      <c r="I262" s="30">
        <v>0.37383764984854889</v>
      </c>
      <c r="J262" s="30">
        <v>0.84805308640928434</v>
      </c>
      <c r="K262" s="30">
        <v>1.0853588177555304</v>
      </c>
      <c r="L262" s="30">
        <v>0.91846474278519552</v>
      </c>
      <c r="M262" s="30">
        <v>1.1724929483087303</v>
      </c>
      <c r="N262" s="30">
        <v>1.5550444177477611</v>
      </c>
      <c r="O262" s="30">
        <v>1.69406232509354</v>
      </c>
      <c r="P262" s="30">
        <v>2.3036118829778869</v>
      </c>
      <c r="Q262" s="30">
        <v>2.7737366582002068</v>
      </c>
      <c r="R262" s="30">
        <v>3.0430606828116424</v>
      </c>
      <c r="S262" s="30">
        <v>3.525631703015434</v>
      </c>
      <c r="T262" s="30">
        <v>3.5999533633392731</v>
      </c>
      <c r="U262" s="30">
        <v>3.6115562948133535</v>
      </c>
      <c r="V262" s="30">
        <v>3.6262731365031695</v>
      </c>
      <c r="W262" s="30">
        <v>3.6562853253761882</v>
      </c>
      <c r="X262" s="30">
        <v>3.7561284351427386</v>
      </c>
      <c r="Y262" s="30">
        <v>3.8382065431045818</v>
      </c>
      <c r="Z262" s="30">
        <v>3.9015223755391126</v>
      </c>
      <c r="AA262" s="30">
        <v>3.9437347947328987</v>
      </c>
      <c r="AB262" s="30">
        <v>3.9577315041677252</v>
      </c>
      <c r="AC262" s="30">
        <v>3.6490854872757619</v>
      </c>
      <c r="AD262" s="30">
        <v>3.3468387717619339</v>
      </c>
      <c r="AE262" s="30">
        <v>3.0406198576483603</v>
      </c>
      <c r="AF262" s="30">
        <v>2.7244081192446061</v>
      </c>
      <c r="AG262" s="30">
        <v>2.3870289962424374</v>
      </c>
      <c r="AH262" s="28">
        <v>2.6619687159019287</v>
      </c>
      <c r="AI262" s="28">
        <v>-1.225565268642828</v>
      </c>
      <c r="AJ262" s="45">
        <v>0.14282825858332715</v>
      </c>
      <c r="AK262" s="45">
        <v>-3.6969893812813681E-2</v>
      </c>
      <c r="AL262" s="97"/>
      <c r="AM262" s="97"/>
      <c r="AN262" s="97"/>
      <c r="AO262" s="97"/>
    </row>
    <row r="263" spans="1:41" s="99" customFormat="1" ht="13.5" thickBot="1">
      <c r="A263" s="107" t="str">
        <f t="shared" si="13"/>
        <v>Biofuels_...other advanced</v>
      </c>
      <c r="B263" s="2" t="s">
        <v>111</v>
      </c>
      <c r="C263" s="30">
        <v>3.0575500437545556E-3</v>
      </c>
      <c r="D263" s="30">
        <v>4.3811298948710064E-3</v>
      </c>
      <c r="E263" s="30">
        <v>6.4949721382289707E-3</v>
      </c>
      <c r="F263" s="30">
        <v>2.0696761097234231E-4</v>
      </c>
      <c r="G263" s="30">
        <v>2.3177301717267822E-3</v>
      </c>
      <c r="H263" s="30">
        <v>1.0958635584314419E-2</v>
      </c>
      <c r="I263" s="30">
        <v>2.4992878048940671E-2</v>
      </c>
      <c r="J263" s="30">
        <v>9.8042230602049293E-2</v>
      </c>
      <c r="K263" s="30">
        <v>0.15581742395530243</v>
      </c>
      <c r="L263" s="30">
        <v>0.47980590777692572</v>
      </c>
      <c r="M263" s="30">
        <v>0.56557602717678479</v>
      </c>
      <c r="N263" s="30">
        <v>0.39119946663937777</v>
      </c>
      <c r="O263" s="30">
        <v>0.37481335467021515</v>
      </c>
      <c r="P263" s="30">
        <v>0.30689596011004111</v>
      </c>
      <c r="Q263" s="30">
        <v>0.63408693517903514</v>
      </c>
      <c r="R263" s="30">
        <v>0.74533005764227656</v>
      </c>
      <c r="S263" s="30">
        <v>1.4266336478497756</v>
      </c>
      <c r="T263" s="30">
        <v>1.4576620597883045</v>
      </c>
      <c r="U263" s="30">
        <v>1.8450728204827274</v>
      </c>
      <c r="V263" s="30">
        <v>2.1573435164161916</v>
      </c>
      <c r="W263" s="30">
        <v>2.5337042557689036</v>
      </c>
      <c r="X263" s="30">
        <v>2.7327012684958478</v>
      </c>
      <c r="Y263" s="30">
        <v>2.9354278337403303</v>
      </c>
      <c r="Z263" s="30">
        <v>3.0500255775666001</v>
      </c>
      <c r="AA263" s="30">
        <v>2.9051364443032091</v>
      </c>
      <c r="AB263" s="30">
        <v>2.680740065997854</v>
      </c>
      <c r="AC263" s="30">
        <v>2.4844096054166518</v>
      </c>
      <c r="AD263" s="30">
        <v>2.2901169078245638</v>
      </c>
      <c r="AE263" s="30">
        <v>2.090723042242812</v>
      </c>
      <c r="AF263" s="30">
        <v>1.88295514492216</v>
      </c>
      <c r="AG263" s="30">
        <v>1.6606130919275828</v>
      </c>
      <c r="AH263" s="28">
        <v>1.5754709447843154</v>
      </c>
      <c r="AI263" s="28">
        <v>-0.15941304030149173</v>
      </c>
      <c r="AJ263" s="45">
        <v>0.2222782238633019</v>
      </c>
      <c r="AK263" s="45">
        <v>-8.2984662891566474E-3</v>
      </c>
      <c r="AL263" s="97"/>
      <c r="AM263" s="97"/>
      <c r="AN263" s="97"/>
      <c r="AO263" s="97"/>
    </row>
    <row r="264" spans="1:41" ht="13.5" thickBot="1">
      <c r="A264" s="107" t="str">
        <f t="shared" si="13"/>
        <v>Biofuels_Net trade</v>
      </c>
      <c r="B264" s="118" t="s">
        <v>16</v>
      </c>
      <c r="C264" s="144">
        <v>-0.38656827878099037</v>
      </c>
      <c r="D264" s="144">
        <v>-0.53164163007535603</v>
      </c>
      <c r="E264" s="144">
        <v>-1.1968366009334204</v>
      </c>
      <c r="F264" s="144">
        <v>-1.7776739821464482</v>
      </c>
      <c r="G264" s="144">
        <v>-1.5626687870503728</v>
      </c>
      <c r="H264" s="144">
        <v>-1.2110696823047438</v>
      </c>
      <c r="I264" s="144">
        <v>-2.0394913359805815</v>
      </c>
      <c r="J264" s="144">
        <v>-2.217205143059616</v>
      </c>
      <c r="K264" s="144">
        <v>-0.39330982458488606</v>
      </c>
      <c r="L264" s="144">
        <v>-0.1959178625757142</v>
      </c>
      <c r="M264" s="144">
        <v>-0.20340278641181819</v>
      </c>
      <c r="N264" s="144">
        <v>-0.30257517972771575</v>
      </c>
      <c r="O264" s="144">
        <v>-0.79837643216038523</v>
      </c>
      <c r="P264" s="144">
        <v>-2.2916587546539597</v>
      </c>
      <c r="Q264" s="144">
        <v>-2.069346363875991</v>
      </c>
      <c r="R264" s="144">
        <v>-2.0223369785364476</v>
      </c>
      <c r="S264" s="144">
        <v>-2.2354956944117226</v>
      </c>
      <c r="T264" s="144">
        <v>-2.7218911588101413</v>
      </c>
      <c r="U264" s="144">
        <v>-1.6537203213785829</v>
      </c>
      <c r="V264" s="144">
        <v>-1.5414227304145884</v>
      </c>
      <c r="W264" s="144">
        <v>-1.4570484583367578</v>
      </c>
      <c r="X264" s="144">
        <v>-1.3329472253992993</v>
      </c>
      <c r="Y264" s="144">
        <v>-1.3230210659019521</v>
      </c>
      <c r="Z264" s="144">
        <v>-1.3125017925715836</v>
      </c>
      <c r="AA264" s="144">
        <v>-1.2969242149078102</v>
      </c>
      <c r="AB264" s="144">
        <v>-1.2801290348757139</v>
      </c>
      <c r="AC264" s="144">
        <v>-1.2396095031099317</v>
      </c>
      <c r="AD264" s="144">
        <v>-1.1973353470061157</v>
      </c>
      <c r="AE264" s="144">
        <v>-1.1510668201384497</v>
      </c>
      <c r="AF264" s="144">
        <v>-1.0997802386297821</v>
      </c>
      <c r="AG264" s="144">
        <v>-1.046365576146185</v>
      </c>
      <c r="AH264" s="141">
        <v>-1.0368671267943657</v>
      </c>
      <c r="AI264" s="141">
        <v>0.92597916072158593</v>
      </c>
      <c r="AJ264" s="152">
        <v>7.744458495367354E-2</v>
      </c>
      <c r="AK264" s="152">
        <v>-5.5998284646511243E-2</v>
      </c>
    </row>
    <row r="265" spans="1:41" ht="13.5" thickBot="1">
      <c r="A265" s="107" t="str">
        <f t="shared" si="13"/>
        <v>Biofuels_Ethanol imports</v>
      </c>
      <c r="B265" s="3" t="s">
        <v>45</v>
      </c>
      <c r="C265" s="39">
        <v>0.34614022002292927</v>
      </c>
      <c r="D265" s="39">
        <v>0.31781433501289774</v>
      </c>
      <c r="E265" s="39">
        <v>0.64040640386070513</v>
      </c>
      <c r="F265" s="39">
        <v>0.76492911653768991</v>
      </c>
      <c r="G265" s="39">
        <v>0.58456064764689009</v>
      </c>
      <c r="H265" s="39">
        <v>0.28502876892232731</v>
      </c>
      <c r="I265" s="39">
        <v>0.38988541650616221</v>
      </c>
      <c r="J265" s="39">
        <v>0.35379000697047858</v>
      </c>
      <c r="K265" s="39">
        <v>0.45498242283748919</v>
      </c>
      <c r="L265" s="39">
        <v>0.39638847737747213</v>
      </c>
      <c r="M265" s="39">
        <v>0.36152659456004582</v>
      </c>
      <c r="N265" s="39">
        <v>0.39880381285181998</v>
      </c>
      <c r="O265" s="39">
        <v>0.38605513237030659</v>
      </c>
      <c r="P265" s="39">
        <v>0.31143955916308391</v>
      </c>
      <c r="Q265" s="39">
        <v>0.48386892562912004</v>
      </c>
      <c r="R265" s="39">
        <v>0.66174179853826298</v>
      </c>
      <c r="S265" s="39">
        <v>0.48133949196044712</v>
      </c>
      <c r="T265" s="39">
        <v>0.88721956629120091</v>
      </c>
      <c r="U265" s="39">
        <v>0.90610767375465739</v>
      </c>
      <c r="V265" s="39">
        <v>0.75560451438922338</v>
      </c>
      <c r="W265" s="39">
        <v>0.74839708725559462</v>
      </c>
      <c r="X265" s="39">
        <v>0.72718252601706856</v>
      </c>
      <c r="Y265" s="39">
        <v>0.70802079013044794</v>
      </c>
      <c r="Z265" s="39">
        <v>0.68529869480598482</v>
      </c>
      <c r="AA265" s="39">
        <v>0.66003293847501321</v>
      </c>
      <c r="AB265" s="39">
        <v>0.63151042350872633</v>
      </c>
      <c r="AC265" s="39">
        <v>0.60069382710928398</v>
      </c>
      <c r="AD265" s="39">
        <v>0.56863144557772172</v>
      </c>
      <c r="AE265" s="39">
        <v>0.53559445013883733</v>
      </c>
      <c r="AF265" s="39">
        <v>0.50171506680351097</v>
      </c>
      <c r="AG265" s="39">
        <v>0.46689370938143515</v>
      </c>
      <c r="AH265" s="28">
        <v>0.44792361574988077</v>
      </c>
      <c r="AI265" s="28">
        <v>-0.38275020876359223</v>
      </c>
      <c r="AJ265" s="45">
        <v>7.7782970402530086E-2</v>
      </c>
      <c r="AK265" s="45">
        <v>-5.2973971726210323E-2</v>
      </c>
    </row>
    <row r="266" spans="1:41" ht="13.5" thickBot="1">
      <c r="A266" s="107" t="str">
        <f t="shared" si="13"/>
        <v>Biofuels_Ethanol exports</v>
      </c>
      <c r="B266" s="3" t="s">
        <v>46</v>
      </c>
      <c r="C266" s="39">
        <v>7.2918751338492405E-2</v>
      </c>
      <c r="D266" s="39">
        <v>7.9427285932932065E-2</v>
      </c>
      <c r="E266" s="39">
        <v>0.10529859096875896</v>
      </c>
      <c r="F266" s="39">
        <v>8.3520336466036127E-2</v>
      </c>
      <c r="G266" s="39">
        <v>0.10421641855546003</v>
      </c>
      <c r="H266" s="39">
        <v>0.17703525621954716</v>
      </c>
      <c r="I266" s="39">
        <v>0.18727211474347949</v>
      </c>
      <c r="J266" s="39">
        <v>0.20169543840928633</v>
      </c>
      <c r="K266" s="39">
        <v>0.28925008140441388</v>
      </c>
      <c r="L266" s="39">
        <v>0.27313959910002866</v>
      </c>
      <c r="M266" s="39">
        <v>0.34059049557179705</v>
      </c>
      <c r="N266" s="39">
        <v>0.34747994444539976</v>
      </c>
      <c r="O266" s="39">
        <v>0.37107485668386364</v>
      </c>
      <c r="P266" s="39">
        <v>0.37552908019203202</v>
      </c>
      <c r="Q266" s="39">
        <v>0.36586474532817426</v>
      </c>
      <c r="R266" s="39">
        <v>0.30150748900544566</v>
      </c>
      <c r="S266" s="39">
        <v>0.27749206959300654</v>
      </c>
      <c r="T266" s="39">
        <v>0.20886583712811693</v>
      </c>
      <c r="U266" s="39">
        <v>0.17419566151905991</v>
      </c>
      <c r="V266" s="39">
        <v>0.1412854750472915</v>
      </c>
      <c r="W266" s="39">
        <v>0.1835474905421724</v>
      </c>
      <c r="X266" s="39">
        <v>0.18210214981562051</v>
      </c>
      <c r="Y266" s="39">
        <v>0.17895097372963817</v>
      </c>
      <c r="Z266" s="39">
        <v>0.17504316676491527</v>
      </c>
      <c r="AA266" s="39">
        <v>0.17032072644841875</v>
      </c>
      <c r="AB266" s="39">
        <v>0.16501865211378838</v>
      </c>
      <c r="AC266" s="39">
        <v>0.15911747732171228</v>
      </c>
      <c r="AD266" s="39">
        <v>0.15258922446538176</v>
      </c>
      <c r="AE266" s="39">
        <v>0.145539204005248</v>
      </c>
      <c r="AF266" s="39">
        <v>0.13810159588081181</v>
      </c>
      <c r="AG266" s="39">
        <v>0.13045392384076027</v>
      </c>
      <c r="AH266" s="28">
        <v>-7.9912715073086837E-2</v>
      </c>
      <c r="AI266" s="28">
        <v>-4.4328400724062522E-2</v>
      </c>
      <c r="AJ266" s="45">
        <v>-3.6952512777707371E-2</v>
      </c>
      <c r="AK266" s="45">
        <v>-2.6242364875031177E-2</v>
      </c>
    </row>
    <row r="267" spans="1:41" ht="13.5" thickBot="1">
      <c r="A267" s="107" t="str">
        <f t="shared" si="13"/>
        <v>Biofuels_Biodiesel imports</v>
      </c>
      <c r="B267" s="3" t="s">
        <v>47</v>
      </c>
      <c r="C267" s="39">
        <v>0.26535563878475216</v>
      </c>
      <c r="D267" s="39">
        <v>0.48637410588134145</v>
      </c>
      <c r="E267" s="39">
        <v>0.9298630833480227</v>
      </c>
      <c r="F267" s="39">
        <v>1.4056688636299799</v>
      </c>
      <c r="G267" s="39">
        <v>1.5257665499945068</v>
      </c>
      <c r="H267" s="39">
        <v>1.6582221725139727</v>
      </c>
      <c r="I267" s="39">
        <v>2.3381034244340544</v>
      </c>
      <c r="J267" s="39">
        <v>2.3958724006830994</v>
      </c>
      <c r="K267" s="39">
        <v>0.93972905703640031</v>
      </c>
      <c r="L267" s="39">
        <v>0.79186594997253279</v>
      </c>
      <c r="M267" s="39">
        <v>0.8020110319623579</v>
      </c>
      <c r="N267" s="39">
        <v>0.94931805213289389</v>
      </c>
      <c r="O267" s="39">
        <v>1.5264440340752008</v>
      </c>
      <c r="P267" s="39">
        <v>3.489759607974718</v>
      </c>
      <c r="Q267" s="39">
        <v>3.6381206788654104</v>
      </c>
      <c r="R267" s="39">
        <v>3.1183424739162127</v>
      </c>
      <c r="S267" s="39">
        <v>2.8385729953440935</v>
      </c>
      <c r="T267" s="39">
        <v>2.7676717762675671</v>
      </c>
      <c r="U267" s="39">
        <v>2.1548173810243147</v>
      </c>
      <c r="V267" s="39">
        <v>1.9871971976149938</v>
      </c>
      <c r="W267" s="39">
        <v>1.9339795758311351</v>
      </c>
      <c r="X267" s="39">
        <v>1.8244823644667585</v>
      </c>
      <c r="Y267" s="39">
        <v>1.8058125987084099</v>
      </c>
      <c r="Z267" s="39">
        <v>1.7894722857303489</v>
      </c>
      <c r="AA267" s="39">
        <v>1.7709164475230257</v>
      </c>
      <c r="AB267" s="39">
        <v>1.7540576786775159</v>
      </c>
      <c r="AC267" s="39">
        <v>1.7086899244228162</v>
      </c>
      <c r="AD267" s="39">
        <v>1.6633674373466616</v>
      </c>
      <c r="AE267" s="39">
        <v>1.6160716609115804</v>
      </c>
      <c r="AF267" s="39">
        <v>1.5659271368648959</v>
      </c>
      <c r="AG267" s="39">
        <v>1.5155211193423845</v>
      </c>
      <c r="AH267" s="28">
        <v>0.92740631573828103</v>
      </c>
      <c r="AI267" s="28">
        <v>-0.78770766562657402</v>
      </c>
      <c r="AJ267" s="45">
        <v>5.28765866613395E-2</v>
      </c>
      <c r="AK267" s="45">
        <v>-3.7335421535447444E-2</v>
      </c>
    </row>
    <row r="268" spans="1:41" ht="13.5" thickBot="1">
      <c r="A268" s="107" t="str">
        <f t="shared" si="13"/>
        <v>Biofuels_Biodiesel exports</v>
      </c>
      <c r="B268" s="3" t="s">
        <v>48</v>
      </c>
      <c r="C268" s="39">
        <v>0.15200882868819865</v>
      </c>
      <c r="D268" s="39">
        <v>0.1931195248859511</v>
      </c>
      <c r="E268" s="39">
        <v>0.26813429530654853</v>
      </c>
      <c r="F268" s="39">
        <v>0.30940366155518539</v>
      </c>
      <c r="G268" s="39">
        <v>0.44344199203556411</v>
      </c>
      <c r="H268" s="39">
        <v>0.55514600291200911</v>
      </c>
      <c r="I268" s="39">
        <v>0.50122539021615553</v>
      </c>
      <c r="J268" s="39">
        <v>0.33076182618467564</v>
      </c>
      <c r="K268" s="39">
        <v>0.71215157388458949</v>
      </c>
      <c r="L268" s="39">
        <v>0.71919696567426206</v>
      </c>
      <c r="M268" s="39">
        <v>0.61954434453878859</v>
      </c>
      <c r="N268" s="39">
        <v>0.69806674081159836</v>
      </c>
      <c r="O268" s="39">
        <v>0.74304787760125857</v>
      </c>
      <c r="P268" s="39">
        <v>1.1340113322918099</v>
      </c>
      <c r="Q268" s="39">
        <v>1.6867784952903648</v>
      </c>
      <c r="R268" s="39">
        <v>1.4562398049125824</v>
      </c>
      <c r="S268" s="39">
        <v>0.80692472329981135</v>
      </c>
      <c r="T268" s="39">
        <v>0.72413434662050957</v>
      </c>
      <c r="U268" s="39">
        <v>1.2330090718813294</v>
      </c>
      <c r="V268" s="39">
        <v>1.0600935065423371</v>
      </c>
      <c r="W268" s="39">
        <v>1.0417807142077995</v>
      </c>
      <c r="X268" s="39">
        <v>1.0366155152689072</v>
      </c>
      <c r="Y268" s="39">
        <v>1.0118613492072674</v>
      </c>
      <c r="Z268" s="39">
        <v>0.98722602119983505</v>
      </c>
      <c r="AA268" s="39">
        <v>0.96370444464180993</v>
      </c>
      <c r="AB268" s="39">
        <v>0.94042041519674002</v>
      </c>
      <c r="AC268" s="39">
        <v>0.91065677110045606</v>
      </c>
      <c r="AD268" s="39">
        <v>0.88207431145288595</v>
      </c>
      <c r="AE268" s="39">
        <v>0.85506008690671986</v>
      </c>
      <c r="AF268" s="39">
        <v>0.82976036915781282</v>
      </c>
      <c r="AG268" s="39">
        <v>0.80559532873687445</v>
      </c>
      <c r="AH268" s="28">
        <v>0.41837551976688281</v>
      </c>
      <c r="AI268" s="28">
        <v>-0.20015031294451746</v>
      </c>
      <c r="AJ268" s="45">
        <v>5.5255515607460094E-2</v>
      </c>
      <c r="AK268" s="45">
        <v>-1.9970880562623528E-2</v>
      </c>
    </row>
    <row r="269" spans="1:41" ht="13.5" thickBot="1">
      <c r="A269" s="107" t="str">
        <f t="shared" si="13"/>
        <v>Biofuels_Domestic use</v>
      </c>
      <c r="B269" s="1" t="s">
        <v>130</v>
      </c>
      <c r="C269" s="29">
        <v>3.8191586004815927</v>
      </c>
      <c r="D269" s="29">
        <v>5.3838300078970267</v>
      </c>
      <c r="E269" s="29">
        <v>7.3460849431760158</v>
      </c>
      <c r="F269" s="29">
        <v>9.1054033581705287</v>
      </c>
      <c r="G269" s="29">
        <v>11.585658770886697</v>
      </c>
      <c r="H269" s="29">
        <v>12.362931153402396</v>
      </c>
      <c r="I269" s="29">
        <v>13.077697762359342</v>
      </c>
      <c r="J269" s="29">
        <v>14.186308564597608</v>
      </c>
      <c r="K269" s="29">
        <v>12.810706591051201</v>
      </c>
      <c r="L269" s="29">
        <v>14.070144747783967</v>
      </c>
      <c r="M269" s="29">
        <v>13.809408895783843</v>
      </c>
      <c r="N269" s="29">
        <v>14.239534604055699</v>
      </c>
      <c r="O269" s="29">
        <v>15.676503126110825</v>
      </c>
      <c r="P269" s="29">
        <v>17.079462491362833</v>
      </c>
      <c r="Q269" s="29">
        <v>18.176378710221258</v>
      </c>
      <c r="R269" s="29">
        <v>18.311134715669834</v>
      </c>
      <c r="S269" s="29">
        <v>19.779743212426137</v>
      </c>
      <c r="T269" s="29">
        <v>20.076763107428558</v>
      </c>
      <c r="U269" s="29">
        <v>19.523898432297202</v>
      </c>
      <c r="V269" s="29">
        <v>19.694303474316701</v>
      </c>
      <c r="W269" s="29">
        <v>19.768633030078668</v>
      </c>
      <c r="X269" s="29">
        <v>19.835329056447321</v>
      </c>
      <c r="Y269" s="29">
        <v>19.32885559564189</v>
      </c>
      <c r="Z269" s="29">
        <v>19.052406511471617</v>
      </c>
      <c r="AA269" s="29">
        <v>18.646626501070713</v>
      </c>
      <c r="AB269" s="29">
        <v>18.143620851567405</v>
      </c>
      <c r="AC269" s="29">
        <v>17.267287366857808</v>
      </c>
      <c r="AD269" s="29">
        <v>16.390474714347611</v>
      </c>
      <c r="AE269" s="29">
        <v>15.319063217812168</v>
      </c>
      <c r="AF269" s="29">
        <v>14.42796954950637</v>
      </c>
      <c r="AG269" s="29">
        <v>13.357414597386878</v>
      </c>
      <c r="AH269" s="27">
        <v>6.0759350368698914</v>
      </c>
      <c r="AI269" s="27">
        <v>-6.4075737406272744</v>
      </c>
      <c r="AJ269" s="44">
        <v>3.7414502231134322E-2</v>
      </c>
      <c r="AK269" s="44">
        <v>-3.4994869820014984E-2</v>
      </c>
    </row>
    <row r="270" spans="1:41" ht="13.5" thickBot="1">
      <c r="A270" s="107" t="str">
        <f t="shared" si="13"/>
        <v>Biofuels_Ethanol for fuel</v>
      </c>
      <c r="B270" s="2" t="s">
        <v>24</v>
      </c>
      <c r="C270" s="30">
        <v>0.26355712786539359</v>
      </c>
      <c r="D270" s="30">
        <v>0.41865277016299812</v>
      </c>
      <c r="E270" s="30">
        <v>0.53268965831008985</v>
      </c>
      <c r="F270" s="30">
        <v>0.68399658269017638</v>
      </c>
      <c r="G270" s="30">
        <v>1.827224641575343</v>
      </c>
      <c r="H270" s="30">
        <v>1.7544875056480498</v>
      </c>
      <c r="I270" s="30">
        <v>2.0015591456746833</v>
      </c>
      <c r="J270" s="30">
        <v>2.020634997314712</v>
      </c>
      <c r="K270" s="30">
        <v>2.0166482607272882</v>
      </c>
      <c r="L270" s="30">
        <v>2.1215889281365246</v>
      </c>
      <c r="M270" s="30">
        <v>2.0380183874719906</v>
      </c>
      <c r="N270" s="30">
        <v>1.9806511924976047</v>
      </c>
      <c r="O270" s="30">
        <v>2.2482752157045653</v>
      </c>
      <c r="P270" s="30">
        <v>2.3978529202102128</v>
      </c>
      <c r="Q270" s="30">
        <v>2.6336399719930044</v>
      </c>
      <c r="R270" s="30">
        <v>2.4993052964003528</v>
      </c>
      <c r="S270" s="30">
        <v>2.6581949148517698</v>
      </c>
      <c r="T270" s="30">
        <v>2.6290526560069947</v>
      </c>
      <c r="U270" s="30">
        <v>2.7119270974338159</v>
      </c>
      <c r="V270" s="30">
        <v>2.859373464094201</v>
      </c>
      <c r="W270" s="30">
        <v>2.9372332523563101</v>
      </c>
      <c r="X270" s="30">
        <v>2.9717309874193338</v>
      </c>
      <c r="Y270" s="30">
        <v>2.9812114720720855</v>
      </c>
      <c r="Z270" s="30">
        <v>2.9119128223092079</v>
      </c>
      <c r="AA270" s="30">
        <v>2.8310341358045759</v>
      </c>
      <c r="AB270" s="30">
        <v>2.7145307713921358</v>
      </c>
      <c r="AC270" s="30">
        <v>2.610246400508077</v>
      </c>
      <c r="AD270" s="30">
        <v>2.4520204265931276</v>
      </c>
      <c r="AE270" s="30">
        <v>2.2534756116402437</v>
      </c>
      <c r="AF270" s="30">
        <v>2.0360710614565014</v>
      </c>
      <c r="AG270" s="30">
        <v>1.7300876363567042</v>
      </c>
      <c r="AH270" s="28">
        <v>0.6804936771188288</v>
      </c>
      <c r="AI270" s="28">
        <v>-1.0033634361549664</v>
      </c>
      <c r="AJ270" s="45">
        <v>2.9042085520921718E-2</v>
      </c>
      <c r="AK270" s="45">
        <v>-4.0728532398596973E-2</v>
      </c>
    </row>
    <row r="271" spans="1:41" ht="13.5" thickBot="1">
      <c r="A271" s="107" t="str">
        <f t="shared" si="13"/>
        <v>Biofuels_non fuel use of ethanol</v>
      </c>
      <c r="B271" s="3" t="s">
        <v>15</v>
      </c>
      <c r="C271" s="39">
        <v>0.77002804408549286</v>
      </c>
      <c r="D271" s="39">
        <v>0.84571717547344416</v>
      </c>
      <c r="E271" s="39">
        <v>1.0423334274780003</v>
      </c>
      <c r="F271" s="39">
        <v>1.1740402144601736</v>
      </c>
      <c r="G271" s="39">
        <v>0.9409030987395991</v>
      </c>
      <c r="H271" s="39">
        <v>0.81958864775434725</v>
      </c>
      <c r="I271" s="39">
        <v>0.83346161668466057</v>
      </c>
      <c r="J271" s="39">
        <v>0.86246356728288898</v>
      </c>
      <c r="K271" s="39">
        <v>0.88294033032387498</v>
      </c>
      <c r="L271" s="39">
        <v>1.1090568196474633</v>
      </c>
      <c r="M271" s="39">
        <v>0.90299150831183717</v>
      </c>
      <c r="N271" s="39">
        <v>0.9688135024362281</v>
      </c>
      <c r="O271" s="39">
        <v>0.82482234881054739</v>
      </c>
      <c r="P271" s="39">
        <v>0.93950573230151901</v>
      </c>
      <c r="Q271" s="39">
        <v>0.86493406420177688</v>
      </c>
      <c r="R271" s="39">
        <v>1.1236724921180852</v>
      </c>
      <c r="S271" s="39">
        <v>1.0855904055603325</v>
      </c>
      <c r="T271" s="39">
        <v>1.1296403983949554</v>
      </c>
      <c r="U271" s="39">
        <v>1.1296403983949554</v>
      </c>
      <c r="V271" s="39">
        <v>1.1296403983949554</v>
      </c>
      <c r="W271" s="39">
        <v>1.1296403983949554</v>
      </c>
      <c r="X271" s="39">
        <v>1.1296403983949554</v>
      </c>
      <c r="Y271" s="39">
        <v>1.1296403983949554</v>
      </c>
      <c r="Z271" s="39">
        <v>1.1296403983949554</v>
      </c>
      <c r="AA271" s="39">
        <v>1.1296403983949554</v>
      </c>
      <c r="AB271" s="39">
        <v>1.1296403983949554</v>
      </c>
      <c r="AC271" s="39">
        <v>1.1296403983949554</v>
      </c>
      <c r="AD271" s="39">
        <v>1.1296403983949554</v>
      </c>
      <c r="AE271" s="39">
        <v>1.1296403983949554</v>
      </c>
      <c r="AF271" s="39">
        <v>1.1296403983949554</v>
      </c>
      <c r="AG271" s="39">
        <v>1.1296403983949554</v>
      </c>
      <c r="AH271" s="28">
        <v>0.17815349264354641</v>
      </c>
      <c r="AI271" s="28">
        <v>0</v>
      </c>
      <c r="AJ271" s="45">
        <v>1.7310998743323723E-2</v>
      </c>
      <c r="AK271" s="45">
        <v>0</v>
      </c>
    </row>
    <row r="272" spans="1:41" ht="13.5" thickBot="1">
      <c r="A272" s="107" t="str">
        <f t="shared" si="13"/>
        <v>Biofuels_Biodiesel</v>
      </c>
      <c r="B272" s="2" t="s">
        <v>14</v>
      </c>
      <c r="C272" s="30">
        <v>2.7855734285307063</v>
      </c>
      <c r="D272" s="30">
        <v>4.1194600622605844</v>
      </c>
      <c r="E272" s="30">
        <v>5.7710618573879255</v>
      </c>
      <c r="F272" s="30">
        <v>7.2473665610201792</v>
      </c>
      <c r="G272" s="30">
        <v>8.8175310305717556</v>
      </c>
      <c r="H272" s="30">
        <v>9.7888549999999999</v>
      </c>
      <c r="I272" s="30">
        <v>10.242676999999999</v>
      </c>
      <c r="J272" s="30">
        <v>11.303210000000007</v>
      </c>
      <c r="K272" s="30">
        <v>9.9111180000000374</v>
      </c>
      <c r="L272" s="30">
        <v>10.839498999999979</v>
      </c>
      <c r="M272" s="30">
        <v>10.868399000000014</v>
      </c>
      <c r="N272" s="30">
        <v>11.290069909121867</v>
      </c>
      <c r="O272" s="30">
        <v>12.603405561595713</v>
      </c>
      <c r="P272" s="30">
        <v>13.742103838851101</v>
      </c>
      <c r="Q272" s="30">
        <v>14.677804674026476</v>
      </c>
      <c r="R272" s="30">
        <v>14.688156927151397</v>
      </c>
      <c r="S272" s="30">
        <v>16.035957892014036</v>
      </c>
      <c r="T272" s="30">
        <v>16.318070053026609</v>
      </c>
      <c r="U272" s="30">
        <v>15.682330936468432</v>
      </c>
      <c r="V272" s="30">
        <v>15.705289611827546</v>
      </c>
      <c r="W272" s="30">
        <v>15.701759379327401</v>
      </c>
      <c r="X272" s="30">
        <v>15.733957670633032</v>
      </c>
      <c r="Y272" s="30">
        <v>15.218003725174849</v>
      </c>
      <c r="Z272" s="30">
        <v>15.010853290767455</v>
      </c>
      <c r="AA272" s="30">
        <v>14.685951966871183</v>
      </c>
      <c r="AB272" s="30">
        <v>14.299449681780313</v>
      </c>
      <c r="AC272" s="30">
        <v>13.527400567954777</v>
      </c>
      <c r="AD272" s="30">
        <v>12.808813889359529</v>
      </c>
      <c r="AE272" s="30">
        <v>11.935947207776969</v>
      </c>
      <c r="AF272" s="30">
        <v>11.262258089654914</v>
      </c>
      <c r="AG272" s="30">
        <v>10.497686562635218</v>
      </c>
      <c r="AH272" s="28">
        <v>5.2172878671075207</v>
      </c>
      <c r="AI272" s="28">
        <v>-5.4042103044723113</v>
      </c>
      <c r="AJ272" s="45">
        <v>4.0564558645983767E-2</v>
      </c>
      <c r="AK272" s="45">
        <v>-3.7049283099020669E-2</v>
      </c>
    </row>
    <row r="273" spans="1:41" ht="13.5" thickBot="1">
      <c r="A273" s="107" t="str">
        <f t="shared" si="13"/>
        <v>Biofuels_Gasoline consumption</v>
      </c>
      <c r="B273" s="2" t="s">
        <v>117</v>
      </c>
      <c r="C273" s="30">
        <v>94.118773497999982</v>
      </c>
      <c r="D273" s="30">
        <v>90.839881683999991</v>
      </c>
      <c r="E273" s="30">
        <v>87.68890652799999</v>
      </c>
      <c r="F273" s="30">
        <v>83.242563251999997</v>
      </c>
      <c r="G273" s="30">
        <v>80.073287381999947</v>
      </c>
      <c r="H273" s="30">
        <v>75.486804268</v>
      </c>
      <c r="I273" s="30">
        <v>72.675158279999962</v>
      </c>
      <c r="J273" s="30">
        <v>67.467636915999975</v>
      </c>
      <c r="K273" s="30">
        <v>65.368215665999983</v>
      </c>
      <c r="L273" s="30">
        <v>65.107396413999993</v>
      </c>
      <c r="M273" s="30">
        <v>64.138787272000002</v>
      </c>
      <c r="N273" s="30">
        <v>64.355864344000011</v>
      </c>
      <c r="O273" s="30">
        <v>64.786282975064481</v>
      </c>
      <c r="P273" s="30">
        <v>64.81629389509888</v>
      </c>
      <c r="Q273" s="30">
        <v>66.23440232158211</v>
      </c>
      <c r="R273" s="30">
        <v>56.933962682717116</v>
      </c>
      <c r="S273" s="30">
        <v>62.049202837489261</v>
      </c>
      <c r="T273" s="30">
        <v>63.80262388723893</v>
      </c>
      <c r="U273" s="30">
        <v>63.4125724260197</v>
      </c>
      <c r="V273" s="30">
        <v>64.825023402303245</v>
      </c>
      <c r="W273" s="30">
        <v>64.623026092979543</v>
      </c>
      <c r="X273" s="30">
        <v>63.50597260259255</v>
      </c>
      <c r="Y273" s="30">
        <v>61.931528692582084</v>
      </c>
      <c r="Z273" s="30">
        <v>58.850390760627043</v>
      </c>
      <c r="AA273" s="30">
        <v>55.704204765443123</v>
      </c>
      <c r="AB273" s="30">
        <v>52.037062199275361</v>
      </c>
      <c r="AC273" s="30">
        <v>48.78232083543876</v>
      </c>
      <c r="AD273" s="30">
        <v>44.703501654895121</v>
      </c>
      <c r="AE273" s="30">
        <v>40.677003025499111</v>
      </c>
      <c r="AF273" s="30">
        <v>36.388792379988253</v>
      </c>
      <c r="AG273" s="30">
        <v>30.614096053945378</v>
      </c>
      <c r="AH273" s="28">
        <v>-1.9676764268126874</v>
      </c>
      <c r="AI273" s="28">
        <v>-33.399310517908589</v>
      </c>
      <c r="AJ273" s="45">
        <v>-3.0229756401313067E-3</v>
      </c>
      <c r="AK273" s="45">
        <v>-6.4858526707809117E-2</v>
      </c>
    </row>
    <row r="274" spans="1:41" ht="13.5" thickBot="1">
      <c r="A274" s="107" t="str">
        <f t="shared" si="13"/>
        <v>Biofuels_Diesel consumption</v>
      </c>
      <c r="B274" s="2" t="s">
        <v>29</v>
      </c>
      <c r="C274" s="30">
        <v>161.63100060000002</v>
      </c>
      <c r="D274" s="30">
        <v>161.87872600000006</v>
      </c>
      <c r="E274" s="30">
        <v>162.12625840000004</v>
      </c>
      <c r="F274" s="30">
        <v>162.37407870000007</v>
      </c>
      <c r="G274" s="30">
        <v>162.62172110000003</v>
      </c>
      <c r="H274" s="30">
        <v>162.86954350000002</v>
      </c>
      <c r="I274" s="30">
        <v>172.34996130000007</v>
      </c>
      <c r="J274" s="30">
        <v>167.80055600000009</v>
      </c>
      <c r="K274" s="30">
        <v>159.10076280000004</v>
      </c>
      <c r="L274" s="30">
        <v>169.8068906</v>
      </c>
      <c r="M274" s="30">
        <v>174.27266900000006</v>
      </c>
      <c r="N274" s="30">
        <v>177.49120208751319</v>
      </c>
      <c r="O274" s="30">
        <v>181.23232883404989</v>
      </c>
      <c r="P274" s="30">
        <v>180.86404442734312</v>
      </c>
      <c r="Q274" s="30">
        <v>181.103596733448</v>
      </c>
      <c r="R274" s="30">
        <v>159.01768212037837</v>
      </c>
      <c r="S274" s="30">
        <v>171.21564325709377</v>
      </c>
      <c r="T274" s="30">
        <v>174.22774988918158</v>
      </c>
      <c r="U274" s="30">
        <v>171.73092876628334</v>
      </c>
      <c r="V274" s="30">
        <v>171.86591333387133</v>
      </c>
      <c r="W274" s="30">
        <v>166.65163738530902</v>
      </c>
      <c r="X274" s="30">
        <v>160.37037787764692</v>
      </c>
      <c r="Y274" s="30">
        <v>151.02072704936188</v>
      </c>
      <c r="Z274" s="30">
        <v>142.27696593948744</v>
      </c>
      <c r="AA274" s="30">
        <v>133.25841883714742</v>
      </c>
      <c r="AB274" s="30">
        <v>122.72284761391883</v>
      </c>
      <c r="AC274" s="30">
        <v>108.00145741505185</v>
      </c>
      <c r="AD274" s="30">
        <v>95.323274695944136</v>
      </c>
      <c r="AE274" s="30">
        <v>85.748863857726377</v>
      </c>
      <c r="AF274" s="30">
        <v>78.151255687614125</v>
      </c>
      <c r="AG274" s="30">
        <v>69.895388649208726</v>
      </c>
      <c r="AH274" s="28">
        <v>7.0387941964454228</v>
      </c>
      <c r="AI274" s="28">
        <v>-102.71280868057006</v>
      </c>
      <c r="AJ274" s="45">
        <v>4.1720598657406073E-3</v>
      </c>
      <c r="AK274" s="45">
        <v>-7.8897589519535738E-2</v>
      </c>
    </row>
    <row r="275" spans="1:41" ht="13.5" thickBot="1">
      <c r="A275" s="107" t="str">
        <f t="shared" si="13"/>
        <v>Biofuels_Biofuels energy share (% RED counting)</v>
      </c>
      <c r="B275" s="20" t="s">
        <v>17</v>
      </c>
      <c r="C275" s="40">
        <v>1.2738787837050229</v>
      </c>
      <c r="D275" s="40">
        <v>1.8847908218958456</v>
      </c>
      <c r="E275" s="40">
        <v>2.7101624379041085</v>
      </c>
      <c r="F275" s="40">
        <v>3.3831791833032927</v>
      </c>
      <c r="G275" s="40">
        <v>4.5917087289757594</v>
      </c>
      <c r="H275" s="40">
        <v>5.0239680353020715</v>
      </c>
      <c r="I275" s="40">
        <v>5.2469154508354388</v>
      </c>
      <c r="J275" s="40">
        <v>6.1521221882596757</v>
      </c>
      <c r="K275" s="40">
        <v>5.9461798387841522</v>
      </c>
      <c r="L275" s="40">
        <v>6.2155622509505735</v>
      </c>
      <c r="M275" s="40">
        <v>6.2443894689104802</v>
      </c>
      <c r="N275" s="40">
        <v>6.3892454942795105</v>
      </c>
      <c r="O275" s="40">
        <v>6.9869503377370368</v>
      </c>
      <c r="P275" s="40">
        <v>7.7524102664257715</v>
      </c>
      <c r="Q275" s="40">
        <v>8.541075360419919</v>
      </c>
      <c r="R275" s="40">
        <v>9.9324978495419671</v>
      </c>
      <c r="S275" s="40">
        <v>10.382297820639739</v>
      </c>
      <c r="T275" s="40">
        <v>10.373186810758719</v>
      </c>
      <c r="U275" s="40">
        <v>10.463302790325629</v>
      </c>
      <c r="V275" s="40">
        <v>10.665550604377483</v>
      </c>
      <c r="W275" s="40">
        <v>11.124506902990621</v>
      </c>
      <c r="X275" s="40">
        <v>11.689742921940454</v>
      </c>
      <c r="Y275" s="40">
        <v>12.24309030791029</v>
      </c>
      <c r="Z275" s="40">
        <v>12.977527676122557</v>
      </c>
      <c r="AA275" s="40">
        <v>13.564326294774498</v>
      </c>
      <c r="AB275" s="40">
        <v>14.267050769204975</v>
      </c>
      <c r="AC275" s="40">
        <v>14.974129399030927</v>
      </c>
      <c r="AD275" s="40">
        <v>15.731694907809995</v>
      </c>
      <c r="AE275" s="40">
        <v>16.116141308418076</v>
      </c>
      <c r="AF275" s="40">
        <v>16.479779689218141</v>
      </c>
      <c r="AG275" s="40">
        <v>17.034972902328953</v>
      </c>
      <c r="AH275" s="27">
        <v>4.3960586424891437</v>
      </c>
      <c r="AI275" s="27">
        <v>6.5342928338416755</v>
      </c>
      <c r="AJ275" s="44">
        <v>5.5737307851679387E-2</v>
      </c>
      <c r="AK275" s="44">
        <v>4.4966056797438148E-2</v>
      </c>
    </row>
    <row r="276" spans="1:41" ht="13.5" thickBot="1">
      <c r="A276" s="107" t="str">
        <f t="shared" si="13"/>
        <v>Biofuels_Energy share: 1st-generation</v>
      </c>
      <c r="B276" s="2" t="s">
        <v>49</v>
      </c>
      <c r="C276" s="30">
        <v>1.1227409044774523</v>
      </c>
      <c r="D276" s="30">
        <v>1.7253215996071087</v>
      </c>
      <c r="E276" s="30">
        <v>2.3621383607151412</v>
      </c>
      <c r="F276" s="30">
        <v>3.108073258496455</v>
      </c>
      <c r="G276" s="30">
        <v>4.2382177561523058</v>
      </c>
      <c r="H276" s="30">
        <v>4.7223325975271617</v>
      </c>
      <c r="I276" s="30">
        <v>4.8118232156369984</v>
      </c>
      <c r="J276" s="30">
        <v>5.2451362404261808</v>
      </c>
      <c r="K276" s="30">
        <v>4.7509603042316035</v>
      </c>
      <c r="L276" s="30">
        <v>4.8904250624264876</v>
      </c>
      <c r="M276" s="30">
        <v>4.6514489194158131</v>
      </c>
      <c r="N276" s="30">
        <v>4.6533394467056368</v>
      </c>
      <c r="O276" s="30">
        <v>5.1620598073697979</v>
      </c>
      <c r="P276" s="30">
        <v>5.4679714182506984</v>
      </c>
      <c r="Q276" s="30">
        <v>5.5447121659907577</v>
      </c>
      <c r="R276" s="30">
        <v>6.0831145154666375</v>
      </c>
      <c r="S276" s="30">
        <v>5.7434708712828684</v>
      </c>
      <c r="T276" s="30">
        <v>5.6426204297947145</v>
      </c>
      <c r="U276" s="30">
        <v>5.2784277967014637</v>
      </c>
      <c r="V276" s="30">
        <v>5.1199370117227865</v>
      </c>
      <c r="W276" s="30">
        <v>5.096337510609243</v>
      </c>
      <c r="X276" s="30">
        <v>5.1274685455134437</v>
      </c>
      <c r="Y276" s="30">
        <v>4.9595745800868842</v>
      </c>
      <c r="Z276" s="30">
        <v>4.9594399287896636</v>
      </c>
      <c r="AA276" s="30">
        <v>5.0948326508868451</v>
      </c>
      <c r="AB276" s="30">
        <v>5.3284771415310423</v>
      </c>
      <c r="AC276" s="30">
        <v>5.7438683700344111</v>
      </c>
      <c r="AD276" s="30">
        <v>6.2048059712996206</v>
      </c>
      <c r="AE276" s="30">
        <v>6.4737852235051232</v>
      </c>
      <c r="AF276" s="30">
        <v>6.8861469180624315</v>
      </c>
      <c r="AG276" s="30">
        <v>7.4442083577826565</v>
      </c>
      <c r="AH276" s="28">
        <v>0.38482121037823092</v>
      </c>
      <c r="AI276" s="28">
        <v>2.0972132783763344</v>
      </c>
      <c r="AJ276" s="45">
        <v>7.4970442572374904E-3</v>
      </c>
      <c r="AK276" s="45">
        <v>3.0538996532221585E-2</v>
      </c>
    </row>
    <row r="277" spans="1:41" ht="13.5" thickBot="1">
      <c r="A277" s="107" t="str">
        <f t="shared" si="13"/>
        <v>Biofuels_Energy share: based on waste oils</v>
      </c>
      <c r="B277" s="2" t="s">
        <v>50</v>
      </c>
      <c r="C277" s="30">
        <v>7.4567714771334698E-2</v>
      </c>
      <c r="D277" s="30">
        <v>7.8721376291522815E-2</v>
      </c>
      <c r="E277" s="30">
        <v>0.17298702647668582</v>
      </c>
      <c r="F277" s="30">
        <v>0.13651042735128013</v>
      </c>
      <c r="G277" s="30">
        <v>0.17569039983370016</v>
      </c>
      <c r="H277" s="30">
        <v>0.14974342541023053</v>
      </c>
      <c r="I277" s="30">
        <v>0.21604262275619351</v>
      </c>
      <c r="J277" s="30">
        <v>0.45205955188502872</v>
      </c>
      <c r="K277" s="30">
        <v>0.59720476265984734</v>
      </c>
      <c r="L277" s="30">
        <v>0.6570404274232966</v>
      </c>
      <c r="M277" s="30">
        <v>0.78793612151537884</v>
      </c>
      <c r="N277" s="30">
        <v>0.86063789624538367</v>
      </c>
      <c r="O277" s="30">
        <v>0.90462914040651043</v>
      </c>
      <c r="P277" s="30">
        <v>1.1333394138322419</v>
      </c>
      <c r="Q277" s="30">
        <v>1.4814668969270079</v>
      </c>
      <c r="R277" s="30">
        <v>1.905063723820084</v>
      </c>
      <c r="S277" s="30">
        <v>2.2950865844901611</v>
      </c>
      <c r="T277" s="30">
        <v>2.3316167762179374</v>
      </c>
      <c r="U277" s="30">
        <v>2.5549715807710611</v>
      </c>
      <c r="V277" s="30">
        <v>2.7272442760989635</v>
      </c>
      <c r="W277" s="30">
        <v>2.9674551693674078</v>
      </c>
      <c r="X277" s="30">
        <v>3.2282062069138808</v>
      </c>
      <c r="Y277" s="30">
        <v>3.5778536769210181</v>
      </c>
      <c r="Z277" s="30">
        <v>3.9322266734170976</v>
      </c>
      <c r="AA277" s="30">
        <v>4.1498354649423188</v>
      </c>
      <c r="AB277" s="30">
        <v>4.3758808272207688</v>
      </c>
      <c r="AC277" s="30">
        <v>4.5171759718626934</v>
      </c>
      <c r="AD277" s="30">
        <v>4.6606055849591499</v>
      </c>
      <c r="AE277" s="30">
        <v>4.7148607047194098</v>
      </c>
      <c r="AF277" s="30">
        <v>4.6887856188463077</v>
      </c>
      <c r="AG277" s="30">
        <v>4.6882174456120502</v>
      </c>
      <c r="AH277" s="28">
        <v>1.969175963706596</v>
      </c>
      <c r="AI277" s="28">
        <v>2.15027323458273</v>
      </c>
      <c r="AJ277" s="45">
        <v>0.16132740014132252</v>
      </c>
      <c r="AK277" s="45">
        <v>5.7376385066568059E-2</v>
      </c>
    </row>
    <row r="278" spans="1:41" ht="13.5" thickBot="1">
      <c r="A278" s="107" t="str">
        <f t="shared" si="13"/>
        <v>Biofuels_Energy share: other advanced</v>
      </c>
      <c r="B278" s="2" t="s">
        <v>116</v>
      </c>
      <c r="C278" s="30">
        <v>1.0012248424506244E-3</v>
      </c>
      <c r="D278" s="30">
        <v>1.0132348528456485E-3</v>
      </c>
      <c r="E278" s="30">
        <v>1.025012117797777E-3</v>
      </c>
      <c r="F278" s="30">
        <v>1.0425350521387426E-3</v>
      </c>
      <c r="G278" s="30">
        <v>1.0550865780268753E-3</v>
      </c>
      <c r="H278" s="30">
        <v>1.0742934772241921E-3</v>
      </c>
      <c r="I278" s="30">
        <v>1.5034948430264487E-3</v>
      </c>
      <c r="J278" s="30">
        <v>1.4334220317189421E-3</v>
      </c>
      <c r="K278" s="30">
        <v>4.0500461642685166E-4</v>
      </c>
      <c r="L278" s="30">
        <v>5.5281668387464422E-3</v>
      </c>
      <c r="M278" s="30">
        <v>8.5341532319546873E-3</v>
      </c>
      <c r="N278" s="30">
        <v>7.3151275415528957E-3</v>
      </c>
      <c r="O278" s="30">
        <v>7.8161247771089161E-3</v>
      </c>
      <c r="P278" s="30">
        <v>8.8800102552946143E-3</v>
      </c>
      <c r="Q278" s="30">
        <v>1.6714700287572718E-2</v>
      </c>
      <c r="R278" s="30">
        <v>1.9627943217580768E-2</v>
      </c>
      <c r="S278" s="30">
        <v>2.4326890188274188E-2</v>
      </c>
      <c r="T278" s="30">
        <v>3.3666414264065241E-2</v>
      </c>
      <c r="U278" s="30">
        <v>3.7465916041021896E-2</v>
      </c>
      <c r="V278" s="30">
        <v>4.5562520228384751E-2</v>
      </c>
      <c r="W278" s="30">
        <v>4.6629526823281343E-2</v>
      </c>
      <c r="X278" s="30">
        <v>5.2930981299624341E-2</v>
      </c>
      <c r="Y278" s="30">
        <v>6.390418699068455E-2</v>
      </c>
      <c r="Z278" s="30">
        <v>7.6817200249349155E-2</v>
      </c>
      <c r="AA278" s="30">
        <v>8.4911357001507523E-2</v>
      </c>
      <c r="AB278" s="30">
        <v>9.340598661619752E-2</v>
      </c>
      <c r="AC278" s="30">
        <v>9.7954542635564745E-2</v>
      </c>
      <c r="AD278" s="30">
        <v>0.10283888329603709</v>
      </c>
      <c r="AE278" s="30">
        <v>0.10631733773706689</v>
      </c>
      <c r="AF278" s="30">
        <v>0.10803076673154698</v>
      </c>
      <c r="AG278" s="30">
        <v>0.10716482666109808</v>
      </c>
      <c r="AH278" s="28">
        <v>3.644275234885988E-2</v>
      </c>
      <c r="AI278" s="28">
        <v>6.8266543149940795E-2</v>
      </c>
      <c r="AJ278" s="45">
        <v>0.31819147527782177</v>
      </c>
      <c r="AK278" s="45">
        <v>9.6506158727331703E-2</v>
      </c>
    </row>
    <row r="279" spans="1:41" ht="13.5" thickBot="1">
      <c r="A279" s="107" t="str">
        <f t="shared" si="13"/>
        <v>Biofuels_Energy share: Ethanol in Gasoline</v>
      </c>
      <c r="B279" s="2" t="s">
        <v>118</v>
      </c>
      <c r="C279" s="30">
        <v>0.28589331034669996</v>
      </c>
      <c r="D279" s="30">
        <v>0.47052520827480004</v>
      </c>
      <c r="E279" s="30">
        <v>0.62020476305829997</v>
      </c>
      <c r="F279" s="30">
        <v>0.83890729979900003</v>
      </c>
      <c r="G279" s="30">
        <v>2.3297524172469086</v>
      </c>
      <c r="H279" s="30">
        <v>2.3729289027564748</v>
      </c>
      <c r="I279" s="30">
        <v>2.8118226691993971</v>
      </c>
      <c r="J279" s="30">
        <v>3.0577210138731403</v>
      </c>
      <c r="K279" s="30">
        <v>3.1496987065594646</v>
      </c>
      <c r="L279" s="30">
        <v>3.3268743443677815</v>
      </c>
      <c r="M279" s="30">
        <v>3.2440895963472731</v>
      </c>
      <c r="N279" s="30">
        <v>3.1421387490153885</v>
      </c>
      <c r="O279" s="30">
        <v>3.5430060640973511</v>
      </c>
      <c r="P279" s="30">
        <v>3.7769725804198599</v>
      </c>
      <c r="Q279" s="30">
        <v>4.0595535035144152</v>
      </c>
      <c r="R279" s="30">
        <v>4.4818094031270075</v>
      </c>
      <c r="S279" s="30">
        <v>4.3737716251750651</v>
      </c>
      <c r="T279" s="30">
        <v>4.2069391590278666</v>
      </c>
      <c r="U279" s="30">
        <v>4.3662452431250847</v>
      </c>
      <c r="V279" s="30">
        <v>4.5033291050000752</v>
      </c>
      <c r="W279" s="30">
        <v>4.6404129668750658</v>
      </c>
      <c r="X279" s="30">
        <v>4.7774968287500563</v>
      </c>
      <c r="Y279" s="30">
        <v>4.9145806906250469</v>
      </c>
      <c r="Z279" s="30">
        <v>5.0516645525000374</v>
      </c>
      <c r="AA279" s="30">
        <v>5.188748414375028</v>
      </c>
      <c r="AB279" s="30">
        <v>5.3258322762500185</v>
      </c>
      <c r="AC279" s="30">
        <v>5.46291613812501</v>
      </c>
      <c r="AD279" s="30">
        <v>5.6000000000000005</v>
      </c>
      <c r="AE279" s="30">
        <v>5.6559999999999997</v>
      </c>
      <c r="AF279" s="30">
        <v>5.7125599999999999</v>
      </c>
      <c r="AG279" s="30">
        <v>5.7696855999999999</v>
      </c>
      <c r="AH279" s="28">
        <v>1.1807398141175462</v>
      </c>
      <c r="AI279" s="28">
        <v>1.4108477642823249</v>
      </c>
      <c r="AJ279" s="45">
        <v>3.2096588197969143E-2</v>
      </c>
      <c r="AK279" s="45">
        <v>2.5819710862547973E-2</v>
      </c>
    </row>
    <row r="280" spans="1:41" ht="13.5" thickBot="1">
      <c r="A280" s="107" t="str">
        <f t="shared" si="13"/>
        <v>Biofuels_Energy share: Biodiesel in Diesel</v>
      </c>
      <c r="B280" s="2" t="s">
        <v>72</v>
      </c>
      <c r="C280" s="30">
        <v>1.7296822862412173</v>
      </c>
      <c r="D280" s="30">
        <v>2.5540353690653825</v>
      </c>
      <c r="E280" s="30">
        <v>3.5725536344514404</v>
      </c>
      <c r="F280" s="30">
        <v>4.479607015773059</v>
      </c>
      <c r="G280" s="30">
        <v>5.4418282624939174</v>
      </c>
      <c r="H280" s="30">
        <v>6.0320982212144738</v>
      </c>
      <c r="I280" s="30">
        <v>5.9645636242923912</v>
      </c>
      <c r="J280" s="30">
        <v>6.7605929636003026</v>
      </c>
      <c r="K280" s="30">
        <v>6.2521123431665551</v>
      </c>
      <c r="L280" s="30">
        <v>6.4066395194919012</v>
      </c>
      <c r="M280" s="30">
        <v>6.2591113761556612</v>
      </c>
      <c r="N280" s="30">
        <v>6.3840486601721906</v>
      </c>
      <c r="O280" s="30">
        <v>6.9795693785168114</v>
      </c>
      <c r="P280" s="30">
        <v>7.6256589136921553</v>
      </c>
      <c r="Q280" s="30">
        <v>8.134117032963406</v>
      </c>
      <c r="R280" s="30">
        <v>9.2703957260092285</v>
      </c>
      <c r="S280" s="30">
        <v>9.4</v>
      </c>
      <c r="T280" s="30">
        <v>9.4</v>
      </c>
      <c r="U280" s="30">
        <v>9.1651269270427402</v>
      </c>
      <c r="V280" s="30">
        <v>9.1713356360839828</v>
      </c>
      <c r="W280" s="30">
        <v>9.33749738550455</v>
      </c>
      <c r="X280" s="30">
        <v>9.6000542376307383</v>
      </c>
      <c r="Y280" s="30">
        <v>9.720552271290666</v>
      </c>
      <c r="Z280" s="30">
        <v>10.067561961427092</v>
      </c>
      <c r="AA280" s="30">
        <v>10.392901055399701</v>
      </c>
      <c r="AB280" s="30">
        <v>10.823999088915958</v>
      </c>
      <c r="AC280" s="30">
        <v>11.384177660328543</v>
      </c>
      <c r="AD280" s="30">
        <v>12.007273953354442</v>
      </c>
      <c r="AE280" s="30">
        <v>12.16193318091638</v>
      </c>
      <c r="AF280" s="30">
        <v>12.280695213345846</v>
      </c>
      <c r="AG280" s="30">
        <v>12.389367128120101</v>
      </c>
      <c r="AH280" s="28">
        <v>2.7723725789559888</v>
      </c>
      <c r="AI280" s="28">
        <v>3.1438796070778601</v>
      </c>
      <c r="AJ280" s="45">
        <v>3.6290817208804782E-2</v>
      </c>
      <c r="AK280" s="45">
        <v>2.6966555612425003E-2</v>
      </c>
    </row>
    <row r="281" spans="1:41" ht="13.5" thickBot="1">
      <c r="A281" s="107" t="str">
        <f t="shared" si="13"/>
        <v>Biofuels_Ethanol producer price in EUR/hl</v>
      </c>
      <c r="B281" s="2" t="s">
        <v>81</v>
      </c>
      <c r="C281" s="23">
        <v>50.925714285714299</v>
      </c>
      <c r="D281" s="23">
        <v>62.7604166666667</v>
      </c>
      <c r="E281" s="23">
        <v>56.588596491228103</v>
      </c>
      <c r="F281" s="23">
        <v>57.228070175438603</v>
      </c>
      <c r="G281" s="23">
        <v>48.814655172413801</v>
      </c>
      <c r="H281" s="23">
        <v>53.7760416666667</v>
      </c>
      <c r="I281" s="23">
        <v>62.3697916666667</v>
      </c>
      <c r="J281" s="23">
        <v>63.914999999999999</v>
      </c>
      <c r="K281" s="23">
        <v>60.856372549019603</v>
      </c>
      <c r="L281" s="23">
        <v>48.9375</v>
      </c>
      <c r="M281" s="23">
        <v>55.567307692307701</v>
      </c>
      <c r="N281" s="23">
        <v>51.129464285714299</v>
      </c>
      <c r="O281" s="23">
        <v>54.843269230769202</v>
      </c>
      <c r="P281" s="23">
        <v>48.891509433962298</v>
      </c>
      <c r="Q281" s="23">
        <v>60.408653846153797</v>
      </c>
      <c r="R281" s="23">
        <v>60.442307692307701</v>
      </c>
      <c r="S281" s="23">
        <v>72.600961538461505</v>
      </c>
      <c r="T281" s="23">
        <v>88.999746240108891</v>
      </c>
      <c r="U281" s="23">
        <v>79.149944000471976</v>
      </c>
      <c r="V281" s="23">
        <v>62.06156045582852</v>
      </c>
      <c r="W281" s="23">
        <v>59.91254064902045</v>
      </c>
      <c r="X281" s="23">
        <v>61.379483282204987</v>
      </c>
      <c r="Y281" s="23">
        <v>62.492511603709232</v>
      </c>
      <c r="Z281" s="23">
        <v>63.364383923209282</v>
      </c>
      <c r="AA281" s="23">
        <v>64.02375616671695</v>
      </c>
      <c r="AB281" s="23">
        <v>64.566762581893968</v>
      </c>
      <c r="AC281" s="23">
        <v>65.115734149521643</v>
      </c>
      <c r="AD281" s="23">
        <v>65.66501591596348</v>
      </c>
      <c r="AE281" s="23">
        <v>66.169682482795196</v>
      </c>
      <c r="AF281" s="23">
        <v>66.690379228106096</v>
      </c>
      <c r="AG281" s="23">
        <v>67.244721499981239</v>
      </c>
      <c r="AH281" s="28">
        <v>18.834126049129942</v>
      </c>
      <c r="AI281" s="28">
        <v>-9.4923620654885639</v>
      </c>
      <c r="AJ281" s="45">
        <v>2.8561950054457556E-2</v>
      </c>
      <c r="AK281" s="45">
        <v>-1.1932468945417218E-2</v>
      </c>
    </row>
    <row r="282" spans="1:41" ht="13.5" thickBot="1">
      <c r="A282" s="107" t="str">
        <f t="shared" si="13"/>
        <v>Biofuels_Biodiesel producer price in EUR/hl</v>
      </c>
      <c r="B282" s="2" t="s">
        <v>82</v>
      </c>
      <c r="C282" s="23">
        <v>70.123999999999995</v>
      </c>
      <c r="D282" s="23">
        <v>70.051521647463005</v>
      </c>
      <c r="E282" s="23">
        <v>65.336072386710995</v>
      </c>
      <c r="F282" s="23">
        <v>88.181549019607999</v>
      </c>
      <c r="G282" s="23">
        <v>59.247520000000002</v>
      </c>
      <c r="H282" s="23">
        <v>70.878173076923005</v>
      </c>
      <c r="I282" s="23">
        <v>95.520862745098</v>
      </c>
      <c r="J282" s="23">
        <v>91.789923076923003</v>
      </c>
      <c r="K282" s="23">
        <v>84.839843137255002</v>
      </c>
      <c r="L282" s="23">
        <v>72.393038461537998</v>
      </c>
      <c r="M282" s="23">
        <v>71.964274509804</v>
      </c>
      <c r="N282" s="23">
        <v>78.526370370370003</v>
      </c>
      <c r="O282" s="23">
        <v>80.769215686273995</v>
      </c>
      <c r="P282" s="23">
        <v>75.239999999999995</v>
      </c>
      <c r="Q282" s="23">
        <v>73.713747500256133</v>
      </c>
      <c r="R282" s="23">
        <v>74.563829698752897</v>
      </c>
      <c r="S282" s="23">
        <v>126.46265652373403</v>
      </c>
      <c r="T282" s="23">
        <v>178.54626060141103</v>
      </c>
      <c r="U282" s="23">
        <v>124.65938340631631</v>
      </c>
      <c r="V282" s="23">
        <v>121.89919295783875</v>
      </c>
      <c r="W282" s="23">
        <v>127.20328075521302</v>
      </c>
      <c r="X282" s="23">
        <v>130.66341683366579</v>
      </c>
      <c r="Y282" s="23">
        <v>132.99495067213496</v>
      </c>
      <c r="Z282" s="23">
        <v>135.64731251524125</v>
      </c>
      <c r="AA282" s="23">
        <v>138.16992594180408</v>
      </c>
      <c r="AB282" s="23">
        <v>140.81843007958713</v>
      </c>
      <c r="AC282" s="23">
        <v>143.72943960603808</v>
      </c>
      <c r="AD282" s="23">
        <v>146.71092770275735</v>
      </c>
      <c r="AE282" s="23">
        <v>150.25793408580009</v>
      </c>
      <c r="AF282" s="23">
        <v>153.81143021220532</v>
      </c>
      <c r="AG282" s="23">
        <v>157.40133773544923</v>
      </c>
      <c r="AH282" s="28">
        <v>58.694010763283373</v>
      </c>
      <c r="AI282" s="28">
        <v>15.699725413593853</v>
      </c>
      <c r="AJ282" s="45">
        <v>5.4934978885313797E-2</v>
      </c>
      <c r="AK282" s="45">
        <v>9.5980697383124536E-3</v>
      </c>
    </row>
    <row r="283" spans="1:41" ht="13" thickBot="1">
      <c r="B283" s="59"/>
      <c r="C283" s="63"/>
      <c r="D283" s="63"/>
      <c r="E283" s="63"/>
      <c r="F283" s="63"/>
      <c r="G283" s="63"/>
      <c r="H283" s="63"/>
      <c r="I283" s="63"/>
      <c r="J283" s="63"/>
      <c r="K283" s="63"/>
      <c r="L283" s="63"/>
      <c r="M283" s="63"/>
      <c r="N283" s="63"/>
      <c r="O283" s="63"/>
      <c r="P283" s="63"/>
      <c r="Q283" s="63"/>
      <c r="R283" s="63"/>
      <c r="S283" s="63"/>
      <c r="T283" s="63"/>
      <c r="U283" s="63"/>
      <c r="V283" s="64"/>
      <c r="W283" s="64"/>
      <c r="X283" s="64"/>
      <c r="Y283" s="64"/>
      <c r="Z283" s="64"/>
      <c r="AA283" s="64"/>
      <c r="AB283" s="64"/>
      <c r="AC283" s="64"/>
      <c r="AD283" s="64"/>
      <c r="AE283" s="64"/>
      <c r="AF283" s="64"/>
      <c r="AG283" s="64"/>
      <c r="AH283" s="158"/>
      <c r="AI283" s="162"/>
      <c r="AJ283" s="163"/>
      <c r="AK283" s="163"/>
    </row>
    <row r="284" spans="1:41" ht="13" thickBot="1">
      <c r="A284" s="78"/>
      <c r="B284" s="59"/>
      <c r="C284" s="59"/>
      <c r="D284" s="59"/>
      <c r="E284" s="59"/>
      <c r="F284" s="59"/>
      <c r="G284" s="59"/>
      <c r="H284" s="59"/>
      <c r="I284" s="59"/>
      <c r="J284" s="59"/>
      <c r="K284" s="59"/>
      <c r="L284" s="59"/>
      <c r="M284" s="59"/>
      <c r="N284" s="59"/>
      <c r="O284" s="59"/>
      <c r="P284" s="59"/>
      <c r="Q284" s="59"/>
      <c r="R284" s="59"/>
      <c r="S284" s="59"/>
      <c r="T284" s="59"/>
      <c r="U284" s="59"/>
      <c r="V284" s="64"/>
      <c r="W284" s="64"/>
      <c r="X284" s="64"/>
      <c r="Y284" s="64"/>
      <c r="Z284" s="64"/>
      <c r="AA284" s="64"/>
      <c r="AB284" s="64"/>
      <c r="AC284" s="64"/>
      <c r="AD284" s="64"/>
      <c r="AE284" s="64"/>
      <c r="AF284" s="64"/>
      <c r="AG284" s="64"/>
      <c r="AH284" s="57"/>
      <c r="AI284" s="162"/>
      <c r="AJ284" s="163"/>
      <c r="AK284" s="163"/>
    </row>
    <row r="285" spans="1:41" ht="14" thickBot="1">
      <c r="A285" s="78" t="s">
        <v>185</v>
      </c>
      <c r="B285" s="69" t="s">
        <v>235</v>
      </c>
      <c r="C285" s="75"/>
      <c r="D285" s="75"/>
      <c r="E285" s="75"/>
      <c r="F285" s="75"/>
      <c r="G285" s="75"/>
      <c r="H285" s="75"/>
      <c r="I285" s="75"/>
      <c r="J285" s="75"/>
      <c r="K285" s="75"/>
      <c r="L285" s="75"/>
      <c r="M285" s="75"/>
      <c r="N285" s="75"/>
      <c r="O285" s="75"/>
      <c r="P285" s="75"/>
      <c r="Q285" s="75"/>
      <c r="R285" s="75"/>
      <c r="S285" s="75"/>
      <c r="T285" s="75"/>
      <c r="U285" s="75"/>
      <c r="V285" s="76"/>
      <c r="W285" s="76"/>
      <c r="X285" s="76"/>
      <c r="Y285" s="76"/>
      <c r="Z285" s="76"/>
      <c r="AA285" s="76"/>
      <c r="AB285" s="76"/>
      <c r="AC285" s="76"/>
      <c r="AD285" s="76"/>
      <c r="AE285" s="76"/>
      <c r="AF285" s="76"/>
      <c r="AG285" s="76"/>
      <c r="AH285" s="233" t="s">
        <v>105</v>
      </c>
      <c r="AI285" s="234"/>
      <c r="AJ285" s="235" t="s">
        <v>269</v>
      </c>
      <c r="AK285" s="236"/>
    </row>
    <row r="286" spans="1:41" ht="13" thickBot="1">
      <c r="A286" s="78"/>
      <c r="B286" s="10"/>
      <c r="C286" s="231">
        <v>2005</v>
      </c>
      <c r="D286" s="231">
        <v>2006</v>
      </c>
      <c r="E286" s="231">
        <v>2007</v>
      </c>
      <c r="F286" s="231">
        <v>2008</v>
      </c>
      <c r="G286" s="231">
        <v>2009</v>
      </c>
      <c r="H286" s="231">
        <v>2010</v>
      </c>
      <c r="I286" s="231">
        <v>2011</v>
      </c>
      <c r="J286" s="231">
        <v>2012</v>
      </c>
      <c r="K286" s="231">
        <v>2013</v>
      </c>
      <c r="L286" s="231">
        <v>2014</v>
      </c>
      <c r="M286" s="231">
        <v>2015</v>
      </c>
      <c r="N286" s="231">
        <v>2016</v>
      </c>
      <c r="O286" s="231">
        <v>2017</v>
      </c>
      <c r="P286" s="231">
        <v>2018</v>
      </c>
      <c r="Q286" s="231">
        <v>2019</v>
      </c>
      <c r="R286" s="231">
        <v>2020</v>
      </c>
      <c r="S286" s="231">
        <v>2021</v>
      </c>
      <c r="T286" s="231">
        <v>2022</v>
      </c>
      <c r="U286" s="231">
        <v>2023</v>
      </c>
      <c r="V286" s="231">
        <v>2024</v>
      </c>
      <c r="W286" s="231">
        <v>2025</v>
      </c>
      <c r="X286" s="231">
        <v>2026</v>
      </c>
      <c r="Y286" s="231">
        <v>2027</v>
      </c>
      <c r="Z286" s="231">
        <v>2028</v>
      </c>
      <c r="AA286" s="231">
        <v>2029</v>
      </c>
      <c r="AB286" s="231">
        <v>2030</v>
      </c>
      <c r="AC286" s="231">
        <v>2031</v>
      </c>
      <c r="AD286" s="231">
        <v>2032</v>
      </c>
      <c r="AE286" s="231">
        <v>2033</v>
      </c>
      <c r="AF286" s="231">
        <v>2034</v>
      </c>
      <c r="AG286" s="231">
        <v>2035</v>
      </c>
      <c r="AH286" s="231" t="s">
        <v>266</v>
      </c>
      <c r="AI286" s="231" t="s">
        <v>267</v>
      </c>
      <c r="AJ286" s="231" t="s">
        <v>264</v>
      </c>
      <c r="AK286" s="231" t="s">
        <v>265</v>
      </c>
    </row>
    <row r="287" spans="1:41" ht="13.5" thickBot="1">
      <c r="A287" s="107" t="str">
        <f>CONCATENATE($A$285,"_",B287)</f>
        <v>Sugar_Sugar beet production (million tonnes)</v>
      </c>
      <c r="B287" s="1" t="s">
        <v>77</v>
      </c>
      <c r="C287" s="29">
        <v>128.34940000000003</v>
      </c>
      <c r="D287" s="29">
        <v>104.74373000000001</v>
      </c>
      <c r="E287" s="29">
        <v>109.23250999999999</v>
      </c>
      <c r="F287" s="29">
        <v>95.990889999999979</v>
      </c>
      <c r="G287" s="29">
        <v>106.55958999999999</v>
      </c>
      <c r="H287" s="29">
        <v>98.671630000000007</v>
      </c>
      <c r="I287" s="29">
        <v>116.4802</v>
      </c>
      <c r="J287" s="29">
        <v>106.85749999999999</v>
      </c>
      <c r="K287" s="29">
        <v>100.54900000000001</v>
      </c>
      <c r="L287" s="29">
        <v>121.71177</v>
      </c>
      <c r="M287" s="29">
        <v>95.654079999999993</v>
      </c>
      <c r="N287" s="29">
        <v>106.71800000000002</v>
      </c>
      <c r="O287" s="29">
        <v>134.20173000000003</v>
      </c>
      <c r="P287" s="29">
        <v>111.93268999999998</v>
      </c>
      <c r="Q287" s="29">
        <v>113.12764999999999</v>
      </c>
      <c r="R287" s="29">
        <v>100.8292</v>
      </c>
      <c r="S287" s="29">
        <v>113.31742000000003</v>
      </c>
      <c r="T287" s="29">
        <v>103.45132</v>
      </c>
      <c r="U287" s="29">
        <v>110.46262</v>
      </c>
      <c r="V287" s="29">
        <v>120.39172420476189</v>
      </c>
      <c r="W287" s="29">
        <v>110.87346839036609</v>
      </c>
      <c r="X287" s="29">
        <v>109.17551432041064</v>
      </c>
      <c r="Y287" s="29">
        <v>108.3775777373879</v>
      </c>
      <c r="Z287" s="29">
        <v>107.61339991117279</v>
      </c>
      <c r="AA287" s="29">
        <v>106.90401022152071</v>
      </c>
      <c r="AB287" s="29">
        <v>106.24687314047173</v>
      </c>
      <c r="AC287" s="29">
        <v>105.67372807176814</v>
      </c>
      <c r="AD287" s="29">
        <v>105.10783826171587</v>
      </c>
      <c r="AE287" s="29">
        <v>104.56473974715924</v>
      </c>
      <c r="AF287" s="29">
        <v>104.03578139933678</v>
      </c>
      <c r="AG287" s="29">
        <v>103.46759216546076</v>
      </c>
      <c r="AH287" s="27">
        <v>1.7291314015872956</v>
      </c>
      <c r="AI287" s="27">
        <v>-7.9676292361265411</v>
      </c>
      <c r="AJ287" s="44">
        <v>1.5650801927576197E-3</v>
      </c>
      <c r="AK287" s="44">
        <v>-6.7214008897181765E-3</v>
      </c>
    </row>
    <row r="288" spans="1:41" s="99" customFormat="1" ht="13.5" thickBot="1">
      <c r="A288" s="107" t="str">
        <f t="shared" ref="A288:A299" si="14">CONCATENATE($A$285,"_",B288)</f>
        <v>Sugar_of which for ethanol</v>
      </c>
      <c r="B288" s="2" t="s">
        <v>51</v>
      </c>
      <c r="C288" s="30">
        <v>5.5</v>
      </c>
      <c r="D288" s="30">
        <v>6</v>
      </c>
      <c r="E288" s="30">
        <v>9.4087112567625635</v>
      </c>
      <c r="F288" s="30">
        <v>10.247218636220472</v>
      </c>
      <c r="G288" s="30">
        <v>7.5962086762991214</v>
      </c>
      <c r="H288" s="30">
        <v>10.17397782771749</v>
      </c>
      <c r="I288" s="30">
        <v>6.810705988042602</v>
      </c>
      <c r="J288" s="30">
        <v>9.3150260398796245</v>
      </c>
      <c r="K288" s="30">
        <v>5.0452797373640301</v>
      </c>
      <c r="L288" s="30">
        <v>5.9464436106921594</v>
      </c>
      <c r="M288" s="30">
        <v>7.0736034172280977</v>
      </c>
      <c r="N288" s="30">
        <v>5.6308830565516459</v>
      </c>
      <c r="O288" s="30">
        <v>7.2205762684064947</v>
      </c>
      <c r="P288" s="30">
        <v>7.9253135802505215</v>
      </c>
      <c r="Q288" s="30">
        <v>6.9468896046235065</v>
      </c>
      <c r="R288" s="30">
        <v>5.5443963738735507</v>
      </c>
      <c r="S288" s="30">
        <v>7.1409301748939313</v>
      </c>
      <c r="T288" s="30">
        <v>7.2056369911015432</v>
      </c>
      <c r="U288" s="30">
        <v>6.9953016445454264</v>
      </c>
      <c r="V288" s="30">
        <v>11.316288822761905</v>
      </c>
      <c r="W288" s="30">
        <v>9.7182569606650482</v>
      </c>
      <c r="X288" s="30">
        <v>9.533040682407858</v>
      </c>
      <c r="Y288" s="30">
        <v>9.2848310378096617</v>
      </c>
      <c r="Z288" s="30">
        <v>8.7615361013414983</v>
      </c>
      <c r="AA288" s="30">
        <v>8.356440649853063</v>
      </c>
      <c r="AB288" s="30">
        <v>7.8172009766277295</v>
      </c>
      <c r="AC288" s="30">
        <v>7.3567641931169243</v>
      </c>
      <c r="AD288" s="30">
        <v>6.8946685858281036</v>
      </c>
      <c r="AE288" s="30">
        <v>6.4280561432934222</v>
      </c>
      <c r="AF288" s="30">
        <v>5.9135524222973581</v>
      </c>
      <c r="AG288" s="30">
        <v>5.1435664078099892</v>
      </c>
      <c r="AH288" s="28">
        <v>1.7368260234910204</v>
      </c>
      <c r="AI288" s="28">
        <v>-3.3621760783263026</v>
      </c>
      <c r="AJ288" s="45">
        <v>2.3102880918919766E-2</v>
      </c>
      <c r="AK288" s="45">
        <v>-4.4697087260264334E-2</v>
      </c>
      <c r="AL288" s="97"/>
      <c r="AM288" s="97"/>
      <c r="AN288" s="97"/>
      <c r="AO288" s="97"/>
    </row>
    <row r="289" spans="1:41" s="99" customFormat="1" ht="13.5" thickBot="1">
      <c r="A289" s="107" t="str">
        <f t="shared" si="14"/>
        <v>Sugar_of which processed for sugar</v>
      </c>
      <c r="B289" s="2" t="s">
        <v>52</v>
      </c>
      <c r="C289" s="30">
        <v>122.84940000000003</v>
      </c>
      <c r="D289" s="30">
        <v>98.743730000000014</v>
      </c>
      <c r="E289" s="30">
        <v>99.823798743237433</v>
      </c>
      <c r="F289" s="30">
        <v>85.743671363779512</v>
      </c>
      <c r="G289" s="30">
        <v>98.963381323700858</v>
      </c>
      <c r="H289" s="30">
        <v>88.497652172282514</v>
      </c>
      <c r="I289" s="30">
        <v>109.6694940119574</v>
      </c>
      <c r="J289" s="30">
        <v>97.542473960120361</v>
      </c>
      <c r="K289" s="30">
        <v>95.50372026263598</v>
      </c>
      <c r="L289" s="30">
        <v>115.76532638930784</v>
      </c>
      <c r="M289" s="30">
        <v>88.580476582771894</v>
      </c>
      <c r="N289" s="30">
        <v>101.08711694344836</v>
      </c>
      <c r="O289" s="30">
        <v>126.98115373159354</v>
      </c>
      <c r="P289" s="30">
        <v>104.00737641974946</v>
      </c>
      <c r="Q289" s="30">
        <v>106.18076039537648</v>
      </c>
      <c r="R289" s="30">
        <v>95.284803626126447</v>
      </c>
      <c r="S289" s="30">
        <v>106.1764898251061</v>
      </c>
      <c r="T289" s="30">
        <v>96.245683008898453</v>
      </c>
      <c r="U289" s="30">
        <v>103.46731835545458</v>
      </c>
      <c r="V289" s="30">
        <v>109.07543538199998</v>
      </c>
      <c r="W289" s="30">
        <v>101.15521142970104</v>
      </c>
      <c r="X289" s="30">
        <v>99.642473638002784</v>
      </c>
      <c r="Y289" s="30">
        <v>99.092746699578228</v>
      </c>
      <c r="Z289" s="30">
        <v>98.851863809831286</v>
      </c>
      <c r="AA289" s="30">
        <v>98.547569571667651</v>
      </c>
      <c r="AB289" s="30">
        <v>98.429672163844003</v>
      </c>
      <c r="AC289" s="30">
        <v>98.316963878651208</v>
      </c>
      <c r="AD289" s="30">
        <v>98.213169675887769</v>
      </c>
      <c r="AE289" s="30">
        <v>98.136683603865819</v>
      </c>
      <c r="AF289" s="30">
        <v>98.122228977039427</v>
      </c>
      <c r="AG289" s="30">
        <v>98.324025757650773</v>
      </c>
      <c r="AH289" s="28">
        <v>-7.6946219037381525E-3</v>
      </c>
      <c r="AI289" s="28">
        <v>-4.6054531578002269</v>
      </c>
      <c r="AJ289" s="45">
        <v>-7.4753176929220899E-6</v>
      </c>
      <c r="AK289" s="45">
        <v>-4.152778100274146E-3</v>
      </c>
      <c r="AL289" s="97"/>
      <c r="AM289" s="97"/>
      <c r="AN289" s="97"/>
      <c r="AO289" s="97"/>
    </row>
    <row r="290" spans="1:41" s="99" customFormat="1" ht="13.5" thickBot="1">
      <c r="A290" s="107"/>
      <c r="B290" s="1" t="s">
        <v>146</v>
      </c>
      <c r="C290" s="30">
        <v>60.366764495616522</v>
      </c>
      <c r="D290" s="30">
        <v>59.275371094523699</v>
      </c>
      <c r="E290" s="30">
        <v>63.764183600203133</v>
      </c>
      <c r="F290" s="30">
        <v>67.388510572575882</v>
      </c>
      <c r="G290" s="30">
        <v>71.310707354614195</v>
      </c>
      <c r="H290" s="30">
        <v>66.074457256887257</v>
      </c>
      <c r="I290" s="30">
        <v>76.063237906174919</v>
      </c>
      <c r="J290" s="30">
        <v>69.655754589069673</v>
      </c>
      <c r="K290" s="30">
        <v>68.812619764577079</v>
      </c>
      <c r="L290" s="30">
        <v>80.262043088042333</v>
      </c>
      <c r="M290" s="30">
        <v>71.902520427262402</v>
      </c>
      <c r="N290" s="30">
        <v>75.554705973974507</v>
      </c>
      <c r="O290" s="30">
        <v>81.5582964137906</v>
      </c>
      <c r="P290" s="30">
        <v>69.031613289175866</v>
      </c>
      <c r="Q290" s="30">
        <v>73.805054834647933</v>
      </c>
      <c r="R290" s="30">
        <v>68.522769747259545</v>
      </c>
      <c r="S290" s="30">
        <v>75.874748908589368</v>
      </c>
      <c r="T290" s="30">
        <v>72.542438011892742</v>
      </c>
      <c r="U290" s="30">
        <v>75.32449590518857</v>
      </c>
      <c r="V290" s="30">
        <v>74.521964571631344</v>
      </c>
      <c r="W290" s="30">
        <v>73.00831982960274</v>
      </c>
      <c r="X290" s="30">
        <v>72.853093893894282</v>
      </c>
      <c r="Y290" s="30">
        <v>72.68984516068231</v>
      </c>
      <c r="Z290" s="30">
        <v>72.522173232963425</v>
      </c>
      <c r="AA290" s="30">
        <v>72.371724173094506</v>
      </c>
      <c r="AB290" s="30">
        <v>72.256331424268538</v>
      </c>
      <c r="AC290" s="30">
        <v>72.206306678993144</v>
      </c>
      <c r="AD290" s="30">
        <v>72.15981544093799</v>
      </c>
      <c r="AE290" s="30">
        <v>72.122229378437254</v>
      </c>
      <c r="AF290" s="30">
        <v>72.093559592262409</v>
      </c>
      <c r="AG290" s="30">
        <v>72.040003565356116</v>
      </c>
      <c r="AH290" s="28">
        <v>1.219493682341195</v>
      </c>
      <c r="AI290" s="28">
        <v>-2.0896292642147785</v>
      </c>
      <c r="AJ290" s="45">
        <v>1.6601408404739004E-3</v>
      </c>
      <c r="AK290" s="45">
        <v>-2.5960594665420667E-3</v>
      </c>
      <c r="AL290" s="97"/>
      <c r="AM290" s="97"/>
      <c r="AN290" s="97"/>
      <c r="AO290" s="97"/>
    </row>
    <row r="291" spans="1:41" ht="13.5" thickBot="1">
      <c r="A291" s="107" t="str">
        <f>CONCATENATE($A$285,"_","Production")</f>
        <v>Sugar_Production</v>
      </c>
      <c r="B291" s="21" t="s">
        <v>18</v>
      </c>
      <c r="C291" s="43">
        <v>19.489556580140189</v>
      </c>
      <c r="D291" s="43">
        <v>16.099934946766179</v>
      </c>
      <c r="E291" s="43">
        <v>16.463764788281072</v>
      </c>
      <c r="F291" s="43">
        <v>14.56395324813767</v>
      </c>
      <c r="G291" s="43">
        <v>16.722703013172048</v>
      </c>
      <c r="H291" s="43">
        <v>14.884960955300205</v>
      </c>
      <c r="I291" s="43">
        <v>17.270591493968375</v>
      </c>
      <c r="J291" s="43">
        <v>15.901776345335557</v>
      </c>
      <c r="K291" s="43">
        <v>15.034726906460927</v>
      </c>
      <c r="L291" s="43">
        <v>17.566869252051898</v>
      </c>
      <c r="M291" s="43">
        <v>13.391432150838842</v>
      </c>
      <c r="N291" s="43">
        <v>15.365601056699234</v>
      </c>
      <c r="O291" s="43">
        <v>19.684487291457859</v>
      </c>
      <c r="P291" s="43">
        <v>16.224975271764297</v>
      </c>
      <c r="Q291" s="43">
        <v>16.026432969590751</v>
      </c>
      <c r="R291" s="43">
        <v>14.393975297520797</v>
      </c>
      <c r="S291" s="43">
        <v>16.411443719148934</v>
      </c>
      <c r="T291" s="43">
        <v>14.423872969949485</v>
      </c>
      <c r="U291" s="43">
        <v>15.42523218696425</v>
      </c>
      <c r="V291" s="43">
        <v>16.475967113252484</v>
      </c>
      <c r="W291" s="43">
        <v>15.893026135389452</v>
      </c>
      <c r="X291" s="43">
        <v>15.607364708262388</v>
      </c>
      <c r="Y291" s="43">
        <v>15.508117315157149</v>
      </c>
      <c r="Z291" s="43">
        <v>15.454542026364317</v>
      </c>
      <c r="AA291" s="43">
        <v>15.400915990584126</v>
      </c>
      <c r="AB291" s="43">
        <v>15.381822555510869</v>
      </c>
      <c r="AC291" s="43">
        <v>15.358982929792257</v>
      </c>
      <c r="AD291" s="43">
        <v>15.34420240027104</v>
      </c>
      <c r="AE291" s="43">
        <v>15.337182366515293</v>
      </c>
      <c r="AF291" s="43">
        <v>15.327893160723828</v>
      </c>
      <c r="AG291" s="43">
        <v>15.324289388487248</v>
      </c>
      <c r="AH291" s="27">
        <v>-0.72610007789405451</v>
      </c>
      <c r="AI291" s="27">
        <v>-0.11740136823482494</v>
      </c>
      <c r="AJ291" s="44">
        <v>-4.5844590839364228E-3</v>
      </c>
      <c r="AK291" s="44">
        <v>-6.9357139110493016E-4</v>
      </c>
    </row>
    <row r="292" spans="1:41" ht="13.5" thickBot="1">
      <c r="A292" s="107" t="str">
        <f t="shared" si="14"/>
        <v>Sugar_Imports</v>
      </c>
      <c r="B292" s="115" t="s">
        <v>4</v>
      </c>
      <c r="C292" s="142">
        <v>1.52685191248</v>
      </c>
      <c r="D292" s="142">
        <v>1.9235637140800002</v>
      </c>
      <c r="E292" s="142">
        <v>1.8693083167200004</v>
      </c>
      <c r="F292" s="142">
        <v>2.0263396483200005</v>
      </c>
      <c r="G292" s="142">
        <v>1.9003253834800007</v>
      </c>
      <c r="H292" s="142">
        <v>2.8976970900000003</v>
      </c>
      <c r="I292" s="142">
        <v>3.0743920121599997</v>
      </c>
      <c r="J292" s="142">
        <v>3.2243629362399999</v>
      </c>
      <c r="K292" s="142">
        <v>2.6407468418400004</v>
      </c>
      <c r="L292" s="142">
        <v>2.3838632357200003</v>
      </c>
      <c r="M292" s="142">
        <v>2.60421950408</v>
      </c>
      <c r="N292" s="142">
        <v>2.2717594297599999</v>
      </c>
      <c r="O292" s="142">
        <v>1.1937784796800004</v>
      </c>
      <c r="P292" s="142">
        <v>1.7636508192</v>
      </c>
      <c r="Q292" s="142">
        <v>1.62490359336</v>
      </c>
      <c r="R292" s="142">
        <v>1.2079772895599998</v>
      </c>
      <c r="S292" s="142">
        <v>1.27308366004</v>
      </c>
      <c r="T292" s="142">
        <v>2.31313040652</v>
      </c>
      <c r="U292" s="142">
        <v>1.328735787961222</v>
      </c>
      <c r="V292" s="142">
        <v>0.95259206078578273</v>
      </c>
      <c r="W292" s="142">
        <v>1.1819683498749023</v>
      </c>
      <c r="X292" s="142">
        <v>1.3314149939329107</v>
      </c>
      <c r="Y292" s="142">
        <v>1.2997350582159526</v>
      </c>
      <c r="Z292" s="142">
        <v>1.245115199819949</v>
      </c>
      <c r="AA292" s="142">
        <v>1.2027056704715506</v>
      </c>
      <c r="AB292" s="142">
        <v>1.1610369520310801</v>
      </c>
      <c r="AC292" s="142">
        <v>1.1220706188600116</v>
      </c>
      <c r="AD292" s="142">
        <v>1.0755138677709564</v>
      </c>
      <c r="AE292" s="142">
        <v>1.0362078481441594</v>
      </c>
      <c r="AF292" s="142">
        <v>1.0058200233089702</v>
      </c>
      <c r="AG292" s="142">
        <v>0.98090684435891651</v>
      </c>
      <c r="AH292" s="141">
        <v>-1.218171586177665</v>
      </c>
      <c r="AI292" s="141">
        <v>-0.55057924073008524</v>
      </c>
      <c r="AJ292" s="152">
        <v>-5.6844193706075859E-2</v>
      </c>
      <c r="AK292" s="152">
        <v>-3.9692262441341053E-2</v>
      </c>
    </row>
    <row r="293" spans="1:41" ht="13.5" thickBot="1">
      <c r="A293" s="107" t="str">
        <f t="shared" si="14"/>
        <v>Sugar_Exports</v>
      </c>
      <c r="B293" s="115" t="s">
        <v>5</v>
      </c>
      <c r="C293" s="142">
        <v>6.505583262</v>
      </c>
      <c r="D293" s="142">
        <v>1.3219003189999998</v>
      </c>
      <c r="E293" s="142">
        <v>1.5658329149999999</v>
      </c>
      <c r="F293" s="142">
        <v>1.1950374549999998</v>
      </c>
      <c r="G293" s="142">
        <v>2.4416396579999997</v>
      </c>
      <c r="H293" s="142">
        <v>1.0919594929999998</v>
      </c>
      <c r="I293" s="142">
        <v>2.4028081530000001</v>
      </c>
      <c r="J293" s="142">
        <v>1.6489492140000002</v>
      </c>
      <c r="K293" s="142">
        <v>1.7141827849999995</v>
      </c>
      <c r="L293" s="142">
        <v>1.8814393009999997</v>
      </c>
      <c r="M293" s="142">
        <v>1.8926089459999995</v>
      </c>
      <c r="N293" s="142">
        <v>1.832444838</v>
      </c>
      <c r="O293" s="142">
        <v>3.8418585599999999</v>
      </c>
      <c r="P293" s="142">
        <v>2.0712150449999998</v>
      </c>
      <c r="Q293" s="142">
        <v>1.0717682290000001</v>
      </c>
      <c r="R293" s="142">
        <v>0.85858140399999994</v>
      </c>
      <c r="S293" s="142">
        <v>0.79989376000000001</v>
      </c>
      <c r="T293" s="142">
        <v>0.62033549500000007</v>
      </c>
      <c r="U293" s="142">
        <v>1.5933452729603834</v>
      </c>
      <c r="V293" s="142">
        <v>1.5933452729603834</v>
      </c>
      <c r="W293" s="142">
        <v>1.4750322839932779</v>
      </c>
      <c r="X293" s="142">
        <v>1.3901927288671563</v>
      </c>
      <c r="Y293" s="142">
        <v>1.3041260770578078</v>
      </c>
      <c r="Z293" s="142">
        <v>1.2267653229423747</v>
      </c>
      <c r="AA293" s="142">
        <v>1.1688795816247901</v>
      </c>
      <c r="AB293" s="142">
        <v>1.1421339352416202</v>
      </c>
      <c r="AC293" s="142">
        <v>1.1187629241210897</v>
      </c>
      <c r="AD293" s="142">
        <v>1.0913817285211087</v>
      </c>
      <c r="AE293" s="142">
        <v>1.0783250466989254</v>
      </c>
      <c r="AF293" s="142">
        <v>1.0781470749769211</v>
      </c>
      <c r="AG293" s="142">
        <v>1.0853716984198527</v>
      </c>
      <c r="AH293" s="141">
        <v>-0.47918175302641086</v>
      </c>
      <c r="AI293" s="141">
        <v>-0.18363698188706956</v>
      </c>
      <c r="AJ293" s="152">
        <v>-3.152684882268602E-2</v>
      </c>
      <c r="AK293" s="152">
        <v>-1.4109830095968556E-2</v>
      </c>
    </row>
    <row r="294" spans="1:41" ht="13.5" thickBot="1">
      <c r="A294" s="107" t="str">
        <f t="shared" si="14"/>
        <v>Sugar_Domestic use</v>
      </c>
      <c r="B294" s="1" t="s">
        <v>130</v>
      </c>
      <c r="C294" s="29">
        <v>16.082166362140189</v>
      </c>
      <c r="D294" s="29">
        <v>19.535544751766182</v>
      </c>
      <c r="E294" s="29">
        <v>17.266868739281076</v>
      </c>
      <c r="F294" s="29">
        <v>16.06235888913767</v>
      </c>
      <c r="G294" s="29">
        <v>16.873789524172047</v>
      </c>
      <c r="H294" s="29">
        <v>16.85642041230021</v>
      </c>
      <c r="I294" s="29">
        <v>17.803205288968364</v>
      </c>
      <c r="J294" s="29">
        <v>16.964793653335558</v>
      </c>
      <c r="K294" s="29">
        <v>16.691442823460925</v>
      </c>
      <c r="L294" s="29">
        <v>19.023288942051902</v>
      </c>
      <c r="M294" s="29">
        <v>14.557294278838844</v>
      </c>
      <c r="N294" s="29">
        <v>16.041411246699234</v>
      </c>
      <c r="O294" s="29">
        <v>15.541511035457857</v>
      </c>
      <c r="P294" s="29">
        <v>16.642771986764298</v>
      </c>
      <c r="Q294" s="29">
        <v>16.189864298590749</v>
      </c>
      <c r="R294" s="29">
        <v>15.7824126865208</v>
      </c>
      <c r="S294" s="29">
        <v>16.702336546148935</v>
      </c>
      <c r="T294" s="29">
        <v>15.766809655949483</v>
      </c>
      <c r="U294" s="29">
        <v>15.608164944396496</v>
      </c>
      <c r="V294" s="29">
        <v>15.732047993320124</v>
      </c>
      <c r="W294" s="29">
        <v>15.729137076179468</v>
      </c>
      <c r="X294" s="29">
        <v>15.691252072371183</v>
      </c>
      <c r="Y294" s="29">
        <v>15.643402129057019</v>
      </c>
      <c r="Z294" s="29">
        <v>15.607596288767645</v>
      </c>
      <c r="AA294" s="29">
        <v>15.565644165292829</v>
      </c>
      <c r="AB294" s="29">
        <v>15.528055014179438</v>
      </c>
      <c r="AC294" s="29">
        <v>15.486358525311561</v>
      </c>
      <c r="AD294" s="29">
        <v>15.448351720735593</v>
      </c>
      <c r="AE294" s="29">
        <v>15.411585259695462</v>
      </c>
      <c r="AF294" s="29">
        <v>15.369465378237042</v>
      </c>
      <c r="AG294" s="29">
        <v>15.331628729875558</v>
      </c>
      <c r="AH294" s="27">
        <v>-1.8575009417274266</v>
      </c>
      <c r="AI294" s="27">
        <v>-0.37071213467980968</v>
      </c>
      <c r="AJ294" s="44">
        <v>-1.1118208592185397E-2</v>
      </c>
      <c r="AK294" s="44">
        <v>-2.1696310354666348E-3</v>
      </c>
    </row>
    <row r="295" spans="1:41" ht="13.5" thickBot="1">
      <c r="A295" s="107" t="str">
        <f>CONCATENATE($A$285,"_","Beginning stocks")</f>
        <v>Sugar_Beginning stocks</v>
      </c>
      <c r="B295" s="2" t="s">
        <v>19</v>
      </c>
      <c r="C295" s="30">
        <v>7.4246706922608698</v>
      </c>
      <c r="D295" s="30">
        <v>6.66</v>
      </c>
      <c r="E295" s="30">
        <v>3.0859999999999999</v>
      </c>
      <c r="F295" s="30">
        <v>2.8820000000000001</v>
      </c>
      <c r="G295" s="30">
        <v>2.012</v>
      </c>
      <c r="H295" s="30">
        <v>1.57143926</v>
      </c>
      <c r="I295" s="30">
        <v>1.217666629</v>
      </c>
      <c r="J295" s="30">
        <v>2.3969344220000002</v>
      </c>
      <c r="K295" s="30">
        <v>3.1685629309999999</v>
      </c>
      <c r="L295" s="30">
        <v>2.5729466579999998</v>
      </c>
      <c r="M295" s="30">
        <v>4.0289999999999999</v>
      </c>
      <c r="N295" s="30">
        <v>1.9278454700000003</v>
      </c>
      <c r="O295" s="30">
        <v>2.1739999999999999</v>
      </c>
      <c r="P295" s="30">
        <v>2.423</v>
      </c>
      <c r="Q295" s="30">
        <v>1.829</v>
      </c>
      <c r="R295" s="30">
        <v>2.16</v>
      </c>
      <c r="S295" s="30">
        <v>1.226</v>
      </c>
      <c r="T295" s="30">
        <v>1.5189999999999999</v>
      </c>
      <c r="U295" s="30">
        <v>2.0699999999999998</v>
      </c>
      <c r="V295" s="30">
        <v>1.738</v>
      </c>
      <c r="W295" s="30">
        <v>1.9239999999999999</v>
      </c>
      <c r="X295" s="30">
        <v>1.8976049816024687</v>
      </c>
      <c r="Y295" s="30">
        <v>1.8707150994231576</v>
      </c>
      <c r="Z295" s="30">
        <v>1.8440597065262991</v>
      </c>
      <c r="AA295" s="30">
        <v>1.8176262079414101</v>
      </c>
      <c r="AB295" s="30">
        <v>1.7913072238596055</v>
      </c>
      <c r="AC295" s="30">
        <v>1.7649375169397217</v>
      </c>
      <c r="AD295" s="30">
        <v>1.7384409743210798</v>
      </c>
      <c r="AE295" s="30">
        <v>1.7119467381299327</v>
      </c>
      <c r="AF295" s="30">
        <v>1.6855316766684019</v>
      </c>
      <c r="AG295" s="30">
        <v>1.659095018209755</v>
      </c>
      <c r="AH295" s="28">
        <v>-0.9371480036666664</v>
      </c>
      <c r="AI295" s="28">
        <v>-0.1165716484569117</v>
      </c>
      <c r="AJ295" s="45">
        <v>-4.149555402609096E-2</v>
      </c>
      <c r="AK295" s="45">
        <v>-6.1540453867884315E-3</v>
      </c>
    </row>
    <row r="296" spans="1:41" ht="13.5" thickBot="1">
      <c r="A296" s="107" t="str">
        <f>CONCATENATE($A$285,"_","Ending stocks")</f>
        <v>Sugar_Ending stocks</v>
      </c>
      <c r="B296" s="2" t="s">
        <v>20</v>
      </c>
      <c r="C296" s="30">
        <v>6.66</v>
      </c>
      <c r="D296" s="30">
        <v>3.0859999999999999</v>
      </c>
      <c r="E296" s="30">
        <v>2.8820000000000001</v>
      </c>
      <c r="F296" s="30">
        <v>2.012</v>
      </c>
      <c r="G296" s="30">
        <v>1.57143926</v>
      </c>
      <c r="H296" s="30">
        <v>1.217666629</v>
      </c>
      <c r="I296" s="30">
        <v>2.3969344220000002</v>
      </c>
      <c r="J296" s="30">
        <v>3.1685629309999999</v>
      </c>
      <c r="K296" s="30">
        <v>2.5729466579999998</v>
      </c>
      <c r="L296" s="30">
        <v>4.0289999999999999</v>
      </c>
      <c r="M296" s="30">
        <v>1.9278454700000003</v>
      </c>
      <c r="N296" s="30">
        <v>2.1739999999999999</v>
      </c>
      <c r="O296" s="30">
        <v>2.423</v>
      </c>
      <c r="P296" s="30">
        <v>1.829</v>
      </c>
      <c r="Q296" s="30">
        <v>2.36</v>
      </c>
      <c r="R296" s="30">
        <v>1.226</v>
      </c>
      <c r="S296" s="30">
        <v>1.5189999999999999</v>
      </c>
      <c r="T296" s="30">
        <v>2.0699999999999998</v>
      </c>
      <c r="U296" s="30">
        <v>1.738</v>
      </c>
      <c r="V296" s="30">
        <v>1.9239999999999999</v>
      </c>
      <c r="W296" s="30">
        <v>1.8976049816024687</v>
      </c>
      <c r="X296" s="30">
        <v>1.8707150994231576</v>
      </c>
      <c r="Y296" s="30">
        <v>1.8440597065262991</v>
      </c>
      <c r="Z296" s="30">
        <v>1.8176262079414101</v>
      </c>
      <c r="AA296" s="30">
        <v>1.7913072238596055</v>
      </c>
      <c r="AB296" s="30">
        <v>1.7649375169397217</v>
      </c>
      <c r="AC296" s="30">
        <v>1.7384409743210798</v>
      </c>
      <c r="AD296" s="30">
        <v>1.7119467381299327</v>
      </c>
      <c r="AE296" s="30">
        <v>1.6855316766684019</v>
      </c>
      <c r="AF296" s="30">
        <v>1.659095018209755</v>
      </c>
      <c r="AG296" s="30">
        <v>1.6325870700960643</v>
      </c>
      <c r="AH296" s="28">
        <v>-1.3461698629999999</v>
      </c>
      <c r="AI296" s="28">
        <v>-0.27807959657060222</v>
      </c>
      <c r="AJ296" s="45">
        <v>-5.193329125421059E-2</v>
      </c>
      <c r="AK296" s="45">
        <v>-1.4197013317050478E-2</v>
      </c>
    </row>
    <row r="297" spans="1:41" ht="13.5" thickBot="1">
      <c r="A297" s="107" t="str">
        <f t="shared" si="14"/>
        <v>Sugar_EU white sugar price in EUR/t</v>
      </c>
      <c r="B297" s="2" t="s">
        <v>119</v>
      </c>
      <c r="C297" s="23">
        <v>631</v>
      </c>
      <c r="D297" s="23">
        <v>627.83299999999997</v>
      </c>
      <c r="E297" s="23">
        <v>608.08299999999997</v>
      </c>
      <c r="F297" s="23">
        <v>568.25</v>
      </c>
      <c r="G297" s="23">
        <v>488.41699999999997</v>
      </c>
      <c r="H297" s="23">
        <v>514.75</v>
      </c>
      <c r="I297" s="23">
        <v>679.16700000000003</v>
      </c>
      <c r="J297" s="23">
        <v>722.25</v>
      </c>
      <c r="K297" s="23">
        <v>602.33299999999997</v>
      </c>
      <c r="L297" s="23">
        <v>432.25</v>
      </c>
      <c r="M297" s="23">
        <v>430</v>
      </c>
      <c r="N297" s="23">
        <v>488.08300000000003</v>
      </c>
      <c r="O297" s="23">
        <v>385.58300000000003</v>
      </c>
      <c r="P297" s="23">
        <v>320.08300000000003</v>
      </c>
      <c r="Q297" s="23">
        <v>364.91699999999997</v>
      </c>
      <c r="R297" s="23">
        <v>392.41699999999997</v>
      </c>
      <c r="S297" s="23">
        <v>448.91699999999997</v>
      </c>
      <c r="T297" s="23">
        <v>762.25</v>
      </c>
      <c r="U297" s="23">
        <v>823</v>
      </c>
      <c r="V297" s="23">
        <v>718.1287381511886</v>
      </c>
      <c r="W297" s="23">
        <v>658.73795918321173</v>
      </c>
      <c r="X297" s="23">
        <v>625.30786469498105</v>
      </c>
      <c r="Y297" s="23">
        <v>600.26820301128475</v>
      </c>
      <c r="Z297" s="23">
        <v>599.70663458989998</v>
      </c>
      <c r="AA297" s="23">
        <v>607.89350841156693</v>
      </c>
      <c r="AB297" s="23">
        <v>617.88732470959133</v>
      </c>
      <c r="AC297" s="23">
        <v>627.1805934274978</v>
      </c>
      <c r="AD297" s="23">
        <v>638.93414009700416</v>
      </c>
      <c r="AE297" s="23">
        <v>647.3951517228204</v>
      </c>
      <c r="AF297" s="23">
        <v>654.66570598080011</v>
      </c>
      <c r="AG297" s="23">
        <v>665.49824713724092</v>
      </c>
      <c r="AH297" s="28">
        <v>182.1819127170628</v>
      </c>
      <c r="AI297" s="28">
        <v>-102.29466557982187</v>
      </c>
      <c r="AJ297" s="45">
        <v>2.7456602540898416E-2</v>
      </c>
      <c r="AK297" s="45">
        <v>-1.2914433523535496E-2</v>
      </c>
    </row>
    <row r="298" spans="1:41" ht="13.5" thickBot="1">
      <c r="A298" s="107" t="str">
        <f t="shared" si="14"/>
        <v>Sugar_World white sugar price in EUR/t</v>
      </c>
      <c r="B298" s="2" t="s">
        <v>120</v>
      </c>
      <c r="C298" s="23">
        <v>325.11627902191316</v>
      </c>
      <c r="D298" s="23">
        <v>261.73567043735926</v>
      </c>
      <c r="E298" s="23">
        <v>250.07843266870458</v>
      </c>
      <c r="F298" s="23">
        <v>282.83083678269833</v>
      </c>
      <c r="G298" s="23">
        <v>418.86389646513635</v>
      </c>
      <c r="H298" s="23">
        <v>543.05419696439583</v>
      </c>
      <c r="I298" s="23">
        <v>439.56585434862382</v>
      </c>
      <c r="J298" s="23">
        <v>391.93527385023521</v>
      </c>
      <c r="K298" s="23">
        <v>344.16368619175108</v>
      </c>
      <c r="L298" s="23">
        <v>283.30656973101185</v>
      </c>
      <c r="M298" s="23">
        <v>416.0807898175201</v>
      </c>
      <c r="N298" s="23">
        <v>429.06194265983601</v>
      </c>
      <c r="O298" s="23">
        <v>310.40439324802907</v>
      </c>
      <c r="P298" s="23">
        <v>284.45549524172594</v>
      </c>
      <c r="Q298" s="23">
        <v>322.86666357414418</v>
      </c>
      <c r="R298" s="23">
        <v>389.60297316159063</v>
      </c>
      <c r="S298" s="23">
        <v>443.68064952638679</v>
      </c>
      <c r="T298" s="23">
        <v>592.93238095238087</v>
      </c>
      <c r="U298" s="23">
        <v>611.37499999999989</v>
      </c>
      <c r="V298" s="23">
        <v>546.04883249185991</v>
      </c>
      <c r="W298" s="23">
        <v>506.48623606099284</v>
      </c>
      <c r="X298" s="23">
        <v>477.97606289637588</v>
      </c>
      <c r="Y298" s="23">
        <v>459.69729767105719</v>
      </c>
      <c r="Z298" s="23">
        <v>459.15980393982954</v>
      </c>
      <c r="AA298" s="23">
        <v>465.46601299249863</v>
      </c>
      <c r="AB298" s="23">
        <v>472.75844588952344</v>
      </c>
      <c r="AC298" s="23">
        <v>479.95239040503958</v>
      </c>
      <c r="AD298" s="23">
        <v>488.98268924014047</v>
      </c>
      <c r="AE298" s="23">
        <v>496.36683327832429</v>
      </c>
      <c r="AF298" s="23">
        <v>503.10375811528974</v>
      </c>
      <c r="AG298" s="23">
        <v>512.48380839091919</v>
      </c>
      <c r="AH298" s="28">
        <v>243.65022789041421</v>
      </c>
      <c r="AI298" s="28">
        <v>-70.968262757161028</v>
      </c>
      <c r="AJ298" s="45">
        <v>5.5547898753540749E-2</v>
      </c>
      <c r="AK298" s="45">
        <v>-1.172105697574477E-2</v>
      </c>
    </row>
    <row r="299" spans="1:41" ht="13.5" thickBot="1">
      <c r="A299" s="107" t="str">
        <f t="shared" si="14"/>
        <v>Sugar_World white sugar price in USD/t</v>
      </c>
      <c r="B299" s="14" t="s">
        <v>121</v>
      </c>
      <c r="C299" s="33">
        <v>404.47399999999999</v>
      </c>
      <c r="D299" s="33">
        <v>328.63499999999999</v>
      </c>
      <c r="E299" s="33">
        <v>342.72699999999998</v>
      </c>
      <c r="F299" s="33">
        <v>415.97500000000002</v>
      </c>
      <c r="G299" s="33">
        <v>584.22400000000005</v>
      </c>
      <c r="H299" s="33">
        <v>719.93600000000004</v>
      </c>
      <c r="I299" s="33">
        <v>611.85599999999999</v>
      </c>
      <c r="J299" s="33">
        <v>503.55399999999997</v>
      </c>
      <c r="K299" s="33">
        <v>457.09</v>
      </c>
      <c r="L299" s="33">
        <v>376.37299999999999</v>
      </c>
      <c r="M299" s="33">
        <v>461.64699999999999</v>
      </c>
      <c r="N299" s="33">
        <v>474.93</v>
      </c>
      <c r="O299" s="33">
        <v>350.65800000000002</v>
      </c>
      <c r="P299" s="33">
        <v>335.92899999999997</v>
      </c>
      <c r="Q299" s="33">
        <v>361.44099999999997</v>
      </c>
      <c r="R299" s="33">
        <v>445.00299999999999</v>
      </c>
      <c r="S299" s="33">
        <v>524.60799999999995</v>
      </c>
      <c r="T299" s="33">
        <v>622.57899999999995</v>
      </c>
      <c r="U299" s="33">
        <v>660.28499999999997</v>
      </c>
      <c r="V299" s="33">
        <v>595.19322741612734</v>
      </c>
      <c r="W299" s="33">
        <v>557.13485966709209</v>
      </c>
      <c r="X299" s="33">
        <v>525.77366918601342</v>
      </c>
      <c r="Y299" s="33">
        <v>508.51316960517289</v>
      </c>
      <c r="Z299" s="33">
        <v>508.81565713691043</v>
      </c>
      <c r="AA299" s="33">
        <v>516.43284348860561</v>
      </c>
      <c r="AB299" s="33">
        <v>525.15354588458808</v>
      </c>
      <c r="AC299" s="33">
        <v>533.77779702612656</v>
      </c>
      <c r="AD299" s="33">
        <v>544.37215657522688</v>
      </c>
      <c r="AE299" s="33">
        <v>553.07669069237181</v>
      </c>
      <c r="AF299" s="33">
        <v>560.87185177260324</v>
      </c>
      <c r="AG299" s="33">
        <v>571.51085283339842</v>
      </c>
      <c r="AH299" s="28">
        <v>180.34674247204242</v>
      </c>
      <c r="AI299" s="28">
        <v>-54.508222971977375</v>
      </c>
      <c r="AJ299" s="45">
        <v>3.4563588298170342E-2</v>
      </c>
      <c r="AK299" s="45">
        <v>-8.2473812864787277E-3</v>
      </c>
    </row>
    <row r="300" spans="1:41" ht="13" thickBot="1">
      <c r="A300" s="78"/>
      <c r="B300" s="59" t="s">
        <v>271</v>
      </c>
      <c r="C300" s="82"/>
      <c r="D300" s="82"/>
      <c r="E300" s="82"/>
      <c r="F300" s="82"/>
      <c r="G300" s="82"/>
      <c r="H300" s="82"/>
      <c r="I300" s="82"/>
      <c r="J300" s="82"/>
      <c r="K300" s="82"/>
      <c r="L300" s="82"/>
      <c r="M300" s="82"/>
      <c r="N300" s="82"/>
      <c r="O300" s="82"/>
      <c r="P300" s="82"/>
      <c r="Q300" s="82"/>
      <c r="R300" s="82"/>
      <c r="S300" s="82"/>
      <c r="T300" s="82"/>
      <c r="U300" s="82"/>
      <c r="V300" s="64"/>
      <c r="W300" s="64"/>
      <c r="X300" s="64"/>
      <c r="Y300" s="64"/>
      <c r="Z300" s="64"/>
      <c r="AA300" s="64"/>
      <c r="AB300" s="64"/>
      <c r="AC300" s="64"/>
      <c r="AD300" s="64"/>
      <c r="AE300" s="64"/>
      <c r="AF300" s="64"/>
      <c r="AG300" s="64"/>
      <c r="AH300" s="57"/>
      <c r="AI300" s="162"/>
      <c r="AJ300" s="163"/>
      <c r="AK300" s="163"/>
    </row>
    <row r="301" spans="1:41" ht="13" thickBot="1">
      <c r="A301" s="78"/>
      <c r="B301" s="193" t="s">
        <v>255</v>
      </c>
      <c r="C301" s="82"/>
      <c r="D301" s="82"/>
      <c r="E301" s="82"/>
      <c r="F301" s="82"/>
      <c r="G301" s="82"/>
      <c r="H301" s="82"/>
      <c r="I301" s="82"/>
      <c r="J301" s="82"/>
      <c r="K301" s="82"/>
      <c r="L301" s="82"/>
      <c r="M301" s="82"/>
      <c r="N301" s="82"/>
      <c r="O301" s="82"/>
      <c r="P301" s="82"/>
      <c r="Q301" s="82"/>
      <c r="R301" s="82"/>
      <c r="S301" s="82"/>
      <c r="T301" s="82"/>
      <c r="U301" s="82"/>
      <c r="V301" s="64"/>
      <c r="W301" s="64"/>
      <c r="X301" s="64"/>
      <c r="Y301" s="64"/>
      <c r="Z301" s="64"/>
      <c r="AA301" s="64"/>
      <c r="AB301" s="64"/>
      <c r="AC301" s="64"/>
      <c r="AD301" s="64"/>
      <c r="AE301" s="64"/>
      <c r="AF301" s="64"/>
      <c r="AG301" s="64"/>
      <c r="AH301" s="158"/>
      <c r="AI301" s="162"/>
      <c r="AJ301" s="163"/>
      <c r="AK301" s="163"/>
    </row>
    <row r="302" spans="1:41" ht="13" thickBot="1">
      <c r="A302" s="78"/>
      <c r="B302" s="193"/>
      <c r="C302" s="82"/>
      <c r="D302" s="82"/>
      <c r="E302" s="82"/>
      <c r="F302" s="82"/>
      <c r="G302" s="82"/>
      <c r="H302" s="82"/>
      <c r="I302" s="82"/>
      <c r="J302" s="82"/>
      <c r="K302" s="82"/>
      <c r="L302" s="82"/>
      <c r="M302" s="82"/>
      <c r="N302" s="82"/>
      <c r="O302" s="82"/>
      <c r="P302" s="82"/>
      <c r="Q302" s="82"/>
      <c r="R302" s="82"/>
      <c r="S302" s="82"/>
      <c r="T302" s="82"/>
      <c r="U302" s="82"/>
      <c r="V302" s="64"/>
      <c r="W302" s="64"/>
      <c r="X302" s="64"/>
      <c r="Y302" s="64"/>
      <c r="Z302" s="64"/>
      <c r="AA302" s="64"/>
      <c r="AB302" s="64"/>
      <c r="AC302" s="64"/>
      <c r="AD302" s="64"/>
      <c r="AE302" s="64"/>
      <c r="AF302" s="64"/>
      <c r="AG302" s="64"/>
      <c r="AH302" s="158"/>
      <c r="AI302" s="162"/>
      <c r="AJ302" s="163"/>
      <c r="AK302" s="163"/>
    </row>
    <row r="303" spans="1:41" ht="13" thickBot="1">
      <c r="A303" s="78"/>
      <c r="B303" s="59"/>
      <c r="C303" s="82"/>
      <c r="D303" s="82"/>
      <c r="E303" s="82"/>
      <c r="F303" s="82"/>
      <c r="G303" s="82"/>
      <c r="H303" s="82"/>
      <c r="I303" s="82"/>
      <c r="J303" s="82"/>
      <c r="K303" s="82"/>
      <c r="L303" s="82"/>
      <c r="M303" s="82"/>
      <c r="N303" s="82"/>
      <c r="O303" s="82"/>
      <c r="P303" s="82"/>
      <c r="Q303" s="82"/>
      <c r="R303" s="82"/>
      <c r="S303" s="82"/>
      <c r="T303" s="82"/>
      <c r="U303" s="82"/>
      <c r="V303" s="64"/>
      <c r="W303" s="64"/>
      <c r="X303" s="64"/>
      <c r="Y303" s="64"/>
      <c r="Z303" s="64"/>
      <c r="AA303" s="64"/>
      <c r="AB303" s="64"/>
      <c r="AC303" s="64"/>
      <c r="AD303" s="64"/>
      <c r="AE303" s="64"/>
      <c r="AF303" s="64"/>
      <c r="AG303" s="64"/>
      <c r="AH303" s="162"/>
      <c r="AI303" s="162"/>
      <c r="AJ303" s="163"/>
      <c r="AK303" s="163"/>
    </row>
    <row r="304" spans="1:41" ht="14" thickBot="1">
      <c r="A304" s="78" t="s">
        <v>186</v>
      </c>
      <c r="B304" s="69" t="s">
        <v>261</v>
      </c>
      <c r="C304" s="75"/>
      <c r="D304" s="75"/>
      <c r="E304" s="75"/>
      <c r="F304" s="75"/>
      <c r="G304" s="75"/>
      <c r="H304" s="75"/>
      <c r="I304" s="75"/>
      <c r="J304" s="75"/>
      <c r="K304" s="75"/>
      <c r="L304" s="75"/>
      <c r="M304" s="75"/>
      <c r="N304" s="75"/>
      <c r="O304" s="75"/>
      <c r="P304" s="75"/>
      <c r="Q304" s="75"/>
      <c r="R304" s="75"/>
      <c r="S304" s="75"/>
      <c r="T304" s="75"/>
      <c r="U304" s="75"/>
      <c r="V304" s="76"/>
      <c r="W304" s="76"/>
      <c r="X304" s="76"/>
      <c r="Y304" s="76"/>
      <c r="Z304" s="76"/>
      <c r="AA304" s="76"/>
      <c r="AB304" s="76"/>
      <c r="AC304" s="76"/>
      <c r="AD304" s="76"/>
      <c r="AE304" s="76"/>
      <c r="AF304" s="76"/>
      <c r="AG304" s="76"/>
      <c r="AH304" s="233" t="s">
        <v>105</v>
      </c>
      <c r="AI304" s="234"/>
      <c r="AJ304" s="235" t="s">
        <v>269</v>
      </c>
      <c r="AK304" s="236"/>
    </row>
    <row r="305" spans="1:37" ht="13" thickBot="1">
      <c r="A305" s="78"/>
      <c r="B305" s="10"/>
      <c r="C305" s="231">
        <v>2005</v>
      </c>
      <c r="D305" s="231">
        <v>2006</v>
      </c>
      <c r="E305" s="231">
        <v>2007</v>
      </c>
      <c r="F305" s="231">
        <v>2008</v>
      </c>
      <c r="G305" s="231">
        <v>2009</v>
      </c>
      <c r="H305" s="231">
        <v>2010</v>
      </c>
      <c r="I305" s="231">
        <v>2011</v>
      </c>
      <c r="J305" s="231">
        <v>2012</v>
      </c>
      <c r="K305" s="231">
        <v>2013</v>
      </c>
      <c r="L305" s="231">
        <v>2014</v>
      </c>
      <c r="M305" s="231">
        <v>2015</v>
      </c>
      <c r="N305" s="231">
        <v>2016</v>
      </c>
      <c r="O305" s="231">
        <v>2017</v>
      </c>
      <c r="P305" s="231">
        <v>2018</v>
      </c>
      <c r="Q305" s="231">
        <v>2019</v>
      </c>
      <c r="R305" s="231">
        <v>2020</v>
      </c>
      <c r="S305" s="231">
        <v>2021</v>
      </c>
      <c r="T305" s="231">
        <v>2022</v>
      </c>
      <c r="U305" s="231">
        <v>2023</v>
      </c>
      <c r="V305" s="231">
        <v>2024</v>
      </c>
      <c r="W305" s="231">
        <v>2025</v>
      </c>
      <c r="X305" s="231">
        <v>2026</v>
      </c>
      <c r="Y305" s="231">
        <v>2027</v>
      </c>
      <c r="Z305" s="231">
        <v>2028</v>
      </c>
      <c r="AA305" s="231">
        <v>2029</v>
      </c>
      <c r="AB305" s="231">
        <v>2030</v>
      </c>
      <c r="AC305" s="231">
        <v>2031</v>
      </c>
      <c r="AD305" s="231">
        <v>2032</v>
      </c>
      <c r="AE305" s="231">
        <v>2033</v>
      </c>
      <c r="AF305" s="231">
        <v>2034</v>
      </c>
      <c r="AG305" s="231">
        <v>2035</v>
      </c>
      <c r="AH305" s="231" t="s">
        <v>266</v>
      </c>
      <c r="AI305" s="231" t="s">
        <v>267</v>
      </c>
      <c r="AJ305" s="231" t="s">
        <v>264</v>
      </c>
      <c r="AK305" s="231" t="s">
        <v>265</v>
      </c>
    </row>
    <row r="306" spans="1:37" ht="13" thickBot="1">
      <c r="A306" s="78" t="s">
        <v>187</v>
      </c>
      <c r="B306" s="1" t="s">
        <v>70</v>
      </c>
      <c r="C306" s="24">
        <v>601.95499999999993</v>
      </c>
      <c r="D306" s="24">
        <v>729</v>
      </c>
      <c r="E306" s="24">
        <v>666</v>
      </c>
      <c r="F306" s="24">
        <v>776.91028499999993</v>
      </c>
      <c r="G306" s="24">
        <v>688.48811799999999</v>
      </c>
      <c r="H306" s="24">
        <v>720.02109999999993</v>
      </c>
      <c r="I306" s="24">
        <v>720.02109999999993</v>
      </c>
      <c r="J306" s="24">
        <v>720.02109999999993</v>
      </c>
      <c r="K306" s="24">
        <v>717.16986399999996</v>
      </c>
      <c r="L306" s="24">
        <v>713.41230500000006</v>
      </c>
      <c r="M306" s="24">
        <v>711.17825599999992</v>
      </c>
      <c r="N306" s="24">
        <v>720.02109999999993</v>
      </c>
      <c r="O306" s="24">
        <v>602.024</v>
      </c>
      <c r="P306" s="24">
        <v>560.71199999999999</v>
      </c>
      <c r="Q306" s="24">
        <v>565.81899999999996</v>
      </c>
      <c r="R306" s="24">
        <v>620.10074000000009</v>
      </c>
      <c r="S306" s="24">
        <v>577.02290599999992</v>
      </c>
      <c r="T306" s="24">
        <v>432.72253353599223</v>
      </c>
      <c r="U306" s="24">
        <v>490.48960111720749</v>
      </c>
      <c r="V306" s="24">
        <v>505.20428915072381</v>
      </c>
      <c r="W306" s="24">
        <v>505.21101257450738</v>
      </c>
      <c r="X306" s="24">
        <v>505.62361127090753</v>
      </c>
      <c r="Y306" s="24">
        <v>506.07691208902656</v>
      </c>
      <c r="Z306" s="24">
        <v>506.51696559963796</v>
      </c>
      <c r="AA306" s="24">
        <v>506.88605375068232</v>
      </c>
      <c r="AB306" s="24">
        <v>507.16909314686069</v>
      </c>
      <c r="AC306" s="24">
        <v>507.37958251648547</v>
      </c>
      <c r="AD306" s="24">
        <v>507.53341093769586</v>
      </c>
      <c r="AE306" s="24">
        <v>507.6551198095197</v>
      </c>
      <c r="AF306" s="24">
        <v>507.76938869069562</v>
      </c>
      <c r="AG306" s="24">
        <v>507.88314853822391</v>
      </c>
      <c r="AH306" s="27">
        <v>-240.7289483986923</v>
      </c>
      <c r="AI306" s="27">
        <v>31.744340603582771</v>
      </c>
      <c r="AJ306" s="44">
        <v>-4.0092348815196036E-2</v>
      </c>
      <c r="AK306" s="44">
        <v>5.8846993521177726E-3</v>
      </c>
    </row>
    <row r="307" spans="1:37" ht="13" thickBot="1">
      <c r="A307" s="78" t="s">
        <v>188</v>
      </c>
      <c r="B307" s="3" t="s">
        <v>71</v>
      </c>
      <c r="C307" s="54">
        <v>608.19899899999996</v>
      </c>
      <c r="D307" s="54">
        <v>752.01208399999996</v>
      </c>
      <c r="E307" s="54">
        <v>682.593568</v>
      </c>
      <c r="F307" s="54">
        <v>776.38297889976332</v>
      </c>
      <c r="G307" s="54">
        <v>695.64166045846036</v>
      </c>
      <c r="H307" s="54">
        <v>724.08633323467848</v>
      </c>
      <c r="I307" s="54">
        <v>721.56976493374577</v>
      </c>
      <c r="J307" s="54">
        <v>703.0477737660583</v>
      </c>
      <c r="K307" s="54">
        <v>698.17056428291698</v>
      </c>
      <c r="L307" s="54">
        <v>710.41797636392846</v>
      </c>
      <c r="M307" s="54">
        <v>713.525168850005</v>
      </c>
      <c r="N307" s="54">
        <v>719.38633128535207</v>
      </c>
      <c r="O307" s="54">
        <v>552.94186076627489</v>
      </c>
      <c r="P307" s="54">
        <v>527.96708075641391</v>
      </c>
      <c r="Q307" s="54">
        <v>527.47675920666711</v>
      </c>
      <c r="R307" s="54">
        <v>535.83994086896075</v>
      </c>
      <c r="S307" s="54">
        <v>505.61139914441958</v>
      </c>
      <c r="T307" s="54">
        <v>389.0611959013753</v>
      </c>
      <c r="U307" s="54">
        <v>447.16297492262879</v>
      </c>
      <c r="V307" s="54">
        <v>468.22472995889041</v>
      </c>
      <c r="W307" s="54">
        <v>468.09598172539705</v>
      </c>
      <c r="X307" s="54">
        <v>467.94879930016754</v>
      </c>
      <c r="Y307" s="54">
        <v>467.94057565722341</v>
      </c>
      <c r="Z307" s="54">
        <v>467.93723654414686</v>
      </c>
      <c r="AA307" s="54">
        <v>467.95995443354894</v>
      </c>
      <c r="AB307" s="54">
        <v>467.9873579525028</v>
      </c>
      <c r="AC307" s="54">
        <v>468.02453087394804</v>
      </c>
      <c r="AD307" s="54">
        <v>468.06297234191572</v>
      </c>
      <c r="AE307" s="54">
        <v>468.07922685658548</v>
      </c>
      <c r="AF307" s="54">
        <v>468.08278024432985</v>
      </c>
      <c r="AG307" s="54">
        <v>468.08334128466129</v>
      </c>
      <c r="AH307" s="28">
        <v>-269.06247121000303</v>
      </c>
      <c r="AI307" s="28">
        <v>33.267041023696436</v>
      </c>
      <c r="AJ307" s="45">
        <v>-4.7026564008306335E-2</v>
      </c>
      <c r="AK307" s="45">
        <v>6.7245741947703497E-3</v>
      </c>
    </row>
    <row r="308" spans="1:37" ht="13.5" thickBot="1">
      <c r="A308" s="107" t="str">
        <f>CONCATENATE($A$304,"_",B308)</f>
        <v>Isoglucose_Imports</v>
      </c>
      <c r="B308" s="115" t="s">
        <v>4</v>
      </c>
      <c r="C308" s="148">
        <v>15.715734000000001</v>
      </c>
      <c r="D308" s="148">
        <v>32.676835999999994</v>
      </c>
      <c r="E308" s="148">
        <v>27.313680000000002</v>
      </c>
      <c r="F308" s="148">
        <v>13.816720000000002</v>
      </c>
      <c r="G308" s="148">
        <v>18.299672999999995</v>
      </c>
      <c r="H308" s="148">
        <v>13.428014000000001</v>
      </c>
      <c r="I308" s="148">
        <v>14.137761000000001</v>
      </c>
      <c r="J308" s="148">
        <v>16.195090999999998</v>
      </c>
      <c r="K308" s="148">
        <v>11.103037999999998</v>
      </c>
      <c r="L308" s="148">
        <v>11.912566999999999</v>
      </c>
      <c r="M308" s="148">
        <v>13.670656000000001</v>
      </c>
      <c r="N308" s="148">
        <v>15.597293000000001</v>
      </c>
      <c r="O308" s="148">
        <v>11.750995000000001</v>
      </c>
      <c r="P308" s="148">
        <v>7.2073299999999998</v>
      </c>
      <c r="Q308" s="148">
        <v>2.599021</v>
      </c>
      <c r="R308" s="148">
        <v>3.873929</v>
      </c>
      <c r="S308" s="148">
        <v>2.8175320000000004</v>
      </c>
      <c r="T308" s="148">
        <v>3.9180230000000003</v>
      </c>
      <c r="U308" s="148">
        <v>2.7776402491901524</v>
      </c>
      <c r="V308" s="148">
        <v>2.7776402491901524</v>
      </c>
      <c r="W308" s="148">
        <v>3.9236519866350763</v>
      </c>
      <c r="X308" s="148">
        <v>4.23392248173593</v>
      </c>
      <c r="Y308" s="148">
        <v>4.2155681506193003</v>
      </c>
      <c r="Z308" s="148">
        <v>4.1767794098785638</v>
      </c>
      <c r="AA308" s="148">
        <v>4.1028577741387258</v>
      </c>
      <c r="AB308" s="148">
        <v>4.0449619853785732</v>
      </c>
      <c r="AC308" s="148">
        <v>4.0018145926300006</v>
      </c>
      <c r="AD308" s="148">
        <v>3.9837181930704606</v>
      </c>
      <c r="AE308" s="148">
        <v>3.980621551080842</v>
      </c>
      <c r="AF308" s="148">
        <v>3.9815006258628602</v>
      </c>
      <c r="AG308" s="148">
        <v>3.9912746258267009</v>
      </c>
      <c r="AH308" s="141">
        <v>-9.9124641672065632</v>
      </c>
      <c r="AI308" s="141">
        <v>0.83350679303326558</v>
      </c>
      <c r="AJ308" s="150">
        <v>-0.13241968404098897</v>
      </c>
      <c r="AK308" s="150">
        <v>2.1523378779382485E-2</v>
      </c>
    </row>
    <row r="309" spans="1:37" ht="13.5" thickBot="1">
      <c r="A309" s="107" t="str">
        <f>CONCATENATE($A$304,"_",B309)</f>
        <v>Isoglucose_Exports</v>
      </c>
      <c r="B309" s="115" t="s">
        <v>5</v>
      </c>
      <c r="C309" s="148">
        <v>9.4717349999999669</v>
      </c>
      <c r="D309" s="148">
        <v>9.6647520000000213</v>
      </c>
      <c r="E309" s="148">
        <v>10.720111999999972</v>
      </c>
      <c r="F309" s="148">
        <v>14.344026100236647</v>
      </c>
      <c r="G309" s="148">
        <v>11.146130541539605</v>
      </c>
      <c r="H309" s="148">
        <v>9.3627807653214177</v>
      </c>
      <c r="I309" s="148">
        <v>12.589096066254115</v>
      </c>
      <c r="J309" s="148">
        <v>33.168417233941682</v>
      </c>
      <c r="K309" s="148">
        <v>30.102337717082946</v>
      </c>
      <c r="L309" s="148">
        <v>14.906895636071567</v>
      </c>
      <c r="M309" s="148">
        <v>11.323743149994925</v>
      </c>
      <c r="N309" s="148">
        <v>16.232061714647898</v>
      </c>
      <c r="O309" s="148">
        <v>60.833134233725104</v>
      </c>
      <c r="P309" s="148">
        <v>39.952249243586039</v>
      </c>
      <c r="Q309" s="148">
        <v>40.941261793332842</v>
      </c>
      <c r="R309" s="148">
        <v>88.13472813103931</v>
      </c>
      <c r="S309" s="148">
        <v>74.22903885558037</v>
      </c>
      <c r="T309" s="148">
        <v>47.579360634616933</v>
      </c>
      <c r="U309" s="148">
        <v>46.104266443768836</v>
      </c>
      <c r="V309" s="148">
        <v>39.757199441023545</v>
      </c>
      <c r="W309" s="148">
        <v>41.038682835745426</v>
      </c>
      <c r="X309" s="148">
        <v>41.908734452475905</v>
      </c>
      <c r="Y309" s="148">
        <v>42.351904582422364</v>
      </c>
      <c r="Z309" s="148">
        <v>42.756508465369691</v>
      </c>
      <c r="AA309" s="148">
        <v>43.028957091272119</v>
      </c>
      <c r="AB309" s="148">
        <v>43.226697179736519</v>
      </c>
      <c r="AC309" s="148">
        <v>43.356866235167431</v>
      </c>
      <c r="AD309" s="148">
        <v>43.454156788850604</v>
      </c>
      <c r="AE309" s="148">
        <v>43.556514504015055</v>
      </c>
      <c r="AF309" s="148">
        <v>43.668109072228646</v>
      </c>
      <c r="AG309" s="148">
        <v>43.791081879389289</v>
      </c>
      <c r="AH309" s="141">
        <v>18.421058644104374</v>
      </c>
      <c r="AI309" s="141">
        <v>-0.68919362708048482</v>
      </c>
      <c r="AJ309" s="150">
        <v>5.492263490418537E-2</v>
      </c>
      <c r="AK309" s="150">
        <v>-1.4185980437316781E-3</v>
      </c>
    </row>
    <row r="310" spans="1:37" ht="13" thickBot="1">
      <c r="A310" s="78"/>
      <c r="B310" s="59" t="s">
        <v>302</v>
      </c>
      <c r="C310" s="82"/>
      <c r="D310" s="82"/>
      <c r="E310" s="82"/>
      <c r="F310" s="82"/>
      <c r="G310" s="82"/>
      <c r="H310" s="82"/>
      <c r="I310" s="82"/>
      <c r="J310" s="82"/>
      <c r="K310" s="82"/>
      <c r="L310" s="82"/>
      <c r="M310" s="82"/>
      <c r="N310" s="82"/>
      <c r="O310" s="82"/>
      <c r="P310" s="82"/>
      <c r="Q310" s="82"/>
      <c r="R310" s="82"/>
      <c r="S310" s="82"/>
      <c r="T310" s="82"/>
      <c r="U310" s="82"/>
      <c r="V310" s="64"/>
      <c r="W310" s="64"/>
      <c r="X310" s="64"/>
      <c r="Y310" s="64"/>
      <c r="Z310" s="64"/>
      <c r="AA310" s="64"/>
      <c r="AB310" s="64"/>
      <c r="AC310" s="64"/>
      <c r="AD310" s="64"/>
      <c r="AE310" s="64"/>
      <c r="AF310" s="64"/>
      <c r="AG310" s="64"/>
      <c r="AH310" s="158"/>
      <c r="AI310" s="162"/>
      <c r="AJ310" s="163"/>
      <c r="AK310" s="163"/>
    </row>
    <row r="311" spans="1:37" ht="13" thickBot="1">
      <c r="A311" s="78"/>
      <c r="B311" s="59"/>
      <c r="C311" s="59"/>
      <c r="D311" s="59"/>
      <c r="E311" s="59"/>
      <c r="F311" s="59"/>
      <c r="G311" s="59"/>
      <c r="H311" s="59"/>
      <c r="I311" s="59"/>
      <c r="J311" s="59"/>
      <c r="K311" s="59"/>
      <c r="L311" s="59"/>
      <c r="M311" s="59"/>
      <c r="N311" s="59"/>
      <c r="O311" s="59"/>
      <c r="P311" s="59"/>
      <c r="Q311" s="59"/>
      <c r="R311" s="59"/>
      <c r="S311" s="59"/>
      <c r="T311" s="59"/>
      <c r="U311" s="59"/>
      <c r="V311" s="64"/>
      <c r="W311" s="64"/>
      <c r="X311" s="64"/>
      <c r="Y311" s="64"/>
      <c r="Z311" s="64"/>
      <c r="AA311" s="64"/>
      <c r="AB311" s="64"/>
      <c r="AC311" s="64"/>
      <c r="AD311" s="64"/>
      <c r="AE311" s="64"/>
      <c r="AF311" s="64"/>
      <c r="AG311" s="64"/>
      <c r="AH311" s="57"/>
      <c r="AI311" s="162"/>
      <c r="AJ311" s="163"/>
      <c r="AK311" s="163"/>
    </row>
    <row r="312" spans="1:37" ht="15" customHeight="1" thickBot="1">
      <c r="A312" s="78"/>
      <c r="B312" s="69" t="s">
        <v>230</v>
      </c>
      <c r="C312" s="75"/>
      <c r="D312" s="75"/>
      <c r="E312" s="75"/>
      <c r="F312" s="75"/>
      <c r="G312" s="75"/>
      <c r="H312" s="75"/>
      <c r="I312" s="75"/>
      <c r="J312" s="75"/>
      <c r="K312" s="75"/>
      <c r="L312" s="75"/>
      <c r="M312" s="75"/>
      <c r="N312" s="75"/>
      <c r="O312" s="75"/>
      <c r="P312" s="75"/>
      <c r="Q312" s="75"/>
      <c r="R312" s="75"/>
      <c r="S312" s="75"/>
      <c r="T312" s="75"/>
      <c r="U312" s="75"/>
      <c r="V312" s="76"/>
      <c r="W312" s="76"/>
      <c r="X312" s="76"/>
      <c r="Y312" s="76"/>
      <c r="Z312" s="76"/>
      <c r="AA312" s="76"/>
      <c r="AB312" s="76"/>
      <c r="AC312" s="76"/>
      <c r="AD312" s="76"/>
      <c r="AE312" s="76"/>
      <c r="AF312" s="76"/>
      <c r="AG312" s="76"/>
      <c r="AH312" s="233" t="s">
        <v>105</v>
      </c>
      <c r="AI312" s="234"/>
      <c r="AJ312" s="235" t="s">
        <v>269</v>
      </c>
      <c r="AK312" s="236"/>
    </row>
    <row r="313" spans="1:37" ht="13" thickBot="1">
      <c r="A313" s="78"/>
      <c r="B313" s="10"/>
      <c r="C313" s="231">
        <v>2005</v>
      </c>
      <c r="D313" s="231">
        <v>2006</v>
      </c>
      <c r="E313" s="231">
        <v>2007</v>
      </c>
      <c r="F313" s="231">
        <v>2008</v>
      </c>
      <c r="G313" s="231">
        <v>2009</v>
      </c>
      <c r="H313" s="231">
        <v>2010</v>
      </c>
      <c r="I313" s="231">
        <v>2011</v>
      </c>
      <c r="J313" s="231">
        <v>2012</v>
      </c>
      <c r="K313" s="231">
        <v>2013</v>
      </c>
      <c r="L313" s="231">
        <v>2014</v>
      </c>
      <c r="M313" s="231">
        <v>2015</v>
      </c>
      <c r="N313" s="231">
        <v>2016</v>
      </c>
      <c r="O313" s="231">
        <v>2017</v>
      </c>
      <c r="P313" s="231">
        <v>2018</v>
      </c>
      <c r="Q313" s="231">
        <v>2019</v>
      </c>
      <c r="R313" s="231">
        <v>2020</v>
      </c>
      <c r="S313" s="231">
        <v>2021</v>
      </c>
      <c r="T313" s="231">
        <v>2022</v>
      </c>
      <c r="U313" s="231">
        <v>2023</v>
      </c>
      <c r="V313" s="231">
        <v>2024</v>
      </c>
      <c r="W313" s="231">
        <v>2025</v>
      </c>
      <c r="X313" s="231">
        <v>2026</v>
      </c>
      <c r="Y313" s="231">
        <v>2027</v>
      </c>
      <c r="Z313" s="231">
        <v>2028</v>
      </c>
      <c r="AA313" s="231">
        <v>2029</v>
      </c>
      <c r="AB313" s="231">
        <v>2030</v>
      </c>
      <c r="AC313" s="231">
        <v>2031</v>
      </c>
      <c r="AD313" s="231">
        <v>2032</v>
      </c>
      <c r="AE313" s="231">
        <v>2033</v>
      </c>
      <c r="AF313" s="231">
        <v>2034</v>
      </c>
      <c r="AG313" s="231">
        <v>2035</v>
      </c>
      <c r="AH313" s="231" t="s">
        <v>266</v>
      </c>
      <c r="AI313" s="231" t="s">
        <v>267</v>
      </c>
      <c r="AJ313" s="231" t="s">
        <v>264</v>
      </c>
      <c r="AK313" s="231" t="s">
        <v>265</v>
      </c>
    </row>
    <row r="314" spans="1:37" ht="13" thickBot="1">
      <c r="A314" s="78"/>
      <c r="B314" s="1" t="s">
        <v>76</v>
      </c>
      <c r="C314" s="29">
        <v>22.93005847464849</v>
      </c>
      <c r="D314" s="29">
        <v>22.372956399659138</v>
      </c>
      <c r="E314" s="29">
        <v>22.269620000000003</v>
      </c>
      <c r="F314" s="29">
        <v>22.456900000000001</v>
      </c>
      <c r="G314" s="29">
        <v>21.960659999999997</v>
      </c>
      <c r="H314" s="29">
        <v>21.420959999999997</v>
      </c>
      <c r="I314" s="29">
        <v>21.20823</v>
      </c>
      <c r="J314" s="29">
        <v>21.209884000000002</v>
      </c>
      <c r="K314" s="29">
        <v>21.391727000000003</v>
      </c>
      <c r="L314" s="29">
        <v>21.352640000000001</v>
      </c>
      <c r="M314" s="29">
        <v>21.372303999999996</v>
      </c>
      <c r="N314" s="29">
        <v>21.343094000000001</v>
      </c>
      <c r="O314" s="29">
        <v>21.108039999999999</v>
      </c>
      <c r="P314" s="29">
        <v>20.730311999999998</v>
      </c>
      <c r="Q314" s="29">
        <v>20.478766999999998</v>
      </c>
      <c r="R314" s="29">
        <v>20.235011999999998</v>
      </c>
      <c r="S314" s="29">
        <v>19.923558000000003</v>
      </c>
      <c r="T314" s="29">
        <v>19.784567999999993</v>
      </c>
      <c r="U314" s="29">
        <v>19.446556000000005</v>
      </c>
      <c r="V314" s="29">
        <v>19.381320358499398</v>
      </c>
      <c r="W314" s="29">
        <v>19.277181018193886</v>
      </c>
      <c r="X314" s="29">
        <v>19.110501908836078</v>
      </c>
      <c r="Y314" s="29">
        <v>18.933012742567009</v>
      </c>
      <c r="Z314" s="29">
        <v>18.747343735367458</v>
      </c>
      <c r="AA314" s="29">
        <v>18.55845938417545</v>
      </c>
      <c r="AB314" s="29">
        <v>18.36828583610863</v>
      </c>
      <c r="AC314" s="29">
        <v>18.178487037108052</v>
      </c>
      <c r="AD314" s="29">
        <v>17.989866496792835</v>
      </c>
      <c r="AE314" s="29">
        <v>17.798258162363268</v>
      </c>
      <c r="AF314" s="29">
        <v>17.608422507161066</v>
      </c>
      <c r="AG314" s="29">
        <v>17.420202528604165</v>
      </c>
      <c r="AH314" s="27">
        <v>-1.7806022138335393</v>
      </c>
      <c r="AI314" s="27">
        <v>-2.117278924228966</v>
      </c>
      <c r="AJ314" s="44">
        <v>-8.6841693167998817E-3</v>
      </c>
      <c r="AK314" s="44">
        <v>-1.037347044087622E-2</v>
      </c>
    </row>
    <row r="315" spans="1:37" ht="13" thickBot="1">
      <c r="A315" s="78"/>
      <c r="B315" s="1" t="s">
        <v>25</v>
      </c>
      <c r="C315" s="65">
        <v>5779.0402141257919</v>
      </c>
      <c r="D315" s="65">
        <v>5914.9047747249006</v>
      </c>
      <c r="E315" s="65">
        <v>5839.8808456169563</v>
      </c>
      <c r="F315" s="65">
        <v>5820.7766500619564</v>
      </c>
      <c r="G315" s="65">
        <v>6017.714539104305</v>
      </c>
      <c r="H315" s="65">
        <v>6242.5994322410488</v>
      </c>
      <c r="I315" s="65">
        <v>6359.7084588718953</v>
      </c>
      <c r="J315" s="65">
        <v>6364.6602767538634</v>
      </c>
      <c r="K315" s="65">
        <v>6356.4306319822253</v>
      </c>
      <c r="L315" s="65">
        <v>6639.8026208233059</v>
      </c>
      <c r="M315" s="65">
        <v>6748.1969595476521</v>
      </c>
      <c r="N315" s="65">
        <v>6833.5588682335538</v>
      </c>
      <c r="O315" s="65">
        <v>7013.3214342710153</v>
      </c>
      <c r="P315" s="65">
        <v>7228.0664932391337</v>
      </c>
      <c r="Q315" s="65">
        <v>7346.7423508894917</v>
      </c>
      <c r="R315" s="65">
        <v>7527.9654233558467</v>
      </c>
      <c r="S315" s="65">
        <v>7633.9123601898009</v>
      </c>
      <c r="T315" s="65">
        <v>7635.4975895592561</v>
      </c>
      <c r="U315" s="65">
        <v>7813.1634152810075</v>
      </c>
      <c r="V315" s="65">
        <v>7828.7968184888296</v>
      </c>
      <c r="W315" s="65">
        <v>7917.5106891326168</v>
      </c>
      <c r="X315" s="65">
        <v>7986.8209008126369</v>
      </c>
      <c r="Y315" s="65">
        <v>8048.4761134776672</v>
      </c>
      <c r="Z315" s="65">
        <v>8111.0079742119406</v>
      </c>
      <c r="AA315" s="65">
        <v>8173.9631941836597</v>
      </c>
      <c r="AB315" s="65">
        <v>8237.4570884204804</v>
      </c>
      <c r="AC315" s="65">
        <v>8301.5796122689353</v>
      </c>
      <c r="AD315" s="65">
        <v>8366.1706079285341</v>
      </c>
      <c r="AE315" s="65">
        <v>8432.6811016440442</v>
      </c>
      <c r="AF315" s="65">
        <v>8498.8591258402339</v>
      </c>
      <c r="AG315" s="65">
        <v>8565.7657772093644</v>
      </c>
      <c r="AH315" s="27">
        <v>1305.5214312565658</v>
      </c>
      <c r="AI315" s="27">
        <v>806.61316943300062</v>
      </c>
      <c r="AJ315" s="44">
        <v>1.8593769040998041E-2</v>
      </c>
      <c r="AK315" s="44">
        <v>9.0314860812470421E-3</v>
      </c>
    </row>
    <row r="316" spans="1:37" ht="13" thickBot="1">
      <c r="A316" s="78"/>
      <c r="B316" s="1" t="s">
        <v>92</v>
      </c>
      <c r="C316" s="29">
        <v>132.51373003724953</v>
      </c>
      <c r="D316" s="29">
        <v>132.33390663305585</v>
      </c>
      <c r="E316" s="29">
        <v>130.05192727716829</v>
      </c>
      <c r="F316" s="29">
        <v>130.71659915277635</v>
      </c>
      <c r="G316" s="29">
        <v>132.15298297032632</v>
      </c>
      <c r="H316" s="29">
        <v>133.72247273405819</v>
      </c>
      <c r="I316" s="29">
        <v>134.87815972870069</v>
      </c>
      <c r="J316" s="29">
        <v>134.99370616935735</v>
      </c>
      <c r="K316" s="29">
        <v>135.97502877380126</v>
      </c>
      <c r="L316" s="29">
        <v>141.77731503349656</v>
      </c>
      <c r="M316" s="29">
        <v>144.22451687132809</v>
      </c>
      <c r="N316" s="29">
        <v>145.84928927924236</v>
      </c>
      <c r="O316" s="29">
        <v>148.03746936744994</v>
      </c>
      <c r="P316" s="29">
        <v>149.84007356159313</v>
      </c>
      <c r="Q316" s="29">
        <v>150.45222481289812</v>
      </c>
      <c r="R316" s="29">
        <v>152.32847067719061</v>
      </c>
      <c r="S316" s="29">
        <v>152.09469567515842</v>
      </c>
      <c r="T316" s="29">
        <v>151.06502127447115</v>
      </c>
      <c r="U316" s="29">
        <v>151.9391198924134</v>
      </c>
      <c r="V316" s="29">
        <v>151.73241916073286</v>
      </c>
      <c r="W316" s="29">
        <v>152.62728676789447</v>
      </c>
      <c r="X316" s="29">
        <v>152.63215607051177</v>
      </c>
      <c r="Y316" s="29">
        <v>152.38190081471888</v>
      </c>
      <c r="Z316" s="29">
        <v>152.05985453285771</v>
      </c>
      <c r="AA316" s="29">
        <v>151.69616394700247</v>
      </c>
      <c r="AB316" s="29">
        <v>151.30796636278654</v>
      </c>
      <c r="AC316" s="29">
        <v>150.91015736915131</v>
      </c>
      <c r="AD316" s="29">
        <v>150.50629232602648</v>
      </c>
      <c r="AE316" s="29">
        <v>150.08703524794259</v>
      </c>
      <c r="AF316" s="29">
        <v>149.6515023166364</v>
      </c>
      <c r="AG316" s="29">
        <v>149.21737465157358</v>
      </c>
      <c r="AH316" s="27">
        <v>13.996836783654089</v>
      </c>
      <c r="AI316" s="27">
        <v>-2.3614787909655774</v>
      </c>
      <c r="AJ316" s="44">
        <v>9.7356612102872473E-3</v>
      </c>
      <c r="AK316" s="44">
        <v>-1.4264218042638888E-3</v>
      </c>
    </row>
    <row r="317" spans="1:37" ht="13" thickBot="1">
      <c r="A317" s="78"/>
      <c r="B317" s="1" t="s">
        <v>93</v>
      </c>
      <c r="C317" s="29">
        <v>136.15801449313557</v>
      </c>
      <c r="D317" s="29">
        <v>135.9609094237438</v>
      </c>
      <c r="E317" s="29">
        <v>133.75282727141865</v>
      </c>
      <c r="F317" s="29">
        <v>134.57171953330953</v>
      </c>
      <c r="G317" s="29">
        <v>135.85000935972039</v>
      </c>
      <c r="H317" s="29">
        <v>137.35410132400534</v>
      </c>
      <c r="I317" s="29">
        <v>138.2862797695947</v>
      </c>
      <c r="J317" s="29">
        <v>138.08301209490446</v>
      </c>
      <c r="K317" s="29">
        <v>139.01868708951991</v>
      </c>
      <c r="L317" s="29">
        <v>144.40078329575039</v>
      </c>
      <c r="M317" s="29">
        <v>146.88192387298363</v>
      </c>
      <c r="N317" s="29">
        <v>148.22489578027125</v>
      </c>
      <c r="O317" s="29">
        <v>150.34554743853832</v>
      </c>
      <c r="P317" s="29">
        <v>152.31288413356503</v>
      </c>
      <c r="Q317" s="29">
        <v>153.05170722448824</v>
      </c>
      <c r="R317" s="29">
        <v>154.96031518905713</v>
      </c>
      <c r="S317" s="29">
        <v>154.70642754075257</v>
      </c>
      <c r="T317" s="29">
        <v>153.62320024774442</v>
      </c>
      <c r="U317" s="29">
        <v>154.43617797742101</v>
      </c>
      <c r="V317" s="29">
        <v>154.19329295382545</v>
      </c>
      <c r="W317" s="29">
        <v>155.03980241615102</v>
      </c>
      <c r="X317" s="29">
        <v>155.02640929810161</v>
      </c>
      <c r="Y317" s="29">
        <v>154.73942594456224</v>
      </c>
      <c r="Z317" s="29">
        <v>154.39103560280972</v>
      </c>
      <c r="AA317" s="29">
        <v>153.99356671060576</v>
      </c>
      <c r="AB317" s="29">
        <v>153.57026462175929</v>
      </c>
      <c r="AC317" s="29">
        <v>153.14341002463811</v>
      </c>
      <c r="AD317" s="29">
        <v>152.70926712216283</v>
      </c>
      <c r="AE317" s="29">
        <v>152.25801788505598</v>
      </c>
      <c r="AF317" s="29">
        <v>151.7917502317747</v>
      </c>
      <c r="AG317" s="29">
        <v>151.32770711670682</v>
      </c>
      <c r="AH317" s="27">
        <v>13.583396232938696</v>
      </c>
      <c r="AI317" s="27">
        <v>-2.7565166096234748</v>
      </c>
      <c r="AJ317" s="44">
        <v>9.2713129942816868E-3</v>
      </c>
      <c r="AK317" s="44">
        <v>-1.6397114009069069E-3</v>
      </c>
    </row>
    <row r="318" spans="1:37" ht="13" thickBot="1">
      <c r="A318" s="78"/>
      <c r="B318" s="2" t="s">
        <v>84</v>
      </c>
      <c r="C318" s="185">
        <v>4.0248178989185952</v>
      </c>
      <c r="D318" s="185">
        <v>4.0147051401410883</v>
      </c>
      <c r="E318" s="185">
        <v>4.0160865766010874</v>
      </c>
      <c r="F318" s="185">
        <v>4.0135688667432472</v>
      </c>
      <c r="G318" s="185">
        <v>4.0181346560620499</v>
      </c>
      <c r="H318" s="185">
        <v>4.0369224688400376</v>
      </c>
      <c r="I318" s="185">
        <v>3.9972454447002224</v>
      </c>
      <c r="J318" s="185">
        <v>4.0076014551643739</v>
      </c>
      <c r="K318" s="185">
        <v>4.0102766715665998</v>
      </c>
      <c r="L318" s="185">
        <v>3.9800693569779866</v>
      </c>
      <c r="M318" s="185">
        <v>3.9941180165827386</v>
      </c>
      <c r="N318" s="185">
        <v>4.0505357469691416</v>
      </c>
      <c r="O318" s="185">
        <v>4.0351487677626174</v>
      </c>
      <c r="P318" s="185">
        <v>4.0153133909617447</v>
      </c>
      <c r="Q318" s="185">
        <v>4.0556876997261586</v>
      </c>
      <c r="R318" s="185">
        <v>4.0782270500982047</v>
      </c>
      <c r="S318" s="185">
        <v>4.0986262679296805</v>
      </c>
      <c r="T318" s="185">
        <v>4.0878212506248914</v>
      </c>
      <c r="U318" s="185">
        <v>4.129320183436036</v>
      </c>
      <c r="V318" s="185">
        <v>4.1328049450960149</v>
      </c>
      <c r="W318" s="185">
        <v>4.1325334005153662</v>
      </c>
      <c r="X318" s="185">
        <v>4.1318910092428647</v>
      </c>
      <c r="Y318" s="185">
        <v>4.1340935805197496</v>
      </c>
      <c r="Z318" s="185">
        <v>4.1362403371892027</v>
      </c>
      <c r="AA318" s="185">
        <v>4.1384152879539009</v>
      </c>
      <c r="AB318" s="185">
        <v>4.140597111213518</v>
      </c>
      <c r="AC318" s="185">
        <v>4.1427594373484746</v>
      </c>
      <c r="AD318" s="185">
        <v>4.1449330694421391</v>
      </c>
      <c r="AE318" s="185">
        <v>4.1471352923213143</v>
      </c>
      <c r="AF318" s="185">
        <v>4.1493536014953545</v>
      </c>
      <c r="AG318" s="185">
        <v>4.1515766679025718</v>
      </c>
      <c r="AH318" s="28">
        <v>0.11733296514932734</v>
      </c>
      <c r="AI318" s="28">
        <v>3.4927874850257723E-2</v>
      </c>
      <c r="AJ318" s="45">
        <v>2.8957976613779124E-3</v>
      </c>
      <c r="AK318" s="45">
        <v>7.6836317077044747E-4</v>
      </c>
    </row>
    <row r="319" spans="1:37" ht="13" thickBot="1">
      <c r="A319" s="78"/>
      <c r="B319" s="2" t="s">
        <v>85</v>
      </c>
      <c r="C319" s="185">
        <v>9.2184295322995418</v>
      </c>
      <c r="D319" s="185">
        <v>9.1887705273071116</v>
      </c>
      <c r="E319" s="185">
        <v>9.2362183117886545</v>
      </c>
      <c r="F319" s="185">
        <v>9.2577722709989843</v>
      </c>
      <c r="G319" s="185">
        <v>9.2563434969622715</v>
      </c>
      <c r="H319" s="185">
        <v>9.3057208547757302</v>
      </c>
      <c r="I319" s="185">
        <v>9.2479748443046663</v>
      </c>
      <c r="J319" s="185">
        <v>9.2695927249701793</v>
      </c>
      <c r="K319" s="185">
        <v>9.2597635208885691</v>
      </c>
      <c r="L319" s="185">
        <v>9.2408244388382617</v>
      </c>
      <c r="M319" s="185">
        <v>9.276064495829365</v>
      </c>
      <c r="N319" s="185">
        <v>9.4524247372594452</v>
      </c>
      <c r="O319" s="185">
        <v>9.5636960264822584</v>
      </c>
      <c r="P319" s="185">
        <v>9.5626034284078347</v>
      </c>
      <c r="Q319" s="185">
        <v>9.5797474266672733</v>
      </c>
      <c r="R319" s="185">
        <v>9.5087299890171479</v>
      </c>
      <c r="S319" s="185">
        <v>9.505409638595232</v>
      </c>
      <c r="T319" s="185">
        <v>9.4854837244278656</v>
      </c>
      <c r="U319" s="185">
        <v>9.5406163667465105</v>
      </c>
      <c r="V319" s="185">
        <v>9.5432133471340794</v>
      </c>
      <c r="W319" s="185">
        <v>9.5431083067138029</v>
      </c>
      <c r="X319" s="185">
        <v>9.5752524455207606</v>
      </c>
      <c r="Y319" s="185">
        <v>9.5775213093476719</v>
      </c>
      <c r="Z319" s="185">
        <v>9.5789144925401963</v>
      </c>
      <c r="AA319" s="185">
        <v>9.5809202868078032</v>
      </c>
      <c r="AB319" s="185">
        <v>9.5826384097640194</v>
      </c>
      <c r="AC319" s="185">
        <v>9.5845445795912152</v>
      </c>
      <c r="AD319" s="185">
        <v>9.5863566194291643</v>
      </c>
      <c r="AE319" s="185">
        <v>9.5883624263462952</v>
      </c>
      <c r="AF319" s="185">
        <v>9.5903502515101344</v>
      </c>
      <c r="AG319" s="185">
        <v>9.5924189912312556</v>
      </c>
      <c r="AH319" s="28">
        <v>0.26637758453714788</v>
      </c>
      <c r="AI319" s="28">
        <v>6.9314511795104394E-2</v>
      </c>
      <c r="AJ319" s="45">
        <v>2.8410659325064105E-3</v>
      </c>
      <c r="AK319" s="45">
        <v>6.5950844077145021E-4</v>
      </c>
    </row>
    <row r="320" spans="1:37" ht="13" thickBot="1">
      <c r="A320" s="78"/>
      <c r="B320" s="1" t="s">
        <v>53</v>
      </c>
      <c r="C320" s="29">
        <v>121.13647367135074</v>
      </c>
      <c r="D320" s="29">
        <v>120.76544942374387</v>
      </c>
      <c r="E320" s="29">
        <v>120.18287727141862</v>
      </c>
      <c r="F320" s="29">
        <v>120.90218953330951</v>
      </c>
      <c r="G320" s="29">
        <v>122.18313935972037</v>
      </c>
      <c r="H320" s="29">
        <v>125.03727432400538</v>
      </c>
      <c r="I320" s="29">
        <v>127.17592776959471</v>
      </c>
      <c r="J320" s="29">
        <v>126.96862309490447</v>
      </c>
      <c r="K320" s="29">
        <v>127.25115948951996</v>
      </c>
      <c r="L320" s="29">
        <v>133.83965447575039</v>
      </c>
      <c r="M320" s="29">
        <v>137.05861838598364</v>
      </c>
      <c r="N320" s="29">
        <v>138.54517261127131</v>
      </c>
      <c r="O320" s="29">
        <v>141.32824307053829</v>
      </c>
      <c r="P320" s="29">
        <v>143.31090413356509</v>
      </c>
      <c r="Q320" s="29">
        <v>143.53763722448824</v>
      </c>
      <c r="R320" s="29">
        <v>145.81916020405706</v>
      </c>
      <c r="S320" s="29">
        <v>145.78247754075255</v>
      </c>
      <c r="T320" s="29">
        <v>144.77174024774439</v>
      </c>
      <c r="U320" s="29">
        <v>145.58471797742101</v>
      </c>
      <c r="V320" s="29">
        <v>145.34183295382542</v>
      </c>
      <c r="W320" s="29">
        <v>146.49009894097753</v>
      </c>
      <c r="X320" s="29">
        <v>146.63102088225145</v>
      </c>
      <c r="Y320" s="29">
        <v>146.49698928914603</v>
      </c>
      <c r="Z320" s="29">
        <v>146.2992636393862</v>
      </c>
      <c r="AA320" s="29">
        <v>146.04944228715186</v>
      </c>
      <c r="AB320" s="29">
        <v>145.7715129573098</v>
      </c>
      <c r="AC320" s="29">
        <v>145.4869463504765</v>
      </c>
      <c r="AD320" s="29">
        <v>145.17237273501578</v>
      </c>
      <c r="AE320" s="29">
        <v>144.83603617769953</v>
      </c>
      <c r="AF320" s="29">
        <v>144.48175085686964</v>
      </c>
      <c r="AG320" s="29">
        <v>144.12832090769956</v>
      </c>
      <c r="AH320" s="27">
        <v>15.879618039605333</v>
      </c>
      <c r="AI320" s="27">
        <v>-1.1044428186307016</v>
      </c>
      <c r="AJ320" s="44">
        <v>1.1646447342489381E-2</v>
      </c>
      <c r="AK320" s="44">
        <v>-6.937321886182346E-4</v>
      </c>
    </row>
    <row r="321" spans="1:41" s="99" customFormat="1" ht="13.5" thickBot="1">
      <c r="A321" s="97"/>
      <c r="B321" s="3" t="s">
        <v>83</v>
      </c>
      <c r="C321" s="98">
        <v>88.967567661951961</v>
      </c>
      <c r="D321" s="98">
        <v>88.823655222369197</v>
      </c>
      <c r="E321" s="98">
        <v>89.854457451981091</v>
      </c>
      <c r="F321" s="98">
        <v>89.842197121798307</v>
      </c>
      <c r="G321" s="98">
        <v>89.939735694966942</v>
      </c>
      <c r="H321" s="98">
        <v>91.032792700564698</v>
      </c>
      <c r="I321" s="98">
        <v>91.965687399710603</v>
      </c>
      <c r="J321" s="98">
        <v>91.95093673625756</v>
      </c>
      <c r="K321" s="98">
        <v>91.535290796968653</v>
      </c>
      <c r="L321" s="98">
        <v>92.686238551511508</v>
      </c>
      <c r="M321" s="98">
        <v>93.312107284559588</v>
      </c>
      <c r="N321" s="98">
        <v>93.469569927477508</v>
      </c>
      <c r="O321" s="98">
        <v>94.002280398968026</v>
      </c>
      <c r="P321" s="98">
        <v>94.089810555943515</v>
      </c>
      <c r="Q321" s="98">
        <v>93.783754410497849</v>
      </c>
      <c r="R321" s="98">
        <v>94.100970320144526</v>
      </c>
      <c r="S321" s="98">
        <v>94.231687628072663</v>
      </c>
      <c r="T321" s="98">
        <v>94.238201010182394</v>
      </c>
      <c r="U321" s="98">
        <v>94.26853207847833</v>
      </c>
      <c r="V321" s="98">
        <v>94.259503879555467</v>
      </c>
      <c r="W321" s="98">
        <v>94.485478346892663</v>
      </c>
      <c r="X321" s="98">
        <v>94.584543076330561</v>
      </c>
      <c r="Y321" s="98">
        <v>94.673344168687052</v>
      </c>
      <c r="Z321" s="98">
        <v>94.758910754222399</v>
      </c>
      <c r="AA321" s="98">
        <v>94.841262142864068</v>
      </c>
      <c r="AB321" s="98">
        <v>94.921704612766234</v>
      </c>
      <c r="AC321" s="98">
        <v>95.000461545860944</v>
      </c>
      <c r="AD321" s="98">
        <v>95.064546815539515</v>
      </c>
      <c r="AE321" s="98">
        <v>95.125391877254359</v>
      </c>
      <c r="AF321" s="98">
        <v>95.184191918372875</v>
      </c>
      <c r="AG321" s="98">
        <v>95.242519465747961</v>
      </c>
      <c r="AH321" s="28">
        <v>2.1979236278261425</v>
      </c>
      <c r="AI321" s="28">
        <v>0.98710714300923996</v>
      </c>
      <c r="AJ321" s="45">
        <v>2.3622848926767403E-3</v>
      </c>
      <c r="AK321" s="45">
        <v>9.4756004032436891E-4</v>
      </c>
      <c r="AL321" s="97"/>
      <c r="AM321" s="97"/>
      <c r="AN321" s="97"/>
      <c r="AO321" s="97"/>
    </row>
    <row r="322" spans="1:41" s="66" customFormat="1" ht="13" thickBot="1">
      <c r="A322" s="94"/>
      <c r="B322" s="67" t="s">
        <v>54</v>
      </c>
      <c r="C322" s="68">
        <v>15.021540821784825</v>
      </c>
      <c r="D322" s="68">
        <v>15.195459999999926</v>
      </c>
      <c r="E322" s="68">
        <v>13.569950000000034</v>
      </c>
      <c r="F322" s="68">
        <v>13.669530000000023</v>
      </c>
      <c r="G322" s="68">
        <v>13.666870000000017</v>
      </c>
      <c r="H322" s="68">
        <v>12.316826999999961</v>
      </c>
      <c r="I322" s="68">
        <v>11.110351999999992</v>
      </c>
      <c r="J322" s="68">
        <v>11.114388999999989</v>
      </c>
      <c r="K322" s="68">
        <v>11.767527599999951</v>
      </c>
      <c r="L322" s="68">
        <v>10.561128819999993</v>
      </c>
      <c r="M322" s="68">
        <v>9.8233054869999989</v>
      </c>
      <c r="N322" s="68">
        <v>9.6797231689999421</v>
      </c>
      <c r="O322" s="68">
        <v>9.0173043680000262</v>
      </c>
      <c r="P322" s="68">
        <v>9.0019799999999464</v>
      </c>
      <c r="Q322" s="68">
        <v>9.5140700000000038</v>
      </c>
      <c r="R322" s="68">
        <v>9.1411549850000711</v>
      </c>
      <c r="S322" s="68">
        <v>8.9239500000000191</v>
      </c>
      <c r="T322" s="68">
        <v>8.8514600000000314</v>
      </c>
      <c r="U322" s="68">
        <v>8.851460000000003</v>
      </c>
      <c r="V322" s="68">
        <v>8.8514600000000314</v>
      </c>
      <c r="W322" s="68">
        <v>8.5497034751734873</v>
      </c>
      <c r="X322" s="68">
        <v>8.3953884158501637</v>
      </c>
      <c r="Y322" s="68">
        <v>8.2424366554162134</v>
      </c>
      <c r="Z322" s="68">
        <v>8.0917719634235254</v>
      </c>
      <c r="AA322" s="68">
        <v>7.9441244234538999</v>
      </c>
      <c r="AB322" s="68">
        <v>7.7987516644494974</v>
      </c>
      <c r="AC322" s="68">
        <v>7.6564636741616141</v>
      </c>
      <c r="AD322" s="68">
        <v>7.5368943871470435</v>
      </c>
      <c r="AE322" s="68">
        <v>7.4219817073564514</v>
      </c>
      <c r="AF322" s="68">
        <v>7.3099993749050611</v>
      </c>
      <c r="AG322" s="68">
        <v>7.1993862090072582</v>
      </c>
      <c r="AH322" s="28">
        <v>-2.2962218066666225</v>
      </c>
      <c r="AI322" s="28">
        <v>-1.6520737909927643</v>
      </c>
      <c r="AJ322" s="45">
        <v>-2.2800953104078019E-2</v>
      </c>
      <c r="AK322" s="45">
        <v>-1.8605347271458461E-2</v>
      </c>
      <c r="AL322" s="94"/>
      <c r="AM322" s="94"/>
      <c r="AN322" s="94"/>
      <c r="AO322" s="94"/>
    </row>
    <row r="323" spans="1:41" ht="13" thickBot="1">
      <c r="A323" s="78"/>
      <c r="B323" s="119" t="s">
        <v>86</v>
      </c>
      <c r="C323" s="145">
        <v>280.23079832092134</v>
      </c>
      <c r="D323" s="145">
        <v>273.13073398976593</v>
      </c>
      <c r="E323" s="145">
        <v>312.91481928590855</v>
      </c>
      <c r="F323" s="145">
        <v>328.24713084835167</v>
      </c>
      <c r="G323" s="145">
        <v>252.979982272635</v>
      </c>
      <c r="H323" s="145">
        <v>297.17462211431217</v>
      </c>
      <c r="I323" s="145">
        <v>331.57012975182988</v>
      </c>
      <c r="J323" s="145">
        <v>321.23246748575463</v>
      </c>
      <c r="K323" s="145">
        <v>357.44820544817651</v>
      </c>
      <c r="L323" s="145">
        <v>361.74158474979691</v>
      </c>
      <c r="M323" s="145">
        <v>291.20987814264259</v>
      </c>
      <c r="N323" s="145">
        <v>281.13208648576278</v>
      </c>
      <c r="O323" s="145">
        <v>348.87621634754504</v>
      </c>
      <c r="P323" s="145">
        <v>319.26481960818398</v>
      </c>
      <c r="Q323" s="145">
        <v>341.38646703621356</v>
      </c>
      <c r="R323" s="145">
        <v>319.86500448584542</v>
      </c>
      <c r="S323" s="145">
        <v>388.43163738794908</v>
      </c>
      <c r="T323" s="145">
        <v>578.81316770154035</v>
      </c>
      <c r="U323" s="145">
        <v>407.58437593138291</v>
      </c>
      <c r="V323" s="145">
        <v>467.53285833952123</v>
      </c>
      <c r="W323" s="145">
        <v>470.92985339750135</v>
      </c>
      <c r="X323" s="145">
        <v>461.31845408215986</v>
      </c>
      <c r="Y323" s="145">
        <v>450.33577145879275</v>
      </c>
      <c r="Z323" s="145">
        <v>453.32213973135418</v>
      </c>
      <c r="AA323" s="145">
        <v>456.9203392602335</v>
      </c>
      <c r="AB323" s="145">
        <v>459.96317735415823</v>
      </c>
      <c r="AC323" s="145">
        <v>464.83850718350425</v>
      </c>
      <c r="AD323" s="145">
        <v>470.00825487686404</v>
      </c>
      <c r="AE323" s="145">
        <v>474.73161712049296</v>
      </c>
      <c r="AF323" s="145">
        <v>479.32352104011687</v>
      </c>
      <c r="AG323" s="145">
        <v>483.78878914804528</v>
      </c>
      <c r="AH323" s="141">
        <v>137.83604809623881</v>
      </c>
      <c r="AI323" s="141">
        <v>-0.85467817610287966</v>
      </c>
      <c r="AJ323" s="152">
        <v>3.4030617478173895E-2</v>
      </c>
      <c r="AK323" s="152">
        <v>-1.6044860592967503E-4</v>
      </c>
    </row>
    <row r="324" spans="1:41" ht="13" thickBot="1">
      <c r="A324" s="78"/>
      <c r="B324" s="59"/>
      <c r="C324" s="78"/>
      <c r="D324" s="78"/>
      <c r="E324" s="78"/>
      <c r="F324" s="78"/>
      <c r="G324" s="78"/>
      <c r="H324" s="78"/>
      <c r="I324" s="78"/>
      <c r="J324" s="78"/>
      <c r="K324" s="78"/>
      <c r="L324" s="78"/>
      <c r="M324" s="78"/>
      <c r="N324" s="78"/>
      <c r="O324" s="78"/>
      <c r="P324" s="78"/>
      <c r="Q324" s="78"/>
      <c r="R324" s="78"/>
      <c r="S324" s="78"/>
      <c r="T324" s="78"/>
      <c r="U324" s="78"/>
      <c r="V324" s="78"/>
      <c r="W324" s="78"/>
      <c r="X324" s="78"/>
      <c r="Y324" s="78"/>
      <c r="Z324" s="78"/>
      <c r="AA324" s="78"/>
      <c r="AB324" s="78"/>
      <c r="AC324" s="78"/>
      <c r="AD324" s="78"/>
      <c r="AE324" s="78"/>
      <c r="AF324" s="78"/>
      <c r="AG324" s="78"/>
      <c r="AH324" s="162"/>
      <c r="AI324" s="162"/>
      <c r="AJ324" s="163"/>
      <c r="AK324" s="163"/>
    </row>
    <row r="325" spans="1:41" ht="13" thickBot="1">
      <c r="A325" s="78"/>
      <c r="B325" s="59"/>
      <c r="C325" s="83"/>
      <c r="D325" s="83"/>
      <c r="E325" s="83"/>
      <c r="F325" s="83"/>
      <c r="G325" s="83"/>
      <c r="H325" s="83"/>
      <c r="I325" s="83"/>
      <c r="J325" s="83"/>
      <c r="K325" s="83"/>
      <c r="L325" s="83"/>
      <c r="M325" s="83"/>
      <c r="N325" s="83"/>
      <c r="O325" s="83"/>
      <c r="P325" s="83"/>
      <c r="Q325" s="83"/>
      <c r="R325" s="83"/>
      <c r="S325" s="83"/>
      <c r="T325" s="83"/>
      <c r="U325" s="83"/>
      <c r="V325" s="81"/>
      <c r="W325" s="81"/>
      <c r="X325" s="81"/>
      <c r="Y325" s="81"/>
      <c r="Z325" s="81"/>
      <c r="AA325" s="81"/>
      <c r="AB325" s="81"/>
      <c r="AC325" s="81"/>
      <c r="AD325" s="81"/>
      <c r="AE325" s="81"/>
      <c r="AF325" s="81"/>
      <c r="AG325" s="81"/>
      <c r="AH325" s="162"/>
      <c r="AI325" s="162"/>
      <c r="AJ325" s="163"/>
      <c r="AK325" s="163"/>
    </row>
    <row r="326" spans="1:41" ht="13" thickBot="1">
      <c r="A326" s="78"/>
      <c r="B326" s="59"/>
      <c r="C326" s="83"/>
      <c r="D326" s="83"/>
      <c r="E326" s="83"/>
      <c r="F326" s="83"/>
      <c r="G326" s="83"/>
      <c r="H326" s="83"/>
      <c r="I326" s="83"/>
      <c r="J326" s="83"/>
      <c r="K326" s="83"/>
      <c r="L326" s="83"/>
      <c r="M326" s="83"/>
      <c r="N326" s="83"/>
      <c r="O326" s="83"/>
      <c r="P326" s="83"/>
      <c r="Q326" s="83"/>
      <c r="R326" s="83"/>
      <c r="S326" s="83"/>
      <c r="T326" s="83"/>
      <c r="U326" s="83"/>
      <c r="V326" s="81"/>
      <c r="W326" s="81"/>
      <c r="X326" s="81"/>
      <c r="Y326" s="81"/>
      <c r="Z326" s="81"/>
      <c r="AA326" s="81"/>
      <c r="AB326" s="81"/>
      <c r="AC326" s="81"/>
      <c r="AD326" s="81"/>
      <c r="AE326" s="81"/>
      <c r="AF326" s="81"/>
      <c r="AG326" s="81"/>
      <c r="AH326" s="158"/>
      <c r="AI326" s="162"/>
      <c r="AJ326" s="163"/>
      <c r="AK326" s="163"/>
    </row>
    <row r="327" spans="1:41" ht="13" thickBot="1">
      <c r="A327" s="78"/>
      <c r="B327" s="59"/>
      <c r="C327" s="83"/>
      <c r="D327" s="83"/>
      <c r="E327" s="83"/>
      <c r="F327" s="83"/>
      <c r="G327" s="83"/>
      <c r="H327" s="83"/>
      <c r="I327" s="83"/>
      <c r="J327" s="83"/>
      <c r="K327" s="83"/>
      <c r="L327" s="83"/>
      <c r="M327" s="83"/>
      <c r="N327" s="83"/>
      <c r="O327" s="83"/>
      <c r="P327" s="83"/>
      <c r="Q327" s="83"/>
      <c r="R327" s="83"/>
      <c r="S327" s="83"/>
      <c r="T327" s="83"/>
      <c r="U327" s="83"/>
      <c r="V327" s="81"/>
      <c r="W327" s="81"/>
      <c r="X327" s="81"/>
      <c r="Y327" s="81"/>
      <c r="Z327" s="81"/>
      <c r="AA327" s="81"/>
      <c r="AB327" s="81"/>
      <c r="AC327" s="81"/>
      <c r="AD327" s="81"/>
      <c r="AE327" s="81"/>
      <c r="AF327" s="81"/>
      <c r="AG327" s="81"/>
      <c r="AH327" s="57"/>
      <c r="AI327" s="162"/>
      <c r="AJ327" s="163"/>
      <c r="AK327" s="163"/>
    </row>
    <row r="328" spans="1:41" ht="15" customHeight="1" thickBot="1">
      <c r="A328" s="78" t="s">
        <v>254</v>
      </c>
      <c r="B328" s="69" t="s">
        <v>236</v>
      </c>
      <c r="C328" s="75"/>
      <c r="D328" s="75"/>
      <c r="E328" s="75"/>
      <c r="F328" s="75"/>
      <c r="G328" s="75"/>
      <c r="H328" s="75"/>
      <c r="I328" s="75"/>
      <c r="J328" s="75"/>
      <c r="K328" s="75"/>
      <c r="L328" s="75"/>
      <c r="M328" s="75"/>
      <c r="N328" s="75"/>
      <c r="O328" s="75"/>
      <c r="P328" s="75"/>
      <c r="Q328" s="75"/>
      <c r="R328" s="75"/>
      <c r="S328" s="75"/>
      <c r="T328" s="75"/>
      <c r="U328" s="75"/>
      <c r="V328" s="76"/>
      <c r="W328" s="76"/>
      <c r="X328" s="76"/>
      <c r="Y328" s="76"/>
      <c r="Z328" s="76"/>
      <c r="AA328" s="76"/>
      <c r="AB328" s="76"/>
      <c r="AC328" s="76"/>
      <c r="AD328" s="76"/>
      <c r="AE328" s="76"/>
      <c r="AF328" s="76"/>
      <c r="AG328" s="76"/>
      <c r="AH328" s="233" t="s">
        <v>105</v>
      </c>
      <c r="AI328" s="234"/>
      <c r="AJ328" s="235" t="s">
        <v>269</v>
      </c>
      <c r="AK328" s="236"/>
    </row>
    <row r="329" spans="1:41" ht="13" thickBot="1">
      <c r="A329" s="78"/>
      <c r="B329" s="10"/>
      <c r="C329" s="231">
        <v>2005</v>
      </c>
      <c r="D329" s="231">
        <v>2006</v>
      </c>
      <c r="E329" s="231">
        <v>2007</v>
      </c>
      <c r="F329" s="231">
        <v>2008</v>
      </c>
      <c r="G329" s="231">
        <v>2009</v>
      </c>
      <c r="H329" s="231">
        <v>2010</v>
      </c>
      <c r="I329" s="231">
        <v>2011</v>
      </c>
      <c r="J329" s="231">
        <v>2012</v>
      </c>
      <c r="K329" s="231">
        <v>2013</v>
      </c>
      <c r="L329" s="231">
        <v>2014</v>
      </c>
      <c r="M329" s="231">
        <v>2015</v>
      </c>
      <c r="N329" s="231">
        <v>2016</v>
      </c>
      <c r="O329" s="231">
        <v>2017</v>
      </c>
      <c r="P329" s="231">
        <v>2018</v>
      </c>
      <c r="Q329" s="231">
        <v>2019</v>
      </c>
      <c r="R329" s="231">
        <v>2020</v>
      </c>
      <c r="S329" s="231">
        <v>2021</v>
      </c>
      <c r="T329" s="231">
        <v>2022</v>
      </c>
      <c r="U329" s="231">
        <v>2023</v>
      </c>
      <c r="V329" s="231">
        <v>2024</v>
      </c>
      <c r="W329" s="231">
        <v>2025</v>
      </c>
      <c r="X329" s="231">
        <v>2026</v>
      </c>
      <c r="Y329" s="231">
        <v>2027</v>
      </c>
      <c r="Z329" s="231">
        <v>2028</v>
      </c>
      <c r="AA329" s="231">
        <v>2029</v>
      </c>
      <c r="AB329" s="231">
        <v>2030</v>
      </c>
      <c r="AC329" s="231">
        <v>2031</v>
      </c>
      <c r="AD329" s="231">
        <v>2032</v>
      </c>
      <c r="AE329" s="231">
        <v>2033</v>
      </c>
      <c r="AF329" s="231">
        <v>2034</v>
      </c>
      <c r="AG329" s="231">
        <v>2035</v>
      </c>
      <c r="AH329" s="231" t="s">
        <v>266</v>
      </c>
      <c r="AI329" s="231" t="s">
        <v>267</v>
      </c>
      <c r="AJ329" s="231" t="s">
        <v>264</v>
      </c>
      <c r="AK329" s="231" t="s">
        <v>265</v>
      </c>
    </row>
    <row r="330" spans="1:41" ht="13.5" thickBot="1">
      <c r="A330" s="107" t="str">
        <f>CONCATENATE($A$328,"_",B330)</f>
        <v>Fresh Dairy Products_Production</v>
      </c>
      <c r="B330" s="1" t="s">
        <v>26</v>
      </c>
      <c r="C330" s="65">
        <v>39880.421292696876</v>
      </c>
      <c r="D330" s="65">
        <v>39732.978473289186</v>
      </c>
      <c r="E330" s="65">
        <v>39293.598241794214</v>
      </c>
      <c r="F330" s="65">
        <v>39043.461247575266</v>
      </c>
      <c r="G330" s="65">
        <v>38948.129768991173</v>
      </c>
      <c r="H330" s="65">
        <v>39009.531945763527</v>
      </c>
      <c r="I330" s="65">
        <v>38821.693801984686</v>
      </c>
      <c r="J330" s="65">
        <v>38781.647179312327</v>
      </c>
      <c r="K330" s="65">
        <v>38674.108353584372</v>
      </c>
      <c r="L330" s="65">
        <v>38234.043187325158</v>
      </c>
      <c r="M330" s="65">
        <v>38584.738916573333</v>
      </c>
      <c r="N330" s="65">
        <v>38658.868225683247</v>
      </c>
      <c r="O330" s="65">
        <v>38333.34825834231</v>
      </c>
      <c r="P330" s="65">
        <v>37972.355520312994</v>
      </c>
      <c r="Q330" s="65">
        <v>37801.577756188541</v>
      </c>
      <c r="R330" s="65">
        <v>38308.152792285677</v>
      </c>
      <c r="S330" s="65">
        <v>37929.796213807895</v>
      </c>
      <c r="T330" s="65">
        <v>37028.927921298637</v>
      </c>
      <c r="U330" s="65">
        <v>37219.664997922395</v>
      </c>
      <c r="V330" s="65">
        <v>37399.935409321981</v>
      </c>
      <c r="W330" s="65">
        <v>37926.446880558644</v>
      </c>
      <c r="X330" s="65">
        <v>37224.85788194069</v>
      </c>
      <c r="Y330" s="65">
        <v>36254.760291316554</v>
      </c>
      <c r="Z330" s="65">
        <v>36009.951402931947</v>
      </c>
      <c r="AA330" s="65">
        <v>35769.813268124359</v>
      </c>
      <c r="AB330" s="65">
        <v>35529.399599150682</v>
      </c>
      <c r="AC330" s="65">
        <v>35292.554470621042</v>
      </c>
      <c r="AD330" s="65">
        <v>35056.166216739904</v>
      </c>
      <c r="AE330" s="65">
        <v>34826.262142581574</v>
      </c>
      <c r="AF330" s="65">
        <v>34593.621340902711</v>
      </c>
      <c r="AG330" s="65">
        <v>34361.481034785567</v>
      </c>
      <c r="AH330" s="27">
        <v>-1347.0901305596126</v>
      </c>
      <c r="AI330" s="27">
        <v>-2854.6950747287701</v>
      </c>
      <c r="AJ330" s="44">
        <v>-3.5493524175869593E-3</v>
      </c>
      <c r="AK330" s="44">
        <v>-7.2289543878856222E-3</v>
      </c>
    </row>
    <row r="331" spans="1:41" s="99" customFormat="1" ht="13.5" thickBot="1">
      <c r="A331" s="107" t="str">
        <f t="shared" ref="A331:A343" si="15">CONCATENATE($A$328,"_",B331)</f>
        <v>Fresh Dairy Products_of which fresh milk</v>
      </c>
      <c r="B331" s="2" t="s">
        <v>102</v>
      </c>
      <c r="C331" s="23">
        <v>26155.910000000003</v>
      </c>
      <c r="D331" s="23">
        <v>25207.369999999995</v>
      </c>
      <c r="E331" s="23">
        <v>25245.089999999993</v>
      </c>
      <c r="F331" s="23">
        <v>25199.050000000003</v>
      </c>
      <c r="G331" s="23">
        <v>25053.200000000001</v>
      </c>
      <c r="H331" s="23">
        <v>24938.720000000008</v>
      </c>
      <c r="I331" s="23">
        <v>24829.86</v>
      </c>
      <c r="J331" s="23">
        <v>24796.838982679234</v>
      </c>
      <c r="K331" s="23">
        <v>24762.024347730752</v>
      </c>
      <c r="L331" s="23">
        <v>24292.799999999996</v>
      </c>
      <c r="M331" s="23">
        <v>24411.299999999996</v>
      </c>
      <c r="N331" s="23">
        <v>24108.283846141177</v>
      </c>
      <c r="O331" s="23">
        <v>23766.909999999996</v>
      </c>
      <c r="P331" s="23">
        <v>23342.160000000003</v>
      </c>
      <c r="Q331" s="23">
        <v>23359.249999999996</v>
      </c>
      <c r="R331" s="23">
        <v>23915.57</v>
      </c>
      <c r="S331" s="23">
        <v>23205.480000000003</v>
      </c>
      <c r="T331" s="23">
        <v>22483.4</v>
      </c>
      <c r="U331" s="23">
        <v>22906.454890597808</v>
      </c>
      <c r="V331" s="23">
        <v>23016.303695971037</v>
      </c>
      <c r="W331" s="23">
        <v>22832.123865628597</v>
      </c>
      <c r="X331" s="23">
        <v>22512.633610952798</v>
      </c>
      <c r="Y331" s="23">
        <v>22197.705794064055</v>
      </c>
      <c r="Z331" s="23">
        <v>21887.274277555887</v>
      </c>
      <c r="AA331" s="23">
        <v>21581.273893091311</v>
      </c>
      <c r="AB331" s="23">
        <v>21279.640427096718</v>
      </c>
      <c r="AC331" s="23">
        <v>20982.310606668027</v>
      </c>
      <c r="AD331" s="23">
        <v>20689.222085685986</v>
      </c>
      <c r="AE331" s="23">
        <v>20400.313431137496</v>
      </c>
      <c r="AF331" s="23">
        <v>20115.524109639868</v>
      </c>
      <c r="AG331" s="23">
        <v>19834.794474165006</v>
      </c>
      <c r="AH331" s="28">
        <v>-1815.1682479470473</v>
      </c>
      <c r="AI331" s="28">
        <v>-2967.2583880246057</v>
      </c>
      <c r="AJ331" s="45">
        <v>-7.6303076099490854E-3</v>
      </c>
      <c r="AK331" s="45">
        <v>-1.2593922341774255E-2</v>
      </c>
      <c r="AL331" s="97"/>
      <c r="AM331" s="97"/>
      <c r="AN331" s="97"/>
      <c r="AO331" s="97"/>
    </row>
    <row r="332" spans="1:41" s="99" customFormat="1" ht="13.5" thickBot="1">
      <c r="A332" s="107" t="str">
        <f t="shared" si="15"/>
        <v>Fresh Dairy Products_of which cream</v>
      </c>
      <c r="B332" s="2" t="s">
        <v>103</v>
      </c>
      <c r="C332" s="23">
        <v>2159.7700000000004</v>
      </c>
      <c r="D332" s="23">
        <v>2075.06</v>
      </c>
      <c r="E332" s="23">
        <v>2143.0199999999991</v>
      </c>
      <c r="F332" s="23">
        <v>2136.9700000000003</v>
      </c>
      <c r="G332" s="23">
        <v>2161.8799999999997</v>
      </c>
      <c r="H332" s="23">
        <v>2166.1499999999996</v>
      </c>
      <c r="I332" s="23">
        <v>2168.6</v>
      </c>
      <c r="J332" s="23">
        <v>2255.7099999999996</v>
      </c>
      <c r="K332" s="23">
        <v>2268.8199999999993</v>
      </c>
      <c r="L332" s="23">
        <v>2326.06</v>
      </c>
      <c r="M332" s="23">
        <v>2412.25</v>
      </c>
      <c r="N332" s="23">
        <v>2443.3599999999992</v>
      </c>
      <c r="O332" s="23">
        <v>2475.38</v>
      </c>
      <c r="P332" s="23">
        <v>2418.4500000000003</v>
      </c>
      <c r="Q332" s="23">
        <v>2467.8299999999995</v>
      </c>
      <c r="R332" s="23">
        <v>2482.8210036176915</v>
      </c>
      <c r="S332" s="23">
        <v>2529.5899370966031</v>
      </c>
      <c r="T332" s="23">
        <v>2536.8185824830875</v>
      </c>
      <c r="U332" s="23">
        <v>2471.0285139308376</v>
      </c>
      <c r="V332" s="23">
        <v>2482.5470854311925</v>
      </c>
      <c r="W332" s="23">
        <v>2463.2342805489311</v>
      </c>
      <c r="X332" s="23">
        <v>2487.8666233544204</v>
      </c>
      <c r="Y332" s="23">
        <v>2512.7452895879646</v>
      </c>
      <c r="Z332" s="23">
        <v>2537.8727424838444</v>
      </c>
      <c r="AA332" s="23">
        <v>2563.2514699086828</v>
      </c>
      <c r="AB332" s="23">
        <v>2588.8839846077694</v>
      </c>
      <c r="AC332" s="23">
        <v>2614.7728244538471</v>
      </c>
      <c r="AD332" s="23">
        <v>2640.920552698386</v>
      </c>
      <c r="AE332" s="23">
        <v>2667.3297582253699</v>
      </c>
      <c r="AF332" s="23">
        <v>2694.0030558076237</v>
      </c>
      <c r="AG332" s="23">
        <v>2720.9430863656999</v>
      </c>
      <c r="AH332" s="28">
        <v>213.26806061503976</v>
      </c>
      <c r="AI332" s="28">
        <v>224.14502575066081</v>
      </c>
      <c r="AJ332" s="45">
        <v>8.9686438171747793E-3</v>
      </c>
      <c r="AK332" s="45">
        <v>7.8460206809558564E-3</v>
      </c>
      <c r="AL332" s="97"/>
      <c r="AM332" s="97"/>
      <c r="AN332" s="97"/>
      <c r="AO332" s="97"/>
    </row>
    <row r="333" spans="1:41" s="99" customFormat="1" ht="13.5" thickBot="1">
      <c r="A333" s="107" t="str">
        <f t="shared" si="15"/>
        <v>Fresh Dairy Products_of which yogurt</v>
      </c>
      <c r="B333" s="2" t="s">
        <v>104</v>
      </c>
      <c r="C333" s="23">
        <v>7163.2500000000009</v>
      </c>
      <c r="D333" s="23">
        <v>7494</v>
      </c>
      <c r="E333" s="23">
        <v>7723.1100000000015</v>
      </c>
      <c r="F333" s="23">
        <v>7689.119999999999</v>
      </c>
      <c r="G333" s="23">
        <v>7722.7700000000041</v>
      </c>
      <c r="H333" s="23">
        <v>7899.6299999999983</v>
      </c>
      <c r="I333" s="23">
        <v>7911.2899999999972</v>
      </c>
      <c r="J333" s="23">
        <v>7856.4199999999992</v>
      </c>
      <c r="K333" s="23">
        <v>7793.1149999999998</v>
      </c>
      <c r="L333" s="23">
        <v>7693.5700000000015</v>
      </c>
      <c r="M333" s="23">
        <v>7750.52</v>
      </c>
      <c r="N333" s="23">
        <v>7873.09</v>
      </c>
      <c r="O333" s="23">
        <v>7866.67</v>
      </c>
      <c r="P333" s="23">
        <v>7906.7300000000014</v>
      </c>
      <c r="Q333" s="23">
        <v>7663.34</v>
      </c>
      <c r="R333" s="23">
        <v>7731.85</v>
      </c>
      <c r="S333" s="23">
        <v>7706.65</v>
      </c>
      <c r="T333" s="23">
        <v>7686.9599999999982</v>
      </c>
      <c r="U333" s="23">
        <v>7590.5034857389564</v>
      </c>
      <c r="V333" s="23">
        <v>7626.5994368227875</v>
      </c>
      <c r="W333" s="23">
        <v>7566.0785588388981</v>
      </c>
      <c r="X333" s="23">
        <v>7569.2317934629436</v>
      </c>
      <c r="Y333" s="23">
        <v>7572.3865417238358</v>
      </c>
      <c r="Z333" s="23">
        <v>7575.5428043720949</v>
      </c>
      <c r="AA333" s="23">
        <v>7578.7005821586154</v>
      </c>
      <c r="AB333" s="23">
        <v>7581.8598758346679</v>
      </c>
      <c r="AC333" s="23">
        <v>7585.0206861518973</v>
      </c>
      <c r="AD333" s="23">
        <v>7588.1830138623227</v>
      </c>
      <c r="AE333" s="23">
        <v>7591.346859718341</v>
      </c>
      <c r="AF333" s="23">
        <v>7594.5122244727208</v>
      </c>
      <c r="AG333" s="23">
        <v>7597.6791088786113</v>
      </c>
      <c r="AH333" s="28">
        <v>-146.347359146087</v>
      </c>
      <c r="AI333" s="28">
        <v>-37.008531975302503</v>
      </c>
      <c r="AJ333" s="45">
        <v>-1.8969321863197307E-3</v>
      </c>
      <c r="AK333" s="45">
        <v>-4.4164845466043712E-4</v>
      </c>
      <c r="AL333" s="97"/>
      <c r="AM333" s="97"/>
      <c r="AN333" s="97"/>
      <c r="AO333" s="97"/>
    </row>
    <row r="334" spans="1:41" ht="13.5" thickBot="1">
      <c r="A334" s="107" t="str">
        <f t="shared" si="15"/>
        <v>Fresh Dairy Products_Net trade</v>
      </c>
      <c r="B334" s="118" t="s">
        <v>16</v>
      </c>
      <c r="C334" s="146">
        <v>183.79267999999138</v>
      </c>
      <c r="D334" s="146">
        <v>208.22826899999927</v>
      </c>
      <c r="E334" s="146">
        <v>369.58313299999281</v>
      </c>
      <c r="F334" s="146">
        <v>329.44791399999667</v>
      </c>
      <c r="G334" s="146">
        <v>365.42950299999939</v>
      </c>
      <c r="H334" s="146">
        <v>322.34097199999087</v>
      </c>
      <c r="I334" s="146">
        <v>334.29501100000198</v>
      </c>
      <c r="J334" s="146">
        <v>509.18030700000236</v>
      </c>
      <c r="K334" s="146">
        <v>628.0985290000026</v>
      </c>
      <c r="L334" s="146">
        <v>493.57738999999856</v>
      </c>
      <c r="M334" s="146">
        <v>629.56485199999588</v>
      </c>
      <c r="N334" s="146">
        <v>837.33059099999809</v>
      </c>
      <c r="O334" s="146">
        <v>644.04653900000267</v>
      </c>
      <c r="P334" s="146">
        <v>548.61658300000272</v>
      </c>
      <c r="Q334" s="146">
        <v>823.9607079999987</v>
      </c>
      <c r="R334" s="146">
        <v>1027.1835760000031</v>
      </c>
      <c r="S334" s="146">
        <v>1363.7601300000024</v>
      </c>
      <c r="T334" s="146">
        <v>881.30582799998956</v>
      </c>
      <c r="U334" s="146">
        <v>782.47124900000199</v>
      </c>
      <c r="V334" s="146">
        <v>736.38214562000212</v>
      </c>
      <c r="W334" s="146">
        <v>1493.704144128169</v>
      </c>
      <c r="X334" s="146">
        <v>1041.3321189811541</v>
      </c>
      <c r="Y334" s="146">
        <v>331.842811410781</v>
      </c>
      <c r="Z334" s="146">
        <v>315.93634419706359</v>
      </c>
      <c r="AA334" s="146">
        <v>303.84892351848976</v>
      </c>
      <c r="AB334" s="146">
        <v>290.79049932878843</v>
      </c>
      <c r="AC334" s="146">
        <v>279.63242961037031</v>
      </c>
      <c r="AD334" s="146">
        <v>267.36914353895554</v>
      </c>
      <c r="AE334" s="146">
        <v>259.84358682453603</v>
      </c>
      <c r="AF334" s="146">
        <v>248.17749399818422</v>
      </c>
      <c r="AG334" s="146">
        <v>235.4694343776282</v>
      </c>
      <c r="AH334" s="141">
        <v>256.43433220666338</v>
      </c>
      <c r="AI334" s="141">
        <v>-564.58363982903631</v>
      </c>
      <c r="AJ334" s="152">
        <v>3.9399342378474811E-2</v>
      </c>
      <c r="AK334" s="152">
        <v>-0.10523183889804211</v>
      </c>
    </row>
    <row r="335" spans="1:41" ht="13.5" thickBot="1">
      <c r="A335" s="107" t="str">
        <f t="shared" si="15"/>
        <v>Fresh Dairy Products_Consumption</v>
      </c>
      <c r="B335" s="1" t="s">
        <v>0</v>
      </c>
      <c r="C335" s="65">
        <v>39696.628612696884</v>
      </c>
      <c r="D335" s="65">
        <v>39524.750204289187</v>
      </c>
      <c r="E335" s="65">
        <v>38924.015108794221</v>
      </c>
      <c r="F335" s="65">
        <v>38714.013333575269</v>
      </c>
      <c r="G335" s="65">
        <v>38582.700265991174</v>
      </c>
      <c r="H335" s="65">
        <v>38687.190973763536</v>
      </c>
      <c r="I335" s="65">
        <v>38487.398790984684</v>
      </c>
      <c r="J335" s="65">
        <v>38272.466872312325</v>
      </c>
      <c r="K335" s="65">
        <v>38046.009824584369</v>
      </c>
      <c r="L335" s="65">
        <v>37740.46579732516</v>
      </c>
      <c r="M335" s="65">
        <v>37955.174064573337</v>
      </c>
      <c r="N335" s="65">
        <v>37821.537634683249</v>
      </c>
      <c r="O335" s="65">
        <v>37689.301719342307</v>
      </c>
      <c r="P335" s="65">
        <v>37423.738937312992</v>
      </c>
      <c r="Q335" s="65">
        <v>36977.617048188542</v>
      </c>
      <c r="R335" s="65">
        <v>37280.969216285674</v>
      </c>
      <c r="S335" s="65">
        <v>36566.036083807892</v>
      </c>
      <c r="T335" s="65">
        <v>36147.622093298647</v>
      </c>
      <c r="U335" s="65">
        <v>36437.193748922393</v>
      </c>
      <c r="V335" s="65">
        <v>36663.553263701979</v>
      </c>
      <c r="W335" s="65">
        <v>36432.742736430475</v>
      </c>
      <c r="X335" s="65">
        <v>36183.525762959536</v>
      </c>
      <c r="Y335" s="65">
        <v>35922.917479905773</v>
      </c>
      <c r="Z335" s="65">
        <v>35694.015058734883</v>
      </c>
      <c r="AA335" s="65">
        <v>35465.964344605869</v>
      </c>
      <c r="AB335" s="65">
        <v>35238.609099821893</v>
      </c>
      <c r="AC335" s="65">
        <v>35012.922041010672</v>
      </c>
      <c r="AD335" s="65">
        <v>34788.797073200949</v>
      </c>
      <c r="AE335" s="65">
        <v>34566.418555757038</v>
      </c>
      <c r="AF335" s="65">
        <v>34345.443846904527</v>
      </c>
      <c r="AG335" s="65">
        <v>34126.011600407939</v>
      </c>
      <c r="AH335" s="27">
        <v>-1603.524462766276</v>
      </c>
      <c r="AI335" s="27">
        <v>-2290.1114348997362</v>
      </c>
      <c r="AJ335" s="44">
        <v>-4.2998737995620217E-3</v>
      </c>
      <c r="AK335" s="44">
        <v>-5.8873033338866509E-3</v>
      </c>
    </row>
    <row r="336" spans="1:41" s="99" customFormat="1" ht="13.5" thickBot="1">
      <c r="A336" s="107" t="str">
        <f t="shared" si="15"/>
        <v>Fresh Dairy Products_of which fresh milk</v>
      </c>
      <c r="B336" s="2" t="s">
        <v>102</v>
      </c>
      <c r="C336" s="23">
        <v>25132.989077515496</v>
      </c>
      <c r="D336" s="23">
        <v>24126.893034777382</v>
      </c>
      <c r="E336" s="23">
        <v>24086.600063680722</v>
      </c>
      <c r="F336" s="23">
        <v>24082.258656703714</v>
      </c>
      <c r="G336" s="23">
        <v>23872.141802280941</v>
      </c>
      <c r="H336" s="23">
        <v>23958.708680661119</v>
      </c>
      <c r="I336" s="23">
        <v>23852.588269965709</v>
      </c>
      <c r="J336" s="23">
        <v>23679.278792003784</v>
      </c>
      <c r="K336" s="23">
        <v>23554.17022030722</v>
      </c>
      <c r="L336" s="23">
        <v>23238.494297769001</v>
      </c>
      <c r="M336" s="23">
        <v>23226.855430167598</v>
      </c>
      <c r="N336" s="23">
        <v>22827.332300063412</v>
      </c>
      <c r="O336" s="23">
        <v>22683.540588739852</v>
      </c>
      <c r="P336" s="23">
        <v>22328.53378386359</v>
      </c>
      <c r="Q336" s="23">
        <v>22032.055878359955</v>
      </c>
      <c r="R336" s="23">
        <v>22392.819614368927</v>
      </c>
      <c r="S336" s="23">
        <v>21406.905868851296</v>
      </c>
      <c r="T336" s="23">
        <v>21111.31000114973</v>
      </c>
      <c r="U336" s="23">
        <v>21030.573369016915</v>
      </c>
      <c r="V336" s="23">
        <v>20889.302457863567</v>
      </c>
      <c r="W336" s="23">
        <v>20809.303539639008</v>
      </c>
      <c r="X336" s="23">
        <v>20603.716122872986</v>
      </c>
      <c r="Y336" s="23">
        <v>20397.09219604051</v>
      </c>
      <c r="Z336" s="23">
        <v>20189.648270976973</v>
      </c>
      <c r="AA336" s="23">
        <v>19981.489565273063</v>
      </c>
      <c r="AB336" s="23">
        <v>19772.548381436551</v>
      </c>
      <c r="AC336" s="23">
        <v>19563.23540828851</v>
      </c>
      <c r="AD336" s="23">
        <v>19353.607609563122</v>
      </c>
      <c r="AE336" s="23">
        <v>19143.497148116698</v>
      </c>
      <c r="AF336" s="23">
        <v>18932.873079984765</v>
      </c>
      <c r="AG336" s="23">
        <v>18721.678415343042</v>
      </c>
      <c r="AH336" s="28">
        <v>-2480.2524940166004</v>
      </c>
      <c r="AI336" s="28">
        <v>-2288.7168606670275</v>
      </c>
      <c r="AJ336" s="45">
        <v>-1.1096479436271948E-2</v>
      </c>
      <c r="AK336" s="45">
        <v>-1.0430242206542206E-2</v>
      </c>
      <c r="AL336" s="97"/>
      <c r="AM336" s="97"/>
      <c r="AN336" s="97"/>
      <c r="AO336" s="97"/>
    </row>
    <row r="337" spans="1:41" s="99" customFormat="1" ht="13.5" thickBot="1">
      <c r="A337" s="107" t="str">
        <f t="shared" si="15"/>
        <v>Fresh Dairy Products_of which cream</v>
      </c>
      <c r="B337" s="2" t="s">
        <v>103</v>
      </c>
      <c r="C337" s="23">
        <v>2052.5995469336494</v>
      </c>
      <c r="D337" s="23">
        <v>1991.4061849003945</v>
      </c>
      <c r="E337" s="23">
        <v>2025.9519340245813</v>
      </c>
      <c r="F337" s="23">
        <v>2017.8061754135529</v>
      </c>
      <c r="G337" s="23">
        <v>2052.808524926606</v>
      </c>
      <c r="H337" s="23">
        <v>2060.315438125228</v>
      </c>
      <c r="I337" s="23">
        <v>2045.1358278191424</v>
      </c>
      <c r="J337" s="23">
        <v>2113.7208484537432</v>
      </c>
      <c r="K337" s="23">
        <v>2102.6773821297866</v>
      </c>
      <c r="L337" s="23">
        <v>2138.5978769645408</v>
      </c>
      <c r="M337" s="23">
        <v>2214.4489948937712</v>
      </c>
      <c r="N337" s="23">
        <v>2192.4525546691025</v>
      </c>
      <c r="O337" s="23">
        <v>2219.071102233268</v>
      </c>
      <c r="P337" s="23">
        <v>2168.1851281872432</v>
      </c>
      <c r="Q337" s="23">
        <v>2219.0500589918597</v>
      </c>
      <c r="R337" s="23">
        <v>2213.1226803059035</v>
      </c>
      <c r="S337" s="23">
        <v>2192.4474139262884</v>
      </c>
      <c r="T337" s="23">
        <v>2226.5843412545751</v>
      </c>
      <c r="U337" s="23">
        <v>2245.5430736585504</v>
      </c>
      <c r="V337" s="23">
        <v>2256.9021622571304</v>
      </c>
      <c r="W337" s="23">
        <v>2264.6536709212728</v>
      </c>
      <c r="X337" s="23">
        <v>2267.1007224510649</v>
      </c>
      <c r="Y337" s="23">
        <v>2269.2639910654466</v>
      </c>
      <c r="Z337" s="23">
        <v>2271.1585215330219</v>
      </c>
      <c r="AA337" s="23">
        <v>2272.7911380353512</v>
      </c>
      <c r="AB337" s="23">
        <v>2274.1508104995987</v>
      </c>
      <c r="AC337" s="23">
        <v>2275.2740556364356</v>
      </c>
      <c r="AD337" s="23">
        <v>2276.1614189864472</v>
      </c>
      <c r="AE337" s="23">
        <v>2276.7921301651777</v>
      </c>
      <c r="AF337" s="23">
        <v>2277.1605861768512</v>
      </c>
      <c r="AG337" s="23">
        <v>2277.2572900495693</v>
      </c>
      <c r="AH337" s="28">
        <v>124.67782320739525</v>
      </c>
      <c r="AI337" s="28">
        <v>34.247430992817044</v>
      </c>
      <c r="AJ337" s="45">
        <v>5.7353492516955384E-3</v>
      </c>
      <c r="AK337" s="45">
        <v>1.3785060747411038E-3</v>
      </c>
      <c r="AL337" s="97"/>
      <c r="AM337" s="97"/>
      <c r="AN337" s="97"/>
      <c r="AO337" s="97"/>
    </row>
    <row r="338" spans="1:41" s="99" customFormat="1" ht="13.5" thickBot="1">
      <c r="A338" s="107" t="str">
        <f t="shared" si="15"/>
        <v>Fresh Dairy Products_of which yogurt</v>
      </c>
      <c r="B338" s="2" t="s">
        <v>104</v>
      </c>
      <c r="C338" s="23">
        <v>6663.589644786548</v>
      </c>
      <c r="D338" s="23">
        <v>7011.9529794303535</v>
      </c>
      <c r="E338" s="23">
        <v>7238.7882816626206</v>
      </c>
      <c r="F338" s="23">
        <v>7178.3864331110562</v>
      </c>
      <c r="G338" s="23">
        <v>7237.0051765667067</v>
      </c>
      <c r="H338" s="23">
        <v>7471.7421533606412</v>
      </c>
      <c r="I338" s="23">
        <v>7510.2550851325668</v>
      </c>
      <c r="J338" s="23">
        <v>7450.4494271282456</v>
      </c>
      <c r="K338" s="23">
        <v>7359.63369652232</v>
      </c>
      <c r="L338" s="23">
        <v>7269.150332057251</v>
      </c>
      <c r="M338" s="23">
        <v>7293.2727593154777</v>
      </c>
      <c r="N338" s="23">
        <v>7392.5595916585789</v>
      </c>
      <c r="O338" s="23">
        <v>7415.2445022565116</v>
      </c>
      <c r="P338" s="23">
        <v>7452.9498346850851</v>
      </c>
      <c r="Q338" s="23">
        <v>7162.8728017103786</v>
      </c>
      <c r="R338" s="23">
        <v>7202.4139702712455</v>
      </c>
      <c r="S338" s="23">
        <v>7020.4006323012527</v>
      </c>
      <c r="T338" s="23">
        <v>7109.3324220799404</v>
      </c>
      <c r="U338" s="23">
        <v>7144.8041966269311</v>
      </c>
      <c r="V338" s="23">
        <v>7156.1572250415211</v>
      </c>
      <c r="W338" s="23">
        <v>7163.6050929605517</v>
      </c>
      <c r="X338" s="23">
        <v>7156.9779582194087</v>
      </c>
      <c r="Y338" s="23">
        <v>7149.4588810054629</v>
      </c>
      <c r="Z338" s="23">
        <v>7141.101152407874</v>
      </c>
      <c r="AA338" s="23">
        <v>7131.930599646611</v>
      </c>
      <c r="AB338" s="23">
        <v>7121.9163026747137</v>
      </c>
      <c r="AC338" s="23">
        <v>7111.1789475481919</v>
      </c>
      <c r="AD338" s="23">
        <v>7099.7247691664343</v>
      </c>
      <c r="AE338" s="23">
        <v>7087.4916313295125</v>
      </c>
      <c r="AF338" s="23">
        <v>7074.4650318440563</v>
      </c>
      <c r="AG338" s="23">
        <v>7060.6185790361478</v>
      </c>
      <c r="AH338" s="28">
        <v>-222.97987065314283</v>
      </c>
      <c r="AI338" s="28">
        <v>-76.146035546648818</v>
      </c>
      <c r="AJ338" s="45">
        <v>-3.0718399168847554E-3</v>
      </c>
      <c r="AK338" s="45">
        <v>-9.7469498032498603E-4</v>
      </c>
      <c r="AL338" s="97"/>
      <c r="AM338" s="97"/>
      <c r="AN338" s="97"/>
      <c r="AO338" s="97"/>
    </row>
    <row r="339" spans="1:41" ht="13.5" thickBot="1">
      <c r="A339" s="107" t="str">
        <f t="shared" si="15"/>
        <v>Fresh Dairy Products_per capita consumption (kg)</v>
      </c>
      <c r="B339" s="21" t="s">
        <v>317</v>
      </c>
      <c r="C339" s="43">
        <v>91.367407308114252</v>
      </c>
      <c r="D339" s="43">
        <v>90.685462773282879</v>
      </c>
      <c r="E339" s="43">
        <v>88.994999163401204</v>
      </c>
      <c r="F339" s="43">
        <v>88.219393387798249</v>
      </c>
      <c r="G339" s="43">
        <v>87.645096697694768</v>
      </c>
      <c r="H339" s="43">
        <v>87.733902945341725</v>
      </c>
      <c r="I339" s="43">
        <v>87.161760334942727</v>
      </c>
      <c r="J339" s="43">
        <v>86.544687765699777</v>
      </c>
      <c r="K339" s="43">
        <v>85.943538377609713</v>
      </c>
      <c r="L339" s="43">
        <v>85.143989359355245</v>
      </c>
      <c r="M339" s="43">
        <v>85.449830484733553</v>
      </c>
      <c r="N339" s="43">
        <v>84.956566282988547</v>
      </c>
      <c r="O339" s="43">
        <v>84.522078487194761</v>
      </c>
      <c r="P339" s="43">
        <v>83.766339742682604</v>
      </c>
      <c r="Q339" s="43">
        <v>82.577593321683025</v>
      </c>
      <c r="R339" s="43">
        <v>83.168400827641648</v>
      </c>
      <c r="S339" s="43">
        <v>81.63921833753524</v>
      </c>
      <c r="T339" s="43">
        <v>80.587147520450472</v>
      </c>
      <c r="U339" s="43">
        <v>80.775510629045641</v>
      </c>
      <c r="V339" s="43">
        <v>81.109069120953777</v>
      </c>
      <c r="W339" s="43">
        <v>80.478532707165627</v>
      </c>
      <c r="X339" s="43">
        <v>79.993166419915809</v>
      </c>
      <c r="Y339" s="43">
        <v>79.491724541390596</v>
      </c>
      <c r="Z339" s="43">
        <v>79.068861084648276</v>
      </c>
      <c r="AA339" s="43">
        <v>78.655936724086658</v>
      </c>
      <c r="AB339" s="43">
        <v>78.252797482023738</v>
      </c>
      <c r="AC339" s="43">
        <v>77.860211789857672</v>
      </c>
      <c r="AD339" s="43">
        <v>77.477795198621052</v>
      </c>
      <c r="AE339" s="43">
        <v>77.106515253226945</v>
      </c>
      <c r="AF339" s="43">
        <v>76.745653238369385</v>
      </c>
      <c r="AG339" s="43">
        <v>76.395704169374085</v>
      </c>
      <c r="AH339" s="27">
        <v>-5.0534960774049438</v>
      </c>
      <c r="AI339" s="27">
        <v>-4.4282049207758831</v>
      </c>
      <c r="AJ339" s="44">
        <v>-6.0464394232735688E-3</v>
      </c>
      <c r="AK339" s="44">
        <v>-5.1092992542683957E-3</v>
      </c>
    </row>
    <row r="340" spans="1:41" s="99" customFormat="1" ht="13.5" thickBot="1">
      <c r="A340" s="107" t="str">
        <f t="shared" si="15"/>
        <v>Fresh Dairy Products_of which fresh milk</v>
      </c>
      <c r="B340" s="2" t="s">
        <v>102</v>
      </c>
      <c r="C340" s="30">
        <v>57.847130352557606</v>
      </c>
      <c r="D340" s="30">
        <v>55.356667628043532</v>
      </c>
      <c r="E340" s="30">
        <v>55.071064650577064</v>
      </c>
      <c r="F340" s="30">
        <v>54.877344588294939</v>
      </c>
      <c r="G340" s="30">
        <v>54.228350069272814</v>
      </c>
      <c r="H340" s="30">
        <v>54.332996766561436</v>
      </c>
      <c r="I340" s="30">
        <v>54.018552759190676</v>
      </c>
      <c r="J340" s="30">
        <v>53.545432449076664</v>
      </c>
      <c r="K340" s="30">
        <v>53.207386046924036</v>
      </c>
      <c r="L340" s="30">
        <v>52.426965841977371</v>
      </c>
      <c r="M340" s="30">
        <v>52.291444002459357</v>
      </c>
      <c r="N340" s="30">
        <v>51.275857379096323</v>
      </c>
      <c r="O340" s="30">
        <v>50.870138488795398</v>
      </c>
      <c r="P340" s="30">
        <v>49.978425459521347</v>
      </c>
      <c r="Q340" s="30">
        <v>49.201497976271853</v>
      </c>
      <c r="R340" s="30">
        <v>49.955112125554891</v>
      </c>
      <c r="S340" s="30">
        <v>47.794162269946007</v>
      </c>
      <c r="T340" s="30">
        <v>47.065343579765269</v>
      </c>
      <c r="U340" s="30">
        <v>46.621463617905249</v>
      </c>
      <c r="V340" s="30">
        <v>46.212429677970832</v>
      </c>
      <c r="W340" s="30">
        <v>45.966954166576571</v>
      </c>
      <c r="X340" s="30">
        <v>45.54991416488415</v>
      </c>
      <c r="Y340" s="30">
        <v>45.135533192702511</v>
      </c>
      <c r="Z340" s="30">
        <v>44.723814114465391</v>
      </c>
      <c r="AA340" s="30">
        <v>44.314677690081062</v>
      </c>
      <c r="AB340" s="30">
        <v>43.908010665605161</v>
      </c>
      <c r="AC340" s="30">
        <v>43.503871239311685</v>
      </c>
      <c r="AD340" s="30">
        <v>43.102233272771151</v>
      </c>
      <c r="AE340" s="30">
        <v>42.702959014118747</v>
      </c>
      <c r="AF340" s="30">
        <v>42.305923274115038</v>
      </c>
      <c r="AG340" s="30">
        <v>41.911015635815055</v>
      </c>
      <c r="AH340" s="28">
        <v>-6.4268491541122401</v>
      </c>
      <c r="AI340" s="28">
        <v>-4.7220633227320619</v>
      </c>
      <c r="AJ340" s="45">
        <v>-1.2828193769118883E-2</v>
      </c>
      <c r="AK340" s="45">
        <v>-9.6586385205451597E-3</v>
      </c>
      <c r="AL340" s="97"/>
      <c r="AM340" s="97"/>
      <c r="AN340" s="97"/>
      <c r="AO340" s="97"/>
    </row>
    <row r="341" spans="1:41" s="99" customFormat="1" ht="13.5" thickBot="1">
      <c r="A341" s="107" t="str">
        <f t="shared" si="15"/>
        <v>Fresh Dairy Products_of which cream</v>
      </c>
      <c r="B341" s="2" t="s">
        <v>103</v>
      </c>
      <c r="C341" s="30">
        <v>4.7243482733733462</v>
      </c>
      <c r="D341" s="30">
        <v>4.5690760982386269</v>
      </c>
      <c r="E341" s="30">
        <v>4.6320912724358951</v>
      </c>
      <c r="F341" s="30">
        <v>4.59806724855249</v>
      </c>
      <c r="G341" s="30">
        <v>4.6631936186082417</v>
      </c>
      <c r="H341" s="30">
        <v>4.6723349546844464</v>
      </c>
      <c r="I341" s="30">
        <v>4.6315844789835996</v>
      </c>
      <c r="J341" s="30">
        <v>4.7797104760346212</v>
      </c>
      <c r="K341" s="30">
        <v>4.749815686848506</v>
      </c>
      <c r="L341" s="30">
        <v>4.8247617254664101</v>
      </c>
      <c r="M341" s="30">
        <v>4.9854676179019251</v>
      </c>
      <c r="N341" s="30">
        <v>4.9247929204296899</v>
      </c>
      <c r="O341" s="30">
        <v>4.9764918243462501</v>
      </c>
      <c r="P341" s="30">
        <v>4.8530942452594168</v>
      </c>
      <c r="Q341" s="30">
        <v>4.9555333187935444</v>
      </c>
      <c r="R341" s="30">
        <v>4.9371536745354021</v>
      </c>
      <c r="S341" s="30">
        <v>4.894971188806343</v>
      </c>
      <c r="T341" s="30">
        <v>4.9639248831439033</v>
      </c>
      <c r="U341" s="30">
        <v>4.9780147632705765</v>
      </c>
      <c r="V341" s="30">
        <v>4.9928394054204732</v>
      </c>
      <c r="W341" s="30">
        <v>5.0025331840689464</v>
      </c>
      <c r="X341" s="30">
        <v>5.0120202925992068</v>
      </c>
      <c r="Y341" s="30">
        <v>5.0215216564850209</v>
      </c>
      <c r="Z341" s="30">
        <v>5.0310372017497125</v>
      </c>
      <c r="AA341" s="30">
        <v>5.0405654898698105</v>
      </c>
      <c r="AB341" s="30">
        <v>5.0501046256818549</v>
      </c>
      <c r="AC341" s="30">
        <v>5.0596553936378532</v>
      </c>
      <c r="AD341" s="30">
        <v>5.069217193344258</v>
      </c>
      <c r="AE341" s="30">
        <v>5.0787878654489518</v>
      </c>
      <c r="AF341" s="30">
        <v>5.088365650297499</v>
      </c>
      <c r="AG341" s="30">
        <v>5.0979492208253765</v>
      </c>
      <c r="AH341" s="28">
        <v>0.19349705449513888</v>
      </c>
      <c r="AI341" s="28">
        <v>0.11968953688039274</v>
      </c>
      <c r="AJ341" s="45">
        <v>3.9722638546533066E-3</v>
      </c>
      <c r="AK341" s="45">
        <v>2.1621501183566316E-3</v>
      </c>
      <c r="AL341" s="97"/>
      <c r="AM341" s="97"/>
      <c r="AN341" s="97"/>
      <c r="AO341" s="97"/>
    </row>
    <row r="342" spans="1:41" s="99" customFormat="1" ht="13.5" thickBot="1">
      <c r="A342" s="107" t="str">
        <f t="shared" si="15"/>
        <v>Fresh Dairy Products_of which yogurt</v>
      </c>
      <c r="B342" s="2" t="s">
        <v>104</v>
      </c>
      <c r="C342" s="30">
        <v>15.337194378633209</v>
      </c>
      <c r="D342" s="30">
        <v>16.088202900650742</v>
      </c>
      <c r="E342" s="30">
        <v>16.550603920741302</v>
      </c>
      <c r="F342" s="30">
        <v>16.357717583442671</v>
      </c>
      <c r="G342" s="30">
        <v>16.439700024339704</v>
      </c>
      <c r="H342" s="30">
        <v>16.944241347481601</v>
      </c>
      <c r="I342" s="30">
        <v>17.008347520174457</v>
      </c>
      <c r="J342" s="30">
        <v>16.847537461752168</v>
      </c>
      <c r="K342" s="30">
        <v>16.624948686038074</v>
      </c>
      <c r="L342" s="30">
        <v>16.399491777552523</v>
      </c>
      <c r="M342" s="30">
        <v>16.419603817444333</v>
      </c>
      <c r="N342" s="30">
        <v>16.605524741377813</v>
      </c>
      <c r="O342" s="30">
        <v>16.629437246904804</v>
      </c>
      <c r="P342" s="30">
        <v>16.682093923943611</v>
      </c>
      <c r="Q342" s="30">
        <v>15.995968492608961</v>
      </c>
      <c r="R342" s="30">
        <v>16.067534310359459</v>
      </c>
      <c r="S342" s="30">
        <v>15.674108583271057</v>
      </c>
      <c r="T342" s="30">
        <v>15.849474667831347</v>
      </c>
      <c r="U342" s="30">
        <v>15.838903821844312</v>
      </c>
      <c r="V342" s="30">
        <v>15.831232909466742</v>
      </c>
      <c r="W342" s="30">
        <v>15.82412916166653</v>
      </c>
      <c r="X342" s="30">
        <v>15.822375426487115</v>
      </c>
      <c r="Y342" s="30">
        <v>15.820619700690738</v>
      </c>
      <c r="Z342" s="30">
        <v>15.818863024572629</v>
      </c>
      <c r="AA342" s="30">
        <v>15.817099360832714</v>
      </c>
      <c r="AB342" s="30">
        <v>15.815319853811838</v>
      </c>
      <c r="AC342" s="30">
        <v>15.813530167038214</v>
      </c>
      <c r="AD342" s="30">
        <v>15.811728714695729</v>
      </c>
      <c r="AE342" s="30">
        <v>15.809904653463414</v>
      </c>
      <c r="AF342" s="30">
        <v>15.80804844453356</v>
      </c>
      <c r="AG342" s="30">
        <v>15.806152050021105</v>
      </c>
      <c r="AH342" s="28">
        <v>-0.7841221754001193</v>
      </c>
      <c r="AI342" s="28">
        <v>-3.3718416359695524E-2</v>
      </c>
      <c r="AJ342" s="45">
        <v>-4.8200245195755545E-3</v>
      </c>
      <c r="AK342" s="45">
        <v>-1.9370616588954004E-4</v>
      </c>
      <c r="AL342" s="97"/>
      <c r="AM342" s="97"/>
      <c r="AN342" s="97"/>
      <c r="AO342" s="97"/>
    </row>
    <row r="343" spans="1:41" s="99" customFormat="1" ht="13.5" thickBot="1">
      <c r="A343" s="107" t="str">
        <f t="shared" si="15"/>
        <v>Fresh Dairy Products_of which other FDP</v>
      </c>
      <c r="B343" s="2" t="s">
        <v>144</v>
      </c>
      <c r="C343" s="30">
        <v>13.458734303550083</v>
      </c>
      <c r="D343" s="30">
        <v>14.671516146349967</v>
      </c>
      <c r="E343" s="30">
        <v>12.741239319646935</v>
      </c>
      <c r="F343" s="30">
        <v>12.386263967508157</v>
      </c>
      <c r="G343" s="30">
        <v>12.313852985474018</v>
      </c>
      <c r="H343" s="30">
        <v>11.784329876614249</v>
      </c>
      <c r="I343" s="30">
        <v>11.503275576594008</v>
      </c>
      <c r="J343" s="30">
        <v>11.372007378836315</v>
      </c>
      <c r="K343" s="30">
        <v>11.361387957799094</v>
      </c>
      <c r="L343" s="30">
        <v>11.492770014358943</v>
      </c>
      <c r="M343" s="30">
        <v>11.753315046927952</v>
      </c>
      <c r="N343" s="30">
        <v>12.150391242084707</v>
      </c>
      <c r="O343" s="30">
        <v>12.046010927148307</v>
      </c>
      <c r="P343" s="30">
        <v>12.252726113958232</v>
      </c>
      <c r="Q343" s="30">
        <v>12.424593534008661</v>
      </c>
      <c r="R343" s="30">
        <v>12.208600717191898</v>
      </c>
      <c r="S343" s="30">
        <v>13.275976295511844</v>
      </c>
      <c r="T343" s="30">
        <v>12.708404389709944</v>
      </c>
      <c r="U343" s="30">
        <v>13.337128426025497</v>
      </c>
      <c r="V343" s="30">
        <v>14.072567128095743</v>
      </c>
      <c r="W343" s="30">
        <v>13.684916194853567</v>
      </c>
      <c r="X343" s="30">
        <v>13.608856535945328</v>
      </c>
      <c r="Y343" s="30">
        <v>13.514049991512323</v>
      </c>
      <c r="Z343" s="30">
        <v>13.495146743860543</v>
      </c>
      <c r="AA343" s="30">
        <v>13.48359418330309</v>
      </c>
      <c r="AB343" s="30">
        <v>13.479362336924885</v>
      </c>
      <c r="AC343" s="30">
        <v>13.483154989869945</v>
      </c>
      <c r="AD343" s="30">
        <v>13.494616017809918</v>
      </c>
      <c r="AE343" s="30">
        <v>13.514863720195827</v>
      </c>
      <c r="AF343" s="30">
        <v>13.543315869423301</v>
      </c>
      <c r="AG343" s="30">
        <v>13.580587262712548</v>
      </c>
      <c r="AH343" s="28">
        <v>1.9639781976122777</v>
      </c>
      <c r="AI343" s="28">
        <v>0.20788728143548774</v>
      </c>
      <c r="AJ343" s="45">
        <v>1.6010535038672061E-2</v>
      </c>
      <c r="AK343" s="45">
        <v>1.4033521323695286E-3</v>
      </c>
      <c r="AL343" s="97"/>
      <c r="AM343" s="97"/>
      <c r="AN343" s="97"/>
      <c r="AO343" s="97"/>
    </row>
    <row r="344" spans="1:41" ht="13" thickBot="1">
      <c r="B344"/>
      <c r="C344"/>
      <c r="D344"/>
      <c r="E344"/>
      <c r="F344"/>
      <c r="G344"/>
      <c r="H344"/>
      <c r="I344"/>
      <c r="J344"/>
      <c r="K344"/>
      <c r="L344"/>
      <c r="M344"/>
      <c r="N344"/>
      <c r="O344"/>
      <c r="P344"/>
      <c r="Q344"/>
      <c r="R344"/>
      <c r="S344"/>
      <c r="T344"/>
      <c r="U344"/>
      <c r="V344"/>
      <c r="W344"/>
      <c r="X344"/>
      <c r="Y344"/>
      <c r="Z344"/>
      <c r="AA344"/>
      <c r="AB344"/>
      <c r="AC344"/>
      <c r="AD344"/>
      <c r="AE344"/>
      <c r="AF344"/>
      <c r="AG344"/>
      <c r="AH344" s="162"/>
      <c r="AI344" s="162"/>
      <c r="AJ344" s="163"/>
      <c r="AK344" s="163"/>
      <c r="AL344"/>
      <c r="AM344"/>
      <c r="AN344"/>
      <c r="AO344"/>
    </row>
    <row r="345" spans="1:41" ht="13" thickBot="1">
      <c r="A345" s="78"/>
      <c r="B345" s="59"/>
      <c r="C345" s="71"/>
      <c r="D345" s="71"/>
      <c r="E345" s="71"/>
      <c r="F345" s="71"/>
      <c r="G345" s="71"/>
      <c r="H345" s="84"/>
      <c r="I345" s="84"/>
      <c r="J345" s="84"/>
      <c r="K345" s="84"/>
      <c r="L345" s="84"/>
      <c r="M345" s="84"/>
      <c r="N345" s="84"/>
      <c r="O345" s="84"/>
      <c r="P345" s="84"/>
      <c r="Q345" s="84"/>
      <c r="R345" s="84"/>
      <c r="S345" s="84"/>
      <c r="T345" s="84"/>
      <c r="U345" s="84"/>
      <c r="V345" s="84"/>
      <c r="W345" s="84"/>
      <c r="X345" s="84"/>
      <c r="Y345" s="84"/>
      <c r="Z345" s="84"/>
      <c r="AA345" s="84"/>
      <c r="AB345" s="84"/>
      <c r="AC345" s="84"/>
      <c r="AD345" s="84"/>
      <c r="AE345" s="84"/>
      <c r="AF345" s="84"/>
      <c r="AG345" s="84"/>
      <c r="AH345" s="158"/>
      <c r="AI345" s="162"/>
      <c r="AJ345" s="163"/>
      <c r="AK345" s="163"/>
    </row>
    <row r="346" spans="1:41" ht="15" customHeight="1" thickBot="1">
      <c r="A346" s="78" t="s">
        <v>189</v>
      </c>
      <c r="B346" s="69" t="s">
        <v>237</v>
      </c>
      <c r="C346" s="75"/>
      <c r="D346" s="75"/>
      <c r="E346" s="75"/>
      <c r="F346" s="75"/>
      <c r="G346" s="75"/>
      <c r="H346" s="75"/>
      <c r="I346" s="75"/>
      <c r="J346" s="75"/>
      <c r="K346" s="75"/>
      <c r="L346" s="75"/>
      <c r="M346" s="75"/>
      <c r="N346" s="75"/>
      <c r="O346" s="75"/>
      <c r="P346" s="75"/>
      <c r="Q346" s="75"/>
      <c r="R346" s="75"/>
      <c r="S346" s="75"/>
      <c r="T346" s="75"/>
      <c r="U346" s="75"/>
      <c r="V346" s="76"/>
      <c r="W346" s="76"/>
      <c r="X346" s="76"/>
      <c r="Y346" s="76"/>
      <c r="Z346" s="76"/>
      <c r="AA346" s="76"/>
      <c r="AB346" s="76"/>
      <c r="AC346" s="76"/>
      <c r="AD346" s="76"/>
      <c r="AE346" s="76"/>
      <c r="AF346" s="76"/>
      <c r="AG346" s="76"/>
      <c r="AH346" s="233" t="s">
        <v>105</v>
      </c>
      <c r="AI346" s="234"/>
      <c r="AJ346" s="235" t="s">
        <v>269</v>
      </c>
      <c r="AK346" s="236"/>
    </row>
    <row r="347" spans="1:41" ht="13" thickBot="1">
      <c r="A347" s="78"/>
      <c r="B347" s="10"/>
      <c r="C347" s="231">
        <v>2005</v>
      </c>
      <c r="D347" s="231">
        <v>2006</v>
      </c>
      <c r="E347" s="231">
        <v>2007</v>
      </c>
      <c r="F347" s="231">
        <v>2008</v>
      </c>
      <c r="G347" s="231">
        <v>2009</v>
      </c>
      <c r="H347" s="231">
        <v>2010</v>
      </c>
      <c r="I347" s="231">
        <v>2011</v>
      </c>
      <c r="J347" s="231">
        <v>2012</v>
      </c>
      <c r="K347" s="231">
        <v>2013</v>
      </c>
      <c r="L347" s="231">
        <v>2014</v>
      </c>
      <c r="M347" s="231">
        <v>2015</v>
      </c>
      <c r="N347" s="231">
        <v>2016</v>
      </c>
      <c r="O347" s="231">
        <v>2017</v>
      </c>
      <c r="P347" s="231">
        <v>2018</v>
      </c>
      <c r="Q347" s="231">
        <v>2019</v>
      </c>
      <c r="R347" s="231">
        <v>2020</v>
      </c>
      <c r="S347" s="231">
        <v>2021</v>
      </c>
      <c r="T347" s="231">
        <v>2022</v>
      </c>
      <c r="U347" s="231">
        <v>2023</v>
      </c>
      <c r="V347" s="231">
        <v>2024</v>
      </c>
      <c r="W347" s="231">
        <v>2025</v>
      </c>
      <c r="X347" s="231">
        <v>2026</v>
      </c>
      <c r="Y347" s="231">
        <v>2027</v>
      </c>
      <c r="Z347" s="231">
        <v>2028</v>
      </c>
      <c r="AA347" s="231">
        <v>2029</v>
      </c>
      <c r="AB347" s="231">
        <v>2030</v>
      </c>
      <c r="AC347" s="231">
        <v>2031</v>
      </c>
      <c r="AD347" s="231">
        <v>2032</v>
      </c>
      <c r="AE347" s="231">
        <v>2033</v>
      </c>
      <c r="AF347" s="231">
        <v>2034</v>
      </c>
      <c r="AG347" s="231">
        <v>2035</v>
      </c>
      <c r="AH347" s="231" t="s">
        <v>266</v>
      </c>
      <c r="AI347" s="231" t="s">
        <v>267</v>
      </c>
      <c r="AJ347" s="231" t="s">
        <v>264</v>
      </c>
      <c r="AK347" s="231" t="s">
        <v>265</v>
      </c>
    </row>
    <row r="348" spans="1:41" ht="13.5" thickBot="1">
      <c r="A348" s="107" t="str">
        <f>CONCATENATE($A$346,"_",B348)</f>
        <v>Cheese_Production</v>
      </c>
      <c r="B348" s="1" t="s">
        <v>26</v>
      </c>
      <c r="C348" s="65">
        <v>8496.6456848976559</v>
      </c>
      <c r="D348" s="65">
        <v>8629.0708103999077</v>
      </c>
      <c r="E348" s="65">
        <v>8734.8144793950141</v>
      </c>
      <c r="F348" s="65">
        <v>8778.6009623709488</v>
      </c>
      <c r="G348" s="65">
        <v>8811.7868880870756</v>
      </c>
      <c r="H348" s="65">
        <v>9020.5792726173513</v>
      </c>
      <c r="I348" s="65">
        <v>9047.5915981067574</v>
      </c>
      <c r="J348" s="65">
        <v>9253.970684154152</v>
      </c>
      <c r="K348" s="65">
        <v>9377.2530816598319</v>
      </c>
      <c r="L348" s="65">
        <v>9578.3015451255851</v>
      </c>
      <c r="M348" s="65">
        <v>9820.9950691928098</v>
      </c>
      <c r="N348" s="65">
        <v>10019.859921115221</v>
      </c>
      <c r="O348" s="65">
        <v>10161.461999633346</v>
      </c>
      <c r="P348" s="65">
        <v>10266.94792669697</v>
      </c>
      <c r="Q348" s="65">
        <v>10438.64313846119</v>
      </c>
      <c r="R348" s="65">
        <v>10633.892302648173</v>
      </c>
      <c r="S348" s="65">
        <v>10804.37494826824</v>
      </c>
      <c r="T348" s="65">
        <v>10804.762977357725</v>
      </c>
      <c r="U348" s="65">
        <v>10953.762910510053</v>
      </c>
      <c r="V348" s="65">
        <v>11173.964045778142</v>
      </c>
      <c r="W348" s="65">
        <v>11143.637193901948</v>
      </c>
      <c r="X348" s="65">
        <v>11191.927389433193</v>
      </c>
      <c r="Y348" s="65">
        <v>11224.593336999533</v>
      </c>
      <c r="Z348" s="65">
        <v>11258.689855193052</v>
      </c>
      <c r="AA348" s="65">
        <v>11289.907147450638</v>
      </c>
      <c r="AB348" s="65">
        <v>11320.118972551505</v>
      </c>
      <c r="AC348" s="65">
        <v>11349.436188106441</v>
      </c>
      <c r="AD348" s="65">
        <v>11376.933351062724</v>
      </c>
      <c r="AE348" s="65">
        <v>11404.416846533124</v>
      </c>
      <c r="AF348" s="65">
        <v>11432.382132464465</v>
      </c>
      <c r="AG348" s="65">
        <v>11461.901328160995</v>
      </c>
      <c r="AH348" s="27">
        <v>1574.3215409021177</v>
      </c>
      <c r="AI348" s="27">
        <v>484.40468361235435</v>
      </c>
      <c r="AJ348" s="44">
        <v>1.5600436715989048E-2</v>
      </c>
      <c r="AK348" s="44">
        <v>3.9332778132774582E-3</v>
      </c>
    </row>
    <row r="349" spans="1:41" ht="13.5" thickBot="1">
      <c r="A349" s="107" t="str">
        <f t="shared" ref="A349:A356" si="16">CONCATENATE($A$346,"_",B349)</f>
        <v>Cheese_Imports</v>
      </c>
      <c r="B349" s="115" t="s">
        <v>4</v>
      </c>
      <c r="C349" s="147">
        <v>140.70498500000002</v>
      </c>
      <c r="D349" s="147">
        <v>142.83903699999999</v>
      </c>
      <c r="E349" s="147">
        <v>162.46050099999999</v>
      </c>
      <c r="F349" s="147">
        <v>140.89138799999998</v>
      </c>
      <c r="G349" s="147">
        <v>143.84326799999999</v>
      </c>
      <c r="H349" s="147">
        <v>165.70936200000003</v>
      </c>
      <c r="I349" s="147">
        <v>182.16652999999999</v>
      </c>
      <c r="J349" s="147">
        <v>174.593728</v>
      </c>
      <c r="K349" s="147">
        <v>174.30468500000001</v>
      </c>
      <c r="L349" s="147">
        <v>179.54860100000002</v>
      </c>
      <c r="M349" s="147">
        <v>187.43120099999999</v>
      </c>
      <c r="N349" s="147">
        <v>194.51688799999999</v>
      </c>
      <c r="O349" s="147">
        <v>191.08</v>
      </c>
      <c r="P349" s="147">
        <v>196.95362399999999</v>
      </c>
      <c r="Q349" s="147">
        <v>211.972015</v>
      </c>
      <c r="R349" s="147">
        <v>222.69102100000003</v>
      </c>
      <c r="S349" s="147">
        <v>196.373164</v>
      </c>
      <c r="T349" s="147">
        <v>186.99961999999999</v>
      </c>
      <c r="U349" s="147">
        <v>173.97575300000003</v>
      </c>
      <c r="V349" s="147">
        <v>175.71551053000002</v>
      </c>
      <c r="W349" s="147">
        <v>185.13253761342247</v>
      </c>
      <c r="X349" s="147">
        <v>184.09012238677244</v>
      </c>
      <c r="Y349" s="147">
        <v>182.60299122883615</v>
      </c>
      <c r="Z349" s="147">
        <v>181.84947110474639</v>
      </c>
      <c r="AA349" s="147">
        <v>181.32831054575811</v>
      </c>
      <c r="AB349" s="147">
        <v>180.89772765999629</v>
      </c>
      <c r="AC349" s="147">
        <v>180.60427828230155</v>
      </c>
      <c r="AD349" s="147">
        <v>180.44215261312434</v>
      </c>
      <c r="AE349" s="147">
        <v>180.30946650871726</v>
      </c>
      <c r="AF349" s="147">
        <v>180.13161470978412</v>
      </c>
      <c r="AG349" s="147">
        <v>179.95497732564829</v>
      </c>
      <c r="AH349" s="141">
        <v>2.7479565099999945</v>
      </c>
      <c r="AI349" s="141">
        <v>1.0580161489816078</v>
      </c>
      <c r="AJ349" s="152">
        <v>1.5491737247712934E-3</v>
      </c>
      <c r="AK349" s="152">
        <v>5.3620638187346081E-4</v>
      </c>
    </row>
    <row r="350" spans="1:41" ht="13.5" thickBot="1">
      <c r="A350" s="107" t="str">
        <f t="shared" si="16"/>
        <v>Cheese_Exports</v>
      </c>
      <c r="B350" s="115" t="s">
        <v>5</v>
      </c>
      <c r="C350" s="147">
        <v>862.80602699999872</v>
      </c>
      <c r="D350" s="147">
        <v>933.22485500000039</v>
      </c>
      <c r="E350" s="147">
        <v>952.76190899999983</v>
      </c>
      <c r="F350" s="147">
        <v>936.88103799999772</v>
      </c>
      <c r="G350" s="147">
        <v>946.24462500000027</v>
      </c>
      <c r="H350" s="147">
        <v>1064.4855609999995</v>
      </c>
      <c r="I350" s="147">
        <v>1081.815458</v>
      </c>
      <c r="J350" s="147">
        <v>1182.565036</v>
      </c>
      <c r="K350" s="147">
        <v>1228.9573830000008</v>
      </c>
      <c r="L350" s="147">
        <v>1151.9438950000003</v>
      </c>
      <c r="M350" s="147">
        <v>1159.0905230000035</v>
      </c>
      <c r="N350" s="147">
        <v>1230.7440269999997</v>
      </c>
      <c r="O350" s="147">
        <v>1274.7142029999986</v>
      </c>
      <c r="P350" s="147">
        <v>1279.0651229999976</v>
      </c>
      <c r="Q350" s="147">
        <v>1347.6871709999987</v>
      </c>
      <c r="R350" s="147">
        <v>1402.0932709999988</v>
      </c>
      <c r="S350" s="147">
        <v>1385.1403869999986</v>
      </c>
      <c r="T350" s="147">
        <v>1333.3055310000009</v>
      </c>
      <c r="U350" s="147">
        <v>1379.084893000002</v>
      </c>
      <c r="V350" s="147">
        <v>1406.666590859998</v>
      </c>
      <c r="W350" s="147">
        <v>1355.1382949287445</v>
      </c>
      <c r="X350" s="147">
        <v>1382.6041585170899</v>
      </c>
      <c r="Y350" s="147">
        <v>1393.9233521801016</v>
      </c>
      <c r="Z350" s="147">
        <v>1408.6323557605294</v>
      </c>
      <c r="AA350" s="147">
        <v>1421.1073110533848</v>
      </c>
      <c r="AB350" s="147">
        <v>1432.9328095117457</v>
      </c>
      <c r="AC350" s="147">
        <v>1443.8805894552422</v>
      </c>
      <c r="AD350" s="147">
        <v>1453.0395715355814</v>
      </c>
      <c r="AE350" s="147">
        <v>1462.2164543415861</v>
      </c>
      <c r="AF350" s="147">
        <v>1471.6344221457955</v>
      </c>
      <c r="AG350" s="147">
        <v>1482.4122901913461</v>
      </c>
      <c r="AH350" s="141">
        <v>185.19690028666673</v>
      </c>
      <c r="AI350" s="141">
        <v>109.39328523801237</v>
      </c>
      <c r="AJ350" s="152">
        <v>1.4594525326742769E-2</v>
      </c>
      <c r="AK350" s="152">
        <v>6.9933141816298505E-3</v>
      </c>
    </row>
    <row r="351" spans="1:41" ht="13.5" thickBot="1">
      <c r="A351" s="107" t="str">
        <f t="shared" si="16"/>
        <v>Cheese_Domestic use</v>
      </c>
      <c r="B351" s="1" t="s">
        <v>130</v>
      </c>
      <c r="C351" s="65">
        <v>7774.5446428976575</v>
      </c>
      <c r="D351" s="65">
        <v>7838.6849923999071</v>
      </c>
      <c r="E351" s="65">
        <v>7944.5130713950139</v>
      </c>
      <c r="F351" s="65">
        <v>7982.6113123709511</v>
      </c>
      <c r="G351" s="65">
        <v>8009.3855310870758</v>
      </c>
      <c r="H351" s="65">
        <v>8121.8030736173514</v>
      </c>
      <c r="I351" s="65">
        <v>8147.9426701067578</v>
      </c>
      <c r="J351" s="65">
        <v>8245.9993761541518</v>
      </c>
      <c r="K351" s="65">
        <v>8322.6003836598302</v>
      </c>
      <c r="L351" s="65">
        <v>8593.130165127508</v>
      </c>
      <c r="M351" s="65">
        <v>8835.7006129456004</v>
      </c>
      <c r="N351" s="65">
        <v>9009.6327821152227</v>
      </c>
      <c r="O351" s="65">
        <v>9077.827796633348</v>
      </c>
      <c r="P351" s="65">
        <v>9184.8364276969714</v>
      </c>
      <c r="Q351" s="65">
        <v>9302.9279824611895</v>
      </c>
      <c r="R351" s="65">
        <v>9439.4900526481742</v>
      </c>
      <c r="S351" s="65">
        <v>9630.6077252682408</v>
      </c>
      <c r="T351" s="65">
        <v>9718.4570663577251</v>
      </c>
      <c r="U351" s="65">
        <v>9748.6537705100527</v>
      </c>
      <c r="V351" s="65">
        <v>9943.0129654481443</v>
      </c>
      <c r="W351" s="65">
        <v>9973.6314365866274</v>
      </c>
      <c r="X351" s="65">
        <v>9993.4133533028744</v>
      </c>
      <c r="Y351" s="65">
        <v>10013.272976048269</v>
      </c>
      <c r="Z351" s="65">
        <v>10031.906970537268</v>
      </c>
      <c r="AA351" s="65">
        <v>10050.128146943012</v>
      </c>
      <c r="AB351" s="65">
        <v>10068.083890699756</v>
      </c>
      <c r="AC351" s="65">
        <v>10086.1598769335</v>
      </c>
      <c r="AD351" s="65">
        <v>10104.335932140266</v>
      </c>
      <c r="AE351" s="65">
        <v>10122.509858700258</v>
      </c>
      <c r="AF351" s="65">
        <v>10140.879325028451</v>
      </c>
      <c r="AG351" s="65">
        <v>10159.444015295299</v>
      </c>
      <c r="AH351" s="27">
        <v>1416.1312924581453</v>
      </c>
      <c r="AI351" s="27">
        <v>356.06941452332467</v>
      </c>
      <c r="AJ351" s="44">
        <v>1.5723816009927987E-2</v>
      </c>
      <c r="AK351" s="44">
        <v>3.2486330741696712E-3</v>
      </c>
    </row>
    <row r="352" spans="1:41" ht="13.5" thickBot="1">
      <c r="A352" s="107" t="str">
        <f t="shared" si="16"/>
        <v>Cheese_per capita consumption (kg)</v>
      </c>
      <c r="B352" s="21" t="s">
        <v>317</v>
      </c>
      <c r="C352" s="43">
        <v>16.578270681573922</v>
      </c>
      <c r="D352" s="43">
        <v>16.654291862887099</v>
      </c>
      <c r="E352" s="43">
        <v>16.827243443553201</v>
      </c>
      <c r="F352" s="43">
        <v>16.830504711859213</v>
      </c>
      <c r="G352" s="43">
        <v>16.849247475308726</v>
      </c>
      <c r="H352" s="43">
        <v>17.204498711508812</v>
      </c>
      <c r="I352" s="43">
        <v>17.24719717416167</v>
      </c>
      <c r="J352" s="43">
        <v>17.435488649116593</v>
      </c>
      <c r="K352" s="43">
        <v>17.584290506737492</v>
      </c>
      <c r="L352" s="43">
        <v>18.12247853893804</v>
      </c>
      <c r="M352" s="43">
        <v>18.600830256064626</v>
      </c>
      <c r="N352" s="43">
        <v>18.944419997887696</v>
      </c>
      <c r="O352" s="43">
        <v>19.04042590988804</v>
      </c>
      <c r="P352" s="43">
        <v>19.22307201533453</v>
      </c>
      <c r="Q352" s="43">
        <v>19.423621440009491</v>
      </c>
      <c r="R352" s="43">
        <v>19.668791431347543</v>
      </c>
      <c r="S352" s="43">
        <v>19.949885978128556</v>
      </c>
      <c r="T352" s="43">
        <v>20.11689989905549</v>
      </c>
      <c r="U352" s="43">
        <v>20.067254058654274</v>
      </c>
      <c r="V352" s="43">
        <v>20.425687973862548</v>
      </c>
      <c r="W352" s="43">
        <v>20.462833133067075</v>
      </c>
      <c r="X352" s="43">
        <v>20.518152032404224</v>
      </c>
      <c r="Y352" s="43">
        <v>20.577627609519745</v>
      </c>
      <c r="Z352" s="43">
        <v>20.636820749633603</v>
      </c>
      <c r="AA352" s="43">
        <v>20.69782285421288</v>
      </c>
      <c r="AB352" s="43">
        <v>20.760914932438851</v>
      </c>
      <c r="AC352" s="43">
        <v>20.82660371514897</v>
      </c>
      <c r="AD352" s="43">
        <v>20.894934363530091</v>
      </c>
      <c r="AE352" s="43">
        <v>20.9657454760262</v>
      </c>
      <c r="AF352" s="43">
        <v>21.039498139774771</v>
      </c>
      <c r="AG352" s="43">
        <v>21.116206889755123</v>
      </c>
      <c r="AH352" s="27">
        <v>2.489194745593398</v>
      </c>
      <c r="AI352" s="27">
        <v>0.91292624589768323</v>
      </c>
      <c r="AJ352" s="44">
        <v>1.3235307730228669E-2</v>
      </c>
      <c r="AK352" s="44">
        <v>4.0258863186142246E-3</v>
      </c>
    </row>
    <row r="353" spans="1:41" ht="13.5" thickBot="1">
      <c r="A353" s="107" t="str">
        <f t="shared" si="16"/>
        <v>Cheese_Variation in stocks</v>
      </c>
      <c r="B353" s="2" t="s">
        <v>136</v>
      </c>
      <c r="C353" s="25">
        <v>0</v>
      </c>
      <c r="D353" s="25">
        <v>0</v>
      </c>
      <c r="E353" s="25">
        <v>0</v>
      </c>
      <c r="F353" s="25">
        <v>0</v>
      </c>
      <c r="G353" s="25">
        <v>0</v>
      </c>
      <c r="H353" s="25">
        <v>0</v>
      </c>
      <c r="I353" s="25">
        <v>0</v>
      </c>
      <c r="J353" s="25">
        <v>0</v>
      </c>
      <c r="K353" s="25">
        <v>0</v>
      </c>
      <c r="L353" s="25">
        <v>12.776085998076724</v>
      </c>
      <c r="M353" s="25">
        <v>13.635134247205769</v>
      </c>
      <c r="N353" s="25">
        <v>-26.000000000000909</v>
      </c>
      <c r="O353" s="25">
        <v>0</v>
      </c>
      <c r="P353" s="25">
        <v>0</v>
      </c>
      <c r="Q353" s="25">
        <v>0</v>
      </c>
      <c r="R353" s="25">
        <v>15.000000000000455</v>
      </c>
      <c r="S353" s="25">
        <v>-14.999999999999545</v>
      </c>
      <c r="T353" s="25">
        <v>-60.000000000001364</v>
      </c>
      <c r="U353" s="25">
        <v>0</v>
      </c>
      <c r="V353" s="25">
        <v>0</v>
      </c>
      <c r="W353" s="25">
        <v>0</v>
      </c>
      <c r="X353" s="25">
        <v>0</v>
      </c>
      <c r="Y353" s="25">
        <v>0</v>
      </c>
      <c r="Z353" s="25">
        <v>0</v>
      </c>
      <c r="AA353" s="25">
        <v>0</v>
      </c>
      <c r="AB353" s="25">
        <v>0</v>
      </c>
      <c r="AC353" s="25">
        <v>0</v>
      </c>
      <c r="AD353" s="25">
        <v>0</v>
      </c>
      <c r="AE353" s="25">
        <v>-2.2737367544323206E-12</v>
      </c>
      <c r="AF353" s="25">
        <v>2.9558577807620168E-12</v>
      </c>
      <c r="AG353" s="25">
        <v>-2.0463630789890885E-12</v>
      </c>
      <c r="AH353" s="28">
        <v>-24.258695332692696</v>
      </c>
      <c r="AI353" s="28">
        <v>19.999999999998408</v>
      </c>
      <c r="AJ353" s="45"/>
      <c r="AK353" s="45"/>
    </row>
    <row r="354" spans="1:41" ht="13.5" thickBot="1">
      <c r="A354" s="107" t="str">
        <f t="shared" si="16"/>
        <v>Cheese_EU market price in EUR/t (Cheddar)</v>
      </c>
      <c r="B354" s="2" t="s">
        <v>91</v>
      </c>
      <c r="C354" s="25">
        <v>2877.723285</v>
      </c>
      <c r="D354" s="25">
        <v>2869.2399074999998</v>
      </c>
      <c r="E354" s="25">
        <v>3377.7280991666667</v>
      </c>
      <c r="F354" s="25">
        <v>3423.3665049999995</v>
      </c>
      <c r="G354" s="25">
        <v>2559.4780916666668</v>
      </c>
      <c r="H354" s="25">
        <v>2902.0639333333334</v>
      </c>
      <c r="I354" s="25">
        <v>3222.0111950000005</v>
      </c>
      <c r="J354" s="25">
        <v>3043.6841758333335</v>
      </c>
      <c r="K354" s="25">
        <v>3397.8350174999996</v>
      </c>
      <c r="L354" s="25">
        <v>3388.725834166667</v>
      </c>
      <c r="M354" s="25">
        <v>2651.1249108333332</v>
      </c>
      <c r="N354" s="25">
        <v>2531.5659625000003</v>
      </c>
      <c r="O354" s="25">
        <v>3257.0601583333337</v>
      </c>
      <c r="P354" s="25">
        <v>3095.2848508333332</v>
      </c>
      <c r="Q354" s="25">
        <v>3132.7680299999993</v>
      </c>
      <c r="R354" s="25">
        <v>3175.6422216666665</v>
      </c>
      <c r="S354" s="25">
        <v>3335.4655908333334</v>
      </c>
      <c r="T354" s="25">
        <v>4754.4316699999999</v>
      </c>
      <c r="U354" s="25">
        <v>4398.5584500000004</v>
      </c>
      <c r="V354" s="25">
        <v>4401.5986083791486</v>
      </c>
      <c r="W354" s="25">
        <v>4682.3293364438969</v>
      </c>
      <c r="X354" s="25">
        <v>4763.5656015331997</v>
      </c>
      <c r="Y354" s="25">
        <v>4744.1749701231493</v>
      </c>
      <c r="Z354" s="25">
        <v>4826.3856358283556</v>
      </c>
      <c r="AA354" s="25">
        <v>4919.6429274919274</v>
      </c>
      <c r="AB354" s="25">
        <v>4985.7937459602063</v>
      </c>
      <c r="AC354" s="25">
        <v>5049.5732324929404</v>
      </c>
      <c r="AD354" s="25">
        <v>5121.1074608150802</v>
      </c>
      <c r="AE354" s="25">
        <v>5186.7010546968559</v>
      </c>
      <c r="AF354" s="25">
        <v>5254.5177335971011</v>
      </c>
      <c r="AG354" s="25">
        <v>5323.142046945185</v>
      </c>
      <c r="AH354" s="28">
        <v>1241.4479002930489</v>
      </c>
      <c r="AI354" s="28">
        <v>804.94580415213568</v>
      </c>
      <c r="AJ354" s="45">
        <v>3.2647743008856055E-2</v>
      </c>
      <c r="AK354" s="45">
        <v>1.5016253882439878E-2</v>
      </c>
    </row>
    <row r="355" spans="1:41" ht="13.5" thickBot="1">
      <c r="A355" s="107" t="str">
        <f t="shared" si="16"/>
        <v>Cheese_World market price in EUR/t</v>
      </c>
      <c r="B355" s="2" t="s">
        <v>88</v>
      </c>
      <c r="C355" s="25">
        <v>2281.5563017279173</v>
      </c>
      <c r="D355" s="25">
        <v>2135.8183432003593</v>
      </c>
      <c r="E355" s="25">
        <v>2934.8263055238913</v>
      </c>
      <c r="F355" s="25">
        <v>3182.5610025999499</v>
      </c>
      <c r="G355" s="25">
        <v>2120.5400594014659</v>
      </c>
      <c r="H355" s="25">
        <v>3022.3132134764069</v>
      </c>
      <c r="I355" s="25">
        <v>3103.1751851867889</v>
      </c>
      <c r="J355" s="25">
        <v>2975.646566099238</v>
      </c>
      <c r="K355" s="25">
        <v>3298.6525830931796</v>
      </c>
      <c r="L355" s="25">
        <v>3367.7345575431732</v>
      </c>
      <c r="M355" s="25">
        <v>3006.7771425289375</v>
      </c>
      <c r="N355" s="25">
        <v>2791.4855091748213</v>
      </c>
      <c r="O355" s="25">
        <v>3405.9131742140303</v>
      </c>
      <c r="P355" s="25">
        <v>3092.7558759227722</v>
      </c>
      <c r="Q355" s="25">
        <v>3497.0907912856355</v>
      </c>
      <c r="R355" s="25">
        <v>3465.405781731657</v>
      </c>
      <c r="S355" s="25">
        <v>3735.0693504736109</v>
      </c>
      <c r="T355" s="25">
        <v>5197.344761904762</v>
      </c>
      <c r="U355" s="25">
        <v>4079.8611111111109</v>
      </c>
      <c r="V355" s="25">
        <v>3944.9541284403667</v>
      </c>
      <c r="W355" s="25">
        <v>4098.5384589528121</v>
      </c>
      <c r="X355" s="25">
        <v>4188.5249129723798</v>
      </c>
      <c r="Y355" s="25">
        <v>4193.6336213426594</v>
      </c>
      <c r="Z355" s="25">
        <v>4279.6855600486961</v>
      </c>
      <c r="AA355" s="25">
        <v>4372.4750662476663</v>
      </c>
      <c r="AB355" s="25">
        <v>4440.4339395393517</v>
      </c>
      <c r="AC355" s="25">
        <v>4505.104342512861</v>
      </c>
      <c r="AD355" s="25">
        <v>4574.060451024694</v>
      </c>
      <c r="AE355" s="25">
        <v>4637.8790170924231</v>
      </c>
      <c r="AF355" s="25">
        <v>4704.2080502089948</v>
      </c>
      <c r="AG355" s="25">
        <v>4771.144622127923</v>
      </c>
      <c r="AH355" s="28">
        <v>1193.37543157355</v>
      </c>
      <c r="AI355" s="28">
        <v>363.75795497584295</v>
      </c>
      <c r="AJ355" s="45">
        <v>3.2080033423209357E-2</v>
      </c>
      <c r="AK355" s="45">
        <v>7.2355343014793849E-3</v>
      </c>
    </row>
    <row r="356" spans="1:41" ht="13.5" thickBot="1">
      <c r="A356" s="107" t="str">
        <f t="shared" si="16"/>
        <v>Cheese_World market price in USD/t</v>
      </c>
      <c r="B356" s="14" t="s">
        <v>89</v>
      </c>
      <c r="C356" s="41">
        <v>2838.462</v>
      </c>
      <c r="D356" s="41">
        <v>2681.7310000000002</v>
      </c>
      <c r="E356" s="41">
        <v>4022.1149999999998</v>
      </c>
      <c r="F356" s="41">
        <v>4680.7690000000002</v>
      </c>
      <c r="G356" s="41">
        <v>2957.692</v>
      </c>
      <c r="H356" s="41">
        <v>4006.7310000000002</v>
      </c>
      <c r="I356" s="41">
        <v>4319.4809999999998</v>
      </c>
      <c r="J356" s="41">
        <v>3823.0770000000002</v>
      </c>
      <c r="K356" s="41">
        <v>4381</v>
      </c>
      <c r="L356" s="41">
        <v>4474.0379999999996</v>
      </c>
      <c r="M356" s="41">
        <v>3336.058</v>
      </c>
      <c r="N356" s="41">
        <v>3089.904</v>
      </c>
      <c r="O356" s="41">
        <v>3847.596</v>
      </c>
      <c r="P356" s="41">
        <v>3652.404</v>
      </c>
      <c r="Q356" s="41">
        <v>3914.904</v>
      </c>
      <c r="R356" s="41">
        <v>3958.1729999999998</v>
      </c>
      <c r="S356" s="41">
        <v>4416.3459999999995</v>
      </c>
      <c r="T356" s="41">
        <v>5457.2120000000004</v>
      </c>
      <c r="U356" s="41">
        <v>4406.25</v>
      </c>
      <c r="V356" s="41">
        <v>4300</v>
      </c>
      <c r="W356" s="41">
        <v>4508.3923048480947</v>
      </c>
      <c r="X356" s="41">
        <v>4607.3774042696177</v>
      </c>
      <c r="Y356" s="41">
        <v>4638.9611941502608</v>
      </c>
      <c r="Z356" s="41">
        <v>4742.5123059353919</v>
      </c>
      <c r="AA356" s="41">
        <v>4851.2451360905316</v>
      </c>
      <c r="AB356" s="41">
        <v>4932.5604838803738</v>
      </c>
      <c r="AC356" s="41">
        <v>5010.3400241219042</v>
      </c>
      <c r="AD356" s="41">
        <v>5092.1867109429068</v>
      </c>
      <c r="AE356" s="41">
        <v>5167.7561968906894</v>
      </c>
      <c r="AF356" s="41">
        <v>5244.3613025838004</v>
      </c>
      <c r="AG356" s="41">
        <v>5320.6772337748789</v>
      </c>
      <c r="AH356" s="28">
        <v>495.11566666666567</v>
      </c>
      <c r="AI356" s="28">
        <v>599.52323377487937</v>
      </c>
      <c r="AJ356" s="45">
        <v>1.1140424596542998E-2</v>
      </c>
      <c r="AK356" s="45">
        <v>1.0927209992939835E-2</v>
      </c>
    </row>
    <row r="357" spans="1:41" ht="13" thickBot="1">
      <c r="A357" s="78"/>
      <c r="B357" s="59"/>
      <c r="C357" s="75"/>
      <c r="D357" s="75"/>
      <c r="E357" s="75"/>
      <c r="F357" s="75"/>
      <c r="G357" s="75"/>
      <c r="H357" s="75"/>
      <c r="I357" s="75"/>
      <c r="J357" s="75"/>
      <c r="K357" s="75"/>
      <c r="L357" s="75"/>
      <c r="M357" s="75"/>
      <c r="N357" s="75"/>
      <c r="O357" s="75"/>
      <c r="P357" s="75"/>
      <c r="Q357" s="75"/>
      <c r="R357" s="75"/>
      <c r="S357" s="75"/>
      <c r="T357" s="75"/>
      <c r="U357" s="75"/>
      <c r="V357" s="76"/>
      <c r="W357" s="76"/>
      <c r="X357" s="76"/>
      <c r="Y357" s="76"/>
      <c r="Z357" s="76"/>
      <c r="AA357" s="76"/>
      <c r="AB357" s="76"/>
      <c r="AC357" s="76"/>
      <c r="AD357" s="76"/>
      <c r="AE357" s="76"/>
      <c r="AF357" s="76"/>
      <c r="AG357" s="76"/>
      <c r="AH357" s="162"/>
      <c r="AI357" s="162"/>
      <c r="AJ357" s="163"/>
      <c r="AK357" s="163"/>
    </row>
    <row r="358" spans="1:41" ht="13" thickBot="1">
      <c r="A358" s="78"/>
      <c r="B358" s="59"/>
      <c r="C358" s="75"/>
      <c r="D358" s="75"/>
      <c r="E358" s="75"/>
      <c r="F358" s="75"/>
      <c r="G358" s="75"/>
      <c r="H358" s="75"/>
      <c r="I358" s="75"/>
      <c r="J358" s="75"/>
      <c r="K358" s="75"/>
      <c r="L358" s="75"/>
      <c r="M358" s="75"/>
      <c r="N358" s="75"/>
      <c r="O358" s="75"/>
      <c r="P358" s="75"/>
      <c r="Q358" s="75"/>
      <c r="R358" s="75"/>
      <c r="S358" s="75"/>
      <c r="T358" s="75"/>
      <c r="U358" s="75"/>
      <c r="V358" s="76"/>
      <c r="W358" s="76"/>
      <c r="X358" s="76"/>
      <c r="Y358" s="76"/>
      <c r="Z358" s="76"/>
      <c r="AA358" s="76"/>
      <c r="AB358" s="76"/>
      <c r="AC358" s="76"/>
      <c r="AD358" s="76"/>
      <c r="AE358" s="76"/>
      <c r="AF358" s="76"/>
      <c r="AG358" s="76"/>
      <c r="AH358" s="158"/>
      <c r="AI358" s="162"/>
      <c r="AJ358" s="163"/>
      <c r="AK358" s="163"/>
    </row>
    <row r="359" spans="1:41" ht="15" customHeight="1" thickBot="1">
      <c r="A359" s="78" t="s">
        <v>190</v>
      </c>
      <c r="B359" s="69" t="s">
        <v>238</v>
      </c>
      <c r="C359" s="75"/>
      <c r="D359" s="75"/>
      <c r="E359" s="75"/>
      <c r="F359" s="75"/>
      <c r="G359" s="75"/>
      <c r="H359" s="75"/>
      <c r="I359" s="75"/>
      <c r="J359" s="75"/>
      <c r="K359" s="75"/>
      <c r="L359" s="75"/>
      <c r="M359" s="75"/>
      <c r="N359" s="75"/>
      <c r="O359" s="75"/>
      <c r="P359" s="75"/>
      <c r="Q359" s="75"/>
      <c r="R359" s="75"/>
      <c r="S359" s="75"/>
      <c r="T359" s="75"/>
      <c r="U359" s="75"/>
      <c r="V359" s="76"/>
      <c r="W359" s="76"/>
      <c r="X359" s="76"/>
      <c r="Y359" s="76"/>
      <c r="Z359" s="76"/>
      <c r="AA359" s="76"/>
      <c r="AB359" s="76"/>
      <c r="AC359" s="76"/>
      <c r="AD359" s="76"/>
      <c r="AE359" s="76"/>
      <c r="AF359" s="76"/>
      <c r="AG359" s="76"/>
      <c r="AH359" s="233" t="s">
        <v>105</v>
      </c>
      <c r="AI359" s="234"/>
      <c r="AJ359" s="235" t="s">
        <v>269</v>
      </c>
      <c r="AK359" s="236"/>
    </row>
    <row r="360" spans="1:41" ht="13" thickBot="1">
      <c r="A360" s="78"/>
      <c r="B360" s="10"/>
      <c r="C360" s="231">
        <v>2005</v>
      </c>
      <c r="D360" s="231">
        <v>2006</v>
      </c>
      <c r="E360" s="231">
        <v>2007</v>
      </c>
      <c r="F360" s="231">
        <v>2008</v>
      </c>
      <c r="G360" s="231">
        <v>2009</v>
      </c>
      <c r="H360" s="231">
        <v>2010</v>
      </c>
      <c r="I360" s="231">
        <v>2011</v>
      </c>
      <c r="J360" s="231">
        <v>2012</v>
      </c>
      <c r="K360" s="231">
        <v>2013</v>
      </c>
      <c r="L360" s="231">
        <v>2014</v>
      </c>
      <c r="M360" s="231">
        <v>2015</v>
      </c>
      <c r="N360" s="231">
        <v>2016</v>
      </c>
      <c r="O360" s="231">
        <v>2017</v>
      </c>
      <c r="P360" s="231">
        <v>2018</v>
      </c>
      <c r="Q360" s="231">
        <v>2019</v>
      </c>
      <c r="R360" s="231">
        <v>2020</v>
      </c>
      <c r="S360" s="231">
        <v>2021</v>
      </c>
      <c r="T360" s="231">
        <v>2022</v>
      </c>
      <c r="U360" s="231">
        <v>2023</v>
      </c>
      <c r="V360" s="231">
        <v>2024</v>
      </c>
      <c r="W360" s="231">
        <v>2025</v>
      </c>
      <c r="X360" s="231">
        <v>2026</v>
      </c>
      <c r="Y360" s="231">
        <v>2027</v>
      </c>
      <c r="Z360" s="231">
        <v>2028</v>
      </c>
      <c r="AA360" s="231">
        <v>2029</v>
      </c>
      <c r="AB360" s="231">
        <v>2030</v>
      </c>
      <c r="AC360" s="231">
        <v>2031</v>
      </c>
      <c r="AD360" s="231">
        <v>2032</v>
      </c>
      <c r="AE360" s="231">
        <v>2033</v>
      </c>
      <c r="AF360" s="231">
        <v>2034</v>
      </c>
      <c r="AG360" s="231">
        <v>2035</v>
      </c>
      <c r="AH360" s="231" t="s">
        <v>266</v>
      </c>
      <c r="AI360" s="231" t="s">
        <v>267</v>
      </c>
      <c r="AJ360" s="231" t="s">
        <v>264</v>
      </c>
      <c r="AK360" s="231" t="s">
        <v>265</v>
      </c>
    </row>
    <row r="361" spans="1:41" ht="13.5" thickBot="1">
      <c r="A361" s="107" t="str">
        <f>CONCATENATE($A$359,"_",B361)</f>
        <v>Butter_Production</v>
      </c>
      <c r="B361" s="1" t="s">
        <v>26</v>
      </c>
      <c r="C361" s="65">
        <v>2099.9300000000003</v>
      </c>
      <c r="D361" s="65">
        <v>2022.9900000000002</v>
      </c>
      <c r="E361" s="65">
        <v>2030.9200000000005</v>
      </c>
      <c r="F361" s="65">
        <v>2025.1999999999998</v>
      </c>
      <c r="G361" s="65">
        <v>1961.6899999999998</v>
      </c>
      <c r="H361" s="65">
        <v>1950.08</v>
      </c>
      <c r="I361" s="65">
        <v>1968.7900000000002</v>
      </c>
      <c r="J361" s="65">
        <v>2019.7199999999998</v>
      </c>
      <c r="K361" s="65">
        <v>1979.022727272727</v>
      </c>
      <c r="L361" s="65">
        <v>2092.9496169820031</v>
      </c>
      <c r="M361" s="65">
        <v>2153.12</v>
      </c>
      <c r="N361" s="65">
        <v>2246.2899999999995</v>
      </c>
      <c r="O361" s="65">
        <v>2249.2121199710286</v>
      </c>
      <c r="P361" s="65">
        <v>2280.1699999999996</v>
      </c>
      <c r="Q361" s="65">
        <v>2346.0299999999993</v>
      </c>
      <c r="R361" s="65">
        <v>2399.6699999999996</v>
      </c>
      <c r="S361" s="65">
        <v>2322.2000000000003</v>
      </c>
      <c r="T361" s="65">
        <v>2296.7999999999997</v>
      </c>
      <c r="U361" s="65">
        <v>2330.9446199999998</v>
      </c>
      <c r="V361" s="65">
        <v>2294.6772575999994</v>
      </c>
      <c r="W361" s="65">
        <v>2337.2945564900601</v>
      </c>
      <c r="X361" s="65">
        <v>2351.6845922631555</v>
      </c>
      <c r="Y361" s="65">
        <v>2359.0322783731517</v>
      </c>
      <c r="Z361" s="65">
        <v>2365.2614293267084</v>
      </c>
      <c r="AA361" s="65">
        <v>2370.2498002357352</v>
      </c>
      <c r="AB361" s="65">
        <v>2374.347356971984</v>
      </c>
      <c r="AC361" s="65">
        <v>2378.372638288532</v>
      </c>
      <c r="AD361" s="65">
        <v>2382.1374819946177</v>
      </c>
      <c r="AE361" s="65">
        <v>2385.9032752969247</v>
      </c>
      <c r="AF361" s="65">
        <v>2389.1784340945756</v>
      </c>
      <c r="AG361" s="65">
        <v>2392.3832688660386</v>
      </c>
      <c r="AH361" s="27">
        <v>276.90984444842275</v>
      </c>
      <c r="AI361" s="27">
        <v>84.909309666039007</v>
      </c>
      <c r="AJ361" s="44">
        <v>1.2866040204777392E-2</v>
      </c>
      <c r="AK361" s="44">
        <v>3.2905520800476928E-3</v>
      </c>
    </row>
    <row r="362" spans="1:41" ht="13.5" thickBot="1">
      <c r="A362" s="107" t="str">
        <f t="shared" ref="A362:A373" si="17">CONCATENATE($A$359,"_",B362)</f>
        <v>Butter_Imports</v>
      </c>
      <c r="B362" s="115" t="s">
        <v>4</v>
      </c>
      <c r="C362" s="147">
        <v>91.979399999999998</v>
      </c>
      <c r="D362" s="147">
        <v>108.45379</v>
      </c>
      <c r="E362" s="147">
        <v>92.904939999999996</v>
      </c>
      <c r="F362" s="147">
        <v>55.026860000000006</v>
      </c>
      <c r="G362" s="147">
        <v>68.40355000000001</v>
      </c>
      <c r="H362" s="147">
        <v>47.006361999999996</v>
      </c>
      <c r="I362" s="147">
        <v>51.633895000000003</v>
      </c>
      <c r="J362" s="147">
        <v>48.388873000000004</v>
      </c>
      <c r="K362" s="147">
        <v>43.373615000000001</v>
      </c>
      <c r="L362" s="147">
        <v>43.178287999999988</v>
      </c>
      <c r="M362" s="147">
        <v>27.584936999999989</v>
      </c>
      <c r="N362" s="147">
        <v>32.535268999999992</v>
      </c>
      <c r="O362" s="147">
        <v>35.216711000000018</v>
      </c>
      <c r="P362" s="147">
        <v>44.395390999999989</v>
      </c>
      <c r="Q362" s="147">
        <v>48.452730999999986</v>
      </c>
      <c r="R362" s="147">
        <v>33.973608999999996</v>
      </c>
      <c r="S362" s="147">
        <v>32.64101316</v>
      </c>
      <c r="T362" s="147">
        <v>56.774631496800005</v>
      </c>
      <c r="U362" s="147">
        <v>43.513026672279999</v>
      </c>
      <c r="V362" s="147">
        <v>43.513026672279999</v>
      </c>
      <c r="W362" s="147">
        <v>52.60599566301812</v>
      </c>
      <c r="X362" s="147">
        <v>51.76781780385879</v>
      </c>
      <c r="Y362" s="147">
        <v>51.264346698857537</v>
      </c>
      <c r="Z362" s="147">
        <v>50.846426989525803</v>
      </c>
      <c r="AA362" s="147">
        <v>50.616762532845812</v>
      </c>
      <c r="AB362" s="147">
        <v>50.531699625616511</v>
      </c>
      <c r="AC362" s="147">
        <v>50.463046439671885</v>
      </c>
      <c r="AD362" s="147">
        <v>50.436165151065481</v>
      </c>
      <c r="AE362" s="147">
        <v>50.419025552694393</v>
      </c>
      <c r="AF362" s="147">
        <v>50.475610771351029</v>
      </c>
      <c r="AG362" s="147">
        <v>50.546013043305187</v>
      </c>
      <c r="AH362" s="141">
        <v>2.9533029471200081</v>
      </c>
      <c r="AI362" s="141">
        <v>2.6124514295185151</v>
      </c>
      <c r="AJ362" s="152">
        <v>6.3794849670853184E-3</v>
      </c>
      <c r="AK362" s="152">
        <v>4.8360334769474989E-3</v>
      </c>
    </row>
    <row r="363" spans="1:41" ht="13.5" thickBot="1">
      <c r="A363" s="107" t="str">
        <f t="shared" si="17"/>
        <v>Butter_Exports</v>
      </c>
      <c r="B363" s="115" t="s">
        <v>5</v>
      </c>
      <c r="C363" s="147">
        <v>376.30788000000001</v>
      </c>
      <c r="D363" s="147">
        <v>307.49813999999998</v>
      </c>
      <c r="E363" s="147">
        <v>295.99541999999997</v>
      </c>
      <c r="F363" s="147">
        <v>221.73257999999998</v>
      </c>
      <c r="G363" s="147">
        <v>217.88727999999998</v>
      </c>
      <c r="H363" s="147">
        <v>216.557141</v>
      </c>
      <c r="I363" s="147">
        <v>205.14296799999997</v>
      </c>
      <c r="J363" s="147">
        <v>214.52803199999997</v>
      </c>
      <c r="K363" s="147">
        <v>203.53872799999994</v>
      </c>
      <c r="L363" s="147">
        <v>218.23161800000003</v>
      </c>
      <c r="M363" s="147">
        <v>245.21925200000001</v>
      </c>
      <c r="N363" s="147">
        <v>280.14703099999997</v>
      </c>
      <c r="O363" s="147">
        <v>236.968672</v>
      </c>
      <c r="P363" s="147">
        <v>227.59905200000003</v>
      </c>
      <c r="Q363" s="147">
        <v>283.06669699999998</v>
      </c>
      <c r="R363" s="147">
        <v>302.636618</v>
      </c>
      <c r="S363" s="147">
        <v>253.88730890000005</v>
      </c>
      <c r="T363" s="147">
        <v>245.32104661499997</v>
      </c>
      <c r="U363" s="147">
        <v>279.56638570270002</v>
      </c>
      <c r="V363" s="147">
        <v>268.38373027459198</v>
      </c>
      <c r="W363" s="147">
        <v>219.62350169459094</v>
      </c>
      <c r="X363" s="147">
        <v>225.47091959878529</v>
      </c>
      <c r="Y363" s="147">
        <v>229.57133774087455</v>
      </c>
      <c r="Z363" s="147">
        <v>233.08474661123844</v>
      </c>
      <c r="AA363" s="147">
        <v>235.6546070775658</v>
      </c>
      <c r="AB363" s="147">
        <v>237.5310597879581</v>
      </c>
      <c r="AC363" s="147">
        <v>239.4187028876801</v>
      </c>
      <c r="AD363" s="147">
        <v>241.01359970486126</v>
      </c>
      <c r="AE363" s="147">
        <v>242.64842206927153</v>
      </c>
      <c r="AF363" s="147">
        <v>243.81728651162189</v>
      </c>
      <c r="AG363" s="147">
        <v>244.88425205463247</v>
      </c>
      <c r="AH363" s="141">
        <v>52.324261530764005</v>
      </c>
      <c r="AI363" s="141">
        <v>-19.539468809464864</v>
      </c>
      <c r="AJ363" s="152">
        <v>2.2294643112406191E-2</v>
      </c>
      <c r="AK363" s="152">
        <v>-6.9545373570768509E-3</v>
      </c>
    </row>
    <row r="364" spans="1:41" ht="13.5" thickBot="1">
      <c r="A364" s="107" t="str">
        <f t="shared" si="17"/>
        <v>Butter_Domestic use</v>
      </c>
      <c r="B364" s="1" t="s">
        <v>130</v>
      </c>
      <c r="C364" s="65">
        <v>1873.3063450000002</v>
      </c>
      <c r="D364" s="65">
        <v>1813.6796680000004</v>
      </c>
      <c r="E364" s="65">
        <v>1838.6672380000007</v>
      </c>
      <c r="F364" s="65">
        <v>1809.0787449999998</v>
      </c>
      <c r="G364" s="65">
        <v>1831.0017169999999</v>
      </c>
      <c r="H364" s="65">
        <v>1862.466109</v>
      </c>
      <c r="I364" s="65">
        <v>1783.9453770000002</v>
      </c>
      <c r="J364" s="65">
        <v>1833.1567809999999</v>
      </c>
      <c r="K364" s="65">
        <v>1824.558131272727</v>
      </c>
      <c r="L364" s="65">
        <v>1887.4364369820032</v>
      </c>
      <c r="M364" s="65">
        <v>1927.8258599999999</v>
      </c>
      <c r="N364" s="65">
        <v>2016.6334879999995</v>
      </c>
      <c r="O364" s="65">
        <v>2056.6147339710287</v>
      </c>
      <c r="P364" s="65">
        <v>2081.9663389999996</v>
      </c>
      <c r="Q364" s="65">
        <v>2096.4160339999994</v>
      </c>
      <c r="R364" s="65">
        <v>2131.0069909999997</v>
      </c>
      <c r="S364" s="65">
        <v>2100.9537042600004</v>
      </c>
      <c r="T364" s="65">
        <v>2093.2535848817997</v>
      </c>
      <c r="U364" s="65">
        <v>2094.8912609695799</v>
      </c>
      <c r="V364" s="65">
        <v>2069.8065539976874</v>
      </c>
      <c r="W364" s="65">
        <v>2170.2770504584873</v>
      </c>
      <c r="X364" s="65">
        <v>2177.9814904682289</v>
      </c>
      <c r="Y364" s="65">
        <v>2180.7252873311345</v>
      </c>
      <c r="Z364" s="65">
        <v>2183.0231097049959</v>
      </c>
      <c r="AA364" s="65">
        <v>2185.2119556910156</v>
      </c>
      <c r="AB364" s="65">
        <v>2187.3479968096422</v>
      </c>
      <c r="AC364" s="65">
        <v>2189.4169818405235</v>
      </c>
      <c r="AD364" s="65">
        <v>2191.560047440822</v>
      </c>
      <c r="AE364" s="65">
        <v>2193.6738787803479</v>
      </c>
      <c r="AF364" s="65">
        <v>2195.8367583543045</v>
      </c>
      <c r="AG364" s="65">
        <v>2198.0450298547112</v>
      </c>
      <c r="AH364" s="27">
        <v>237.60001686477904</v>
      </c>
      <c r="AI364" s="27">
        <v>112.06122990502217</v>
      </c>
      <c r="AJ364" s="44">
        <v>1.2166311103052295E-2</v>
      </c>
      <c r="AK364" s="44">
        <v>4.7684011808155624E-3</v>
      </c>
    </row>
    <row r="365" spans="1:41" ht="13.5" thickBot="1">
      <c r="A365" s="107" t="str">
        <f t="shared" si="17"/>
        <v>Butter_per capita consumption (kg)</v>
      </c>
      <c r="B365" s="21" t="s">
        <v>317</v>
      </c>
      <c r="C365" s="43">
        <v>4.311679601469856</v>
      </c>
      <c r="D365" s="43">
        <v>4.1613009358684199</v>
      </c>
      <c r="E365" s="43">
        <v>4.2038877245891655</v>
      </c>
      <c r="F365" s="43">
        <v>4.1224305033817723</v>
      </c>
      <c r="G365" s="43">
        <v>4.1593336244939865</v>
      </c>
      <c r="H365" s="43">
        <v>4.223656893487254</v>
      </c>
      <c r="I365" s="43">
        <v>4.040070887750554</v>
      </c>
      <c r="J365" s="43">
        <v>4.1452771196202498</v>
      </c>
      <c r="K365" s="43">
        <v>4.121561827382263</v>
      </c>
      <c r="L365" s="43">
        <v>4.258131544265277</v>
      </c>
      <c r="M365" s="43">
        <v>4.3401827814259422</v>
      </c>
      <c r="N365" s="43">
        <v>4.5298596330641008</v>
      </c>
      <c r="O365" s="43">
        <v>4.612166955415109</v>
      </c>
      <c r="P365" s="43">
        <v>4.6601089211751754</v>
      </c>
      <c r="Q365" s="43">
        <v>4.6816697372116947</v>
      </c>
      <c r="R365" s="43">
        <v>4.7539655572198214</v>
      </c>
      <c r="S365" s="43">
        <v>4.6906976131079157</v>
      </c>
      <c r="T365" s="43">
        <v>4.6666786270805467</v>
      </c>
      <c r="U365" s="43">
        <v>4.6440434596351867</v>
      </c>
      <c r="V365" s="43">
        <v>4.5789365162652667</v>
      </c>
      <c r="W365" s="43">
        <v>4.7940588457065143</v>
      </c>
      <c r="X365" s="43">
        <v>4.8149988745671406</v>
      </c>
      <c r="Y365" s="43">
        <v>4.8255995337221176</v>
      </c>
      <c r="Z365" s="43">
        <v>4.8358009240992086</v>
      </c>
      <c r="AA365" s="43">
        <v>4.8463335621012646</v>
      </c>
      <c r="AB365" s="43">
        <v>4.8573455136150745</v>
      </c>
      <c r="AC365" s="43">
        <v>4.8687301706137021</v>
      </c>
      <c r="AD365" s="43">
        <v>4.8808022928709178</v>
      </c>
      <c r="AE365" s="43">
        <v>4.8933778928222527</v>
      </c>
      <c r="AF365" s="43">
        <v>4.9066457599415463</v>
      </c>
      <c r="AG365" s="43">
        <v>4.9206218358589622</v>
      </c>
      <c r="AH365" s="27">
        <v>0.45489603723773708</v>
      </c>
      <c r="AI365" s="27">
        <v>0.29073563486529519</v>
      </c>
      <c r="AJ365" s="44">
        <v>1.0395692302369782E-2</v>
      </c>
      <c r="AK365" s="44">
        <v>5.5519573744315931E-3</v>
      </c>
    </row>
    <row r="366" spans="1:41" ht="13.5" thickBot="1">
      <c r="A366" s="107" t="str">
        <f t="shared" si="17"/>
        <v>Butter_Ending Stocks</v>
      </c>
      <c r="B366" s="2" t="s">
        <v>27</v>
      </c>
      <c r="C366" s="106">
        <v>99.819593000000026</v>
      </c>
      <c r="D366" s="106">
        <v>110.08557500000001</v>
      </c>
      <c r="E366" s="106">
        <v>99.247856999999996</v>
      </c>
      <c r="F366" s="106">
        <v>148.66339200000002</v>
      </c>
      <c r="G366" s="106">
        <v>129.86794499999999</v>
      </c>
      <c r="H366" s="106">
        <v>47.931057000000024</v>
      </c>
      <c r="I366" s="106">
        <v>79.266607000000008</v>
      </c>
      <c r="J366" s="106">
        <v>99.690667000000005</v>
      </c>
      <c r="K366" s="106">
        <v>93.99015</v>
      </c>
      <c r="L366" s="106">
        <v>124.45</v>
      </c>
      <c r="M366" s="106">
        <v>132.109825</v>
      </c>
      <c r="N366" s="106">
        <v>114.15457499999999</v>
      </c>
      <c r="O366" s="106">
        <v>105</v>
      </c>
      <c r="P366" s="106">
        <v>120</v>
      </c>
      <c r="Q366" s="106">
        <v>135</v>
      </c>
      <c r="R366" s="106">
        <v>135</v>
      </c>
      <c r="S366" s="106">
        <v>135</v>
      </c>
      <c r="T366" s="106">
        <v>150</v>
      </c>
      <c r="U366" s="106">
        <v>150</v>
      </c>
      <c r="V366" s="106">
        <v>150</v>
      </c>
      <c r="W366" s="106">
        <v>150</v>
      </c>
      <c r="X366" s="106">
        <v>150</v>
      </c>
      <c r="Y366" s="106">
        <v>150</v>
      </c>
      <c r="Z366" s="106">
        <v>150</v>
      </c>
      <c r="AA366" s="106">
        <v>150</v>
      </c>
      <c r="AB366" s="106">
        <v>150</v>
      </c>
      <c r="AC366" s="106">
        <v>150</v>
      </c>
      <c r="AD366" s="106">
        <v>150</v>
      </c>
      <c r="AE366" s="106">
        <v>150</v>
      </c>
      <c r="AF366" s="106">
        <v>150</v>
      </c>
      <c r="AG366" s="106">
        <v>150</v>
      </c>
      <c r="AH366" s="28">
        <v>43.956394333333336</v>
      </c>
      <c r="AI366" s="28">
        <v>0</v>
      </c>
      <c r="AJ366" s="45">
        <v>3.5286801299347414E-2</v>
      </c>
      <c r="AK366" s="45">
        <v>0</v>
      </c>
    </row>
    <row r="367" spans="1:41" s="99" customFormat="1" ht="13.5" thickBot="1">
      <c r="A367" s="107" t="str">
        <f t="shared" si="17"/>
        <v>Butter_of which private</v>
      </c>
      <c r="B367" s="3" t="s">
        <v>28</v>
      </c>
      <c r="C367" s="54">
        <v>42.155340000000002</v>
      </c>
      <c r="D367" s="54">
        <v>46.598824999999998</v>
      </c>
      <c r="E367" s="54">
        <v>99.121560000000002</v>
      </c>
      <c r="F367" s="54">
        <v>148.53709500000002</v>
      </c>
      <c r="G367" s="54">
        <v>57.571022999999997</v>
      </c>
      <c r="H367" s="54">
        <v>47.634135000000029</v>
      </c>
      <c r="I367" s="54">
        <v>78.969685000000013</v>
      </c>
      <c r="J367" s="54">
        <v>99.395620000000008</v>
      </c>
      <c r="K367" s="54">
        <v>93.99015</v>
      </c>
      <c r="L367" s="54">
        <v>124.45</v>
      </c>
      <c r="M367" s="54">
        <v>132.109825</v>
      </c>
      <c r="N367" s="54">
        <v>114.15457499999999</v>
      </c>
      <c r="O367" s="54">
        <v>105</v>
      </c>
      <c r="P367" s="54">
        <v>120</v>
      </c>
      <c r="Q367" s="54">
        <v>135</v>
      </c>
      <c r="R367" s="54">
        <v>135</v>
      </c>
      <c r="S367" s="54">
        <v>135</v>
      </c>
      <c r="T367" s="54">
        <v>150</v>
      </c>
      <c r="U367" s="54">
        <v>150</v>
      </c>
      <c r="V367" s="54">
        <v>150</v>
      </c>
      <c r="W367" s="54">
        <v>150</v>
      </c>
      <c r="X367" s="54">
        <v>150</v>
      </c>
      <c r="Y367" s="54">
        <v>150</v>
      </c>
      <c r="Z367" s="54">
        <v>150</v>
      </c>
      <c r="AA367" s="54">
        <v>150</v>
      </c>
      <c r="AB367" s="54">
        <v>150</v>
      </c>
      <c r="AC367" s="54">
        <v>150</v>
      </c>
      <c r="AD367" s="54">
        <v>150</v>
      </c>
      <c r="AE367" s="54">
        <v>150</v>
      </c>
      <c r="AF367" s="54">
        <v>150</v>
      </c>
      <c r="AG367" s="54">
        <v>150</v>
      </c>
      <c r="AH367" s="28">
        <v>44.05474333333332</v>
      </c>
      <c r="AI367" s="28">
        <v>0</v>
      </c>
      <c r="AJ367" s="45">
        <v>3.5382866867801399E-2</v>
      </c>
      <c r="AK367" s="45">
        <v>0</v>
      </c>
      <c r="AL367" s="97"/>
      <c r="AM367" s="97"/>
      <c r="AN367" s="97"/>
      <c r="AO367" s="97"/>
    </row>
    <row r="368" spans="1:41" s="99" customFormat="1" ht="13.5" thickBot="1">
      <c r="A368" s="107" t="str">
        <f t="shared" si="17"/>
        <v>Butter_of which intervention</v>
      </c>
      <c r="B368" s="3" t="s">
        <v>8</v>
      </c>
      <c r="C368" s="54">
        <v>57.664253000000024</v>
      </c>
      <c r="D368" s="54">
        <v>63.486750000000001</v>
      </c>
      <c r="E368" s="54">
        <v>0.12629700000000088</v>
      </c>
      <c r="F368" s="54">
        <v>0.12629700000000088</v>
      </c>
      <c r="G368" s="54">
        <v>72.296921999999995</v>
      </c>
      <c r="H368" s="54">
        <v>0.29692199999999502</v>
      </c>
      <c r="I368" s="54">
        <v>0.29692199999999502</v>
      </c>
      <c r="J368" s="54">
        <v>0.29504699999999501</v>
      </c>
      <c r="K368" s="54">
        <v>0</v>
      </c>
      <c r="L368" s="54">
        <v>0</v>
      </c>
      <c r="M368" s="54">
        <v>0</v>
      </c>
      <c r="N368" s="54">
        <v>0</v>
      </c>
      <c r="O368" s="54">
        <v>0</v>
      </c>
      <c r="P368" s="54">
        <v>0</v>
      </c>
      <c r="Q368" s="54">
        <v>0</v>
      </c>
      <c r="R368" s="54">
        <v>0</v>
      </c>
      <c r="S368" s="54">
        <v>0</v>
      </c>
      <c r="T368" s="54">
        <v>0</v>
      </c>
      <c r="U368" s="54">
        <v>0</v>
      </c>
      <c r="V368" s="54">
        <v>0</v>
      </c>
      <c r="W368" s="54">
        <v>0</v>
      </c>
      <c r="X368" s="54">
        <v>0</v>
      </c>
      <c r="Y368" s="54">
        <v>0</v>
      </c>
      <c r="Z368" s="54">
        <v>0</v>
      </c>
      <c r="AA368" s="54">
        <v>0</v>
      </c>
      <c r="AB368" s="54">
        <v>0</v>
      </c>
      <c r="AC368" s="54">
        <v>0</v>
      </c>
      <c r="AD368" s="54">
        <v>0</v>
      </c>
      <c r="AE368" s="54">
        <v>0</v>
      </c>
      <c r="AF368" s="54">
        <v>0</v>
      </c>
      <c r="AG368" s="54">
        <v>0</v>
      </c>
      <c r="AH368" s="28">
        <v>-9.8348999999998341E-2</v>
      </c>
      <c r="AI368" s="28">
        <v>0</v>
      </c>
      <c r="AJ368" s="45"/>
      <c r="AK368" s="45"/>
      <c r="AL368" s="97"/>
      <c r="AM368" s="97"/>
      <c r="AN368" s="97"/>
      <c r="AO368" s="97"/>
    </row>
    <row r="369" spans="1:41" ht="13.5" thickBot="1">
      <c r="A369" s="107" t="str">
        <f t="shared" si="17"/>
        <v>Butter_EU market price in EUR/t (EU-14)</v>
      </c>
      <c r="B369" s="2" t="s">
        <v>143</v>
      </c>
      <c r="C369" s="25">
        <v>2756.1272041666666</v>
      </c>
      <c r="D369" s="25">
        <v>2525.7760508333331</v>
      </c>
      <c r="E369" s="25">
        <v>3245.039521666667</v>
      </c>
      <c r="F369" s="25">
        <v>2679.006761666667</v>
      </c>
      <c r="G369" s="25">
        <v>2395.7557791666663</v>
      </c>
      <c r="H369" s="25">
        <v>3304.4466874999998</v>
      </c>
      <c r="I369" s="25">
        <v>3797.4929233333337</v>
      </c>
      <c r="J369" s="25">
        <v>3067.0694383333334</v>
      </c>
      <c r="K369" s="25">
        <v>3870.0698666666672</v>
      </c>
      <c r="L369" s="25">
        <v>3407.7747841666664</v>
      </c>
      <c r="M369" s="25">
        <v>3029.8982400000004</v>
      </c>
      <c r="N369" s="25">
        <v>3243.2300600000003</v>
      </c>
      <c r="O369" s="25">
        <v>5085.2040516666666</v>
      </c>
      <c r="P369" s="25">
        <v>5021.6408783333327</v>
      </c>
      <c r="Q369" s="25">
        <v>3920.5601650000003</v>
      </c>
      <c r="R369" s="25">
        <v>3359.9697575000005</v>
      </c>
      <c r="S369" s="25">
        <v>4191.0734775000001</v>
      </c>
      <c r="T369" s="25">
        <v>6672.8797308333333</v>
      </c>
      <c r="U369" s="25">
        <v>4821.3008566666676</v>
      </c>
      <c r="V369" s="25">
        <v>6353.0357866676595</v>
      </c>
      <c r="W369" s="25">
        <v>6364.2160730344567</v>
      </c>
      <c r="X369" s="25">
        <v>6053.9025011807853</v>
      </c>
      <c r="Y369" s="25">
        <v>5725.4030064835415</v>
      </c>
      <c r="Z369" s="25">
        <v>5736.1175780394742</v>
      </c>
      <c r="AA369" s="25">
        <v>5748.050316210687</v>
      </c>
      <c r="AB369" s="25">
        <v>5760.4432644665139</v>
      </c>
      <c r="AC369" s="25">
        <v>5804.4588547500653</v>
      </c>
      <c r="AD369" s="25">
        <v>5856.1968316801067</v>
      </c>
      <c r="AE369" s="25">
        <v>5896.0065210776356</v>
      </c>
      <c r="AF369" s="25">
        <v>5932.1741844104517</v>
      </c>
      <c r="AG369" s="25">
        <v>5965.2305413314025</v>
      </c>
      <c r="AH369" s="28">
        <v>2500.7674283336642</v>
      </c>
      <c r="AI369" s="28">
        <v>16.15841660884962</v>
      </c>
      <c r="AJ369" s="45">
        <v>5.6049706161777235E-2</v>
      </c>
      <c r="AK369" s="45">
        <v>2.4661602644249214E-4</v>
      </c>
    </row>
    <row r="370" spans="1:41" ht="13.5" thickBot="1">
      <c r="A370" s="107" t="str">
        <f t="shared" si="17"/>
        <v>Butter_World market price in EUR/t</v>
      </c>
      <c r="B370" s="2" t="s">
        <v>88</v>
      </c>
      <c r="C370" s="25">
        <v>1711.9400801809331</v>
      </c>
      <c r="D370" s="25">
        <v>1411.7534726203276</v>
      </c>
      <c r="E370" s="25">
        <v>2144.1146201394904</v>
      </c>
      <c r="F370" s="25">
        <v>2481.0636961160262</v>
      </c>
      <c r="G370" s="25">
        <v>1683.4718899260695</v>
      </c>
      <c r="H370" s="25">
        <v>3051.3246915375785</v>
      </c>
      <c r="I370" s="25">
        <v>3221.8097459200426</v>
      </c>
      <c r="J370" s="25">
        <v>2582.7352562460947</v>
      </c>
      <c r="K370" s="25">
        <v>3022.6981955780802</v>
      </c>
      <c r="L370" s="25">
        <v>2824.9023600124574</v>
      </c>
      <c r="M370" s="25">
        <v>2868.5489153095391</v>
      </c>
      <c r="N370" s="25">
        <v>2936.9887588345773</v>
      </c>
      <c r="O370" s="25">
        <v>4748.1910064154226</v>
      </c>
      <c r="P370" s="25">
        <v>4147.1504266493694</v>
      </c>
      <c r="Q370" s="25">
        <v>4037.3514176754229</v>
      </c>
      <c r="R370" s="25">
        <v>3374.9090630110018</v>
      </c>
      <c r="S370" s="25">
        <v>4322.613328822732</v>
      </c>
      <c r="T370" s="25">
        <v>5532.5095238095237</v>
      </c>
      <c r="U370" s="25">
        <v>4495.1925925925925</v>
      </c>
      <c r="V370" s="25">
        <v>6146.7889908256875</v>
      </c>
      <c r="W370" s="25">
        <v>5627.9087219633693</v>
      </c>
      <c r="X370" s="25">
        <v>5146.5768221048584</v>
      </c>
      <c r="Y370" s="25">
        <v>4593.6097021392861</v>
      </c>
      <c r="Z370" s="25">
        <v>4683.188466851082</v>
      </c>
      <c r="AA370" s="25">
        <v>4798.6721235259529</v>
      </c>
      <c r="AB370" s="25">
        <v>4862.0426773853169</v>
      </c>
      <c r="AC370" s="25">
        <v>4923.2837529624039</v>
      </c>
      <c r="AD370" s="25">
        <v>4994.2969406800821</v>
      </c>
      <c r="AE370" s="25">
        <v>5049.5891895858158</v>
      </c>
      <c r="AF370" s="25">
        <v>5099.4903371300115</v>
      </c>
      <c r="AG370" s="25">
        <v>5145.6197836249785</v>
      </c>
      <c r="AH370" s="28">
        <v>2581.3850984637243</v>
      </c>
      <c r="AI370" s="28">
        <v>-245.87725211762336</v>
      </c>
      <c r="AJ370" s="45">
        <v>6.7329652383550639E-2</v>
      </c>
      <c r="AK370" s="45">
        <v>-4.2343972078717762E-3</v>
      </c>
    </row>
    <row r="371" spans="1:41" ht="13.5" thickBot="1">
      <c r="A371" s="107" t="str">
        <f t="shared" si="17"/>
        <v>Butter_World market price in USD/t</v>
      </c>
      <c r="B371" s="14" t="s">
        <v>89</v>
      </c>
      <c r="C371" s="41">
        <v>2129.808</v>
      </c>
      <c r="D371" s="41">
        <v>1772.596</v>
      </c>
      <c r="E371" s="41">
        <v>2938.462</v>
      </c>
      <c r="F371" s="41">
        <v>3649.038</v>
      </c>
      <c r="G371" s="41">
        <v>2348.0770000000002</v>
      </c>
      <c r="H371" s="41">
        <v>4045.192</v>
      </c>
      <c r="I371" s="41">
        <v>4484.6149999999998</v>
      </c>
      <c r="J371" s="41">
        <v>3318.2689999999998</v>
      </c>
      <c r="K371" s="41">
        <v>4014.5</v>
      </c>
      <c r="L371" s="41">
        <v>3752.8850000000002</v>
      </c>
      <c r="M371" s="41">
        <v>3182.692</v>
      </c>
      <c r="N371" s="41">
        <v>3250.962</v>
      </c>
      <c r="O371" s="41">
        <v>5363.942</v>
      </c>
      <c r="P371" s="41">
        <v>4897.5959999999995</v>
      </c>
      <c r="Q371" s="41">
        <v>4519.7120000000004</v>
      </c>
      <c r="R371" s="41">
        <v>3854.808</v>
      </c>
      <c r="S371" s="41">
        <v>5111.058</v>
      </c>
      <c r="T371" s="41">
        <v>5809.1350000000002</v>
      </c>
      <c r="U371" s="41">
        <v>4854.808</v>
      </c>
      <c r="V371" s="41">
        <v>6700</v>
      </c>
      <c r="W371" s="41">
        <v>6190.6995941597079</v>
      </c>
      <c r="X371" s="41">
        <v>5661.2345043153464</v>
      </c>
      <c r="Y371" s="41">
        <v>5081.4112708476623</v>
      </c>
      <c r="Z371" s="41">
        <v>5189.6520488302513</v>
      </c>
      <c r="AA371" s="41">
        <v>5324.1092164594866</v>
      </c>
      <c r="AB371" s="41">
        <v>5400.8954773232499</v>
      </c>
      <c r="AC371" s="41">
        <v>5475.4171628836602</v>
      </c>
      <c r="AD371" s="41">
        <v>5560.0254487534376</v>
      </c>
      <c r="AE371" s="41">
        <v>5626.5042123918583</v>
      </c>
      <c r="AF371" s="41">
        <v>5685.0312531896861</v>
      </c>
      <c r="AG371" s="41">
        <v>5738.2838301355914</v>
      </c>
      <c r="AH371" s="28">
        <v>2092.7629999999995</v>
      </c>
      <c r="AI371" s="28">
        <v>-49.697169864408352</v>
      </c>
      <c r="AJ371" s="45">
        <v>4.5896484424601737E-2</v>
      </c>
      <c r="AK371" s="45">
        <v>-7.8363323354757597E-4</v>
      </c>
    </row>
    <row r="372" spans="1:41" ht="13.5" thickBot="1">
      <c r="A372" s="107" t="str">
        <f t="shared" si="17"/>
        <v>Butter_EU intervention price in EUR/t</v>
      </c>
      <c r="B372" s="2" t="s">
        <v>90</v>
      </c>
      <c r="C372" s="25">
        <v>2747.07</v>
      </c>
      <c r="D372" s="25">
        <v>2473.1999999999998</v>
      </c>
      <c r="E372" s="25">
        <v>2296.29</v>
      </c>
      <c r="F372" s="25">
        <v>2217.5100000000002</v>
      </c>
      <c r="G372" s="25">
        <v>2217.5100000000002</v>
      </c>
      <c r="H372" s="25">
        <v>2217.5100000000002</v>
      </c>
      <c r="I372" s="25">
        <v>2217.5100000000002</v>
      </c>
      <c r="J372" s="25">
        <v>2217.5100000000002</v>
      </c>
      <c r="K372" s="25">
        <v>2217.5100000000002</v>
      </c>
      <c r="L372" s="25">
        <v>2217.5100000000002</v>
      </c>
      <c r="M372" s="25">
        <v>2217.5100000000002</v>
      </c>
      <c r="N372" s="25">
        <v>2217.5100000000002</v>
      </c>
      <c r="O372" s="25">
        <v>2217.5100000000002</v>
      </c>
      <c r="P372" s="25">
        <v>2217.5100000000002</v>
      </c>
      <c r="Q372" s="25">
        <v>2217.5100000000002</v>
      </c>
      <c r="R372" s="25">
        <v>2217.5100000000002</v>
      </c>
      <c r="S372" s="25">
        <v>2217.5100000000002</v>
      </c>
      <c r="T372" s="25">
        <v>2217.5100000000002</v>
      </c>
      <c r="U372" s="25">
        <v>2217.5100000000002</v>
      </c>
      <c r="V372" s="25">
        <v>2217.5100000000002</v>
      </c>
      <c r="W372" s="25">
        <v>2217.5100000000002</v>
      </c>
      <c r="X372" s="25">
        <v>2217.5100000000002</v>
      </c>
      <c r="Y372" s="25">
        <v>2217.5100000000002</v>
      </c>
      <c r="Z372" s="25">
        <v>2217.5100000000002</v>
      </c>
      <c r="AA372" s="25">
        <v>2217.5100000000002</v>
      </c>
      <c r="AB372" s="25">
        <v>2217.5100000000002</v>
      </c>
      <c r="AC372" s="25">
        <v>2217.5100000000002</v>
      </c>
      <c r="AD372" s="25">
        <v>2217.5100000000002</v>
      </c>
      <c r="AE372" s="25">
        <v>2217.5100000000002</v>
      </c>
      <c r="AF372" s="25">
        <v>2217.5100000000002</v>
      </c>
      <c r="AG372" s="25">
        <v>2217.5100000000002</v>
      </c>
      <c r="AH372" s="28">
        <v>0</v>
      </c>
      <c r="AI372" s="28">
        <v>0</v>
      </c>
      <c r="AJ372" s="45">
        <v>0</v>
      </c>
      <c r="AK372" s="45">
        <v>0</v>
      </c>
    </row>
    <row r="373" spans="1:41" ht="13" thickBot="1">
      <c r="A373" s="78" t="str">
        <f t="shared" si="17"/>
        <v>Butter_Correction 21/01/2025: please note that data for domestic use has been modified.</v>
      </c>
      <c r="B373" s="103" t="s">
        <v>319</v>
      </c>
      <c r="C373" s="83"/>
      <c r="D373" s="83"/>
      <c r="E373" s="83"/>
      <c r="F373" s="83"/>
      <c r="G373" s="83"/>
      <c r="H373" s="83"/>
      <c r="I373" s="83"/>
      <c r="J373" s="83"/>
      <c r="K373" s="83"/>
      <c r="L373" s="83"/>
      <c r="M373" s="83"/>
      <c r="N373" s="83"/>
      <c r="O373" s="83"/>
      <c r="P373" s="83"/>
      <c r="Q373" s="83"/>
      <c r="R373" s="83"/>
      <c r="S373" s="83"/>
      <c r="T373" s="83"/>
      <c r="U373" s="83"/>
      <c r="V373" s="81"/>
      <c r="W373" s="81"/>
      <c r="X373" s="81"/>
      <c r="Y373" s="81"/>
      <c r="Z373" s="81"/>
      <c r="AA373" s="81"/>
      <c r="AB373" s="81"/>
      <c r="AC373" s="81"/>
      <c r="AD373" s="81"/>
      <c r="AE373" s="81"/>
      <c r="AF373" s="81"/>
      <c r="AG373" s="81"/>
      <c r="AH373" s="162"/>
      <c r="AI373" s="162"/>
      <c r="AJ373" s="163"/>
      <c r="AK373" s="163"/>
    </row>
    <row r="374" spans="1:41" ht="13" thickBot="1">
      <c r="A374" s="78"/>
      <c r="B374" s="59"/>
      <c r="C374" s="83"/>
      <c r="D374" s="83"/>
      <c r="E374" s="83"/>
      <c r="F374" s="83"/>
      <c r="G374" s="83"/>
      <c r="H374" s="83"/>
      <c r="I374" s="83"/>
      <c r="J374" s="83"/>
      <c r="K374" s="83"/>
      <c r="L374" s="83"/>
      <c r="M374" s="83"/>
      <c r="N374" s="83"/>
      <c r="O374" s="83"/>
      <c r="P374" s="83"/>
      <c r="Q374" s="83"/>
      <c r="R374" s="83"/>
      <c r="S374" s="83"/>
      <c r="T374" s="83"/>
      <c r="U374" s="83"/>
      <c r="V374" s="81"/>
      <c r="W374" s="81"/>
      <c r="X374" s="81"/>
      <c r="Y374" s="81"/>
      <c r="Z374" s="81"/>
      <c r="AA374" s="81"/>
      <c r="AB374" s="81"/>
      <c r="AC374" s="81"/>
      <c r="AD374" s="81"/>
      <c r="AE374" s="81"/>
      <c r="AF374" s="81"/>
      <c r="AG374" s="81"/>
      <c r="AH374" s="158"/>
      <c r="AI374" s="162"/>
      <c r="AJ374" s="163"/>
      <c r="AK374" s="163"/>
    </row>
    <row r="375" spans="1:41" ht="15" customHeight="1" thickBot="1">
      <c r="A375" s="78" t="s">
        <v>106</v>
      </c>
      <c r="B375" s="69" t="s">
        <v>239</v>
      </c>
      <c r="C375" s="75"/>
      <c r="D375" s="75"/>
      <c r="E375" s="75"/>
      <c r="F375" s="75"/>
      <c r="G375" s="75"/>
      <c r="H375" s="75"/>
      <c r="I375" s="75"/>
      <c r="J375" s="75"/>
      <c r="K375" s="75"/>
      <c r="L375" s="75"/>
      <c r="M375" s="75"/>
      <c r="N375" s="75"/>
      <c r="O375" s="75"/>
      <c r="P375" s="75"/>
      <c r="Q375" s="75"/>
      <c r="R375" s="75"/>
      <c r="S375" s="75"/>
      <c r="T375" s="75"/>
      <c r="U375" s="75"/>
      <c r="V375" s="76"/>
      <c r="W375" s="76"/>
      <c r="X375" s="76"/>
      <c r="Y375" s="76"/>
      <c r="Z375" s="76"/>
      <c r="AA375" s="76"/>
      <c r="AB375" s="76"/>
      <c r="AC375" s="76"/>
      <c r="AD375" s="76"/>
      <c r="AE375" s="76"/>
      <c r="AF375" s="76"/>
      <c r="AG375" s="76"/>
      <c r="AH375" s="233" t="s">
        <v>105</v>
      </c>
      <c r="AI375" s="234"/>
      <c r="AJ375" s="235" t="s">
        <v>269</v>
      </c>
      <c r="AK375" s="236"/>
    </row>
    <row r="376" spans="1:41" ht="13" thickBot="1">
      <c r="A376" s="78"/>
      <c r="B376" s="10"/>
      <c r="C376" s="231">
        <v>2005</v>
      </c>
      <c r="D376" s="231">
        <v>2006</v>
      </c>
      <c r="E376" s="231">
        <v>2007</v>
      </c>
      <c r="F376" s="231">
        <v>2008</v>
      </c>
      <c r="G376" s="231">
        <v>2009</v>
      </c>
      <c r="H376" s="231">
        <v>2010</v>
      </c>
      <c r="I376" s="231">
        <v>2011</v>
      </c>
      <c r="J376" s="231">
        <v>2012</v>
      </c>
      <c r="K376" s="231">
        <v>2013</v>
      </c>
      <c r="L376" s="231">
        <v>2014</v>
      </c>
      <c r="M376" s="231">
        <v>2015</v>
      </c>
      <c r="N376" s="231">
        <v>2016</v>
      </c>
      <c r="O376" s="231">
        <v>2017</v>
      </c>
      <c r="P376" s="231">
        <v>2018</v>
      </c>
      <c r="Q376" s="231">
        <v>2019</v>
      </c>
      <c r="R376" s="231">
        <v>2020</v>
      </c>
      <c r="S376" s="231">
        <v>2021</v>
      </c>
      <c r="T376" s="231">
        <v>2022</v>
      </c>
      <c r="U376" s="231">
        <v>2023</v>
      </c>
      <c r="V376" s="231">
        <v>2024</v>
      </c>
      <c r="W376" s="231">
        <v>2025</v>
      </c>
      <c r="X376" s="231">
        <v>2026</v>
      </c>
      <c r="Y376" s="231">
        <v>2027</v>
      </c>
      <c r="Z376" s="231">
        <v>2028</v>
      </c>
      <c r="AA376" s="231">
        <v>2029</v>
      </c>
      <c r="AB376" s="231">
        <v>2030</v>
      </c>
      <c r="AC376" s="231">
        <v>2031</v>
      </c>
      <c r="AD376" s="231">
        <v>2032</v>
      </c>
      <c r="AE376" s="231">
        <v>2033</v>
      </c>
      <c r="AF376" s="231">
        <v>2034</v>
      </c>
      <c r="AG376" s="231">
        <v>2035</v>
      </c>
      <c r="AH376" s="231" t="s">
        <v>266</v>
      </c>
      <c r="AI376" s="231" t="s">
        <v>267</v>
      </c>
      <c r="AJ376" s="231" t="s">
        <v>264</v>
      </c>
      <c r="AK376" s="231" t="s">
        <v>265</v>
      </c>
    </row>
    <row r="377" spans="1:41" ht="13.5" thickBot="1">
      <c r="A377" s="107" t="str">
        <f>CONCATENATE($A$375,"_",B377)</f>
        <v>SMP_Production</v>
      </c>
      <c r="B377" s="1" t="s">
        <v>26</v>
      </c>
      <c r="C377" s="65">
        <v>902.99999999999989</v>
      </c>
      <c r="D377" s="65">
        <v>797.17</v>
      </c>
      <c r="E377" s="65">
        <v>853.77</v>
      </c>
      <c r="F377" s="65">
        <v>808.67999999999984</v>
      </c>
      <c r="G377" s="65">
        <v>984.45</v>
      </c>
      <c r="H377" s="65">
        <v>895.41999999999985</v>
      </c>
      <c r="I377" s="65">
        <v>1025.78</v>
      </c>
      <c r="J377" s="65">
        <v>1052.1400000000001</v>
      </c>
      <c r="K377" s="65">
        <v>1038.6000000000001</v>
      </c>
      <c r="L377" s="65">
        <v>1335.1199999999994</v>
      </c>
      <c r="M377" s="65">
        <v>1410.47</v>
      </c>
      <c r="N377" s="65">
        <v>1490.6302035456335</v>
      </c>
      <c r="O377" s="65">
        <v>1447.8499999999997</v>
      </c>
      <c r="P377" s="65">
        <v>1464.6628611422168</v>
      </c>
      <c r="Q377" s="65">
        <v>1473.4299999999996</v>
      </c>
      <c r="R377" s="65">
        <v>1494.21</v>
      </c>
      <c r="S377" s="65">
        <v>1409.42</v>
      </c>
      <c r="T377" s="65">
        <v>1492.1599999999996</v>
      </c>
      <c r="U377" s="65">
        <v>1411.1445199999998</v>
      </c>
      <c r="V377" s="65">
        <v>1409.9492359499998</v>
      </c>
      <c r="W377" s="65">
        <v>1399.9207805802041</v>
      </c>
      <c r="X377" s="65">
        <v>1410.820997878975</v>
      </c>
      <c r="Y377" s="65">
        <v>1420.8024325825879</v>
      </c>
      <c r="Z377" s="65">
        <v>1427.4558571520222</v>
      </c>
      <c r="AA377" s="65">
        <v>1431.9658044099481</v>
      </c>
      <c r="AB377" s="65">
        <v>1435.9318160270445</v>
      </c>
      <c r="AC377" s="65">
        <v>1440.6159876810716</v>
      </c>
      <c r="AD377" s="65">
        <v>1445.3075983310687</v>
      </c>
      <c r="AE377" s="65">
        <v>1450.113801672984</v>
      </c>
      <c r="AF377" s="65">
        <v>1455.1636763976771</v>
      </c>
      <c r="AG377" s="65">
        <v>1460.5770533304137</v>
      </c>
      <c r="AH377" s="200">
        <v>295.79791865000016</v>
      </c>
      <c r="AI377" s="200">
        <v>22.825801347080414</v>
      </c>
      <c r="AJ377" s="157">
        <v>2.3301332836998229E-2</v>
      </c>
      <c r="AK377" s="157">
        <v>1.4329654638871592E-3</v>
      </c>
    </row>
    <row r="378" spans="1:41" ht="13.5" thickBot="1">
      <c r="A378" s="107" t="str">
        <f t="shared" ref="A378:A386" si="18">CONCATENATE($A$375,"_",B378)</f>
        <v>SMP_Imports</v>
      </c>
      <c r="B378" s="115" t="s">
        <v>4</v>
      </c>
      <c r="C378" s="147">
        <v>28.157532000000003</v>
      </c>
      <c r="D378" s="147">
        <v>49.895398999999991</v>
      </c>
      <c r="E378" s="147">
        <v>37.746554000000003</v>
      </c>
      <c r="F378" s="147">
        <v>19.073699999999999</v>
      </c>
      <c r="G378" s="147">
        <v>19.772500000000001</v>
      </c>
      <c r="H378" s="147">
        <v>20.150088</v>
      </c>
      <c r="I378" s="147">
        <v>17.480615999999998</v>
      </c>
      <c r="J378" s="147">
        <v>22.225244999999997</v>
      </c>
      <c r="K378" s="147">
        <v>25.704460999999998</v>
      </c>
      <c r="L378" s="147">
        <v>45.631190000000011</v>
      </c>
      <c r="M378" s="147">
        <v>52.893021000000005</v>
      </c>
      <c r="N378" s="147">
        <v>44.061990999999992</v>
      </c>
      <c r="O378" s="147">
        <v>54.752615000000006</v>
      </c>
      <c r="P378" s="147">
        <v>46.195551000000002</v>
      </c>
      <c r="Q378" s="147">
        <v>55.590594000000003</v>
      </c>
      <c r="R378" s="147">
        <v>36.167062999999999</v>
      </c>
      <c r="S378" s="147">
        <v>31.850061999999998</v>
      </c>
      <c r="T378" s="147">
        <v>36.252742999999995</v>
      </c>
      <c r="U378" s="147">
        <v>35.919649</v>
      </c>
      <c r="V378" s="147">
        <v>37.715631450000004</v>
      </c>
      <c r="W378" s="147">
        <v>37.715631450000004</v>
      </c>
      <c r="X378" s="147">
        <v>37.753347081450002</v>
      </c>
      <c r="Y378" s="147">
        <v>37.79110042853145</v>
      </c>
      <c r="Z378" s="147">
        <v>37.828891528959979</v>
      </c>
      <c r="AA378" s="147">
        <v>37.866720420488932</v>
      </c>
      <c r="AB378" s="147">
        <v>37.904587140909413</v>
      </c>
      <c r="AC378" s="147">
        <v>37.942491728050321</v>
      </c>
      <c r="AD378" s="147">
        <v>37.980434219778367</v>
      </c>
      <c r="AE378" s="147">
        <v>38.018414653998143</v>
      </c>
      <c r="AF378" s="147">
        <v>38.05643306865214</v>
      </c>
      <c r="AG378" s="147">
        <v>38.094489501720787</v>
      </c>
      <c r="AH378" s="141">
        <v>5.4423758166666651</v>
      </c>
      <c r="AI378" s="141">
        <v>1.4651483517207851</v>
      </c>
      <c r="AJ378" s="152">
        <v>1.6214995004062444E-2</v>
      </c>
      <c r="AK378" s="152">
        <v>3.571822825104265E-3</v>
      </c>
    </row>
    <row r="379" spans="1:41" ht="13.5" thickBot="1">
      <c r="A379" s="107" t="str">
        <f t="shared" si="18"/>
        <v>SMP_Exports</v>
      </c>
      <c r="B379" s="115" t="s">
        <v>5</v>
      </c>
      <c r="C379" s="147">
        <v>193.76617399999998</v>
      </c>
      <c r="D379" s="147">
        <v>107.31098400000002</v>
      </c>
      <c r="E379" s="147">
        <v>221.385153</v>
      </c>
      <c r="F379" s="147">
        <v>204.88350400000002</v>
      </c>
      <c r="G379" s="147">
        <v>256.77634999999998</v>
      </c>
      <c r="H379" s="147">
        <v>399.88150800000005</v>
      </c>
      <c r="I379" s="147">
        <v>536.12729000000002</v>
      </c>
      <c r="J379" s="147">
        <v>550.76015499999994</v>
      </c>
      <c r="K379" s="147">
        <v>439.03649900000005</v>
      </c>
      <c r="L379" s="147">
        <v>660.94652899999983</v>
      </c>
      <c r="M379" s="147">
        <v>706.55782599999975</v>
      </c>
      <c r="N379" s="147">
        <v>597.00414999999998</v>
      </c>
      <c r="O379" s="147">
        <v>793.71822099999997</v>
      </c>
      <c r="P379" s="147">
        <v>826.05456700000002</v>
      </c>
      <c r="Q379" s="147">
        <v>945.49770299999989</v>
      </c>
      <c r="R379" s="147">
        <v>831.06248700000003</v>
      </c>
      <c r="S379" s="147">
        <v>788.0537129999999</v>
      </c>
      <c r="T379" s="147">
        <v>707.07185800000013</v>
      </c>
      <c r="U379" s="147">
        <v>775.44315799999993</v>
      </c>
      <c r="V379" s="147">
        <v>736.6710000999999</v>
      </c>
      <c r="W379" s="147">
        <v>723.10163256405724</v>
      </c>
      <c r="X379" s="147">
        <v>730.16728117819332</v>
      </c>
      <c r="Y379" s="147">
        <v>736.62470458758071</v>
      </c>
      <c r="Z379" s="147">
        <v>740.08886708627085</v>
      </c>
      <c r="AA379" s="147">
        <v>742.05909538552828</v>
      </c>
      <c r="AB379" s="147">
        <v>743.7093976461706</v>
      </c>
      <c r="AC379" s="147">
        <v>746.31833750747501</v>
      </c>
      <c r="AD379" s="147">
        <v>748.88701922406779</v>
      </c>
      <c r="AE379" s="147">
        <v>751.47432084962304</v>
      </c>
      <c r="AF379" s="147">
        <v>754.26958592374365</v>
      </c>
      <c r="AG379" s="147">
        <v>757.40005414103859</v>
      </c>
      <c r="AH379" s="141">
        <v>189.48094436666668</v>
      </c>
      <c r="AI379" s="141">
        <v>17.671382107705313</v>
      </c>
      <c r="AJ379" s="152">
        <v>3.0033665726525952E-2</v>
      </c>
      <c r="AK379" s="152">
        <v>2.1484981217938515E-3</v>
      </c>
    </row>
    <row r="380" spans="1:41" s="8" customFormat="1" ht="14.25" customHeight="1" thickBot="1">
      <c r="A380" s="107" t="str">
        <f t="shared" si="18"/>
        <v>SMP_Domestic use</v>
      </c>
      <c r="B380" s="1" t="s">
        <v>130</v>
      </c>
      <c r="C380" s="65">
        <v>780.39135799999997</v>
      </c>
      <c r="D380" s="65">
        <v>719.75438999999994</v>
      </c>
      <c r="E380" s="65">
        <v>643.13142600000003</v>
      </c>
      <c r="F380" s="65">
        <v>523.87019599999985</v>
      </c>
      <c r="G380" s="65">
        <v>608.4461500000001</v>
      </c>
      <c r="H380" s="65">
        <v>609.68857999999977</v>
      </c>
      <c r="I380" s="65">
        <v>615.13332600000001</v>
      </c>
      <c r="J380" s="65">
        <v>610.60509000000025</v>
      </c>
      <c r="K380" s="65">
        <v>625.26796200000013</v>
      </c>
      <c r="L380" s="65">
        <v>619.80466099999967</v>
      </c>
      <c r="M380" s="65">
        <v>650.8421450000003</v>
      </c>
      <c r="N380" s="65">
        <v>719.58206954563366</v>
      </c>
      <c r="O380" s="65">
        <v>754.68526899999983</v>
      </c>
      <c r="P380" s="65">
        <v>821.60329514221678</v>
      </c>
      <c r="Q380" s="65">
        <v>804.99159099999974</v>
      </c>
      <c r="R380" s="65">
        <v>699.3145760000001</v>
      </c>
      <c r="S380" s="65">
        <v>673.21634900000015</v>
      </c>
      <c r="T380" s="65">
        <v>761.3408849999995</v>
      </c>
      <c r="U380" s="65">
        <v>706.62101099999984</v>
      </c>
      <c r="V380" s="65">
        <v>710.99386729999992</v>
      </c>
      <c r="W380" s="65">
        <v>714.53477946614703</v>
      </c>
      <c r="X380" s="65">
        <v>718.40706378223172</v>
      </c>
      <c r="Y380" s="65">
        <v>721.96882842353864</v>
      </c>
      <c r="Z380" s="65">
        <v>725.1958815947113</v>
      </c>
      <c r="AA380" s="65">
        <v>727.77342944490863</v>
      </c>
      <c r="AB380" s="65">
        <v>730.12700552178353</v>
      </c>
      <c r="AC380" s="65">
        <v>732.24014190164712</v>
      </c>
      <c r="AD380" s="65">
        <v>734.40101332677932</v>
      </c>
      <c r="AE380" s="65">
        <v>736.65789547735949</v>
      </c>
      <c r="AF380" s="65">
        <v>738.95052354258564</v>
      </c>
      <c r="AG380" s="65">
        <v>741.27148869109601</v>
      </c>
      <c r="AH380" s="200">
        <v>107.75935009999978</v>
      </c>
      <c r="AI380" s="200">
        <v>14.952900924429514</v>
      </c>
      <c r="AJ380" s="157">
        <v>1.6189226236811721E-2</v>
      </c>
      <c r="AK380" s="157">
        <v>1.8542802371959155E-3</v>
      </c>
      <c r="AL380" s="59"/>
      <c r="AM380" s="59"/>
      <c r="AN380" s="59"/>
      <c r="AO380" s="59"/>
    </row>
    <row r="381" spans="1:41" ht="13.5" thickBot="1">
      <c r="A381" s="107" t="str">
        <f t="shared" si="18"/>
        <v>SMP_Ending Stocks</v>
      </c>
      <c r="B381" s="2" t="s">
        <v>27</v>
      </c>
      <c r="C381" s="23">
        <v>74</v>
      </c>
      <c r="D381" s="23">
        <v>94.000025000000008</v>
      </c>
      <c r="E381" s="23">
        <v>121</v>
      </c>
      <c r="F381" s="23">
        <v>220</v>
      </c>
      <c r="G381" s="23">
        <v>359</v>
      </c>
      <c r="H381" s="23">
        <v>265</v>
      </c>
      <c r="I381" s="23">
        <v>157</v>
      </c>
      <c r="J381" s="23">
        <v>70</v>
      </c>
      <c r="K381" s="23">
        <v>70</v>
      </c>
      <c r="L381" s="23">
        <v>170</v>
      </c>
      <c r="M381" s="23">
        <v>275.96305000000001</v>
      </c>
      <c r="N381" s="23">
        <v>494.06902500000001</v>
      </c>
      <c r="O381" s="23">
        <v>448.26814999999999</v>
      </c>
      <c r="P381" s="23">
        <v>311.46870000000001</v>
      </c>
      <c r="Q381" s="23">
        <v>90</v>
      </c>
      <c r="R381" s="23">
        <v>90</v>
      </c>
      <c r="S381" s="23">
        <v>70</v>
      </c>
      <c r="T381" s="23">
        <v>130</v>
      </c>
      <c r="U381" s="23">
        <v>95</v>
      </c>
      <c r="V381" s="23">
        <v>95</v>
      </c>
      <c r="W381" s="23">
        <v>95</v>
      </c>
      <c r="X381" s="23">
        <v>95</v>
      </c>
      <c r="Y381" s="23">
        <v>95</v>
      </c>
      <c r="Z381" s="23">
        <v>95</v>
      </c>
      <c r="AA381" s="23">
        <v>95</v>
      </c>
      <c r="AB381" s="23">
        <v>95</v>
      </c>
      <c r="AC381" s="23">
        <v>95</v>
      </c>
      <c r="AD381" s="23">
        <v>95</v>
      </c>
      <c r="AE381" s="23">
        <v>95</v>
      </c>
      <c r="AF381" s="23">
        <v>95</v>
      </c>
      <c r="AG381" s="23">
        <v>95</v>
      </c>
      <c r="AH381" s="28">
        <v>3.3333333333333428</v>
      </c>
      <c r="AI381" s="28">
        <v>-11.666666666666671</v>
      </c>
      <c r="AJ381" s="45">
        <v>3.1799150685922939E-3</v>
      </c>
      <c r="AK381" s="45">
        <v>-1.0474916953672975E-2</v>
      </c>
    </row>
    <row r="382" spans="1:41" s="99" customFormat="1" ht="13.5" thickBot="1">
      <c r="A382" s="107" t="str">
        <f t="shared" si="18"/>
        <v>SMP_of which private</v>
      </c>
      <c r="B382" s="3" t="s">
        <v>28</v>
      </c>
      <c r="C382" s="105">
        <v>72.399648999999982</v>
      </c>
      <c r="D382" s="105">
        <v>94</v>
      </c>
      <c r="E382" s="105">
        <v>121</v>
      </c>
      <c r="F382" s="105">
        <v>220</v>
      </c>
      <c r="G382" s="105">
        <v>116.03242139999998</v>
      </c>
      <c r="H382" s="105">
        <v>86.795774999999992</v>
      </c>
      <c r="I382" s="105">
        <v>120.639375</v>
      </c>
      <c r="J382" s="105">
        <v>70</v>
      </c>
      <c r="K382" s="105">
        <v>70</v>
      </c>
      <c r="L382" s="105">
        <v>170</v>
      </c>
      <c r="M382" s="105">
        <v>248.98505</v>
      </c>
      <c r="N382" s="105">
        <v>149.31299999999999</v>
      </c>
      <c r="O382" s="105">
        <v>80</v>
      </c>
      <c r="P382" s="105">
        <v>220</v>
      </c>
      <c r="Q382" s="105">
        <v>90</v>
      </c>
      <c r="R382" s="105">
        <v>90</v>
      </c>
      <c r="S382" s="105">
        <v>70</v>
      </c>
      <c r="T382" s="105">
        <v>130</v>
      </c>
      <c r="U382" s="105">
        <v>95</v>
      </c>
      <c r="V382" s="105">
        <v>95</v>
      </c>
      <c r="W382" s="105">
        <v>95</v>
      </c>
      <c r="X382" s="105">
        <v>95</v>
      </c>
      <c r="Y382" s="105">
        <v>95</v>
      </c>
      <c r="Z382" s="105">
        <v>95</v>
      </c>
      <c r="AA382" s="105">
        <v>95</v>
      </c>
      <c r="AB382" s="105">
        <v>95</v>
      </c>
      <c r="AC382" s="105">
        <v>95</v>
      </c>
      <c r="AD382" s="105">
        <v>95</v>
      </c>
      <c r="AE382" s="105">
        <v>95</v>
      </c>
      <c r="AF382" s="105">
        <v>95</v>
      </c>
      <c r="AG382" s="105">
        <v>95</v>
      </c>
      <c r="AH382" s="28">
        <v>3.3333333333333428</v>
      </c>
      <c r="AI382" s="28">
        <v>-11.666666666666671</v>
      </c>
      <c r="AJ382" s="45">
        <v>3.1799150685922939E-3</v>
      </c>
      <c r="AK382" s="45">
        <v>-1.0474916953672975E-2</v>
      </c>
      <c r="AL382" s="97"/>
      <c r="AM382" s="97"/>
      <c r="AN382" s="97"/>
      <c r="AO382" s="97"/>
    </row>
    <row r="383" spans="1:41" s="99" customFormat="1" ht="13.5" thickBot="1">
      <c r="A383" s="107" t="str">
        <f t="shared" si="18"/>
        <v>SMP_of which intervention</v>
      </c>
      <c r="B383" s="3" t="s">
        <v>8</v>
      </c>
      <c r="C383" s="105">
        <v>1.6003510000000247</v>
      </c>
      <c r="D383" s="105">
        <v>2.500000000145519E-5</v>
      </c>
      <c r="E383" s="105">
        <v>0</v>
      </c>
      <c r="F383" s="105">
        <v>0</v>
      </c>
      <c r="G383" s="105">
        <v>242.96757860000002</v>
      </c>
      <c r="H383" s="105">
        <v>178.20422500000001</v>
      </c>
      <c r="I383" s="105">
        <v>36.360624999999999</v>
      </c>
      <c r="J383" s="105">
        <v>0</v>
      </c>
      <c r="K383" s="105">
        <v>0</v>
      </c>
      <c r="L383" s="105">
        <v>0</v>
      </c>
      <c r="M383" s="105">
        <v>26.978000000000002</v>
      </c>
      <c r="N383" s="105">
        <v>344.75602500000002</v>
      </c>
      <c r="O383" s="105">
        <v>368.26814999999999</v>
      </c>
      <c r="P383" s="105">
        <v>91.468700000000013</v>
      </c>
      <c r="Q383" s="105">
        <v>0</v>
      </c>
      <c r="R383" s="105">
        <v>0</v>
      </c>
      <c r="S383" s="105">
        <v>0</v>
      </c>
      <c r="T383" s="105">
        <v>0</v>
      </c>
      <c r="U383" s="105">
        <v>0</v>
      </c>
      <c r="V383" s="105">
        <v>0</v>
      </c>
      <c r="W383" s="105">
        <v>0</v>
      </c>
      <c r="X383" s="105">
        <v>0</v>
      </c>
      <c r="Y383" s="105">
        <v>0</v>
      </c>
      <c r="Z383" s="105">
        <v>0</v>
      </c>
      <c r="AA383" s="105">
        <v>0</v>
      </c>
      <c r="AB383" s="105">
        <v>0</v>
      </c>
      <c r="AC383" s="105">
        <v>0</v>
      </c>
      <c r="AD383" s="105">
        <v>0</v>
      </c>
      <c r="AE383" s="105">
        <v>0</v>
      </c>
      <c r="AF383" s="105">
        <v>0</v>
      </c>
      <c r="AG383" s="105">
        <v>0</v>
      </c>
      <c r="AH383" s="28">
        <v>0</v>
      </c>
      <c r="AI383" s="28">
        <v>0</v>
      </c>
      <c r="AJ383" s="45"/>
      <c r="AK383" s="45"/>
      <c r="AL383" s="97"/>
      <c r="AM383" s="97"/>
      <c r="AN383" s="97"/>
      <c r="AO383" s="97"/>
    </row>
    <row r="384" spans="1:41" ht="13.5" thickBot="1">
      <c r="A384" s="107" t="str">
        <f t="shared" si="18"/>
        <v>SMP_EU market price in EUR/t (EU-14)</v>
      </c>
      <c r="B384" s="2" t="s">
        <v>143</v>
      </c>
      <c r="C384" s="23">
        <v>1997.0264216666667</v>
      </c>
      <c r="D384" s="23">
        <v>2092.5467549999998</v>
      </c>
      <c r="E384" s="23">
        <v>3168.2108750000002</v>
      </c>
      <c r="F384" s="23">
        <v>2228.6847583333338</v>
      </c>
      <c r="G384" s="23">
        <v>1755.9742008333333</v>
      </c>
      <c r="H384" s="23">
        <v>2186.737321666667</v>
      </c>
      <c r="I384" s="23">
        <v>2362.1870075000002</v>
      </c>
      <c r="J384" s="23">
        <v>2344.1537183333335</v>
      </c>
      <c r="K384" s="23">
        <v>3016.1504549999995</v>
      </c>
      <c r="L384" s="23">
        <v>2657.6066641666666</v>
      </c>
      <c r="M384" s="23">
        <v>1846.8152466666668</v>
      </c>
      <c r="N384" s="23">
        <v>1793.8551024999999</v>
      </c>
      <c r="O384" s="23">
        <v>1772.1222941666665</v>
      </c>
      <c r="P384" s="23">
        <v>1492.0439775000002</v>
      </c>
      <c r="Q384" s="23">
        <v>2100.3244366666668</v>
      </c>
      <c r="R384" s="23">
        <v>2212.0820516666668</v>
      </c>
      <c r="S384" s="23">
        <v>2614.9027783333336</v>
      </c>
      <c r="T384" s="23">
        <v>3671.0413974999997</v>
      </c>
      <c r="U384" s="23">
        <v>2491.8061825</v>
      </c>
      <c r="V384" s="23">
        <v>2427.334189112868</v>
      </c>
      <c r="W384" s="23">
        <v>2466.1500408185429</v>
      </c>
      <c r="X384" s="23">
        <v>2503.4642957599754</v>
      </c>
      <c r="Y384" s="23">
        <v>2534.7178339147872</v>
      </c>
      <c r="Z384" s="23">
        <v>2569.1426594300865</v>
      </c>
      <c r="AA384" s="23">
        <v>2603.2337871787804</v>
      </c>
      <c r="AB384" s="23">
        <v>2638.0363470380385</v>
      </c>
      <c r="AC384" s="23">
        <v>2674.5648880651966</v>
      </c>
      <c r="AD384" s="23">
        <v>2710.7788415410209</v>
      </c>
      <c r="AE384" s="23">
        <v>2747.6014594148814</v>
      </c>
      <c r="AF384" s="23">
        <v>2784.6201198713084</v>
      </c>
      <c r="AG384" s="23">
        <v>2821.8344739335535</v>
      </c>
      <c r="AH384" s="28">
        <v>190.75697720428889</v>
      </c>
      <c r="AI384" s="28">
        <v>-41.55944910406879</v>
      </c>
      <c r="AJ384" s="45">
        <v>6.9180199517526828E-3</v>
      </c>
      <c r="AK384" s="45">
        <v>-1.328245421020724E-3</v>
      </c>
    </row>
    <row r="385" spans="1:37" ht="13.5" thickBot="1">
      <c r="A385" s="107" t="str">
        <f t="shared" si="18"/>
        <v>SMP_World market price in EUR/t</v>
      </c>
      <c r="B385" s="2" t="s">
        <v>88</v>
      </c>
      <c r="C385" s="23">
        <v>1788.0688002035906</v>
      </c>
      <c r="D385" s="23">
        <v>1760.1927922799641</v>
      </c>
      <c r="E385" s="23">
        <v>3149.5185454773982</v>
      </c>
      <c r="F385" s="23">
        <v>2264.0119790028803</v>
      </c>
      <c r="G385" s="23">
        <v>1633.4913346075996</v>
      </c>
      <c r="H385" s="23">
        <v>2351.4134487380638</v>
      </c>
      <c r="I385" s="23">
        <v>2629.1182795658437</v>
      </c>
      <c r="J385" s="23">
        <v>2461.4943055786844</v>
      </c>
      <c r="K385" s="23">
        <v>3312.2055953040167</v>
      </c>
      <c r="L385" s="23">
        <v>2824.9023600124574</v>
      </c>
      <c r="M385" s="23">
        <v>1951.2202314736337</v>
      </c>
      <c r="N385" s="23">
        <v>1801.6310339891509</v>
      </c>
      <c r="O385" s="23">
        <v>1812.9690425150534</v>
      </c>
      <c r="P385" s="23">
        <v>1684.9963170893</v>
      </c>
      <c r="Q385" s="23">
        <v>2341.4146339071171</v>
      </c>
      <c r="R385" s="23">
        <v>2450.1554312333956</v>
      </c>
      <c r="S385" s="23">
        <v>2838.9132273342343</v>
      </c>
      <c r="T385" s="23">
        <v>3680.8609523809523</v>
      </c>
      <c r="U385" s="23">
        <v>2480.4129629629629</v>
      </c>
      <c r="V385" s="23">
        <v>2477.0642201834862</v>
      </c>
      <c r="W385" s="23">
        <v>2397.3541017439752</v>
      </c>
      <c r="X385" s="23">
        <v>2405.2373890314097</v>
      </c>
      <c r="Y385" s="23">
        <v>2419.9439474093533</v>
      </c>
      <c r="Z385" s="23">
        <v>2457.3758796345937</v>
      </c>
      <c r="AA385" s="23">
        <v>2492.3744485751622</v>
      </c>
      <c r="AB385" s="23">
        <v>2524.6547922191271</v>
      </c>
      <c r="AC385" s="23">
        <v>2563.5349193111506</v>
      </c>
      <c r="AD385" s="23">
        <v>2601.2628730237957</v>
      </c>
      <c r="AE385" s="23">
        <v>2643.4507551225938</v>
      </c>
      <c r="AF385" s="23">
        <v>2687.4864871587424</v>
      </c>
      <c r="AG385" s="23">
        <v>2734.7748441598378</v>
      </c>
      <c r="AH385" s="28">
        <v>13.245291544081283</v>
      </c>
      <c r="AI385" s="28">
        <v>-144.67120101596265</v>
      </c>
      <c r="AJ385" s="45">
        <v>4.6116196676365462E-4</v>
      </c>
      <c r="AK385" s="45">
        <v>-4.675293143926007E-3</v>
      </c>
    </row>
    <row r="386" spans="1:37" ht="13.5" thickBot="1">
      <c r="A386" s="107" t="str">
        <f t="shared" si="18"/>
        <v>SMP_World market price in USD/t</v>
      </c>
      <c r="B386" s="14" t="s">
        <v>89</v>
      </c>
      <c r="C386" s="33">
        <v>2224.5189999999998</v>
      </c>
      <c r="D386" s="33">
        <v>2210.096</v>
      </c>
      <c r="E386" s="33">
        <v>4316.3459999999995</v>
      </c>
      <c r="F386" s="33">
        <v>3329.808</v>
      </c>
      <c r="G386" s="33">
        <v>2278.3649999999998</v>
      </c>
      <c r="H386" s="33">
        <v>3117.308</v>
      </c>
      <c r="I386" s="33">
        <v>3659.6149999999998</v>
      </c>
      <c r="J386" s="33">
        <v>3162.5</v>
      </c>
      <c r="K386" s="33">
        <v>4399</v>
      </c>
      <c r="L386" s="33">
        <v>3752.8850000000002</v>
      </c>
      <c r="M386" s="33">
        <v>2164.904</v>
      </c>
      <c r="N386" s="33">
        <v>1994.231</v>
      </c>
      <c r="O386" s="33">
        <v>2048.0770000000002</v>
      </c>
      <c r="P386" s="33">
        <v>1989.904</v>
      </c>
      <c r="Q386" s="33">
        <v>2621.154</v>
      </c>
      <c r="R386" s="33">
        <v>2798.558</v>
      </c>
      <c r="S386" s="33">
        <v>3356.7310000000002</v>
      </c>
      <c r="T386" s="33">
        <v>3864.904</v>
      </c>
      <c r="U386" s="33">
        <v>2678.846</v>
      </c>
      <c r="V386" s="33">
        <v>2700</v>
      </c>
      <c r="W386" s="33">
        <v>2637.0895119183729</v>
      </c>
      <c r="X386" s="33">
        <v>2645.7611279345506</v>
      </c>
      <c r="Y386" s="33">
        <v>2676.9210373834703</v>
      </c>
      <c r="Z386" s="33">
        <v>2723.1288808384475</v>
      </c>
      <c r="AA386" s="33">
        <v>2765.2803590125059</v>
      </c>
      <c r="AB386" s="33">
        <v>2804.4584455255185</v>
      </c>
      <c r="AC386" s="33">
        <v>2851.0286628110675</v>
      </c>
      <c r="AD386" s="33">
        <v>2895.9206760622296</v>
      </c>
      <c r="AE386" s="33">
        <v>2945.4647201048206</v>
      </c>
      <c r="AF386" s="33">
        <v>2996.0728743376949</v>
      </c>
      <c r="AG386" s="33">
        <v>3049.7617249614691</v>
      </c>
      <c r="AH386" s="28">
        <v>-690.21166666666659</v>
      </c>
      <c r="AI386" s="28">
        <v>-31.488275038530901</v>
      </c>
      <c r="AJ386" s="45">
        <v>-2.0009819974838052E-2</v>
      </c>
      <c r="AK386" s="45">
        <v>-9.3337270053295285E-4</v>
      </c>
    </row>
    <row r="387" spans="1:37" ht="13" thickBot="1">
      <c r="A387" s="78"/>
      <c r="B387" s="59"/>
      <c r="C387" s="85"/>
      <c r="D387" s="85"/>
      <c r="E387" s="85"/>
      <c r="F387" s="85"/>
      <c r="G387" s="85"/>
      <c r="H387" s="85"/>
      <c r="I387" s="85"/>
      <c r="J387" s="85"/>
      <c r="K387" s="85"/>
      <c r="L387" s="85"/>
      <c r="M387" s="85"/>
      <c r="N387" s="85"/>
      <c r="O387" s="85"/>
      <c r="P387" s="85"/>
      <c r="Q387" s="85"/>
      <c r="R387" s="85"/>
      <c r="S387" s="85"/>
      <c r="T387" s="85"/>
      <c r="U387" s="85"/>
      <c r="V387" s="85"/>
      <c r="W387" s="85"/>
      <c r="X387" s="85"/>
      <c r="Y387" s="85"/>
      <c r="Z387" s="85"/>
      <c r="AA387" s="85"/>
      <c r="AB387" s="85"/>
      <c r="AC387" s="85"/>
      <c r="AD387" s="85"/>
      <c r="AE387" s="85"/>
      <c r="AF387" s="85"/>
      <c r="AG387" s="85"/>
      <c r="AH387" s="158"/>
      <c r="AI387" s="162"/>
      <c r="AJ387" s="163"/>
      <c r="AK387" s="163"/>
    </row>
    <row r="388" spans="1:37" ht="13" thickBot="1">
      <c r="A388" s="78"/>
      <c r="B388" s="59"/>
      <c r="C388" s="86"/>
      <c r="D388" s="86"/>
      <c r="E388" s="86"/>
      <c r="F388" s="86"/>
      <c r="G388" s="86"/>
      <c r="H388" s="86"/>
      <c r="I388" s="86"/>
      <c r="J388" s="86"/>
      <c r="K388" s="86"/>
      <c r="L388" s="86"/>
      <c r="M388" s="86"/>
      <c r="N388" s="86"/>
      <c r="O388" s="86"/>
      <c r="P388" s="86"/>
      <c r="Q388" s="86"/>
      <c r="R388" s="86"/>
      <c r="S388" s="86"/>
      <c r="T388" s="86"/>
      <c r="U388" s="86"/>
      <c r="V388" s="87"/>
      <c r="W388" s="87"/>
      <c r="X388" s="87"/>
      <c r="Y388" s="87"/>
      <c r="Z388" s="87"/>
      <c r="AA388" s="87"/>
      <c r="AB388" s="87"/>
      <c r="AC388" s="87"/>
      <c r="AD388" s="87"/>
      <c r="AE388" s="87"/>
      <c r="AF388" s="87"/>
      <c r="AG388" s="87"/>
      <c r="AH388" s="162"/>
      <c r="AI388" s="162"/>
      <c r="AJ388" s="163"/>
      <c r="AK388" s="163"/>
    </row>
    <row r="389" spans="1:37" ht="15" customHeight="1" thickBot="1">
      <c r="A389" s="78" t="s">
        <v>107</v>
      </c>
      <c r="B389" s="69" t="s">
        <v>240</v>
      </c>
      <c r="C389" s="75"/>
      <c r="D389" s="75"/>
      <c r="E389" s="75"/>
      <c r="F389" s="75"/>
      <c r="G389" s="75"/>
      <c r="H389" s="75"/>
      <c r="I389" s="75"/>
      <c r="J389" s="75"/>
      <c r="K389" s="75"/>
      <c r="L389" s="75"/>
      <c r="M389" s="75"/>
      <c r="N389" s="75"/>
      <c r="O389" s="75"/>
      <c r="P389" s="75"/>
      <c r="Q389" s="75"/>
      <c r="R389" s="75"/>
      <c r="S389" s="75"/>
      <c r="T389" s="75"/>
      <c r="U389" s="75"/>
      <c r="V389" s="76"/>
      <c r="W389" s="76"/>
      <c r="X389" s="76"/>
      <c r="Y389" s="76"/>
      <c r="Z389" s="76"/>
      <c r="AA389" s="76"/>
      <c r="AB389" s="76"/>
      <c r="AC389" s="76"/>
      <c r="AD389" s="76"/>
      <c r="AE389" s="76"/>
      <c r="AF389" s="76"/>
      <c r="AG389" s="76"/>
      <c r="AH389" s="233" t="s">
        <v>105</v>
      </c>
      <c r="AI389" s="234"/>
      <c r="AJ389" s="235" t="s">
        <v>269</v>
      </c>
      <c r="AK389" s="236"/>
    </row>
    <row r="390" spans="1:37" ht="13" thickBot="1">
      <c r="A390" s="78"/>
      <c r="B390" s="10"/>
      <c r="C390" s="231">
        <v>2005</v>
      </c>
      <c r="D390" s="231">
        <v>2006</v>
      </c>
      <c r="E390" s="231">
        <v>2007</v>
      </c>
      <c r="F390" s="231">
        <v>2008</v>
      </c>
      <c r="G390" s="231">
        <v>2009</v>
      </c>
      <c r="H390" s="231">
        <v>2010</v>
      </c>
      <c r="I390" s="231">
        <v>2011</v>
      </c>
      <c r="J390" s="231">
        <v>2012</v>
      </c>
      <c r="K390" s="231">
        <v>2013</v>
      </c>
      <c r="L390" s="231">
        <v>2014</v>
      </c>
      <c r="M390" s="231">
        <v>2015</v>
      </c>
      <c r="N390" s="231">
        <v>2016</v>
      </c>
      <c r="O390" s="231">
        <v>2017</v>
      </c>
      <c r="P390" s="231">
        <v>2018</v>
      </c>
      <c r="Q390" s="231">
        <v>2019</v>
      </c>
      <c r="R390" s="231">
        <v>2020</v>
      </c>
      <c r="S390" s="231">
        <v>2021</v>
      </c>
      <c r="T390" s="231">
        <v>2022</v>
      </c>
      <c r="U390" s="231">
        <v>2023</v>
      </c>
      <c r="V390" s="231">
        <v>2024</v>
      </c>
      <c r="W390" s="231">
        <v>2025</v>
      </c>
      <c r="X390" s="231">
        <v>2026</v>
      </c>
      <c r="Y390" s="231">
        <v>2027</v>
      </c>
      <c r="Z390" s="231">
        <v>2028</v>
      </c>
      <c r="AA390" s="231">
        <v>2029</v>
      </c>
      <c r="AB390" s="231">
        <v>2030</v>
      </c>
      <c r="AC390" s="231">
        <v>2031</v>
      </c>
      <c r="AD390" s="231">
        <v>2032</v>
      </c>
      <c r="AE390" s="231">
        <v>2033</v>
      </c>
      <c r="AF390" s="231">
        <v>2034</v>
      </c>
      <c r="AG390" s="231">
        <v>2035</v>
      </c>
      <c r="AH390" s="231" t="s">
        <v>266</v>
      </c>
      <c r="AI390" s="231" t="s">
        <v>267</v>
      </c>
      <c r="AJ390" s="231" t="s">
        <v>264</v>
      </c>
      <c r="AK390" s="231" t="s">
        <v>265</v>
      </c>
    </row>
    <row r="391" spans="1:37" ht="13.5" thickBot="1">
      <c r="A391" s="107" t="str">
        <f>CONCATENATE($A$389,"_",B391)</f>
        <v>WMP_Production</v>
      </c>
      <c r="B391" s="1" t="s">
        <v>26</v>
      </c>
      <c r="C391" s="65">
        <v>716.89999999999986</v>
      </c>
      <c r="D391" s="65">
        <v>689.91000000000008</v>
      </c>
      <c r="E391" s="65">
        <v>666.91</v>
      </c>
      <c r="F391" s="65">
        <v>751.3304313259556</v>
      </c>
      <c r="G391" s="65">
        <v>658.50999999999988</v>
      </c>
      <c r="H391" s="65">
        <v>656.30500000000006</v>
      </c>
      <c r="I391" s="65">
        <v>639.48606145251415</v>
      </c>
      <c r="J391" s="65">
        <v>617.0601675977656</v>
      </c>
      <c r="K391" s="65">
        <v>680.71</v>
      </c>
      <c r="L391" s="65">
        <v>708.06000000000006</v>
      </c>
      <c r="M391" s="65">
        <v>677.25757111597363</v>
      </c>
      <c r="N391" s="65">
        <v>703.66751327754741</v>
      </c>
      <c r="O391" s="65">
        <v>748.0867108225666</v>
      </c>
      <c r="P391" s="65">
        <v>697.80559818491565</v>
      </c>
      <c r="Q391" s="65">
        <v>709.75565630723895</v>
      </c>
      <c r="R391" s="65">
        <v>728.13524371591825</v>
      </c>
      <c r="S391" s="65">
        <v>628.89920819027236</v>
      </c>
      <c r="T391" s="65">
        <v>595.30999999999983</v>
      </c>
      <c r="U391" s="65">
        <v>608.98717999999985</v>
      </c>
      <c r="V391" s="65">
        <v>608.03542997999989</v>
      </c>
      <c r="W391" s="65">
        <v>615.92512921848811</v>
      </c>
      <c r="X391" s="65">
        <v>610.34258734832588</v>
      </c>
      <c r="Y391" s="65">
        <v>605.4525687907576</v>
      </c>
      <c r="Z391" s="65">
        <v>599.14533782720082</v>
      </c>
      <c r="AA391" s="65">
        <v>592.56923458653193</v>
      </c>
      <c r="AB391" s="65">
        <v>585.73846022109797</v>
      </c>
      <c r="AC391" s="65">
        <v>578.88528554666777</v>
      </c>
      <c r="AD391" s="65">
        <v>571.99257248813331</v>
      </c>
      <c r="AE391" s="65">
        <v>565.10054052823523</v>
      </c>
      <c r="AF391" s="65">
        <v>558.18667927372098</v>
      </c>
      <c r="AG391" s="65">
        <v>544.77217565518788</v>
      </c>
      <c r="AH391" s="200">
        <v>-64.499185872588669</v>
      </c>
      <c r="AI391" s="200">
        <v>-59.338694338145274</v>
      </c>
      <c r="AJ391" s="157">
        <v>-1.0093047196151729E-2</v>
      </c>
      <c r="AK391" s="157">
        <v>-9.3550628998323448E-3</v>
      </c>
    </row>
    <row r="392" spans="1:37" ht="13.5" thickBot="1">
      <c r="A392" s="107" t="str">
        <f t="shared" ref="A392:A397" si="19">CONCATENATE($A$389,"_",B392)</f>
        <v>WMP_Imports</v>
      </c>
      <c r="B392" s="115" t="s">
        <v>4</v>
      </c>
      <c r="C392" s="147">
        <v>21.045005</v>
      </c>
      <c r="D392" s="147">
        <v>31.132082999999998</v>
      </c>
      <c r="E392" s="147">
        <v>29.067700000000002</v>
      </c>
      <c r="F392" s="147">
        <v>23.432794000000001</v>
      </c>
      <c r="G392" s="147">
        <v>25.782068000000002</v>
      </c>
      <c r="H392" s="147">
        <v>30.064751999999995</v>
      </c>
      <c r="I392" s="147">
        <v>31.806654000000002</v>
      </c>
      <c r="J392" s="147">
        <v>25.990719999999996</v>
      </c>
      <c r="K392" s="147">
        <v>29.936696000000005</v>
      </c>
      <c r="L392" s="147">
        <v>27.104795000000003</v>
      </c>
      <c r="M392" s="147">
        <v>38.756990999999992</v>
      </c>
      <c r="N392" s="147">
        <v>41.368089999999995</v>
      </c>
      <c r="O392" s="147">
        <v>34.352502000000001</v>
      </c>
      <c r="P392" s="147">
        <v>43.034047000000001</v>
      </c>
      <c r="Q392" s="147">
        <v>42.125426999999995</v>
      </c>
      <c r="R392" s="147">
        <v>27.427243000000001</v>
      </c>
      <c r="S392" s="147">
        <v>11.201581000000001</v>
      </c>
      <c r="T392" s="147">
        <v>19.732079000000002</v>
      </c>
      <c r="U392" s="147">
        <v>17.998455</v>
      </c>
      <c r="V392" s="147">
        <v>17.998455</v>
      </c>
      <c r="W392" s="147">
        <v>17.998455</v>
      </c>
      <c r="X392" s="147">
        <v>18.016453454999997</v>
      </c>
      <c r="Y392" s="147">
        <v>18.034469908454994</v>
      </c>
      <c r="Z392" s="147">
        <v>18.052504378363448</v>
      </c>
      <c r="AA392" s="147">
        <v>18.070556882741808</v>
      </c>
      <c r="AB392" s="147">
        <v>18.088627439624549</v>
      </c>
      <c r="AC392" s="147">
        <v>18.10671606706417</v>
      </c>
      <c r="AD392" s="147">
        <v>18.124822783131233</v>
      </c>
      <c r="AE392" s="147">
        <v>18.142947605914362</v>
      </c>
      <c r="AF392" s="147">
        <v>18.161090553520275</v>
      </c>
      <c r="AG392" s="147">
        <v>18.179251644073794</v>
      </c>
      <c r="AH392" s="141">
        <v>-9.101073999999997</v>
      </c>
      <c r="AI392" s="141">
        <v>-0.39707802259287561</v>
      </c>
      <c r="AJ392" s="152">
        <v>-3.9088355693260725E-2</v>
      </c>
      <c r="AK392" s="152">
        <v>-1.9623672621431609E-3</v>
      </c>
    </row>
    <row r="393" spans="1:37" ht="13.5" thickBot="1">
      <c r="A393" s="107" t="str">
        <f t="shared" si="19"/>
        <v>WMP_Exports</v>
      </c>
      <c r="B393" s="115" t="s">
        <v>5</v>
      </c>
      <c r="C393" s="147">
        <v>465.07604000000003</v>
      </c>
      <c r="D393" s="147">
        <v>441.26905400000004</v>
      </c>
      <c r="E393" s="147">
        <v>377.19904700000001</v>
      </c>
      <c r="F393" s="147">
        <v>466.62194999999997</v>
      </c>
      <c r="G393" s="147">
        <v>459.55470000000008</v>
      </c>
      <c r="H393" s="147">
        <v>441.674556</v>
      </c>
      <c r="I393" s="147">
        <v>396.64156400000007</v>
      </c>
      <c r="J393" s="147">
        <v>377.24005600000004</v>
      </c>
      <c r="K393" s="147">
        <v>367.85035899999997</v>
      </c>
      <c r="L393" s="147">
        <v>375.48112300000008</v>
      </c>
      <c r="M393" s="147">
        <v>385.99014799999998</v>
      </c>
      <c r="N393" s="147">
        <v>381.31596399999995</v>
      </c>
      <c r="O393" s="147">
        <v>403.93952399999989</v>
      </c>
      <c r="P393" s="147">
        <v>346.44114100000002</v>
      </c>
      <c r="Q393" s="147">
        <v>315.34130699999997</v>
      </c>
      <c r="R393" s="147">
        <v>344.85003099999994</v>
      </c>
      <c r="S393" s="147">
        <v>298.42089900000002</v>
      </c>
      <c r="T393" s="147">
        <v>233.95667300000005</v>
      </c>
      <c r="U393" s="147">
        <v>260.32746199999997</v>
      </c>
      <c r="V393" s="147">
        <v>221.27834269999997</v>
      </c>
      <c r="W393" s="147">
        <v>192.03139126475537</v>
      </c>
      <c r="X393" s="147">
        <v>187.69810325646483</v>
      </c>
      <c r="Y393" s="147">
        <v>184.21919152663463</v>
      </c>
      <c r="Z393" s="147">
        <v>179.39580311482686</v>
      </c>
      <c r="AA393" s="147">
        <v>174.32461950897894</v>
      </c>
      <c r="AB393" s="147">
        <v>169.01376004641349</v>
      </c>
      <c r="AC393" s="147">
        <v>163.67401428495845</v>
      </c>
      <c r="AD393" s="147">
        <v>158.28623801729216</v>
      </c>
      <c r="AE393" s="147">
        <v>152.89840689821258</v>
      </c>
      <c r="AF393" s="147">
        <v>147.48121269270982</v>
      </c>
      <c r="AG393" s="147">
        <v>142.11571837785866</v>
      </c>
      <c r="AH393" s="141">
        <v>-135.00302010000007</v>
      </c>
      <c r="AI393" s="141">
        <v>-96.405107522141321</v>
      </c>
      <c r="AJ393" s="152">
        <v>-4.3861519211214672E-2</v>
      </c>
      <c r="AK393" s="152">
        <v>-4.5983287515929838E-2</v>
      </c>
    </row>
    <row r="394" spans="1:37" ht="13.5" thickBot="1">
      <c r="A394" s="107" t="str">
        <f t="shared" si="19"/>
        <v>WMP_Domestic use</v>
      </c>
      <c r="B394" s="1" t="s">
        <v>130</v>
      </c>
      <c r="C394" s="65">
        <v>272.86896499999983</v>
      </c>
      <c r="D394" s="65">
        <v>279.77302900000007</v>
      </c>
      <c r="E394" s="65">
        <v>318.77865299999996</v>
      </c>
      <c r="F394" s="65">
        <v>308.14127532595563</v>
      </c>
      <c r="G394" s="65">
        <v>224.73736799999978</v>
      </c>
      <c r="H394" s="65">
        <v>244.69519600000007</v>
      </c>
      <c r="I394" s="65">
        <v>274.65115145251406</v>
      </c>
      <c r="J394" s="65">
        <v>265.81083159776557</v>
      </c>
      <c r="K394" s="65">
        <v>342.79633700000005</v>
      </c>
      <c r="L394" s="65">
        <v>359.683672</v>
      </c>
      <c r="M394" s="65">
        <v>330.02441411597363</v>
      </c>
      <c r="N394" s="65">
        <v>363.71963927754746</v>
      </c>
      <c r="O394" s="65">
        <v>378.49968882256672</v>
      </c>
      <c r="P394" s="65">
        <v>394.39850418491562</v>
      </c>
      <c r="Q394" s="65">
        <v>436.53977630723898</v>
      </c>
      <c r="R394" s="65">
        <v>410.71245571591828</v>
      </c>
      <c r="S394" s="65">
        <v>341.67989019027232</v>
      </c>
      <c r="T394" s="65">
        <v>381.08540599999981</v>
      </c>
      <c r="U394" s="65">
        <v>366.65817299999992</v>
      </c>
      <c r="V394" s="65">
        <v>404.75554227999993</v>
      </c>
      <c r="W394" s="65">
        <v>441.89219295373272</v>
      </c>
      <c r="X394" s="65">
        <v>440.66093754686096</v>
      </c>
      <c r="Y394" s="65">
        <v>439.267847172578</v>
      </c>
      <c r="Z394" s="65">
        <v>437.80203909073742</v>
      </c>
      <c r="AA394" s="65">
        <v>436.31517196029489</v>
      </c>
      <c r="AB394" s="65">
        <v>434.81332761430917</v>
      </c>
      <c r="AC394" s="65">
        <v>433.31798732877343</v>
      </c>
      <c r="AD394" s="65">
        <v>431.83115725397249</v>
      </c>
      <c r="AE394" s="65">
        <v>430.34508123593696</v>
      </c>
      <c r="AF394" s="65">
        <v>428.86655713453138</v>
      </c>
      <c r="AG394" s="65">
        <v>420.83570892140307</v>
      </c>
      <c r="AH394" s="200">
        <v>61.402760227411363</v>
      </c>
      <c r="AI394" s="200">
        <v>36.669335161403183</v>
      </c>
      <c r="AJ394" s="157">
        <v>1.7568086435062469E-2</v>
      </c>
      <c r="AK394" s="157">
        <v>8.322329975122944E-3</v>
      </c>
    </row>
    <row r="395" spans="1:37" ht="13.5" thickBot="1">
      <c r="A395" s="107" t="str">
        <f t="shared" si="19"/>
        <v>WMP_EU market price in EUR/t (EU-14)</v>
      </c>
      <c r="B395" s="2" t="s">
        <v>143</v>
      </c>
      <c r="C395" s="23">
        <v>2391.2147983333334</v>
      </c>
      <c r="D395" s="23">
        <v>2354.9409758333336</v>
      </c>
      <c r="E395" s="23">
        <v>3302.8815224999998</v>
      </c>
      <c r="F395" s="23">
        <v>2696.9547058333333</v>
      </c>
      <c r="G395" s="23">
        <v>2066.3855474999996</v>
      </c>
      <c r="H395" s="23">
        <v>2692.0472208333335</v>
      </c>
      <c r="I395" s="23">
        <v>2985.6123191666666</v>
      </c>
      <c r="J395" s="23">
        <v>2747.1830824999997</v>
      </c>
      <c r="K395" s="23">
        <v>3510.964702499999</v>
      </c>
      <c r="L395" s="23">
        <v>3072.394875</v>
      </c>
      <c r="M395" s="23">
        <v>2405.1925691666665</v>
      </c>
      <c r="N395" s="23">
        <v>2348.5621908333333</v>
      </c>
      <c r="O395" s="23">
        <v>2921.9430941666665</v>
      </c>
      <c r="P395" s="23">
        <v>2700.4984449999997</v>
      </c>
      <c r="Q395" s="23">
        <v>2912.6970383333332</v>
      </c>
      <c r="R395" s="23">
        <v>2786.7851633333335</v>
      </c>
      <c r="S395" s="23">
        <v>3270.1300641666662</v>
      </c>
      <c r="T395" s="23">
        <v>4770.2361558333332</v>
      </c>
      <c r="U395" s="23">
        <v>3507.5073099999995</v>
      </c>
      <c r="V395" s="23">
        <v>3689.9189306459484</v>
      </c>
      <c r="W395" s="23">
        <v>3538.4442754880752</v>
      </c>
      <c r="X395" s="23">
        <v>3241.2850819373607</v>
      </c>
      <c r="Y395" s="23">
        <v>3236.5533470431883</v>
      </c>
      <c r="Z395" s="23">
        <v>3292.7682944677995</v>
      </c>
      <c r="AA395" s="23">
        <v>3355.8912641335455</v>
      </c>
      <c r="AB395" s="23">
        <v>3402.3481458749056</v>
      </c>
      <c r="AC395" s="23">
        <v>3451.9333312902431</v>
      </c>
      <c r="AD395" s="23">
        <v>3503.4597401465412</v>
      </c>
      <c r="AE395" s="23">
        <v>3555.5358463967868</v>
      </c>
      <c r="AF395" s="23">
        <v>3607.2618200508014</v>
      </c>
      <c r="AG395" s="23">
        <v>3660.8423208989552</v>
      </c>
      <c r="AH395" s="28">
        <v>879.03991215976066</v>
      </c>
      <c r="AI395" s="28">
        <v>-328.37847792747198</v>
      </c>
      <c r="AJ395" s="45">
        <v>2.5203883549323791E-2</v>
      </c>
      <c r="AK395" s="45">
        <v>-7.7789191152948245E-3</v>
      </c>
    </row>
    <row r="396" spans="1:37" ht="13.5" thickBot="1">
      <c r="A396" s="107" t="str">
        <f t="shared" si="19"/>
        <v>WMP_World market price in EUR/t</v>
      </c>
      <c r="B396" s="2" t="s">
        <v>88</v>
      </c>
      <c r="C396" s="23">
        <v>1818.2113074186941</v>
      </c>
      <c r="D396" s="23">
        <v>1741.4304300112974</v>
      </c>
      <c r="E396" s="23">
        <v>3040.7696303114549</v>
      </c>
      <c r="F396" s="23">
        <v>2660.8515708330842</v>
      </c>
      <c r="G396" s="23">
        <v>1733.7965849414757</v>
      </c>
      <c r="H396" s="23">
        <v>2609.9815187734994</v>
      </c>
      <c r="I396" s="23">
        <v>2785.718859599001</v>
      </c>
      <c r="J396" s="23">
        <v>2517.2505568293182</v>
      </c>
      <c r="K396" s="23">
        <v>3537.3361870284771</v>
      </c>
      <c r="L396" s="23">
        <v>2836.4823305968025</v>
      </c>
      <c r="M396" s="23">
        <v>2229.4089776375572</v>
      </c>
      <c r="N396" s="23">
        <v>2189.6677058130199</v>
      </c>
      <c r="O396" s="23">
        <v>2739.4561100485212</v>
      </c>
      <c r="P396" s="23">
        <v>2544.7957347654301</v>
      </c>
      <c r="Q396" s="23">
        <v>2798.3593838148217</v>
      </c>
      <c r="R396" s="23">
        <v>2571.9681382665271</v>
      </c>
      <c r="S396" s="23">
        <v>3258.9352165087939</v>
      </c>
      <c r="T396" s="23">
        <v>3687.2714285714287</v>
      </c>
      <c r="U396" s="23">
        <v>2851.6740740740738</v>
      </c>
      <c r="V396" s="23">
        <v>3027.5229357798162</v>
      </c>
      <c r="W396" s="23">
        <v>2985.4402376305907</v>
      </c>
      <c r="X396" s="23">
        <v>2878.8136979057117</v>
      </c>
      <c r="Y396" s="23">
        <v>2881.049885335779</v>
      </c>
      <c r="Z396" s="23">
        <v>2933.603189769673</v>
      </c>
      <c r="AA396" s="23">
        <v>2991.7079351607754</v>
      </c>
      <c r="AB396" s="23">
        <v>3034.2772830425261</v>
      </c>
      <c r="AC396" s="23">
        <v>3079.639301467585</v>
      </c>
      <c r="AD396" s="23">
        <v>3126.6578322052255</v>
      </c>
      <c r="AE396" s="23">
        <v>3174.2751703137596</v>
      </c>
      <c r="AF396" s="23">
        <v>3221.5724242029341</v>
      </c>
      <c r="AG396" s="23">
        <v>3270.8857324538453</v>
      </c>
      <c r="AH396" s="28">
        <v>225.13312132357396</v>
      </c>
      <c r="AI396" s="28">
        <v>82.0629196454056</v>
      </c>
      <c r="AJ396" s="45">
        <v>7.3485505475980517E-3</v>
      </c>
      <c r="AK396" s="45">
        <v>2.3125780689383646E-3</v>
      </c>
    </row>
    <row r="397" spans="1:37" ht="13.5" thickBot="1">
      <c r="A397" s="107" t="str">
        <f t="shared" si="19"/>
        <v>WMP_World market price in USD/t</v>
      </c>
      <c r="B397" s="14" t="s">
        <v>89</v>
      </c>
      <c r="C397" s="33">
        <v>2262.0189999999998</v>
      </c>
      <c r="D397" s="33">
        <v>2186.538</v>
      </c>
      <c r="E397" s="33">
        <v>4167.308</v>
      </c>
      <c r="F397" s="33">
        <v>3913.462</v>
      </c>
      <c r="G397" s="33">
        <v>2418.2689999999998</v>
      </c>
      <c r="H397" s="33">
        <v>3460.096</v>
      </c>
      <c r="I397" s="33">
        <v>3877.596</v>
      </c>
      <c r="J397" s="33">
        <v>3234.1350000000002</v>
      </c>
      <c r="K397" s="33">
        <v>4698</v>
      </c>
      <c r="L397" s="33">
        <v>3768.2689999999998</v>
      </c>
      <c r="M397" s="33">
        <v>2473.558</v>
      </c>
      <c r="N397" s="33">
        <v>2423.75</v>
      </c>
      <c r="O397" s="33">
        <v>3094.712</v>
      </c>
      <c r="P397" s="33">
        <v>3005.288</v>
      </c>
      <c r="Q397" s="33">
        <v>3132.692</v>
      </c>
      <c r="R397" s="33">
        <v>2937.692</v>
      </c>
      <c r="S397" s="33">
        <v>3853.3649999999998</v>
      </c>
      <c r="T397" s="33">
        <v>3871.6350000000002</v>
      </c>
      <c r="U397" s="33">
        <v>3079.808</v>
      </c>
      <c r="V397" s="33">
        <v>3300</v>
      </c>
      <c r="W397" s="33">
        <v>3283.9842613936498</v>
      </c>
      <c r="X397" s="33">
        <v>3166.6950676962829</v>
      </c>
      <c r="Y397" s="33">
        <v>3186.9924326400005</v>
      </c>
      <c r="Z397" s="33">
        <v>3250.8578102302654</v>
      </c>
      <c r="AA397" s="33">
        <v>3319.2890409109277</v>
      </c>
      <c r="AB397" s="33">
        <v>3370.5616224129913</v>
      </c>
      <c r="AC397" s="33">
        <v>3425.012803009859</v>
      </c>
      <c r="AD397" s="33">
        <v>3480.8296989722166</v>
      </c>
      <c r="AE397" s="33">
        <v>3536.935767744345</v>
      </c>
      <c r="AF397" s="33">
        <v>3591.4843847542734</v>
      </c>
      <c r="AG397" s="33">
        <v>3647.6209860065801</v>
      </c>
      <c r="AH397" s="28">
        <v>-482.98700000000053</v>
      </c>
      <c r="AI397" s="28">
        <v>230.47331933991381</v>
      </c>
      <c r="AJ397" s="45">
        <v>-1.3133482670917119E-2</v>
      </c>
      <c r="AK397" s="45">
        <v>5.9511822438937934E-3</v>
      </c>
    </row>
    <row r="398" spans="1:37" ht="13" thickBot="1">
      <c r="A398" s="78"/>
      <c r="B398" s="59"/>
      <c r="C398" s="85"/>
      <c r="D398" s="85"/>
      <c r="E398" s="85"/>
      <c r="F398" s="85"/>
      <c r="G398" s="85"/>
      <c r="H398" s="85"/>
      <c r="I398" s="85"/>
      <c r="J398" s="85"/>
      <c r="K398" s="85"/>
      <c r="L398" s="85"/>
      <c r="M398" s="85"/>
      <c r="N398" s="85"/>
      <c r="O398" s="85"/>
      <c r="P398" s="85"/>
      <c r="Q398" s="85"/>
      <c r="R398" s="85"/>
      <c r="S398" s="85"/>
      <c r="T398" s="85"/>
      <c r="U398" s="85"/>
      <c r="V398" s="85"/>
      <c r="W398" s="85"/>
      <c r="X398" s="85"/>
      <c r="Y398" s="85"/>
      <c r="Z398" s="85"/>
      <c r="AA398" s="85"/>
      <c r="AB398" s="85"/>
      <c r="AC398" s="85"/>
      <c r="AD398" s="85"/>
      <c r="AE398" s="85"/>
      <c r="AF398" s="85"/>
      <c r="AG398" s="85"/>
      <c r="AH398" s="158"/>
      <c r="AI398" s="162"/>
      <c r="AJ398" s="163"/>
      <c r="AK398" s="163"/>
    </row>
    <row r="399" spans="1:37" ht="13" thickBot="1">
      <c r="A399" s="78"/>
      <c r="B399" s="59"/>
      <c r="C399" s="83"/>
      <c r="D399" s="83"/>
      <c r="E399" s="83"/>
      <c r="F399" s="83"/>
      <c r="G399" s="83"/>
      <c r="H399" s="83"/>
      <c r="I399" s="83"/>
      <c r="J399" s="83"/>
      <c r="K399" s="83"/>
      <c r="L399" s="83"/>
      <c r="M399" s="83"/>
      <c r="N399" s="83"/>
      <c r="O399" s="83"/>
      <c r="P399" s="83"/>
      <c r="Q399" s="83"/>
      <c r="R399" s="83"/>
      <c r="S399" s="83"/>
      <c r="T399" s="83"/>
      <c r="U399" s="83"/>
      <c r="V399" s="81"/>
      <c r="W399" s="81"/>
      <c r="X399" s="81"/>
      <c r="Y399" s="81"/>
      <c r="Z399" s="81"/>
      <c r="AA399" s="81"/>
      <c r="AB399" s="81"/>
      <c r="AC399" s="81"/>
      <c r="AD399" s="81"/>
      <c r="AE399" s="81"/>
      <c r="AF399" s="81"/>
      <c r="AG399" s="81"/>
      <c r="AH399" s="57"/>
      <c r="AI399" s="162"/>
      <c r="AJ399" s="163"/>
      <c r="AK399" s="163"/>
    </row>
    <row r="400" spans="1:37" ht="15" customHeight="1" thickBot="1">
      <c r="A400" s="78" t="s">
        <v>191</v>
      </c>
      <c r="B400" s="69" t="s">
        <v>241</v>
      </c>
      <c r="C400" s="75"/>
      <c r="D400" s="75"/>
      <c r="E400" s="75"/>
      <c r="F400" s="75"/>
      <c r="G400" s="75"/>
      <c r="H400" s="75"/>
      <c r="I400" s="75"/>
      <c r="J400" s="75"/>
      <c r="K400" s="75"/>
      <c r="L400" s="75"/>
      <c r="M400" s="75"/>
      <c r="N400" s="75"/>
      <c r="O400" s="75"/>
      <c r="P400" s="75"/>
      <c r="Q400" s="75"/>
      <c r="R400" s="75"/>
      <c r="S400" s="75"/>
      <c r="T400" s="75"/>
      <c r="U400" s="75"/>
      <c r="V400" s="76"/>
      <c r="W400" s="76"/>
      <c r="X400" s="76"/>
      <c r="Y400" s="76"/>
      <c r="Z400" s="76"/>
      <c r="AA400" s="76"/>
      <c r="AB400" s="76"/>
      <c r="AC400" s="76"/>
      <c r="AD400" s="76"/>
      <c r="AE400" s="76"/>
      <c r="AF400" s="76"/>
      <c r="AG400" s="76"/>
      <c r="AH400" s="233" t="s">
        <v>105</v>
      </c>
      <c r="AI400" s="234"/>
      <c r="AJ400" s="235" t="s">
        <v>269</v>
      </c>
      <c r="AK400" s="236"/>
    </row>
    <row r="401" spans="1:41" ht="13" thickBot="1">
      <c r="A401" s="78"/>
      <c r="B401" s="10"/>
      <c r="C401" s="231">
        <v>2005</v>
      </c>
      <c r="D401" s="231">
        <v>2006</v>
      </c>
      <c r="E401" s="231">
        <v>2007</v>
      </c>
      <c r="F401" s="231">
        <v>2008</v>
      </c>
      <c r="G401" s="231">
        <v>2009</v>
      </c>
      <c r="H401" s="231">
        <v>2010</v>
      </c>
      <c r="I401" s="231">
        <v>2011</v>
      </c>
      <c r="J401" s="231">
        <v>2012</v>
      </c>
      <c r="K401" s="231">
        <v>2013</v>
      </c>
      <c r="L401" s="231">
        <v>2014</v>
      </c>
      <c r="M401" s="231">
        <v>2015</v>
      </c>
      <c r="N401" s="231">
        <v>2016</v>
      </c>
      <c r="O401" s="231">
        <v>2017</v>
      </c>
      <c r="P401" s="231">
        <v>2018</v>
      </c>
      <c r="Q401" s="231">
        <v>2019</v>
      </c>
      <c r="R401" s="231">
        <v>2020</v>
      </c>
      <c r="S401" s="231">
        <v>2021</v>
      </c>
      <c r="T401" s="231">
        <v>2022</v>
      </c>
      <c r="U401" s="231">
        <v>2023</v>
      </c>
      <c r="V401" s="231">
        <v>2024</v>
      </c>
      <c r="W401" s="231">
        <v>2025</v>
      </c>
      <c r="X401" s="231">
        <v>2026</v>
      </c>
      <c r="Y401" s="231">
        <v>2027</v>
      </c>
      <c r="Z401" s="231">
        <v>2028</v>
      </c>
      <c r="AA401" s="231">
        <v>2029</v>
      </c>
      <c r="AB401" s="231">
        <v>2030</v>
      </c>
      <c r="AC401" s="231">
        <v>2031</v>
      </c>
      <c r="AD401" s="231">
        <v>2032</v>
      </c>
      <c r="AE401" s="231">
        <v>2033</v>
      </c>
      <c r="AF401" s="231">
        <v>2034</v>
      </c>
      <c r="AG401" s="231">
        <v>2035</v>
      </c>
      <c r="AH401" s="231" t="s">
        <v>266</v>
      </c>
      <c r="AI401" s="231" t="s">
        <v>267</v>
      </c>
      <c r="AJ401" s="231" t="s">
        <v>264</v>
      </c>
      <c r="AK401" s="231" t="s">
        <v>265</v>
      </c>
    </row>
    <row r="402" spans="1:41" ht="13.5" thickBot="1">
      <c r="A402" s="107" t="str">
        <f>CONCATENATE($A$400,"_",B402)</f>
        <v>Whey_Production</v>
      </c>
      <c r="B402" s="1" t="s">
        <v>26</v>
      </c>
      <c r="C402" s="65">
        <v>1531.2250000000006</v>
      </c>
      <c r="D402" s="65">
        <v>1546.415</v>
      </c>
      <c r="E402" s="65">
        <v>1664.9699999999996</v>
      </c>
      <c r="F402" s="65">
        <v>1621.5000000000002</v>
      </c>
      <c r="G402" s="65">
        <v>1503.92</v>
      </c>
      <c r="H402" s="65">
        <v>1708.2768723221939</v>
      </c>
      <c r="I402" s="65">
        <v>1683.4710668380462</v>
      </c>
      <c r="J402" s="65">
        <v>1801.2053170522709</v>
      </c>
      <c r="K402" s="65">
        <v>1855.9040916880892</v>
      </c>
      <c r="L402" s="65">
        <v>1785.4038192145645</v>
      </c>
      <c r="M402" s="65">
        <v>1828.441204355815</v>
      </c>
      <c r="N402" s="65">
        <v>1815.5120704222263</v>
      </c>
      <c r="O402" s="65">
        <v>1909.254149195923</v>
      </c>
      <c r="P402" s="65">
        <v>1992.8668035455785</v>
      </c>
      <c r="Q402" s="65">
        <v>2099.2970460230135</v>
      </c>
      <c r="R402" s="65">
        <v>2118.7088826146869</v>
      </c>
      <c r="S402" s="65">
        <v>2177.4276723670341</v>
      </c>
      <c r="T402" s="65">
        <v>2203.1597956856972</v>
      </c>
      <c r="U402" s="65">
        <v>2230.084051378612</v>
      </c>
      <c r="V402" s="65">
        <v>2252.8827028979185</v>
      </c>
      <c r="W402" s="65">
        <v>2249.5818556126605</v>
      </c>
      <c r="X402" s="65">
        <v>2256.2188123959822</v>
      </c>
      <c r="Y402" s="65">
        <v>2263.7602369355491</v>
      </c>
      <c r="Z402" s="65">
        <v>2269.547921843212</v>
      </c>
      <c r="AA402" s="65">
        <v>2274.7245790689631</v>
      </c>
      <c r="AB402" s="65">
        <v>2279.6697180038746</v>
      </c>
      <c r="AC402" s="65">
        <v>2284.4044502517977</v>
      </c>
      <c r="AD402" s="65">
        <v>2288.7306688986123</v>
      </c>
      <c r="AE402" s="65">
        <v>2293.0258786945628</v>
      </c>
      <c r="AF402" s="65">
        <v>2297.3893582912506</v>
      </c>
      <c r="AG402" s="65">
        <v>2301.7055786042438</v>
      </c>
      <c r="AH402" s="200">
        <v>414.53777400243462</v>
      </c>
      <c r="AI402" s="200">
        <v>72.996728616834389</v>
      </c>
      <c r="AJ402" s="157">
        <v>2.0792592563416434E-2</v>
      </c>
      <c r="AK402" s="157">
        <v>2.9341122220223337E-3</v>
      </c>
    </row>
    <row r="403" spans="1:41" ht="13.5" thickBot="1">
      <c r="A403" s="107" t="str">
        <f t="shared" ref="A403:A408" si="20">CONCATENATE($A$400,"_",B403)</f>
        <v>Whey_Imports</v>
      </c>
      <c r="B403" s="115" t="s">
        <v>4</v>
      </c>
      <c r="C403" s="147">
        <v>72.52555799999999</v>
      </c>
      <c r="D403" s="147">
        <v>59.866928000000016</v>
      </c>
      <c r="E403" s="147">
        <v>48.689</v>
      </c>
      <c r="F403" s="147">
        <v>61.971799999999995</v>
      </c>
      <c r="G403" s="147">
        <v>55.491504000000006</v>
      </c>
      <c r="H403" s="147">
        <v>45.820488999999995</v>
      </c>
      <c r="I403" s="147">
        <v>57.481431000000001</v>
      </c>
      <c r="J403" s="147">
        <v>50.069779999999994</v>
      </c>
      <c r="K403" s="147">
        <v>59.268647999999992</v>
      </c>
      <c r="L403" s="147">
        <v>80.906781999999993</v>
      </c>
      <c r="M403" s="147">
        <v>56.532226000000009</v>
      </c>
      <c r="N403" s="147">
        <v>62.120421000000007</v>
      </c>
      <c r="O403" s="147">
        <v>70.452188000000007</v>
      </c>
      <c r="P403" s="147">
        <v>65.164687999999984</v>
      </c>
      <c r="Q403" s="147">
        <v>68.891469999999998</v>
      </c>
      <c r="R403" s="147">
        <v>51.914928999999994</v>
      </c>
      <c r="S403" s="147">
        <v>41.912981000000002</v>
      </c>
      <c r="T403" s="147">
        <v>47.263106999999991</v>
      </c>
      <c r="U403" s="147">
        <v>44.169174999999996</v>
      </c>
      <c r="V403" s="147">
        <v>44.169174999999996</v>
      </c>
      <c r="W403" s="147">
        <v>44.322643071497581</v>
      </c>
      <c r="X403" s="147">
        <v>50.862449338101158</v>
      </c>
      <c r="Y403" s="147">
        <v>51.062718552093919</v>
      </c>
      <c r="Z403" s="147">
        <v>51.215490704944926</v>
      </c>
      <c r="AA403" s="147">
        <v>51.352881211306034</v>
      </c>
      <c r="AB403" s="147">
        <v>51.521485567174118</v>
      </c>
      <c r="AC403" s="147">
        <v>51.611651602655172</v>
      </c>
      <c r="AD403" s="147">
        <v>51.689984750883355</v>
      </c>
      <c r="AE403" s="147">
        <v>51.914830305419471</v>
      </c>
      <c r="AF403" s="147">
        <v>51.964018907362941</v>
      </c>
      <c r="AG403" s="147">
        <v>51.978796590493694</v>
      </c>
      <c r="AH403" s="141">
        <v>-18.214584333333335</v>
      </c>
      <c r="AI403" s="141">
        <v>6.7783109238270356</v>
      </c>
      <c r="AJ403" s="152">
        <v>-3.3292556731732648E-2</v>
      </c>
      <c r="AK403" s="152">
        <v>1.2783569704148956E-2</v>
      </c>
    </row>
    <row r="404" spans="1:41" ht="13.5" thickBot="1">
      <c r="A404" s="107" t="str">
        <f t="shared" si="20"/>
        <v>Whey_Exports</v>
      </c>
      <c r="B404" s="115" t="s">
        <v>5</v>
      </c>
      <c r="C404" s="147">
        <v>348.06385000000006</v>
      </c>
      <c r="D404" s="147">
        <v>361.98595199999994</v>
      </c>
      <c r="E404" s="147">
        <v>381.56747999999999</v>
      </c>
      <c r="F404" s="147">
        <v>365.80990000000008</v>
      </c>
      <c r="G404" s="147">
        <v>422.11610999999999</v>
      </c>
      <c r="H404" s="147">
        <v>419.39305700000011</v>
      </c>
      <c r="I404" s="147">
        <v>476.96101299999998</v>
      </c>
      <c r="J404" s="147">
        <v>509.62796700000007</v>
      </c>
      <c r="K404" s="147">
        <v>538.25049999999999</v>
      </c>
      <c r="L404" s="147">
        <v>524.69593900000007</v>
      </c>
      <c r="M404" s="147">
        <v>571.19480499999997</v>
      </c>
      <c r="N404" s="147">
        <v>594.08840899999996</v>
      </c>
      <c r="O404" s="147">
        <v>603.14781800000014</v>
      </c>
      <c r="P404" s="147">
        <v>635.27586200000007</v>
      </c>
      <c r="Q404" s="147">
        <v>638.08849100000009</v>
      </c>
      <c r="R404" s="147">
        <v>692.24366500000008</v>
      </c>
      <c r="S404" s="147">
        <v>714.92075299999988</v>
      </c>
      <c r="T404" s="147">
        <v>661.28929800000003</v>
      </c>
      <c r="U404" s="147">
        <v>689.48784899999998</v>
      </c>
      <c r="V404" s="147">
        <v>710.17248446999997</v>
      </c>
      <c r="W404" s="147">
        <v>686.89624745665458</v>
      </c>
      <c r="X404" s="147">
        <v>687.82878950598911</v>
      </c>
      <c r="Y404" s="147">
        <v>689.51351218462617</v>
      </c>
      <c r="Z404" s="147">
        <v>691.16330541892114</v>
      </c>
      <c r="AA404" s="147">
        <v>692.83890823486547</v>
      </c>
      <c r="AB404" s="147">
        <v>694.45553825200977</v>
      </c>
      <c r="AC404" s="147">
        <v>695.74274348634378</v>
      </c>
      <c r="AD404" s="147">
        <v>697.11258082839902</v>
      </c>
      <c r="AE404" s="147">
        <v>698.82527136159536</v>
      </c>
      <c r="AF404" s="147">
        <v>700.24752600308966</v>
      </c>
      <c r="AG404" s="147">
        <v>701.6649210516299</v>
      </c>
      <c r="AH404" s="141">
        <v>162.79174182333327</v>
      </c>
      <c r="AI404" s="141">
        <v>14.68171056162987</v>
      </c>
      <c r="AJ404" s="152">
        <v>2.7414326857550578E-2</v>
      </c>
      <c r="AK404" s="152">
        <v>1.9242231812530708E-3</v>
      </c>
    </row>
    <row r="405" spans="1:41" ht="13.5" thickBot="1">
      <c r="A405" s="107" t="str">
        <f t="shared" si="20"/>
        <v>Whey_Domestic use</v>
      </c>
      <c r="B405" s="1" t="s">
        <v>130</v>
      </c>
      <c r="C405" s="65">
        <v>1255.6867080000006</v>
      </c>
      <c r="D405" s="65">
        <v>1244.2959759999999</v>
      </c>
      <c r="E405" s="65">
        <v>1332.0915199999997</v>
      </c>
      <c r="F405" s="65">
        <v>1317.6619000000001</v>
      </c>
      <c r="G405" s="65">
        <v>1137.2953940000002</v>
      </c>
      <c r="H405" s="65">
        <v>1334.7043043221938</v>
      </c>
      <c r="I405" s="65">
        <v>1263.9914848380463</v>
      </c>
      <c r="J405" s="65">
        <v>1341.6471300522708</v>
      </c>
      <c r="K405" s="65">
        <v>1376.9222396880891</v>
      </c>
      <c r="L405" s="65">
        <v>1341.6146622145643</v>
      </c>
      <c r="M405" s="65">
        <v>1313.7786253558152</v>
      </c>
      <c r="N405" s="65">
        <v>1283.5440824222264</v>
      </c>
      <c r="O405" s="65">
        <v>1376.5585191959228</v>
      </c>
      <c r="P405" s="65">
        <v>1422.7556295455784</v>
      </c>
      <c r="Q405" s="65">
        <v>1530.1000250230136</v>
      </c>
      <c r="R405" s="65">
        <v>1478.380146614687</v>
      </c>
      <c r="S405" s="65">
        <v>1504.4199003670342</v>
      </c>
      <c r="T405" s="65">
        <v>1589.1336046856973</v>
      </c>
      <c r="U405" s="65">
        <v>1584.7653773786119</v>
      </c>
      <c r="V405" s="65">
        <v>1586.8793934279186</v>
      </c>
      <c r="W405" s="65">
        <v>1607.0082512275035</v>
      </c>
      <c r="X405" s="65">
        <v>1619.2524722280943</v>
      </c>
      <c r="Y405" s="65">
        <v>1625.3094433030169</v>
      </c>
      <c r="Z405" s="65">
        <v>1629.6001071292358</v>
      </c>
      <c r="AA405" s="65">
        <v>1633.2385520454036</v>
      </c>
      <c r="AB405" s="65">
        <v>1636.7356653190391</v>
      </c>
      <c r="AC405" s="65">
        <v>1640.2733583681088</v>
      </c>
      <c r="AD405" s="65">
        <v>1643.3080728210966</v>
      </c>
      <c r="AE405" s="65">
        <v>1646.115437638387</v>
      </c>
      <c r="AF405" s="65">
        <v>1649.1058511955239</v>
      </c>
      <c r="AG405" s="65">
        <v>1652.0194541431079</v>
      </c>
      <c r="AH405" s="200">
        <v>233.53144784576762</v>
      </c>
      <c r="AI405" s="200">
        <v>65.093328979032094</v>
      </c>
      <c r="AJ405" s="157">
        <v>1.6045658737067044E-2</v>
      </c>
      <c r="AK405" s="157">
        <v>3.6611913632429438E-3</v>
      </c>
    </row>
    <row r="406" spans="1:41" ht="13.5" thickBot="1">
      <c r="A406" s="107" t="str">
        <f t="shared" si="20"/>
        <v>Whey_EU market price in EUR/t (EU-14)</v>
      </c>
      <c r="B406" s="2" t="s">
        <v>143</v>
      </c>
      <c r="C406" s="23">
        <v>548.82074583333326</v>
      </c>
      <c r="D406" s="23">
        <v>726.6338783333332</v>
      </c>
      <c r="E406" s="23">
        <v>997.21678250000002</v>
      </c>
      <c r="F406" s="23">
        <v>430.18818749999997</v>
      </c>
      <c r="G406" s="23">
        <v>472.09196750000001</v>
      </c>
      <c r="H406" s="23">
        <v>719.68190000000004</v>
      </c>
      <c r="I406" s="23">
        <v>898.48835166666652</v>
      </c>
      <c r="J406" s="23">
        <v>965.80291416666671</v>
      </c>
      <c r="K406" s="23">
        <v>1016.5215999999999</v>
      </c>
      <c r="L406" s="23">
        <v>962.98345583333332</v>
      </c>
      <c r="M406" s="23">
        <v>753.06637166666678</v>
      </c>
      <c r="N406" s="23">
        <v>705.99703416666671</v>
      </c>
      <c r="O406" s="23">
        <v>866.51808166666672</v>
      </c>
      <c r="P406" s="23">
        <v>717.20795666666663</v>
      </c>
      <c r="Q406" s="23">
        <v>755.8051783333334</v>
      </c>
      <c r="R406" s="23">
        <v>748.77829250000002</v>
      </c>
      <c r="S406" s="23">
        <v>970.83566250000001</v>
      </c>
      <c r="T406" s="23">
        <v>1186.9796716666667</v>
      </c>
      <c r="U406" s="23">
        <v>711.38745068178525</v>
      </c>
      <c r="V406" s="23">
        <v>774.99628832268206</v>
      </c>
      <c r="W406" s="23">
        <v>765.99429695331264</v>
      </c>
      <c r="X406" s="23">
        <v>769.52546591988403</v>
      </c>
      <c r="Y406" s="23">
        <v>772.21838526824627</v>
      </c>
      <c r="Z406" s="23">
        <v>776.21757819418224</v>
      </c>
      <c r="AA406" s="23">
        <v>780.35888490884304</v>
      </c>
      <c r="AB406" s="23">
        <v>784.46885158152884</v>
      </c>
      <c r="AC406" s="23">
        <v>788.43908761164869</v>
      </c>
      <c r="AD406" s="23">
        <v>792.79318487841772</v>
      </c>
      <c r="AE406" s="23">
        <v>797.51847410947687</v>
      </c>
      <c r="AF406" s="23">
        <v>801.9383015010377</v>
      </c>
      <c r="AG406" s="23">
        <v>806.38918718517652</v>
      </c>
      <c r="AH406" s="28">
        <v>-90.648186442955193</v>
      </c>
      <c r="AI406" s="28">
        <v>-84.7319497052016</v>
      </c>
      <c r="AJ406" s="45">
        <v>-9.6408265118350309E-3</v>
      </c>
      <c r="AK406" s="45">
        <v>-9.0419539692860873E-3</v>
      </c>
    </row>
    <row r="407" spans="1:41" ht="13.5" thickBot="1">
      <c r="A407" s="107" t="str">
        <f t="shared" si="20"/>
        <v>Whey_World market price in EUR/t</v>
      </c>
      <c r="B407" s="2" t="s">
        <v>88</v>
      </c>
      <c r="C407" s="23">
        <v>561.65538444142715</v>
      </c>
      <c r="D407" s="23">
        <v>753.93109797942884</v>
      </c>
      <c r="E407" s="23">
        <v>1094.648697249208</v>
      </c>
      <c r="F407" s="23">
        <v>480.45716293032518</v>
      </c>
      <c r="G407" s="23">
        <v>514.83083574450154</v>
      </c>
      <c r="H407" s="23">
        <v>731.75213388186239</v>
      </c>
      <c r="I407" s="23">
        <v>928.41202848637806</v>
      </c>
      <c r="J407" s="23">
        <v>987.51649018275282</v>
      </c>
      <c r="K407" s="23">
        <v>1034.9230713219756</v>
      </c>
      <c r="L407" s="23">
        <v>987.59369644451772</v>
      </c>
      <c r="M407" s="23">
        <v>790.80108678070349</v>
      </c>
      <c r="N407" s="23">
        <v>681.04063593865783</v>
      </c>
      <c r="O407" s="23">
        <v>901.80311192509384</v>
      </c>
      <c r="P407" s="23">
        <v>792.22103144345465</v>
      </c>
      <c r="Q407" s="23">
        <v>820.2678951573447</v>
      </c>
      <c r="R407" s="23">
        <v>764.38449852922804</v>
      </c>
      <c r="S407" s="23">
        <v>1036.8420162381592</v>
      </c>
      <c r="T407" s="23">
        <v>1266.9409523809522</v>
      </c>
      <c r="U407" s="23">
        <v>785.70185185185176</v>
      </c>
      <c r="V407" s="23">
        <v>764.1133542053833</v>
      </c>
      <c r="W407" s="23">
        <v>735.41469696305671</v>
      </c>
      <c r="X407" s="23">
        <v>725.21330599975693</v>
      </c>
      <c r="Y407" s="23">
        <v>730.79224984743814</v>
      </c>
      <c r="Z407" s="23">
        <v>744.41885963826155</v>
      </c>
      <c r="AA407" s="23">
        <v>759.78450569267454</v>
      </c>
      <c r="AB407" s="23">
        <v>773.87977112997737</v>
      </c>
      <c r="AC407" s="23">
        <v>787.45809781406535</v>
      </c>
      <c r="AD407" s="23">
        <v>800.72102438307968</v>
      </c>
      <c r="AE407" s="23">
        <v>815.52208559761186</v>
      </c>
      <c r="AF407" s="23">
        <v>829.71034097978645</v>
      </c>
      <c r="AG407" s="23">
        <v>844.52483023331467</v>
      </c>
      <c r="AH407" s="28">
        <v>-64.425699837019579</v>
      </c>
      <c r="AI407" s="28">
        <v>-94.39388924608113</v>
      </c>
      <c r="AJ407" s="45">
        <v>-6.6145472769221668E-3</v>
      </c>
      <c r="AK407" s="45">
        <v>-9.5860108669388877E-3</v>
      </c>
    </row>
    <row r="408" spans="1:41" ht="13.5" thickBot="1">
      <c r="A408" s="107" t="str">
        <f t="shared" si="20"/>
        <v>Whey_World market price in USD/t</v>
      </c>
      <c r="B408" s="14" t="s">
        <v>89</v>
      </c>
      <c r="C408" s="33">
        <v>698.75</v>
      </c>
      <c r="D408" s="33">
        <v>946.63499999999999</v>
      </c>
      <c r="E408" s="33">
        <v>1500.192</v>
      </c>
      <c r="F408" s="33">
        <v>706.63499999999999</v>
      </c>
      <c r="G408" s="33">
        <v>718.077</v>
      </c>
      <c r="H408" s="33">
        <v>970.096</v>
      </c>
      <c r="I408" s="33">
        <v>1292.308</v>
      </c>
      <c r="J408" s="33">
        <v>1268.75</v>
      </c>
      <c r="K408" s="33">
        <v>1374.5</v>
      </c>
      <c r="L408" s="33">
        <v>1312.019</v>
      </c>
      <c r="M408" s="33">
        <v>877.404</v>
      </c>
      <c r="N408" s="33">
        <v>753.846</v>
      </c>
      <c r="O408" s="33">
        <v>1018.75</v>
      </c>
      <c r="P408" s="33">
        <v>935.577</v>
      </c>
      <c r="Q408" s="33">
        <v>918.26900000000001</v>
      </c>
      <c r="R408" s="33">
        <v>873.077</v>
      </c>
      <c r="S408" s="33">
        <v>1225.962</v>
      </c>
      <c r="T408" s="33">
        <v>1330.288</v>
      </c>
      <c r="U408" s="33">
        <v>848.55799999999999</v>
      </c>
      <c r="V408" s="33">
        <v>832.8835560838678</v>
      </c>
      <c r="W408" s="33">
        <v>808.95616665936245</v>
      </c>
      <c r="X408" s="33">
        <v>797.73463659973277</v>
      </c>
      <c r="Y408" s="33">
        <v>808.3960579614552</v>
      </c>
      <c r="Z408" s="33">
        <v>824.92406347831684</v>
      </c>
      <c r="AA408" s="33">
        <v>842.97813752467493</v>
      </c>
      <c r="AB408" s="33">
        <v>859.64768991611436</v>
      </c>
      <c r="AC408" s="33">
        <v>875.7694661065334</v>
      </c>
      <c r="AD408" s="33">
        <v>891.42262180262037</v>
      </c>
      <c r="AE408" s="33">
        <v>908.69539632587907</v>
      </c>
      <c r="AF408" s="33">
        <v>924.98051917467512</v>
      </c>
      <c r="AG408" s="33">
        <v>941.79581493715511</v>
      </c>
      <c r="AH408" s="28">
        <v>-314.51314797204407</v>
      </c>
      <c r="AI408" s="28">
        <v>-62.114037090800821</v>
      </c>
      <c r="AJ408" s="45">
        <v>-2.6885386404402568E-2</v>
      </c>
      <c r="AK408" s="45">
        <v>-5.7894501038996404E-3</v>
      </c>
    </row>
    <row r="409" spans="1:41" ht="13" thickBot="1">
      <c r="A409" s="78"/>
      <c r="B409" s="59"/>
      <c r="C409" s="88"/>
      <c r="D409" s="88"/>
      <c r="E409" s="88"/>
      <c r="F409" s="88"/>
      <c r="G409" s="88"/>
      <c r="H409" s="88"/>
      <c r="I409" s="88"/>
      <c r="J409" s="88"/>
      <c r="K409" s="88"/>
      <c r="L409" s="88"/>
      <c r="M409" s="88"/>
      <c r="N409" s="88"/>
      <c r="O409" s="88"/>
      <c r="P409" s="88"/>
      <c r="Q409" s="88"/>
      <c r="R409" s="88"/>
      <c r="S409" s="88"/>
      <c r="T409" s="88"/>
      <c r="U409" s="88"/>
      <c r="V409" s="88"/>
      <c r="W409" s="88"/>
      <c r="X409" s="88"/>
      <c r="Y409" s="88"/>
      <c r="Z409" s="88"/>
      <c r="AA409" s="88"/>
      <c r="AB409" s="88"/>
      <c r="AC409" s="88"/>
      <c r="AD409" s="88"/>
      <c r="AE409" s="88"/>
      <c r="AF409" s="88"/>
      <c r="AG409" s="88"/>
      <c r="AH409" s="158"/>
      <c r="AI409" s="162"/>
      <c r="AJ409" s="163"/>
      <c r="AK409" s="163"/>
    </row>
    <row r="410" spans="1:41" ht="13" thickBot="1">
      <c r="A410" s="78"/>
      <c r="B410" s="59"/>
      <c r="C410" s="59"/>
      <c r="D410" s="59"/>
      <c r="E410" s="59"/>
      <c r="F410" s="59"/>
      <c r="G410" s="59"/>
      <c r="H410" s="59"/>
      <c r="I410" s="59"/>
      <c r="J410" s="59"/>
      <c r="K410" s="59"/>
      <c r="L410" s="59"/>
      <c r="M410" s="59"/>
      <c r="N410" s="59"/>
      <c r="O410" s="59"/>
      <c r="P410" s="59"/>
      <c r="Q410" s="59"/>
      <c r="R410" s="59"/>
      <c r="S410" s="59"/>
      <c r="T410" s="59"/>
      <c r="U410" s="59"/>
      <c r="V410" s="64"/>
      <c r="W410" s="64"/>
      <c r="X410" s="64"/>
      <c r="Y410" s="64"/>
      <c r="Z410" s="64"/>
      <c r="AA410" s="64"/>
      <c r="AB410" s="64"/>
      <c r="AC410" s="64"/>
      <c r="AD410" s="64"/>
      <c r="AE410" s="64"/>
      <c r="AF410" s="64"/>
      <c r="AG410" s="64"/>
      <c r="AH410" s="57"/>
      <c r="AI410" s="162"/>
      <c r="AJ410" s="163"/>
      <c r="AK410" s="163"/>
    </row>
    <row r="411" spans="1:41" ht="15" customHeight="1" thickBot="1">
      <c r="A411" s="78" t="s">
        <v>192</v>
      </c>
      <c r="B411" s="69" t="s">
        <v>242</v>
      </c>
      <c r="C411" s="75"/>
      <c r="D411" s="75"/>
      <c r="E411" s="75"/>
      <c r="F411" s="75"/>
      <c r="G411" s="75"/>
      <c r="H411" s="75"/>
      <c r="I411" s="75"/>
      <c r="J411" s="75"/>
      <c r="K411" s="75"/>
      <c r="L411" s="75"/>
      <c r="M411" s="75"/>
      <c r="N411" s="75"/>
      <c r="O411" s="75"/>
      <c r="P411" s="75"/>
      <c r="Q411" s="75"/>
      <c r="R411" s="75"/>
      <c r="S411" s="75"/>
      <c r="T411" s="75"/>
      <c r="U411" s="75"/>
      <c r="V411" s="76"/>
      <c r="W411" s="76"/>
      <c r="X411" s="76"/>
      <c r="Y411" s="76"/>
      <c r="Z411" s="76"/>
      <c r="AA411" s="76"/>
      <c r="AB411" s="76"/>
      <c r="AC411" s="76"/>
      <c r="AD411" s="76"/>
      <c r="AE411" s="76"/>
      <c r="AF411" s="76"/>
      <c r="AG411" s="76"/>
      <c r="AH411" s="233" t="s">
        <v>105</v>
      </c>
      <c r="AI411" s="234"/>
      <c r="AJ411" s="235" t="s">
        <v>269</v>
      </c>
      <c r="AK411" s="236"/>
    </row>
    <row r="412" spans="1:41" ht="13" thickBot="1">
      <c r="A412" s="78"/>
      <c r="B412" s="10"/>
      <c r="C412" s="231">
        <v>2005</v>
      </c>
      <c r="D412" s="231">
        <v>2006</v>
      </c>
      <c r="E412" s="231">
        <v>2007</v>
      </c>
      <c r="F412" s="231">
        <v>2008</v>
      </c>
      <c r="G412" s="231">
        <v>2009</v>
      </c>
      <c r="H412" s="231">
        <v>2010</v>
      </c>
      <c r="I412" s="231">
        <v>2011</v>
      </c>
      <c r="J412" s="231">
        <v>2012</v>
      </c>
      <c r="K412" s="231">
        <v>2013</v>
      </c>
      <c r="L412" s="231">
        <v>2014</v>
      </c>
      <c r="M412" s="231">
        <v>2015</v>
      </c>
      <c r="N412" s="231">
        <v>2016</v>
      </c>
      <c r="O412" s="231">
        <v>2017</v>
      </c>
      <c r="P412" s="231">
        <v>2018</v>
      </c>
      <c r="Q412" s="231">
        <v>2019</v>
      </c>
      <c r="R412" s="231">
        <v>2020</v>
      </c>
      <c r="S412" s="231">
        <v>2021</v>
      </c>
      <c r="T412" s="231">
        <v>2022</v>
      </c>
      <c r="U412" s="231">
        <v>2023</v>
      </c>
      <c r="V412" s="231">
        <v>2024</v>
      </c>
      <c r="W412" s="231">
        <v>2025</v>
      </c>
      <c r="X412" s="231">
        <v>2026</v>
      </c>
      <c r="Y412" s="231">
        <v>2027</v>
      </c>
      <c r="Z412" s="231">
        <v>2028</v>
      </c>
      <c r="AA412" s="231">
        <v>2029</v>
      </c>
      <c r="AB412" s="231">
        <v>2030</v>
      </c>
      <c r="AC412" s="231">
        <v>2031</v>
      </c>
      <c r="AD412" s="231">
        <v>2032</v>
      </c>
      <c r="AE412" s="231">
        <v>2033</v>
      </c>
      <c r="AF412" s="231">
        <v>2034</v>
      </c>
      <c r="AG412" s="231">
        <v>2035</v>
      </c>
      <c r="AH412" s="231" t="s">
        <v>266</v>
      </c>
      <c r="AI412" s="231" t="s">
        <v>267</v>
      </c>
      <c r="AJ412" s="231" t="s">
        <v>264</v>
      </c>
      <c r="AK412" s="231" t="s">
        <v>265</v>
      </c>
    </row>
    <row r="413" spans="1:41" ht="13" thickBot="1">
      <c r="A413" s="78"/>
      <c r="B413" s="18" t="s">
        <v>98</v>
      </c>
      <c r="C413" s="34">
        <v>33.321420000000003</v>
      </c>
      <c r="D413" s="34">
        <v>32.78434</v>
      </c>
      <c r="E413" s="34">
        <v>33.118600000000001</v>
      </c>
      <c r="F413" s="34">
        <v>33.241860000000003</v>
      </c>
      <c r="G413" s="34">
        <v>32.751679999999993</v>
      </c>
      <c r="H413" s="34">
        <v>32.140569999999997</v>
      </c>
      <c r="I413" s="34">
        <v>31.756619999999998</v>
      </c>
      <c r="J413" s="34">
        <v>31.641334000000001</v>
      </c>
      <c r="K413" s="34">
        <v>31.804107000000002</v>
      </c>
      <c r="L413" s="34">
        <v>31.91883</v>
      </c>
      <c r="M413" s="34">
        <v>32.166203999999993</v>
      </c>
      <c r="N413" s="34">
        <v>32.149423999999996</v>
      </c>
      <c r="O413" s="34">
        <v>31.875009999999996</v>
      </c>
      <c r="P413" s="34">
        <v>31.448831999999996</v>
      </c>
      <c r="Q413" s="34">
        <v>31.226927</v>
      </c>
      <c r="R413" s="34">
        <v>30.953191999999994</v>
      </c>
      <c r="S413" s="34">
        <v>30.488438000000002</v>
      </c>
      <c r="T413" s="34">
        <v>30.229357999999991</v>
      </c>
      <c r="U413" s="34">
        <v>29.765096000000003</v>
      </c>
      <c r="V413" s="34">
        <v>29.462533938499398</v>
      </c>
      <c r="W413" s="34">
        <v>29.138724193997593</v>
      </c>
      <c r="X413" s="34">
        <v>28.9538813502298</v>
      </c>
      <c r="Y413" s="34">
        <v>28.766100565605981</v>
      </c>
      <c r="Z413" s="34">
        <v>28.558885155375759</v>
      </c>
      <c r="AA413" s="34">
        <v>28.340326260963213</v>
      </c>
      <c r="AB413" s="34">
        <v>28.112911223991599</v>
      </c>
      <c r="AC413" s="34">
        <v>27.880712749436956</v>
      </c>
      <c r="AD413" s="34">
        <v>27.646506607113707</v>
      </c>
      <c r="AE413" s="34">
        <v>27.407323371018492</v>
      </c>
      <c r="AF413" s="34">
        <v>27.168483664338844</v>
      </c>
      <c r="AG413" s="34">
        <v>26.930952738305947</v>
      </c>
      <c r="AH413" s="200">
        <v>-1.9690943538335333</v>
      </c>
      <c r="AI413" s="200">
        <v>-2.8880432411938521</v>
      </c>
      <c r="AJ413" s="157">
        <v>-6.3742042575786681E-3</v>
      </c>
      <c r="AK413" s="157">
        <v>-9.2181008358859229E-3</v>
      </c>
    </row>
    <row r="414" spans="1:41" s="99" customFormat="1" ht="13.5" thickBot="1">
      <c r="A414" s="97"/>
      <c r="B414" s="19" t="s">
        <v>96</v>
      </c>
      <c r="C414" s="35">
        <v>22.93005847464849</v>
      </c>
      <c r="D414" s="35">
        <v>22.372956399659138</v>
      </c>
      <c r="E414" s="35">
        <v>22.269620000000003</v>
      </c>
      <c r="F414" s="35">
        <v>22.456900000000001</v>
      </c>
      <c r="G414" s="35">
        <v>21.960659999999997</v>
      </c>
      <c r="H414" s="35">
        <v>21.420959999999997</v>
      </c>
      <c r="I414" s="35">
        <v>21.20823</v>
      </c>
      <c r="J414" s="35">
        <v>21.209884000000002</v>
      </c>
      <c r="K414" s="35">
        <v>21.391727000000003</v>
      </c>
      <c r="L414" s="35">
        <v>21.352640000000001</v>
      </c>
      <c r="M414" s="35">
        <v>21.372303999999996</v>
      </c>
      <c r="N414" s="35">
        <v>21.343094000000001</v>
      </c>
      <c r="O414" s="35">
        <v>21.108039999999999</v>
      </c>
      <c r="P414" s="35">
        <v>20.730311999999998</v>
      </c>
      <c r="Q414" s="35">
        <v>20.478766999999998</v>
      </c>
      <c r="R414" s="35">
        <v>20.235011999999998</v>
      </c>
      <c r="S414" s="35">
        <v>19.923558000000003</v>
      </c>
      <c r="T414" s="35">
        <v>19.784567999999993</v>
      </c>
      <c r="U414" s="35">
        <v>19.446556000000005</v>
      </c>
      <c r="V414" s="35">
        <v>19.381320358499398</v>
      </c>
      <c r="W414" s="35">
        <v>19.277181018193886</v>
      </c>
      <c r="X414" s="35">
        <v>19.110501908836078</v>
      </c>
      <c r="Y414" s="35">
        <v>18.933012742567009</v>
      </c>
      <c r="Z414" s="35">
        <v>18.747343735367458</v>
      </c>
      <c r="AA414" s="35">
        <v>18.55845938417545</v>
      </c>
      <c r="AB414" s="35">
        <v>18.36828583610863</v>
      </c>
      <c r="AC414" s="35">
        <v>18.178487037108052</v>
      </c>
      <c r="AD414" s="35">
        <v>17.989866496792835</v>
      </c>
      <c r="AE414" s="35">
        <v>17.798258162363268</v>
      </c>
      <c r="AF414" s="35">
        <v>17.608422507161066</v>
      </c>
      <c r="AG414" s="35">
        <v>17.420202528604165</v>
      </c>
      <c r="AH414" s="28">
        <v>-1.7806022138335393</v>
      </c>
      <c r="AI414" s="28">
        <v>-2.117278924228966</v>
      </c>
      <c r="AJ414" s="45">
        <v>-8.6841693167998817E-3</v>
      </c>
      <c r="AK414" s="45">
        <v>-1.037347044087622E-2</v>
      </c>
      <c r="AL414" s="97"/>
      <c r="AM414" s="97"/>
      <c r="AN414" s="97"/>
      <c r="AO414" s="97"/>
    </row>
    <row r="415" spans="1:41" s="99" customFormat="1" ht="13.5" thickBot="1">
      <c r="A415" s="97"/>
      <c r="B415" s="19" t="s">
        <v>97</v>
      </c>
      <c r="C415" s="35">
        <v>10.391361525351515</v>
      </c>
      <c r="D415" s="35">
        <v>10.411383600340862</v>
      </c>
      <c r="E415" s="35">
        <v>10.848980000000001</v>
      </c>
      <c r="F415" s="35">
        <v>10.78496</v>
      </c>
      <c r="G415" s="35">
        <v>10.79102</v>
      </c>
      <c r="H415" s="35">
        <v>10.719609999999999</v>
      </c>
      <c r="I415" s="35">
        <v>10.548389999999999</v>
      </c>
      <c r="J415" s="35">
        <v>10.431449999999998</v>
      </c>
      <c r="K415" s="35">
        <v>10.412379999999997</v>
      </c>
      <c r="L415" s="35">
        <v>10.566189999999999</v>
      </c>
      <c r="M415" s="35">
        <v>10.793899999999997</v>
      </c>
      <c r="N415" s="35">
        <v>10.806329999999999</v>
      </c>
      <c r="O415" s="35">
        <v>10.766969999999997</v>
      </c>
      <c r="P415" s="35">
        <v>10.71852</v>
      </c>
      <c r="Q415" s="35">
        <v>10.748160000000002</v>
      </c>
      <c r="R415" s="35">
        <v>10.718179999999998</v>
      </c>
      <c r="S415" s="35">
        <v>10.56488</v>
      </c>
      <c r="T415" s="35">
        <v>10.444789999999999</v>
      </c>
      <c r="U415" s="35">
        <v>10.318539999999999</v>
      </c>
      <c r="V415" s="35">
        <v>10.08121358</v>
      </c>
      <c r="W415" s="35">
        <v>9.8615431758037069</v>
      </c>
      <c r="X415" s="35">
        <v>9.8433794413937203</v>
      </c>
      <c r="Y415" s="35">
        <v>9.8330878230389711</v>
      </c>
      <c r="Z415" s="35">
        <v>9.8115414200083002</v>
      </c>
      <c r="AA415" s="35">
        <v>9.7818668767877632</v>
      </c>
      <c r="AB415" s="35">
        <v>9.7446253878829694</v>
      </c>
      <c r="AC415" s="35">
        <v>9.7022257123289037</v>
      </c>
      <c r="AD415" s="35">
        <v>9.6566401103208701</v>
      </c>
      <c r="AE415" s="35">
        <v>9.6090652086552222</v>
      </c>
      <c r="AF415" s="35">
        <v>9.5600611571777776</v>
      </c>
      <c r="AG415" s="35">
        <v>9.5107502097017829</v>
      </c>
      <c r="AH415" s="28">
        <v>-0.18849213999999925</v>
      </c>
      <c r="AI415" s="28">
        <v>-0.77076431696488257</v>
      </c>
      <c r="AJ415" s="45">
        <v>-1.8150592789869791E-3</v>
      </c>
      <c r="AK415" s="45">
        <v>-7.0590413490693171E-3</v>
      </c>
      <c r="AL415" s="97"/>
      <c r="AM415" s="97"/>
      <c r="AN415" s="97"/>
      <c r="AO415" s="97"/>
    </row>
    <row r="416" spans="1:41" ht="13.5" thickBot="1">
      <c r="A416" s="107" t="s">
        <v>196</v>
      </c>
      <c r="B416" s="1" t="s">
        <v>32</v>
      </c>
      <c r="C416" s="65">
        <v>7445.1063999999997</v>
      </c>
      <c r="D416" s="65">
        <v>7395.6553359999989</v>
      </c>
      <c r="E416" s="65">
        <v>7427.7183990000003</v>
      </c>
      <c r="F416" s="65">
        <v>7313.7521259999994</v>
      </c>
      <c r="G416" s="65">
        <v>7202.8266580000009</v>
      </c>
      <c r="H416" s="65">
        <v>7296.7418459999999</v>
      </c>
      <c r="I416" s="65">
        <v>7261.3568800000012</v>
      </c>
      <c r="J416" s="65">
        <v>6986.8472700000002</v>
      </c>
      <c r="K416" s="65">
        <v>6649.7509849999988</v>
      </c>
      <c r="L416" s="65">
        <v>6792.7089785317185</v>
      </c>
      <c r="M416" s="65">
        <v>6963.1681519999984</v>
      </c>
      <c r="N416" s="65">
        <v>7163.8430690000005</v>
      </c>
      <c r="O416" s="65">
        <v>7193.8984140000002</v>
      </c>
      <c r="P416" s="65">
        <v>7310.2718370000002</v>
      </c>
      <c r="Q416" s="65">
        <v>7197.294218</v>
      </c>
      <c r="R416" s="65">
        <v>7136.1936150000001</v>
      </c>
      <c r="S416" s="65">
        <v>7099.4017700000004</v>
      </c>
      <c r="T416" s="65">
        <v>6920.9308410000012</v>
      </c>
      <c r="U416" s="65">
        <v>6676.9274780000005</v>
      </c>
      <c r="V416" s="65">
        <v>6603.7692876400006</v>
      </c>
      <c r="W416" s="65">
        <v>6558.6507716512297</v>
      </c>
      <c r="X416" s="65">
        <v>6557.5299692990084</v>
      </c>
      <c r="Y416" s="65">
        <v>6525.0345922585038</v>
      </c>
      <c r="Z416" s="65">
        <v>6499.8600284243312</v>
      </c>
      <c r="AA416" s="65">
        <v>6472.4455487214673</v>
      </c>
      <c r="AB416" s="65">
        <v>6443.2391699539703</v>
      </c>
      <c r="AC416" s="65">
        <v>6413.0659941829126</v>
      </c>
      <c r="AD416" s="65">
        <v>6381.9102957781424</v>
      </c>
      <c r="AE416" s="65">
        <v>6349.5740364608309</v>
      </c>
      <c r="AF416" s="65">
        <v>6316.6497008669057</v>
      </c>
      <c r="AG416" s="65">
        <v>6283.2960865843379</v>
      </c>
      <c r="AH416" s="200">
        <v>-75.893208963905636</v>
      </c>
      <c r="AI416" s="200">
        <v>-450.57978229566288</v>
      </c>
      <c r="AJ416" s="157">
        <v>-1.1201045374018292E-3</v>
      </c>
      <c r="AK416" s="157">
        <v>-6.2762388622027432E-3</v>
      </c>
    </row>
    <row r="417" spans="1:41" ht="13" thickBot="1">
      <c r="A417" s="78"/>
      <c r="B417" s="2" t="s">
        <v>33</v>
      </c>
      <c r="C417" s="23">
        <v>1.2983910000000001</v>
      </c>
      <c r="D417" s="23">
        <v>2.8857010000000001</v>
      </c>
      <c r="E417" s="23">
        <v>3.5955169999999996</v>
      </c>
      <c r="F417" s="23">
        <v>1.290896</v>
      </c>
      <c r="G417" s="23">
        <v>1.6621239999999999</v>
      </c>
      <c r="H417" s="23">
        <v>0.53830600000000006</v>
      </c>
      <c r="I417" s="23">
        <v>1.0251189999999999</v>
      </c>
      <c r="J417" s="23">
        <v>2.2816670000000001</v>
      </c>
      <c r="K417" s="23">
        <v>1.541344</v>
      </c>
      <c r="L417" s="23">
        <v>0.97663300000000008</v>
      </c>
      <c r="M417" s="23">
        <v>1.1908109999999998</v>
      </c>
      <c r="N417" s="23">
        <v>1.6170440000000001</v>
      </c>
      <c r="O417" s="23">
        <v>1.8181720000000001</v>
      </c>
      <c r="P417" s="23">
        <v>2.2896619999999999</v>
      </c>
      <c r="Q417" s="23">
        <v>2.3511529999999996</v>
      </c>
      <c r="R417" s="23">
        <v>2.27827</v>
      </c>
      <c r="S417" s="23">
        <v>0.851302</v>
      </c>
      <c r="T417" s="23">
        <v>0.97065999999999997</v>
      </c>
      <c r="U417" s="23">
        <v>0.16328100000000001</v>
      </c>
      <c r="V417" s="23">
        <v>0.16328100000000001</v>
      </c>
      <c r="W417" s="23">
        <v>0.16328100000000001</v>
      </c>
      <c r="X417" s="23">
        <v>1</v>
      </c>
      <c r="Y417" s="23">
        <v>1</v>
      </c>
      <c r="Z417" s="23">
        <v>1</v>
      </c>
      <c r="AA417" s="23">
        <v>1</v>
      </c>
      <c r="AB417" s="23">
        <v>1</v>
      </c>
      <c r="AC417" s="23">
        <v>1</v>
      </c>
      <c r="AD417" s="23">
        <v>1</v>
      </c>
      <c r="AE417" s="23">
        <v>1</v>
      </c>
      <c r="AF417" s="23">
        <v>1</v>
      </c>
      <c r="AG417" s="23">
        <v>1</v>
      </c>
      <c r="AH417" s="28">
        <v>-1.1674740000000001</v>
      </c>
      <c r="AI417" s="28">
        <v>0.56759266666666663</v>
      </c>
      <c r="AJ417" s="45">
        <v>-0.12263455054941588</v>
      </c>
      <c r="AK417" s="45">
        <v>7.9196757374827564E-2</v>
      </c>
    </row>
    <row r="418" spans="1:41" ht="13" thickBot="1">
      <c r="A418" s="78"/>
      <c r="B418" s="2" t="s">
        <v>34</v>
      </c>
      <c r="C418" s="23">
        <v>70.827790999999991</v>
      </c>
      <c r="D418" s="23">
        <v>54.671036999999998</v>
      </c>
      <c r="E418" s="23">
        <v>54.943915000000004</v>
      </c>
      <c r="F418" s="23">
        <v>47.223022</v>
      </c>
      <c r="G418" s="23">
        <v>62.912639999999996</v>
      </c>
      <c r="H418" s="23">
        <v>122.243421</v>
      </c>
      <c r="I418" s="23">
        <v>161.79199799999998</v>
      </c>
      <c r="J418" s="23">
        <v>175.388938</v>
      </c>
      <c r="K418" s="23">
        <v>121.26232899999999</v>
      </c>
      <c r="L418" s="23">
        <v>131.001195</v>
      </c>
      <c r="M418" s="23">
        <v>190.128964</v>
      </c>
      <c r="N418" s="23">
        <v>228.250114</v>
      </c>
      <c r="O418" s="23">
        <v>246.31357399999999</v>
      </c>
      <c r="P418" s="23">
        <v>245.50149999999999</v>
      </c>
      <c r="Q418" s="23">
        <v>235.59537</v>
      </c>
      <c r="R418" s="23">
        <v>235.021885</v>
      </c>
      <c r="S418" s="23">
        <v>217.543071</v>
      </c>
      <c r="T418" s="23">
        <v>199.792036</v>
      </c>
      <c r="U418" s="23">
        <v>215.25075899999999</v>
      </c>
      <c r="V418" s="23">
        <v>189.42066792</v>
      </c>
      <c r="W418" s="23">
        <v>185.63225456160001</v>
      </c>
      <c r="X418" s="23">
        <v>181.24998910772655</v>
      </c>
      <c r="Y418" s="23">
        <v>176.86772365385309</v>
      </c>
      <c r="Z418" s="23">
        <v>172.48545819997963</v>
      </c>
      <c r="AA418" s="23">
        <v>168.10319274610617</v>
      </c>
      <c r="AB418" s="23">
        <v>163.72092729223272</v>
      </c>
      <c r="AC418" s="23">
        <v>159.33866183835926</v>
      </c>
      <c r="AD418" s="23">
        <v>154.9563963844858</v>
      </c>
      <c r="AE418" s="23">
        <v>150.57413093061234</v>
      </c>
      <c r="AF418" s="23">
        <v>146.19186547673888</v>
      </c>
      <c r="AG418" s="23">
        <v>141.21574792739199</v>
      </c>
      <c r="AH418" s="28">
        <v>58.937000306666675</v>
      </c>
      <c r="AI418" s="28">
        <v>-60.27207304594134</v>
      </c>
      <c r="AJ418" s="45">
        <v>3.5208687197682026E-2</v>
      </c>
      <c r="AK418" s="45">
        <v>-3.17962568811615E-2</v>
      </c>
    </row>
    <row r="419" spans="1:41" ht="13" thickBot="1">
      <c r="A419" s="78"/>
      <c r="B419" s="1" t="s">
        <v>35</v>
      </c>
      <c r="C419" s="65">
        <v>7375.5770000000002</v>
      </c>
      <c r="D419" s="65">
        <v>7343.869999999999</v>
      </c>
      <c r="E419" s="65">
        <v>7376.3700010000002</v>
      </c>
      <c r="F419" s="65">
        <v>7267.82</v>
      </c>
      <c r="G419" s="65">
        <v>7141.5761420000017</v>
      </c>
      <c r="H419" s="65">
        <v>7175.0367310000001</v>
      </c>
      <c r="I419" s="65">
        <v>7100.5900010000014</v>
      </c>
      <c r="J419" s="65">
        <v>6813.7399990000004</v>
      </c>
      <c r="K419" s="65">
        <v>6530.0299999999988</v>
      </c>
      <c r="L419" s="65">
        <v>6662.6844165317189</v>
      </c>
      <c r="M419" s="65">
        <v>6774.2299989999992</v>
      </c>
      <c r="N419" s="65">
        <v>6937.2099989999997</v>
      </c>
      <c r="O419" s="65">
        <v>6949.4030120000007</v>
      </c>
      <c r="P419" s="65">
        <v>7067.0599990000001</v>
      </c>
      <c r="Q419" s="65">
        <v>6964.0500009999996</v>
      </c>
      <c r="R419" s="65">
        <v>6903.45</v>
      </c>
      <c r="S419" s="65">
        <v>6882.7100010000004</v>
      </c>
      <c r="T419" s="65">
        <v>6722.1094650000014</v>
      </c>
      <c r="U419" s="65">
        <v>6461.8400000000011</v>
      </c>
      <c r="V419" s="65">
        <v>6414.511900720001</v>
      </c>
      <c r="W419" s="65">
        <v>6373.1817980896294</v>
      </c>
      <c r="X419" s="65">
        <v>6377.2799801912815</v>
      </c>
      <c r="Y419" s="65">
        <v>6349.1668686046505</v>
      </c>
      <c r="Z419" s="65">
        <v>6328.3745702243514</v>
      </c>
      <c r="AA419" s="65">
        <v>6305.342355975361</v>
      </c>
      <c r="AB419" s="65">
        <v>6280.5182426617375</v>
      </c>
      <c r="AC419" s="65">
        <v>6254.7273323445534</v>
      </c>
      <c r="AD419" s="65">
        <v>6227.9538993936567</v>
      </c>
      <c r="AE419" s="65">
        <v>6199.9999055302187</v>
      </c>
      <c r="AF419" s="65">
        <v>6171.457835390167</v>
      </c>
      <c r="AG419" s="65">
        <v>6143.080338656946</v>
      </c>
      <c r="AH419" s="200">
        <v>-135.99768327057245</v>
      </c>
      <c r="AI419" s="200">
        <v>-389.74011658305517</v>
      </c>
      <c r="AJ419" s="157">
        <v>-2.0582669436454639E-3</v>
      </c>
      <c r="AK419" s="157">
        <v>-5.5764365917948533E-3</v>
      </c>
    </row>
    <row r="420" spans="1:41" ht="13.5" thickBot="1">
      <c r="A420" s="107" t="s">
        <v>193</v>
      </c>
      <c r="B420" s="115" t="s">
        <v>36</v>
      </c>
      <c r="C420" s="147">
        <v>428.86315300000001</v>
      </c>
      <c r="D420" s="147">
        <v>474.76348300000001</v>
      </c>
      <c r="E420" s="147">
        <v>396.37651299999999</v>
      </c>
      <c r="F420" s="147">
        <v>284.53222600000004</v>
      </c>
      <c r="G420" s="147">
        <v>341.613315</v>
      </c>
      <c r="H420" s="147">
        <v>345.93178899999998</v>
      </c>
      <c r="I420" s="147">
        <v>351.58798300000001</v>
      </c>
      <c r="J420" s="147">
        <v>327.52436999999998</v>
      </c>
      <c r="K420" s="147">
        <v>338.30886099999998</v>
      </c>
      <c r="L420" s="147">
        <v>341.538095</v>
      </c>
      <c r="M420" s="147">
        <v>330.13228999999995</v>
      </c>
      <c r="N420" s="147">
        <v>350.59002100000004</v>
      </c>
      <c r="O420" s="147">
        <v>347.70194600000002</v>
      </c>
      <c r="P420" s="147">
        <v>371.05633500000005</v>
      </c>
      <c r="Q420" s="147">
        <v>386.58299200000005</v>
      </c>
      <c r="R420" s="147">
        <v>306.31308399999995</v>
      </c>
      <c r="S420" s="147">
        <v>284.454544</v>
      </c>
      <c r="T420" s="147">
        <v>327.66981300000003</v>
      </c>
      <c r="U420" s="147">
        <v>324.15056800000002</v>
      </c>
      <c r="V420" s="147">
        <v>317.66755663999999</v>
      </c>
      <c r="W420" s="147">
        <v>326.79300550730221</v>
      </c>
      <c r="X420" s="147">
        <v>328.11107870139131</v>
      </c>
      <c r="Y420" s="147">
        <v>329.71848915999828</v>
      </c>
      <c r="Z420" s="147">
        <v>331.22242442725434</v>
      </c>
      <c r="AA420" s="147">
        <v>332.7496186194598</v>
      </c>
      <c r="AB420" s="147">
        <v>334.41346554572851</v>
      </c>
      <c r="AC420" s="147">
        <v>335.86546628080015</v>
      </c>
      <c r="AD420" s="147">
        <v>337.79738612680507</v>
      </c>
      <c r="AE420" s="147">
        <v>339.51860431140068</v>
      </c>
      <c r="AF420" s="147">
        <v>341.40871408537521</v>
      </c>
      <c r="AG420" s="147">
        <v>343.49826512783767</v>
      </c>
      <c r="AH420" s="141">
        <v>-12.627796120000028</v>
      </c>
      <c r="AI420" s="141">
        <v>20.335619247837712</v>
      </c>
      <c r="AJ420" s="152">
        <v>-3.8258165208645777E-3</v>
      </c>
      <c r="AK420" s="152">
        <v>5.5632647995160767E-3</v>
      </c>
    </row>
    <row r="421" spans="1:41" ht="13.5" thickBot="1">
      <c r="A421" s="107" t="s">
        <v>194</v>
      </c>
      <c r="B421" s="115" t="s">
        <v>37</v>
      </c>
      <c r="C421" s="147">
        <v>391.27712699999995</v>
      </c>
      <c r="D421" s="147">
        <v>381.62423100000001</v>
      </c>
      <c r="E421" s="147">
        <v>317.38172499999996</v>
      </c>
      <c r="F421" s="147">
        <v>382.56705299999999</v>
      </c>
      <c r="G421" s="147">
        <v>320.027761</v>
      </c>
      <c r="H421" s="147">
        <v>492.649539</v>
      </c>
      <c r="I421" s="147">
        <v>597.06638800000007</v>
      </c>
      <c r="J421" s="147">
        <v>462.50011499999999</v>
      </c>
      <c r="K421" s="147">
        <v>420.04418400000003</v>
      </c>
      <c r="L421" s="147">
        <v>482.049712</v>
      </c>
      <c r="M421" s="147">
        <v>506.47740199999998</v>
      </c>
      <c r="N421" s="147">
        <v>584.69085900000005</v>
      </c>
      <c r="O421" s="147">
        <v>612.70638100000008</v>
      </c>
      <c r="P421" s="147">
        <v>594.63618500000007</v>
      </c>
      <c r="Q421" s="147">
        <v>576.58317899999997</v>
      </c>
      <c r="R421" s="147">
        <v>592.79852700000004</v>
      </c>
      <c r="S421" s="147">
        <v>567.34944299999995</v>
      </c>
      <c r="T421" s="147">
        <v>516.59641299999998</v>
      </c>
      <c r="U421" s="147">
        <v>524.82563899999991</v>
      </c>
      <c r="V421" s="147">
        <v>577.30820289999997</v>
      </c>
      <c r="W421" s="147">
        <v>570.47062557401637</v>
      </c>
      <c r="X421" s="147">
        <v>574.57399473715145</v>
      </c>
      <c r="Y421" s="147">
        <v>576.21015334156812</v>
      </c>
      <c r="Z421" s="147">
        <v>581.60606786605786</v>
      </c>
      <c r="AA421" s="147">
        <v>586.67266869387095</v>
      </c>
      <c r="AB421" s="147">
        <v>589.23981266868213</v>
      </c>
      <c r="AC421" s="147">
        <v>591.2186013461876</v>
      </c>
      <c r="AD421" s="147">
        <v>592.77073890391284</v>
      </c>
      <c r="AE421" s="147">
        <v>593.96582471843965</v>
      </c>
      <c r="AF421" s="147">
        <v>594.90340765083738</v>
      </c>
      <c r="AG421" s="147">
        <v>595.84060454878374</v>
      </c>
      <c r="AH421" s="141">
        <v>84.712081299999909</v>
      </c>
      <c r="AI421" s="141">
        <v>56.263852915450457</v>
      </c>
      <c r="AJ421" s="152">
        <v>1.7225180734549355E-2</v>
      </c>
      <c r="AK421" s="152">
        <v>9.0578811305355167E-3</v>
      </c>
    </row>
    <row r="422" spans="1:41" s="49" customFormat="1" ht="13.5" thickBot="1">
      <c r="A422" s="107" t="s">
        <v>195</v>
      </c>
      <c r="B422" s="118" t="s">
        <v>69</v>
      </c>
      <c r="C422" s="146">
        <v>-37.586026000000061</v>
      </c>
      <c r="D422" s="146">
        <v>-93.139251999999999</v>
      </c>
      <c r="E422" s="146">
        <v>-78.994788000000028</v>
      </c>
      <c r="F422" s="146">
        <v>98.03482699999995</v>
      </c>
      <c r="G422" s="146">
        <v>-21.585554000000002</v>
      </c>
      <c r="H422" s="146">
        <v>146.71775000000002</v>
      </c>
      <c r="I422" s="146">
        <v>245.47840500000007</v>
      </c>
      <c r="J422" s="146">
        <v>134.97574500000002</v>
      </c>
      <c r="K422" s="146">
        <v>81.735323000000051</v>
      </c>
      <c r="L422" s="146">
        <v>140.511617</v>
      </c>
      <c r="M422" s="146">
        <v>176.34511200000003</v>
      </c>
      <c r="N422" s="146">
        <v>234.10083800000001</v>
      </c>
      <c r="O422" s="146">
        <v>265.00443500000006</v>
      </c>
      <c r="P422" s="146">
        <v>223.57985000000002</v>
      </c>
      <c r="Q422" s="146">
        <v>190.00018699999993</v>
      </c>
      <c r="R422" s="146">
        <v>286.48544300000009</v>
      </c>
      <c r="S422" s="146">
        <v>282.89489899999995</v>
      </c>
      <c r="T422" s="146">
        <v>188.92659999999995</v>
      </c>
      <c r="U422" s="146">
        <v>200.67507099999989</v>
      </c>
      <c r="V422" s="146">
        <v>259.64064625999998</v>
      </c>
      <c r="W422" s="146">
        <v>243.67762006671416</v>
      </c>
      <c r="X422" s="146">
        <v>246.46291603576014</v>
      </c>
      <c r="Y422" s="146">
        <v>246.49166418156983</v>
      </c>
      <c r="Z422" s="146">
        <v>250.38364343880352</v>
      </c>
      <c r="AA422" s="146">
        <v>253.92305007441115</v>
      </c>
      <c r="AB422" s="146">
        <v>254.82634712295362</v>
      </c>
      <c r="AC422" s="146">
        <v>255.35313506538745</v>
      </c>
      <c r="AD422" s="146">
        <v>254.97335277710778</v>
      </c>
      <c r="AE422" s="146">
        <v>254.44722040703897</v>
      </c>
      <c r="AF422" s="146">
        <v>253.49469356546217</v>
      </c>
      <c r="AG422" s="146">
        <v>252.34233942094608</v>
      </c>
      <c r="AH422" s="154">
        <v>97.339877419999922</v>
      </c>
      <c r="AI422" s="154">
        <v>35.928233667612801</v>
      </c>
      <c r="AJ422" s="152">
        <v>6.1565458437290631E-2</v>
      </c>
      <c r="AK422" s="152">
        <v>1.4060931242804164E-2</v>
      </c>
      <c r="AL422" s="95"/>
      <c r="AM422" s="95"/>
      <c r="AN422" s="95"/>
      <c r="AO422" s="95"/>
    </row>
    <row r="423" spans="1:41" ht="13.5" thickBot="1">
      <c r="A423" s="107" t="s">
        <v>197</v>
      </c>
      <c r="B423" s="1" t="s">
        <v>130</v>
      </c>
      <c r="C423" s="65">
        <v>7413.1630259999993</v>
      </c>
      <c r="D423" s="65">
        <v>7437.0092519999989</v>
      </c>
      <c r="E423" s="65">
        <v>7455.3647890000002</v>
      </c>
      <c r="F423" s="65">
        <v>7169.7851729999993</v>
      </c>
      <c r="G423" s="65">
        <v>7163.1616960000019</v>
      </c>
      <c r="H423" s="65">
        <v>7028.3189809999994</v>
      </c>
      <c r="I423" s="65">
        <v>6855.1115960000016</v>
      </c>
      <c r="J423" s="65">
        <v>6678.7642540000006</v>
      </c>
      <c r="K423" s="65">
        <v>6448.294676999999</v>
      </c>
      <c r="L423" s="65">
        <v>6522.1727995317187</v>
      </c>
      <c r="M423" s="65">
        <v>6597.8848869999983</v>
      </c>
      <c r="N423" s="65">
        <v>6703.1091610000003</v>
      </c>
      <c r="O423" s="65">
        <v>6684.3985769999999</v>
      </c>
      <c r="P423" s="65">
        <v>6843.480149</v>
      </c>
      <c r="Q423" s="65">
        <v>6774.049814</v>
      </c>
      <c r="R423" s="65">
        <v>6616.9645569999993</v>
      </c>
      <c r="S423" s="65">
        <v>6599.7485925982901</v>
      </c>
      <c r="T423" s="65">
        <v>6537.5691348254077</v>
      </c>
      <c r="U423" s="65">
        <v>6264.5594559612437</v>
      </c>
      <c r="V423" s="65">
        <v>6145.5992579260619</v>
      </c>
      <c r="W423" s="65">
        <v>6124.9163881587265</v>
      </c>
      <c r="X423" s="65">
        <v>6130.5886930120487</v>
      </c>
      <c r="Y423" s="65">
        <v>6105.1575734075022</v>
      </c>
      <c r="Z423" s="65">
        <v>6078.1781732879745</v>
      </c>
      <c r="AA423" s="65">
        <v>6051.3768161845492</v>
      </c>
      <c r="AB423" s="65">
        <v>6025.6141557055362</v>
      </c>
      <c r="AC423" s="65">
        <v>5999.6426714096224</v>
      </c>
      <c r="AD423" s="65">
        <v>5973.3485940448336</v>
      </c>
      <c r="AE423" s="65">
        <v>5945.2210643353983</v>
      </c>
      <c r="AF423" s="65">
        <v>5918.5403986843266</v>
      </c>
      <c r="AG423" s="65">
        <v>5891.0727268733372</v>
      </c>
      <c r="AH423" s="200">
        <v>-233.8346272730023</v>
      </c>
      <c r="AI423" s="200">
        <v>-424.83655603090028</v>
      </c>
      <c r="AJ423" s="157">
        <v>-3.6288216518160256E-3</v>
      </c>
      <c r="AK423" s="157">
        <v>-6.310335252992072E-3</v>
      </c>
    </row>
    <row r="424" spans="1:41" ht="13" thickBot="1">
      <c r="A424" s="78"/>
      <c r="B424" s="22" t="s">
        <v>318</v>
      </c>
      <c r="C424" s="42">
        <v>11.94371049925757</v>
      </c>
      <c r="D424" s="42">
        <v>11.944415474522909</v>
      </c>
      <c r="E424" s="42">
        <v>11.932045728422322</v>
      </c>
      <c r="F424" s="42">
        <v>11.436682248957986</v>
      </c>
      <c r="G424" s="42">
        <v>11.390369171293422</v>
      </c>
      <c r="H424" s="42">
        <v>11.157059685111067</v>
      </c>
      <c r="I424" s="42">
        <v>10.867258607714975</v>
      </c>
      <c r="J424" s="42">
        <v>10.571779923831112</v>
      </c>
      <c r="K424" s="42">
        <v>10.196403894091093</v>
      </c>
      <c r="L424" s="42">
        <v>10.299996563312005</v>
      </c>
      <c r="M424" s="42">
        <v>10.39783669375173</v>
      </c>
      <c r="N424" s="42">
        <v>10.539793497223357</v>
      </c>
      <c r="O424" s="42">
        <v>10.493308837623172</v>
      </c>
      <c r="P424" s="42">
        <v>10.722533600946988</v>
      </c>
      <c r="Q424" s="42">
        <v>10.589360341058059</v>
      </c>
      <c r="R424" s="42">
        <v>10.333037484683512</v>
      </c>
      <c r="S424" s="42">
        <v>10.314457398727821</v>
      </c>
      <c r="T424" s="42">
        <v>10.202353915658888</v>
      </c>
      <c r="U424" s="42">
        <v>9.7212780623473716</v>
      </c>
      <c r="V424" s="42">
        <v>9.516935851550727</v>
      </c>
      <c r="W424" s="42">
        <v>9.4707939286200151</v>
      </c>
      <c r="X424" s="42">
        <v>9.4872910768671019</v>
      </c>
      <c r="Y424" s="42">
        <v>9.456822460619831</v>
      </c>
      <c r="Z424" s="42">
        <v>9.425004090698037</v>
      </c>
      <c r="AA424" s="42">
        <v>9.3944632415970606</v>
      </c>
      <c r="AB424" s="42">
        <v>9.3665676198194987</v>
      </c>
      <c r="AC424" s="42">
        <v>9.3392209298780244</v>
      </c>
      <c r="AD424" s="42">
        <v>9.312231021725168</v>
      </c>
      <c r="AE424" s="42">
        <v>9.2833075708748556</v>
      </c>
      <c r="AF424" s="42">
        <v>9.2575765157552947</v>
      </c>
      <c r="AG424" s="42">
        <v>9.2315755555205996</v>
      </c>
      <c r="AH424" s="28">
        <v>-0.5425375172257425</v>
      </c>
      <c r="AI424" s="28">
        <v>-0.58194705433172977</v>
      </c>
      <c r="AJ424" s="45">
        <v>-5.3666055629609842E-3</v>
      </c>
      <c r="AK424" s="45">
        <v>-5.5420006246829079E-3</v>
      </c>
    </row>
    <row r="425" spans="1:41" ht="13" thickBot="1">
      <c r="A425" s="78"/>
      <c r="B425" s="2" t="s">
        <v>87</v>
      </c>
      <c r="C425" s="23">
        <v>2931.0056</v>
      </c>
      <c r="D425" s="23">
        <v>3140.7307500000002</v>
      </c>
      <c r="E425" s="23">
        <v>3020.442</v>
      </c>
      <c r="F425" s="23">
        <v>3197.1676666666699</v>
      </c>
      <c r="G425" s="23">
        <v>3201.3270833333299</v>
      </c>
      <c r="H425" s="23">
        <v>3205.0812500000002</v>
      </c>
      <c r="I425" s="23">
        <v>3524.346</v>
      </c>
      <c r="J425" s="23">
        <v>3828.2696666666702</v>
      </c>
      <c r="K425" s="23">
        <v>3792.7359999999999</v>
      </c>
      <c r="L425" s="23">
        <v>3656.2674166666702</v>
      </c>
      <c r="M425" s="23">
        <v>3732.3474166666701</v>
      </c>
      <c r="N425" s="23">
        <v>3660.57508333333</v>
      </c>
      <c r="O425" s="23">
        <v>3788.0900833333299</v>
      </c>
      <c r="P425" s="23">
        <v>3784.3045833333299</v>
      </c>
      <c r="Q425" s="23">
        <v>3585.9850000000001</v>
      </c>
      <c r="R425" s="23">
        <v>3534.5</v>
      </c>
      <c r="S425" s="23">
        <v>3940</v>
      </c>
      <c r="T425" s="23">
        <v>4955</v>
      </c>
      <c r="U425" s="23">
        <v>4965.7</v>
      </c>
      <c r="V425" s="23">
        <v>5040</v>
      </c>
      <c r="W425" s="23">
        <v>5337.2874714341697</v>
      </c>
      <c r="X425" s="23">
        <v>5221.0971345192156</v>
      </c>
      <c r="Y425" s="23">
        <v>5133.3602496447211</v>
      </c>
      <c r="Z425" s="23">
        <v>5260.0807712603946</v>
      </c>
      <c r="AA425" s="23">
        <v>5370.4443215316414</v>
      </c>
      <c r="AB425" s="23">
        <v>5474.0752497453641</v>
      </c>
      <c r="AC425" s="23">
        <v>5585.0874643689876</v>
      </c>
      <c r="AD425" s="23">
        <v>5700.8341532700078</v>
      </c>
      <c r="AE425" s="23">
        <v>5820.1095150023812</v>
      </c>
      <c r="AF425" s="23">
        <v>5943.0415688123157</v>
      </c>
      <c r="AG425" s="23">
        <v>6072.2557366516467</v>
      </c>
      <c r="AH425" s="28">
        <v>1227.8089722222203</v>
      </c>
      <c r="AI425" s="28">
        <v>1085.3557366516461</v>
      </c>
      <c r="AJ425" s="45">
        <v>2.8666938363714964E-2</v>
      </c>
      <c r="AK425" s="45">
        <v>1.8062616600865722E-2</v>
      </c>
    </row>
    <row r="426" spans="1:41" ht="13" thickBot="1">
      <c r="A426" s="78"/>
      <c r="B426" s="2" t="s">
        <v>251</v>
      </c>
      <c r="C426" s="23">
        <v>2198.0800441465062</v>
      </c>
      <c r="D426" s="23">
        <v>2110.4193069871808</v>
      </c>
      <c r="E426" s="23">
        <v>1966.7370970546419</v>
      </c>
      <c r="F426" s="23">
        <v>2199.8286378631165</v>
      </c>
      <c r="G426" s="23">
        <v>1957.0937781720913</v>
      </c>
      <c r="H426" s="23">
        <v>2578.9145487148057</v>
      </c>
      <c r="I426" s="23">
        <v>2929.2249095021725</v>
      </c>
      <c r="J426" s="23">
        <v>3273.7446178230311</v>
      </c>
      <c r="K426" s="23">
        <v>3108.39840945794</v>
      </c>
      <c r="L426" s="23">
        <v>3801.6161230959419</v>
      </c>
      <c r="M426" s="23">
        <v>4109.1455872052602</v>
      </c>
      <c r="N426" s="23">
        <v>3668.7131441828365</v>
      </c>
      <c r="O426" s="23">
        <v>3883.6178677726311</v>
      </c>
      <c r="P426" s="23">
        <v>3552.2452088353493</v>
      </c>
      <c r="Q426" s="23">
        <v>4255.2643739963305</v>
      </c>
      <c r="R426" s="23">
        <v>4086.2597615450313</v>
      </c>
      <c r="S426" s="23">
        <v>4518.2763870094705</v>
      </c>
      <c r="T426" s="23">
        <v>5353.9457142857136</v>
      </c>
      <c r="U426" s="23">
        <v>4539.8148148148139</v>
      </c>
      <c r="V426" s="23">
        <v>4562.2575872291127</v>
      </c>
      <c r="W426" s="23">
        <v>4820.6778488956761</v>
      </c>
      <c r="X426" s="23">
        <v>4993.6058799044622</v>
      </c>
      <c r="Y426" s="23">
        <v>5128.4264721672416</v>
      </c>
      <c r="Z426" s="23">
        <v>5278.3558012548792</v>
      </c>
      <c r="AA426" s="23">
        <v>5411.2777298251322</v>
      </c>
      <c r="AB426" s="23">
        <v>5526.4777042087344</v>
      </c>
      <c r="AC426" s="23">
        <v>5646.711860170084</v>
      </c>
      <c r="AD426" s="23">
        <v>5769.9682191004495</v>
      </c>
      <c r="AE426" s="23">
        <v>5895.2686244047227</v>
      </c>
      <c r="AF426" s="23">
        <v>6023.1521466381864</v>
      </c>
      <c r="AG426" s="23">
        <v>6157.5381171450617</v>
      </c>
      <c r="AH426" s="28">
        <v>1424.0863219842422</v>
      </c>
      <c r="AI426" s="28">
        <v>1338.8654117018486</v>
      </c>
      <c r="AJ426" s="45">
        <v>3.5652496554414485E-2</v>
      </c>
      <c r="AK426" s="45">
        <v>2.2539211325740327E-2</v>
      </c>
    </row>
    <row r="427" spans="1:41">
      <c r="A427" s="78"/>
      <c r="B427" s="59" t="s">
        <v>307</v>
      </c>
      <c r="C427" s="89"/>
      <c r="D427" s="89"/>
      <c r="E427" s="89"/>
      <c r="F427" s="89"/>
      <c r="G427" s="89"/>
      <c r="H427" s="90"/>
      <c r="I427" s="90"/>
      <c r="J427" s="90"/>
      <c r="K427" s="90"/>
      <c r="L427" s="90"/>
      <c r="M427" s="90"/>
      <c r="N427" s="90"/>
      <c r="O427" s="90"/>
      <c r="P427" s="90"/>
      <c r="Q427" s="90"/>
      <c r="R427" s="90"/>
      <c r="S427" s="90"/>
      <c r="T427" s="90"/>
      <c r="U427" s="90"/>
      <c r="V427" s="91"/>
      <c r="W427" s="91"/>
      <c r="X427" s="91"/>
      <c r="Y427" s="91"/>
      <c r="Z427" s="91"/>
      <c r="AA427" s="91"/>
      <c r="AB427" s="91"/>
      <c r="AC427" s="91"/>
      <c r="AD427" s="91"/>
      <c r="AE427" s="91"/>
      <c r="AF427" s="91"/>
      <c r="AG427" s="91"/>
      <c r="AH427" s="91"/>
      <c r="AI427" s="91"/>
      <c r="AJ427" s="59"/>
      <c r="AK427" s="59"/>
    </row>
    <row r="428" spans="1:41">
      <c r="A428" s="78"/>
      <c r="B428" s="59"/>
      <c r="C428" s="90"/>
      <c r="D428" s="90"/>
      <c r="E428" s="90"/>
      <c r="F428" s="90"/>
      <c r="G428" s="90"/>
      <c r="H428" s="90"/>
      <c r="I428" s="90"/>
      <c r="J428" s="90"/>
      <c r="K428" s="90"/>
      <c r="L428" s="90"/>
      <c r="M428" s="90"/>
      <c r="N428" s="90"/>
      <c r="O428" s="90"/>
      <c r="P428" s="90"/>
      <c r="Q428" s="90"/>
      <c r="R428" s="90"/>
      <c r="S428" s="90"/>
      <c r="T428" s="90"/>
      <c r="U428" s="90"/>
      <c r="V428" s="91"/>
      <c r="W428" s="91"/>
      <c r="X428" s="91"/>
      <c r="Y428" s="91"/>
      <c r="Z428" s="91"/>
      <c r="AA428" s="91"/>
      <c r="AB428" s="91"/>
      <c r="AC428" s="91"/>
      <c r="AD428" s="91"/>
      <c r="AE428" s="91"/>
      <c r="AF428" s="91"/>
      <c r="AG428" s="91"/>
      <c r="AH428" s="64"/>
      <c r="AI428" s="64"/>
      <c r="AJ428" s="59"/>
      <c r="AK428" s="59"/>
    </row>
    <row r="429" spans="1:41" ht="15" customHeight="1" thickBot="1">
      <c r="A429" s="78" t="s">
        <v>198</v>
      </c>
      <c r="B429" s="69" t="s">
        <v>243</v>
      </c>
      <c r="C429" s="75"/>
      <c r="D429" s="75"/>
      <c r="E429" s="75"/>
      <c r="F429" s="75"/>
      <c r="G429" s="75"/>
      <c r="H429" s="75"/>
      <c r="I429" s="75"/>
      <c r="J429" s="75"/>
      <c r="K429" s="75"/>
      <c r="L429" s="75"/>
      <c r="M429" s="75"/>
      <c r="N429" s="75"/>
      <c r="O429" s="75"/>
      <c r="P429" s="75"/>
      <c r="Q429" s="75"/>
      <c r="R429" s="75"/>
      <c r="S429" s="75"/>
      <c r="T429" s="75"/>
      <c r="U429" s="75"/>
      <c r="V429" s="76"/>
      <c r="W429" s="76"/>
      <c r="X429" s="76"/>
      <c r="Y429" s="76"/>
      <c r="Z429" s="76"/>
      <c r="AA429" s="76"/>
      <c r="AB429" s="76"/>
      <c r="AC429" s="76"/>
      <c r="AD429" s="76"/>
      <c r="AE429" s="76"/>
      <c r="AF429" s="76"/>
      <c r="AG429" s="76"/>
      <c r="AH429" s="233" t="s">
        <v>105</v>
      </c>
      <c r="AI429" s="234"/>
      <c r="AJ429" s="235" t="s">
        <v>269</v>
      </c>
      <c r="AK429" s="236"/>
    </row>
    <row r="430" spans="1:41" ht="13" thickBot="1">
      <c r="A430" s="78"/>
      <c r="B430" s="10"/>
      <c r="C430" s="231">
        <v>2005</v>
      </c>
      <c r="D430" s="231">
        <v>2006</v>
      </c>
      <c r="E430" s="231">
        <v>2007</v>
      </c>
      <c r="F430" s="231">
        <v>2008</v>
      </c>
      <c r="G430" s="231">
        <v>2009</v>
      </c>
      <c r="H430" s="231">
        <v>2010</v>
      </c>
      <c r="I430" s="231">
        <v>2011</v>
      </c>
      <c r="J430" s="231">
        <v>2012</v>
      </c>
      <c r="K430" s="231">
        <v>2013</v>
      </c>
      <c r="L430" s="231">
        <v>2014</v>
      </c>
      <c r="M430" s="231">
        <v>2015</v>
      </c>
      <c r="N430" s="231">
        <v>2016</v>
      </c>
      <c r="O430" s="231">
        <v>2017</v>
      </c>
      <c r="P430" s="231">
        <v>2018</v>
      </c>
      <c r="Q430" s="231">
        <v>2019</v>
      </c>
      <c r="R430" s="231">
        <v>2020</v>
      </c>
      <c r="S430" s="231">
        <v>2021</v>
      </c>
      <c r="T430" s="231">
        <v>2022</v>
      </c>
      <c r="U430" s="231">
        <v>2023</v>
      </c>
      <c r="V430" s="231">
        <v>2024</v>
      </c>
      <c r="W430" s="231">
        <v>2025</v>
      </c>
      <c r="X430" s="231">
        <v>2026</v>
      </c>
      <c r="Y430" s="231">
        <v>2027</v>
      </c>
      <c r="Z430" s="231">
        <v>2028</v>
      </c>
      <c r="AA430" s="231">
        <v>2029</v>
      </c>
      <c r="AB430" s="231">
        <v>2030</v>
      </c>
      <c r="AC430" s="231">
        <v>2031</v>
      </c>
      <c r="AD430" s="231">
        <v>2032</v>
      </c>
      <c r="AE430" s="231">
        <v>2033</v>
      </c>
      <c r="AF430" s="231">
        <v>2034</v>
      </c>
      <c r="AG430" s="231">
        <v>2035</v>
      </c>
      <c r="AH430" s="231" t="s">
        <v>266</v>
      </c>
      <c r="AI430" s="231" t="s">
        <v>267</v>
      </c>
      <c r="AJ430" s="231" t="s">
        <v>264</v>
      </c>
      <c r="AK430" s="231" t="s">
        <v>265</v>
      </c>
    </row>
    <row r="431" spans="1:41" ht="13.5" thickBot="1">
      <c r="A431" s="107" t="s">
        <v>210</v>
      </c>
      <c r="B431" s="1" t="s">
        <v>32</v>
      </c>
      <c r="C431" s="65">
        <v>823.942993</v>
      </c>
      <c r="D431" s="65">
        <v>802.153909</v>
      </c>
      <c r="E431" s="65">
        <v>783.30413099999998</v>
      </c>
      <c r="F431" s="65">
        <v>706.34066399999995</v>
      </c>
      <c r="G431" s="65">
        <v>665.61787200000003</v>
      </c>
      <c r="H431" s="65">
        <v>646.87945857310547</v>
      </c>
      <c r="I431" s="65">
        <v>653.65045165517245</v>
      </c>
      <c r="J431" s="65">
        <v>631.84561373209579</v>
      </c>
      <c r="K431" s="65">
        <v>608.03899831034482</v>
      </c>
      <c r="L431" s="65">
        <v>599.75859886206888</v>
      </c>
      <c r="M431" s="65">
        <v>605.80228351724134</v>
      </c>
      <c r="N431" s="65">
        <v>623.53432696551727</v>
      </c>
      <c r="O431" s="65">
        <v>623.90673586206901</v>
      </c>
      <c r="P431" s="65">
        <v>632.11632441379311</v>
      </c>
      <c r="Q431" s="65">
        <v>645.59124586344024</v>
      </c>
      <c r="R431" s="65">
        <v>627.56136802762217</v>
      </c>
      <c r="S431" s="65">
        <v>629.85456583743837</v>
      </c>
      <c r="T431" s="65">
        <v>625.50755116710786</v>
      </c>
      <c r="U431" s="65">
        <v>591.38426800000002</v>
      </c>
      <c r="V431" s="65">
        <v>563.56594957999994</v>
      </c>
      <c r="W431" s="65">
        <v>557.25909746933917</v>
      </c>
      <c r="X431" s="65">
        <v>556.65680038537334</v>
      </c>
      <c r="Y431" s="65">
        <v>555.90576456665826</v>
      </c>
      <c r="Z431" s="65">
        <v>555.10490662564121</v>
      </c>
      <c r="AA431" s="65">
        <v>554.2760730799564</v>
      </c>
      <c r="AB431" s="65">
        <v>553.44792571904691</v>
      </c>
      <c r="AC431" s="65">
        <v>552.12021828756815</v>
      </c>
      <c r="AD431" s="65">
        <v>550.80375164023576</v>
      </c>
      <c r="AE431" s="65">
        <v>549.5011886351574</v>
      </c>
      <c r="AF431" s="65">
        <v>548.21894679327079</v>
      </c>
      <c r="AG431" s="65">
        <v>546.95670119102158</v>
      </c>
      <c r="AH431" s="200">
        <v>-19.728480719133813</v>
      </c>
      <c r="AI431" s="200">
        <v>-46.529221724681065</v>
      </c>
      <c r="AJ431" s="157">
        <v>-3.2647731010993653E-3</v>
      </c>
      <c r="AK431" s="157">
        <v>-7.3946921452296976E-3</v>
      </c>
    </row>
    <row r="432" spans="1:41" ht="13" thickBot="1">
      <c r="A432" s="78"/>
      <c r="B432" s="2" t="s">
        <v>33</v>
      </c>
      <c r="C432" s="23">
        <v>1.4985999999999999</v>
      </c>
      <c r="D432" s="23">
        <v>1.56779</v>
      </c>
      <c r="E432" s="23">
        <v>0.73291799999999996</v>
      </c>
      <c r="F432" s="23">
        <v>0.58463300000000007</v>
      </c>
      <c r="G432" s="23">
        <v>0.57147300000000001</v>
      </c>
      <c r="H432" s="23">
        <v>0.52954000000000001</v>
      </c>
      <c r="I432" s="23">
        <v>1.1194519999999999</v>
      </c>
      <c r="J432" s="23">
        <v>1.8113669999999999</v>
      </c>
      <c r="K432" s="23">
        <v>1.5009169999999998</v>
      </c>
      <c r="L432" s="23">
        <v>0.60104400000000002</v>
      </c>
      <c r="M432" s="23">
        <v>0.46041199999999999</v>
      </c>
      <c r="N432" s="23">
        <v>0.88774699999999995</v>
      </c>
      <c r="O432" s="23">
        <v>0.78156799999999993</v>
      </c>
      <c r="P432" s="23">
        <v>0.62480999999999998</v>
      </c>
      <c r="Q432" s="23">
        <v>4.2130489999999998</v>
      </c>
      <c r="R432" s="23">
        <v>3.9338679999999999</v>
      </c>
      <c r="S432" s="23">
        <v>3.3104250000000004</v>
      </c>
      <c r="T432" s="23">
        <v>3.38523</v>
      </c>
      <c r="U432" s="23">
        <v>3.0858840000000001</v>
      </c>
      <c r="V432" s="23">
        <v>3.0858840000000001</v>
      </c>
      <c r="W432" s="23">
        <v>3.0858840000000001</v>
      </c>
      <c r="X432" s="23">
        <v>3</v>
      </c>
      <c r="Y432" s="23">
        <v>3</v>
      </c>
      <c r="Z432" s="23">
        <v>3</v>
      </c>
      <c r="AA432" s="23">
        <v>3</v>
      </c>
      <c r="AB432" s="23">
        <v>3</v>
      </c>
      <c r="AC432" s="23">
        <v>3</v>
      </c>
      <c r="AD432" s="23">
        <v>3</v>
      </c>
      <c r="AE432" s="23">
        <v>3</v>
      </c>
      <c r="AF432" s="23">
        <v>3</v>
      </c>
      <c r="AG432" s="23">
        <v>3</v>
      </c>
      <c r="AH432" s="28">
        <v>1.8812233333333332</v>
      </c>
      <c r="AI432" s="28">
        <v>-0.18566599999999989</v>
      </c>
      <c r="AJ432" s="45">
        <v>9.3396110056753093E-2</v>
      </c>
      <c r="AK432" s="45">
        <v>-5.444134301786363E-3</v>
      </c>
    </row>
    <row r="433" spans="1:41" ht="13" thickBot="1">
      <c r="A433" s="78"/>
      <c r="B433" s="2" t="s">
        <v>34</v>
      </c>
      <c r="C433" s="23">
        <v>6.2525930000000001</v>
      </c>
      <c r="D433" s="23">
        <v>6.4386989999999997</v>
      </c>
      <c r="E433" s="23">
        <v>4.0910489999999999</v>
      </c>
      <c r="F433" s="23">
        <v>2.7612969999999999</v>
      </c>
      <c r="G433" s="23">
        <v>3.4502350000000002</v>
      </c>
      <c r="H433" s="23">
        <v>10.515141999999999</v>
      </c>
      <c r="I433" s="23">
        <v>21.838215000000002</v>
      </c>
      <c r="J433" s="23">
        <v>26.788366999999997</v>
      </c>
      <c r="K433" s="23">
        <v>33.813535999999999</v>
      </c>
      <c r="L433" s="23">
        <v>36.471366000000003</v>
      </c>
      <c r="M433" s="23">
        <v>37.927730000000004</v>
      </c>
      <c r="N433" s="23">
        <v>52.439004000000004</v>
      </c>
      <c r="O433" s="23">
        <v>52.572027999999996</v>
      </c>
      <c r="P433" s="23">
        <v>50.830025999999997</v>
      </c>
      <c r="Q433" s="23">
        <v>62.226161999999995</v>
      </c>
      <c r="R433" s="23">
        <v>60.521839</v>
      </c>
      <c r="S433" s="23">
        <v>53.270737000000004</v>
      </c>
      <c r="T433" s="23">
        <v>53.918232000000003</v>
      </c>
      <c r="U433" s="23">
        <v>56.630212</v>
      </c>
      <c r="V433" s="23">
        <v>55.497607760000001</v>
      </c>
      <c r="W433" s="23">
        <v>54.387655604800003</v>
      </c>
      <c r="X433" s="23">
        <v>54</v>
      </c>
      <c r="Y433" s="23">
        <v>53</v>
      </c>
      <c r="Z433" s="23">
        <v>52</v>
      </c>
      <c r="AA433" s="23">
        <v>51</v>
      </c>
      <c r="AB433" s="23">
        <v>50</v>
      </c>
      <c r="AC433" s="23">
        <v>49</v>
      </c>
      <c r="AD433" s="23">
        <v>48</v>
      </c>
      <c r="AE433" s="23">
        <v>47</v>
      </c>
      <c r="AF433" s="23">
        <v>46</v>
      </c>
      <c r="AG433" s="23">
        <v>45</v>
      </c>
      <c r="AH433" s="28">
        <v>22.990927586666672</v>
      </c>
      <c r="AI433" s="28">
        <v>-10.348683920000006</v>
      </c>
      <c r="AJ433" s="45">
        <v>5.5146808922758479E-2</v>
      </c>
      <c r="AK433" s="45">
        <v>-1.8641368090821619E-2</v>
      </c>
    </row>
    <row r="434" spans="1:41" ht="13" thickBot="1">
      <c r="B434" s="1" t="s">
        <v>35</v>
      </c>
      <c r="C434" s="65">
        <v>819.18899999999996</v>
      </c>
      <c r="D434" s="65">
        <v>797.2829999999999</v>
      </c>
      <c r="E434" s="65">
        <v>779.94600000000003</v>
      </c>
      <c r="F434" s="65">
        <v>704.16399999999999</v>
      </c>
      <c r="G434" s="65">
        <v>662.73910999999998</v>
      </c>
      <c r="H434" s="65">
        <v>636.8938565731055</v>
      </c>
      <c r="I434" s="65">
        <v>632.93168865517248</v>
      </c>
      <c r="J434" s="65">
        <v>606.86861373209581</v>
      </c>
      <c r="K434" s="65">
        <v>575.72637931034478</v>
      </c>
      <c r="L434" s="65">
        <v>563.88827686206889</v>
      </c>
      <c r="M434" s="65">
        <v>568.33496551724136</v>
      </c>
      <c r="N434" s="65">
        <v>571.9830699655173</v>
      </c>
      <c r="O434" s="65">
        <v>572.11627586206896</v>
      </c>
      <c r="P434" s="65">
        <v>581.91110841379316</v>
      </c>
      <c r="Q434" s="65">
        <v>587.57813286344015</v>
      </c>
      <c r="R434" s="65">
        <v>570.97339702762213</v>
      </c>
      <c r="S434" s="65">
        <v>579.89425383743833</v>
      </c>
      <c r="T434" s="65">
        <v>574.97454916710785</v>
      </c>
      <c r="U434" s="65">
        <v>537.83993999999996</v>
      </c>
      <c r="V434" s="65">
        <v>511.15422581999991</v>
      </c>
      <c r="W434" s="65">
        <v>505.95732586453914</v>
      </c>
      <c r="X434" s="65">
        <v>505.65680038537334</v>
      </c>
      <c r="Y434" s="65">
        <v>505.90576456665826</v>
      </c>
      <c r="Z434" s="65">
        <v>506.10490662564121</v>
      </c>
      <c r="AA434" s="65">
        <v>506.2760730799564</v>
      </c>
      <c r="AB434" s="65">
        <v>506.44792571904691</v>
      </c>
      <c r="AC434" s="65">
        <v>506.12021828756815</v>
      </c>
      <c r="AD434" s="65">
        <v>505.80375164023576</v>
      </c>
      <c r="AE434" s="65">
        <v>505.5011886351574</v>
      </c>
      <c r="AF434" s="65">
        <v>505.21894679327079</v>
      </c>
      <c r="AG434" s="65">
        <v>504.95670119102158</v>
      </c>
      <c r="AH434" s="200">
        <v>-40.838184972467388</v>
      </c>
      <c r="AI434" s="200">
        <v>-36.366203804680936</v>
      </c>
      <c r="AJ434" s="157">
        <v>-7.2467377103953368E-3</v>
      </c>
      <c r="AK434" s="157">
        <v>-6.3021740434603402E-3</v>
      </c>
    </row>
    <row r="435" spans="1:41" ht="13.5" thickBot="1">
      <c r="A435" s="107" t="s">
        <v>211</v>
      </c>
      <c r="B435" s="115" t="s">
        <v>36</v>
      </c>
      <c r="C435" s="147">
        <v>232.259356</v>
      </c>
      <c r="D435" s="147">
        <v>234.198004</v>
      </c>
      <c r="E435" s="147">
        <v>218.47353099999998</v>
      </c>
      <c r="F435" s="147">
        <v>235.490422</v>
      </c>
      <c r="G435" s="147">
        <v>233.98141099999998</v>
      </c>
      <c r="H435" s="147">
        <v>208.09582500000002</v>
      </c>
      <c r="I435" s="147">
        <v>209.146016</v>
      </c>
      <c r="J435" s="147">
        <v>170.40369099999998</v>
      </c>
      <c r="K435" s="147">
        <v>173.08841000000001</v>
      </c>
      <c r="L435" s="147">
        <v>167.207481</v>
      </c>
      <c r="M435" s="147">
        <v>173.64395999999999</v>
      </c>
      <c r="N435" s="147">
        <v>170.03817900000001</v>
      </c>
      <c r="O435" s="147">
        <v>169.142483</v>
      </c>
      <c r="P435" s="147">
        <v>172.257003</v>
      </c>
      <c r="Q435" s="147">
        <v>162.44723499999998</v>
      </c>
      <c r="R435" s="147">
        <v>153.459765</v>
      </c>
      <c r="S435" s="147">
        <v>126.38207799999999</v>
      </c>
      <c r="T435" s="147">
        <v>155.120991</v>
      </c>
      <c r="U435" s="147">
        <v>158.646334</v>
      </c>
      <c r="V435" s="147">
        <v>161.81926067999999</v>
      </c>
      <c r="W435" s="147">
        <v>168.1072773672627</v>
      </c>
      <c r="X435" s="147">
        <v>168.49898942049157</v>
      </c>
      <c r="Y435" s="147">
        <v>169.40097859850462</v>
      </c>
      <c r="Z435" s="147">
        <v>170.2822632794169</v>
      </c>
      <c r="AA435" s="147">
        <v>171.19755406634553</v>
      </c>
      <c r="AB435" s="147">
        <v>172.06014082305751</v>
      </c>
      <c r="AC435" s="147">
        <v>172.87244230307596</v>
      </c>
      <c r="AD435" s="147">
        <v>173.55827185928464</v>
      </c>
      <c r="AE435" s="147">
        <v>174.1553777726663</v>
      </c>
      <c r="AF435" s="147">
        <v>174.66403727225702</v>
      </c>
      <c r="AG435" s="147">
        <v>175.11618950098392</v>
      </c>
      <c r="AH435" s="141">
        <v>-11.704332106666669</v>
      </c>
      <c r="AI435" s="141">
        <v>16.587327607650593</v>
      </c>
      <c r="AJ435" s="152">
        <v>-7.0979453273855601E-3</v>
      </c>
      <c r="AK435" s="152">
        <v>9.0876829585730956E-3</v>
      </c>
    </row>
    <row r="436" spans="1:41" ht="13.5" thickBot="1">
      <c r="A436" s="107" t="s">
        <v>212</v>
      </c>
      <c r="B436" s="115" t="s">
        <v>37</v>
      </c>
      <c r="C436" s="147">
        <v>31.608065999999997</v>
      </c>
      <c r="D436" s="147">
        <v>31.933482000000001</v>
      </c>
      <c r="E436" s="147">
        <v>32.166285999999999</v>
      </c>
      <c r="F436" s="147">
        <v>32.250399999999999</v>
      </c>
      <c r="G436" s="147">
        <v>27.658875999999999</v>
      </c>
      <c r="H436" s="147">
        <v>33.589368</v>
      </c>
      <c r="I436" s="147">
        <v>37.169443000000001</v>
      </c>
      <c r="J436" s="147">
        <v>38.487873</v>
      </c>
      <c r="K436" s="147">
        <v>37.971616000000004</v>
      </c>
      <c r="L436" s="147">
        <v>34.803331</v>
      </c>
      <c r="M436" s="147">
        <v>39.588042999999999</v>
      </c>
      <c r="N436" s="147">
        <v>40.805703999999999</v>
      </c>
      <c r="O436" s="147">
        <v>55.445633000000001</v>
      </c>
      <c r="P436" s="147">
        <v>50.767892000000003</v>
      </c>
      <c r="Q436" s="147">
        <v>56.462383000000003</v>
      </c>
      <c r="R436" s="147">
        <v>57.785970999999996</v>
      </c>
      <c r="S436" s="147">
        <v>46.684480999999998</v>
      </c>
      <c r="T436" s="147">
        <v>43.879331000000001</v>
      </c>
      <c r="U436" s="147">
        <v>38.158881999999998</v>
      </c>
      <c r="V436" s="147">
        <v>34.342993800000002</v>
      </c>
      <c r="W436" s="147">
        <v>33.291198558780899</v>
      </c>
      <c r="X436" s="147">
        <v>38.1473485244885</v>
      </c>
      <c r="Y436" s="147">
        <v>39.155431556252324</v>
      </c>
      <c r="Z436" s="147">
        <v>40.159064634578158</v>
      </c>
      <c r="AA436" s="147">
        <v>41.132768221307558</v>
      </c>
      <c r="AB436" s="147">
        <v>42.066623098602911</v>
      </c>
      <c r="AC436" s="147">
        <v>42.920078659669578</v>
      </c>
      <c r="AD436" s="147">
        <v>43.706786513636082</v>
      </c>
      <c r="AE436" s="147">
        <v>44.414232526330693</v>
      </c>
      <c r="AF436" s="147">
        <v>45.083125470868154</v>
      </c>
      <c r="AG436" s="147">
        <v>45.715238004038362</v>
      </c>
      <c r="AH436" s="141">
        <v>1.706128933333332</v>
      </c>
      <c r="AI436" s="141">
        <v>6.9215024040383639</v>
      </c>
      <c r="AJ436" s="152">
        <v>4.5077211755059918E-3</v>
      </c>
      <c r="AK436" s="152">
        <v>1.5036740014857664E-2</v>
      </c>
    </row>
    <row r="437" spans="1:41" s="49" customFormat="1" ht="13.5" thickBot="1">
      <c r="A437" s="107" t="s">
        <v>213</v>
      </c>
      <c r="B437" s="118" t="s">
        <v>69</v>
      </c>
      <c r="C437" s="146">
        <v>-200.65128999999999</v>
      </c>
      <c r="D437" s="146">
        <v>-202.264522</v>
      </c>
      <c r="E437" s="146">
        <v>-186.30724499999997</v>
      </c>
      <c r="F437" s="146">
        <v>-203.24002200000001</v>
      </c>
      <c r="G437" s="146">
        <v>-206.32253499999999</v>
      </c>
      <c r="H437" s="146">
        <v>-174.50645700000001</v>
      </c>
      <c r="I437" s="146">
        <v>-171.976573</v>
      </c>
      <c r="J437" s="146">
        <v>-131.91581799999997</v>
      </c>
      <c r="K437" s="146">
        <v>-135.116794</v>
      </c>
      <c r="L437" s="146">
        <v>-132.40415000000002</v>
      </c>
      <c r="M437" s="146">
        <v>-134.05591699999999</v>
      </c>
      <c r="N437" s="146">
        <v>-129.23247500000002</v>
      </c>
      <c r="O437" s="146">
        <v>-113.69685</v>
      </c>
      <c r="P437" s="146">
        <v>-121.48911099999999</v>
      </c>
      <c r="Q437" s="146">
        <v>-105.98485199999998</v>
      </c>
      <c r="R437" s="146">
        <v>-95.673794000000015</v>
      </c>
      <c r="S437" s="146">
        <v>-79.697597000000002</v>
      </c>
      <c r="T437" s="146">
        <v>-111.24166</v>
      </c>
      <c r="U437" s="146">
        <v>-120.48745199999999</v>
      </c>
      <c r="V437" s="146">
        <v>-127.47626687999998</v>
      </c>
      <c r="W437" s="146">
        <v>-134.81607880848179</v>
      </c>
      <c r="X437" s="146">
        <v>-130.35164089600306</v>
      </c>
      <c r="Y437" s="146">
        <v>-130.2455470422523</v>
      </c>
      <c r="Z437" s="146">
        <v>-130.12319864483874</v>
      </c>
      <c r="AA437" s="146">
        <v>-130.06478584503799</v>
      </c>
      <c r="AB437" s="146">
        <v>-129.99351772445459</v>
      </c>
      <c r="AC437" s="146">
        <v>-129.95236364340639</v>
      </c>
      <c r="AD437" s="146">
        <v>-129.85148534564857</v>
      </c>
      <c r="AE437" s="146">
        <v>-129.74114524633561</v>
      </c>
      <c r="AF437" s="146">
        <v>-129.58091180138888</v>
      </c>
      <c r="AG437" s="146">
        <v>-129.40095149694557</v>
      </c>
      <c r="AH437" s="154">
        <v>13.410461040000015</v>
      </c>
      <c r="AI437" s="154">
        <v>-9.6658252036122434</v>
      </c>
      <c r="AJ437" s="152">
        <v>-1.0559962822043047E-2</v>
      </c>
      <c r="AK437" s="152">
        <v>7.0825738906739044E-3</v>
      </c>
      <c r="AL437" s="95"/>
      <c r="AM437" s="95"/>
      <c r="AN437" s="95"/>
      <c r="AO437" s="95"/>
    </row>
    <row r="438" spans="1:41" ht="13.5" thickBot="1">
      <c r="A438" s="107" t="str">
        <f>CONCATENATE($A$429,"_",B438)</f>
        <v>Sheep and goat meat_Domestic use</v>
      </c>
      <c r="B438" s="1" t="s">
        <v>130</v>
      </c>
      <c r="C438" s="65">
        <v>1019.84029</v>
      </c>
      <c r="D438" s="65">
        <v>999.54752200000007</v>
      </c>
      <c r="E438" s="65">
        <v>966.25324499999999</v>
      </c>
      <c r="F438" s="65">
        <v>907.40402199999994</v>
      </c>
      <c r="G438" s="65">
        <v>869.06164499999988</v>
      </c>
      <c r="H438" s="65">
        <v>811.40031357310545</v>
      </c>
      <c r="I438" s="65">
        <v>804.90826165517251</v>
      </c>
      <c r="J438" s="65">
        <v>738.78443173209575</v>
      </c>
      <c r="K438" s="65">
        <v>710.84317331034481</v>
      </c>
      <c r="L438" s="65">
        <v>696.29242686206896</v>
      </c>
      <c r="M438" s="65">
        <v>702.39088251724138</v>
      </c>
      <c r="N438" s="65">
        <v>701.21554496551721</v>
      </c>
      <c r="O438" s="65">
        <v>685.813125862069</v>
      </c>
      <c r="P438" s="65">
        <v>703.40021941379314</v>
      </c>
      <c r="Q438" s="65">
        <v>693.56298486344031</v>
      </c>
      <c r="R438" s="65">
        <v>666.64719102762217</v>
      </c>
      <c r="S438" s="65">
        <v>659.59185083743841</v>
      </c>
      <c r="T438" s="65">
        <v>686.21620916710788</v>
      </c>
      <c r="U438" s="65">
        <v>658.32739200000003</v>
      </c>
      <c r="V438" s="65">
        <v>638.63049269999988</v>
      </c>
      <c r="W438" s="65">
        <v>640.77340467302099</v>
      </c>
      <c r="X438" s="65">
        <v>636.00844128137635</v>
      </c>
      <c r="Y438" s="65">
        <v>636.15131160891065</v>
      </c>
      <c r="Z438" s="65">
        <v>636.22810527047989</v>
      </c>
      <c r="AA438" s="65">
        <v>636.34085892499434</v>
      </c>
      <c r="AB438" s="65">
        <v>636.44144344350161</v>
      </c>
      <c r="AC438" s="65">
        <v>636.07258193097448</v>
      </c>
      <c r="AD438" s="65">
        <v>635.65523698588424</v>
      </c>
      <c r="AE438" s="65">
        <v>635.2423338814931</v>
      </c>
      <c r="AF438" s="65">
        <v>634.79985859465978</v>
      </c>
      <c r="AG438" s="65">
        <v>634.35765268796717</v>
      </c>
      <c r="AH438" s="200">
        <v>-54.248646012467134</v>
      </c>
      <c r="AI438" s="200">
        <v>-26.700378601068792</v>
      </c>
      <c r="AJ438" s="157">
        <v>-7.8559535126314015E-3</v>
      </c>
      <c r="AK438" s="157">
        <v>-3.7410495754425233E-3</v>
      </c>
    </row>
    <row r="439" spans="1:41" ht="13" thickBot="1">
      <c r="A439" s="78"/>
      <c r="B439" s="22" t="s">
        <v>318</v>
      </c>
      <c r="C439" s="42">
        <v>2.0656299149683872</v>
      </c>
      <c r="D439" s="42">
        <v>2.0181556526630988</v>
      </c>
      <c r="E439" s="42">
        <v>1.9441134659734187</v>
      </c>
      <c r="F439" s="42">
        <v>1.8196138924190455</v>
      </c>
      <c r="G439" s="42">
        <v>1.7372737631298292</v>
      </c>
      <c r="H439" s="42">
        <v>1.6192656230850506</v>
      </c>
      <c r="I439" s="42">
        <v>1.6041186573820814</v>
      </c>
      <c r="J439" s="42">
        <v>1.4701253515139578</v>
      </c>
      <c r="K439" s="42">
        <v>1.4130599368561685</v>
      </c>
      <c r="L439" s="42">
        <v>1.3823597585113008</v>
      </c>
      <c r="M439" s="42">
        <v>1.3915594204323385</v>
      </c>
      <c r="N439" s="42">
        <v>1.3860917459238289</v>
      </c>
      <c r="O439" s="42">
        <v>1.3534447820051803</v>
      </c>
      <c r="P439" s="42">
        <v>1.3855032077582397</v>
      </c>
      <c r="Q439" s="42">
        <v>1.3629875226546451</v>
      </c>
      <c r="R439" s="42">
        <v>1.308729470407983</v>
      </c>
      <c r="S439" s="42">
        <v>1.2959221349742944</v>
      </c>
      <c r="T439" s="42">
        <v>1.3462623330514156</v>
      </c>
      <c r="U439" s="42">
        <v>1.2842790205622052</v>
      </c>
      <c r="V439" s="42">
        <v>1.2432749623114985</v>
      </c>
      <c r="W439" s="42">
        <v>1.2455906305340823</v>
      </c>
      <c r="X439" s="42">
        <v>1.2373357392157951</v>
      </c>
      <c r="Y439" s="42">
        <v>1.2387778101393063</v>
      </c>
      <c r="Z439" s="42">
        <v>1.2402396256089867</v>
      </c>
      <c r="AA439" s="42">
        <v>1.2419159830658244</v>
      </c>
      <c r="AB439" s="42">
        <v>1.2437189121978869</v>
      </c>
      <c r="AC439" s="42">
        <v>1.2447340550062009</v>
      </c>
      <c r="AD439" s="42">
        <v>1.2457822621677903</v>
      </c>
      <c r="AE439" s="42">
        <v>1.2469780145886264</v>
      </c>
      <c r="AF439" s="42">
        <v>1.2482573943652508</v>
      </c>
      <c r="AG439" s="42">
        <v>1.2496841448398053</v>
      </c>
      <c r="AH439" s="200">
        <v>-0.13057624365210252</v>
      </c>
      <c r="AI439" s="200">
        <v>-4.1587960468567831E-2</v>
      </c>
      <c r="AJ439" s="157">
        <v>-9.5867333308714813E-3</v>
      </c>
      <c r="AK439" s="157">
        <v>-2.971669039017466E-3</v>
      </c>
    </row>
    <row r="440" spans="1:41" ht="13" thickBot="1">
      <c r="A440" s="78"/>
      <c r="B440" s="2" t="s">
        <v>87</v>
      </c>
      <c r="C440" s="23">
        <v>4267.0542500000001</v>
      </c>
      <c r="D440" s="23">
        <v>4544.8899166666697</v>
      </c>
      <c r="E440" s="23">
        <v>4483.0240000000003</v>
      </c>
      <c r="F440" s="23">
        <v>4076.19941666667</v>
      </c>
      <c r="G440" s="23">
        <v>4161.2107500000002</v>
      </c>
      <c r="H440" s="23">
        <v>4230.2900833333297</v>
      </c>
      <c r="I440" s="23">
        <v>4900.2626666666702</v>
      </c>
      <c r="J440" s="23">
        <v>4971.8991666666698</v>
      </c>
      <c r="K440" s="23">
        <v>4914.6436666666696</v>
      </c>
      <c r="L440" s="23">
        <v>5102.4520833333299</v>
      </c>
      <c r="M440" s="23">
        <v>5330.4339166666696</v>
      </c>
      <c r="N440" s="23">
        <v>5300.3619166666704</v>
      </c>
      <c r="O440" s="23">
        <v>5317.0726666666696</v>
      </c>
      <c r="P440" s="23">
        <v>5428.3330833333303</v>
      </c>
      <c r="Q440" s="23">
        <v>5280.2896666666702</v>
      </c>
      <c r="R440" s="23">
        <v>5802.2</v>
      </c>
      <c r="S440" s="23">
        <v>6717</v>
      </c>
      <c r="T440" s="23">
        <v>7212</v>
      </c>
      <c r="U440" s="23">
        <v>7405</v>
      </c>
      <c r="V440" s="23">
        <v>8250</v>
      </c>
      <c r="W440" s="23">
        <v>8180.6579279492735</v>
      </c>
      <c r="X440" s="23">
        <v>7949.6296701401334</v>
      </c>
      <c r="Y440" s="23">
        <v>7727.8666093839238</v>
      </c>
      <c r="Z440" s="23">
        <v>7874.927229116427</v>
      </c>
      <c r="AA440" s="23">
        <v>7990.3943539441789</v>
      </c>
      <c r="AB440" s="23">
        <v>8097.8905562596965</v>
      </c>
      <c r="AC440" s="23">
        <v>8194.2027649797528</v>
      </c>
      <c r="AD440" s="23">
        <v>8302.5476200311423</v>
      </c>
      <c r="AE440" s="23">
        <v>8397.4143865202168</v>
      </c>
      <c r="AF440" s="23">
        <v>8505.9962369137738</v>
      </c>
      <c r="AG440" s="23">
        <v>8613.3081246001002</v>
      </c>
      <c r="AH440" s="28">
        <v>2626.0016944444433</v>
      </c>
      <c r="AI440" s="28">
        <v>990.97479126676717</v>
      </c>
      <c r="AJ440" s="45">
        <v>4.3142567339538689E-2</v>
      </c>
      <c r="AK440" s="45">
        <v>1.1173409509696475E-2</v>
      </c>
    </row>
    <row r="441" spans="1:41" ht="13" thickBot="1">
      <c r="A441" s="78"/>
      <c r="B441" s="2" t="s">
        <v>88</v>
      </c>
      <c r="C441" s="23">
        <v>2299.1739943450011</v>
      </c>
      <c r="D441" s="23">
        <v>1904.7086969874379</v>
      </c>
      <c r="E441" s="23">
        <v>1822.9405571671468</v>
      </c>
      <c r="F441" s="23">
        <v>2022.8175673708813</v>
      </c>
      <c r="G441" s="23">
        <v>2505.716981282691</v>
      </c>
      <c r="H441" s="23">
        <v>2770.3506272656682</v>
      </c>
      <c r="I441" s="23">
        <v>3973.2814600757847</v>
      </c>
      <c r="J441" s="23">
        <v>3624.0123387389272</v>
      </c>
      <c r="K441" s="23">
        <v>3109.7537106790237</v>
      </c>
      <c r="L441" s="23">
        <v>3538.8914004585181</v>
      </c>
      <c r="M441" s="23">
        <v>3283.8554914996485</v>
      </c>
      <c r="N441" s="23">
        <v>3232.7671301797127</v>
      </c>
      <c r="O441" s="23">
        <v>3972.8288789331818</v>
      </c>
      <c r="P441" s="23">
        <v>4440.814574644367</v>
      </c>
      <c r="Q441" s="23">
        <v>4579.7827053695028</v>
      </c>
      <c r="R441" s="23">
        <v>3992.8344739265808</v>
      </c>
      <c r="S441" s="23">
        <v>4772.3782138024335</v>
      </c>
      <c r="T441" s="23">
        <v>5348.1361904761898</v>
      </c>
      <c r="U441" s="23">
        <v>5297.8046296296288</v>
      </c>
      <c r="V441" s="23">
        <v>5000.3723737123582</v>
      </c>
      <c r="W441" s="23">
        <v>5166.1567696869233</v>
      </c>
      <c r="X441" s="23">
        <v>5251.4634314078257</v>
      </c>
      <c r="Y441" s="23">
        <v>5365.363802061448</v>
      </c>
      <c r="Z441" s="23">
        <v>5504.6808346493208</v>
      </c>
      <c r="AA441" s="23">
        <v>5622.0913514674457</v>
      </c>
      <c r="AB441" s="23">
        <v>5733.6279552629367</v>
      </c>
      <c r="AC441" s="23">
        <v>5835.8647099127802</v>
      </c>
      <c r="AD441" s="23">
        <v>5945.6203387249243</v>
      </c>
      <c r="AE441" s="23">
        <v>6044.4053909330505</v>
      </c>
      <c r="AF441" s="23">
        <v>6152.793927139257</v>
      </c>
      <c r="AG441" s="23">
        <v>6260.0894842965536</v>
      </c>
      <c r="AH441" s="28">
        <v>1791.2185813139026</v>
      </c>
      <c r="AI441" s="28">
        <v>1044.651753023828</v>
      </c>
      <c r="AJ441" s="45">
        <v>4.2972653044625699E-2</v>
      </c>
      <c r="AK441" s="45">
        <v>1.6735907376379089E-2</v>
      </c>
    </row>
    <row r="442" spans="1:41">
      <c r="A442" s="78"/>
      <c r="B442" s="59" t="s">
        <v>310</v>
      </c>
      <c r="C442" s="90"/>
      <c r="D442" s="90"/>
      <c r="E442" s="90"/>
      <c r="F442" s="90"/>
      <c r="G442" s="90"/>
      <c r="H442" s="90"/>
      <c r="I442" s="90"/>
      <c r="J442" s="90"/>
      <c r="K442" s="90"/>
      <c r="L442" s="90"/>
      <c r="M442" s="90"/>
      <c r="N442" s="90"/>
      <c r="O442" s="90"/>
      <c r="P442" s="90"/>
      <c r="Q442" s="90"/>
      <c r="R442" s="90"/>
      <c r="S442" s="90"/>
      <c r="T442" s="90"/>
      <c r="U442" s="90"/>
      <c r="V442" s="91"/>
      <c r="W442" s="91"/>
      <c r="X442" s="91"/>
      <c r="Y442" s="91"/>
      <c r="Z442" s="91"/>
      <c r="AA442" s="91"/>
      <c r="AB442" s="91"/>
      <c r="AC442" s="91"/>
      <c r="AD442" s="91"/>
      <c r="AE442" s="91"/>
      <c r="AF442" s="91"/>
      <c r="AG442" s="91"/>
      <c r="AH442" s="91"/>
      <c r="AI442" s="91"/>
      <c r="AJ442" s="59"/>
      <c r="AK442" s="59"/>
    </row>
    <row r="443" spans="1:41">
      <c r="A443" s="78"/>
      <c r="B443" s="59"/>
      <c r="C443" s="90"/>
      <c r="D443" s="90"/>
      <c r="E443" s="90"/>
      <c r="F443" s="90"/>
      <c r="G443" s="90"/>
      <c r="H443" s="89"/>
      <c r="I443" s="90"/>
      <c r="J443" s="90"/>
      <c r="K443" s="90"/>
      <c r="L443" s="90"/>
      <c r="M443" s="90"/>
      <c r="N443" s="90"/>
      <c r="O443" s="90"/>
      <c r="P443" s="90"/>
      <c r="Q443" s="90"/>
      <c r="R443" s="90"/>
      <c r="S443" s="90"/>
      <c r="T443" s="90"/>
      <c r="U443" s="90"/>
      <c r="V443" s="91"/>
      <c r="W443" s="91"/>
      <c r="X443" s="91"/>
      <c r="Y443" s="91"/>
      <c r="Z443" s="91"/>
      <c r="AA443" s="91"/>
      <c r="AB443" s="91"/>
      <c r="AC443" s="91"/>
      <c r="AD443" s="91"/>
      <c r="AE443" s="91"/>
      <c r="AF443" s="91"/>
      <c r="AG443" s="91"/>
      <c r="AH443" s="59"/>
      <c r="AI443" s="59"/>
      <c r="AJ443" s="59"/>
      <c r="AK443" s="59"/>
    </row>
    <row r="444" spans="1:41" ht="15" customHeight="1" thickBot="1">
      <c r="A444" s="78" t="s">
        <v>199</v>
      </c>
      <c r="B444" s="92" t="s">
        <v>244</v>
      </c>
      <c r="C444" s="75"/>
      <c r="D444" s="75"/>
      <c r="E444" s="75"/>
      <c r="F444" s="75"/>
      <c r="G444" s="75"/>
      <c r="H444" s="75"/>
      <c r="I444" s="75"/>
      <c r="J444" s="75"/>
      <c r="K444" s="75"/>
      <c r="L444" s="75"/>
      <c r="M444" s="75"/>
      <c r="N444" s="75"/>
      <c r="O444" s="75"/>
      <c r="P444" s="75"/>
      <c r="Q444" s="75"/>
      <c r="R444" s="75"/>
      <c r="S444" s="75"/>
      <c r="T444" s="75"/>
      <c r="U444" s="75"/>
      <c r="V444" s="76"/>
      <c r="W444" s="76"/>
      <c r="X444" s="76"/>
      <c r="Y444" s="76"/>
      <c r="Z444" s="76"/>
      <c r="AA444" s="76"/>
      <c r="AB444" s="76"/>
      <c r="AC444" s="76"/>
      <c r="AD444" s="76"/>
      <c r="AE444" s="76"/>
      <c r="AF444" s="76"/>
      <c r="AG444" s="76"/>
      <c r="AH444" s="233" t="s">
        <v>105</v>
      </c>
      <c r="AI444" s="234"/>
      <c r="AJ444" s="235" t="s">
        <v>269</v>
      </c>
      <c r="AK444" s="236"/>
    </row>
    <row r="445" spans="1:41" ht="13" thickBot="1">
      <c r="A445" s="78"/>
      <c r="B445" s="10"/>
      <c r="C445" s="231">
        <v>2005</v>
      </c>
      <c r="D445" s="231">
        <v>2006</v>
      </c>
      <c r="E445" s="231">
        <v>2007</v>
      </c>
      <c r="F445" s="231">
        <v>2008</v>
      </c>
      <c r="G445" s="231">
        <v>2009</v>
      </c>
      <c r="H445" s="231">
        <v>2010</v>
      </c>
      <c r="I445" s="231">
        <v>2011</v>
      </c>
      <c r="J445" s="231">
        <v>2012</v>
      </c>
      <c r="K445" s="231">
        <v>2013</v>
      </c>
      <c r="L445" s="231">
        <v>2014</v>
      </c>
      <c r="M445" s="231">
        <v>2015</v>
      </c>
      <c r="N445" s="231">
        <v>2016</v>
      </c>
      <c r="O445" s="231">
        <v>2017</v>
      </c>
      <c r="P445" s="231">
        <v>2018</v>
      </c>
      <c r="Q445" s="231">
        <v>2019</v>
      </c>
      <c r="R445" s="231">
        <v>2020</v>
      </c>
      <c r="S445" s="231">
        <v>2021</v>
      </c>
      <c r="T445" s="231">
        <v>2022</v>
      </c>
      <c r="U445" s="231">
        <v>2023</v>
      </c>
      <c r="V445" s="231">
        <v>2024</v>
      </c>
      <c r="W445" s="231">
        <v>2025</v>
      </c>
      <c r="X445" s="231">
        <v>2026</v>
      </c>
      <c r="Y445" s="231">
        <v>2027</v>
      </c>
      <c r="Z445" s="231">
        <v>2028</v>
      </c>
      <c r="AA445" s="231">
        <v>2029</v>
      </c>
      <c r="AB445" s="231">
        <v>2030</v>
      </c>
      <c r="AC445" s="231">
        <v>2031</v>
      </c>
      <c r="AD445" s="231">
        <v>2032</v>
      </c>
      <c r="AE445" s="231">
        <v>2033</v>
      </c>
      <c r="AF445" s="231">
        <v>2034</v>
      </c>
      <c r="AG445" s="231">
        <v>2035</v>
      </c>
      <c r="AH445" s="231" t="s">
        <v>266</v>
      </c>
      <c r="AI445" s="231" t="s">
        <v>267</v>
      </c>
      <c r="AJ445" s="231" t="s">
        <v>264</v>
      </c>
      <c r="AK445" s="231" t="s">
        <v>265</v>
      </c>
    </row>
    <row r="446" spans="1:41" ht="13.5" thickBot="1">
      <c r="A446" s="107" t="s">
        <v>206</v>
      </c>
      <c r="B446" s="1" t="s">
        <v>32</v>
      </c>
      <c r="C446" s="24">
        <v>21100.544664000005</v>
      </c>
      <c r="D446" s="24">
        <v>21423.258783000005</v>
      </c>
      <c r="E446" s="24">
        <v>22263.877896999998</v>
      </c>
      <c r="F446" s="24">
        <v>22051.627483000004</v>
      </c>
      <c r="G446" s="24">
        <v>21636.748853999998</v>
      </c>
      <c r="H446" s="24">
        <v>22177.200586999996</v>
      </c>
      <c r="I446" s="24">
        <v>22446.903502000001</v>
      </c>
      <c r="J446" s="24">
        <v>21926.541464999998</v>
      </c>
      <c r="K446" s="24">
        <v>21769.420448999997</v>
      </c>
      <c r="L446" s="24">
        <v>21939.320338999994</v>
      </c>
      <c r="M446" s="24">
        <v>22588.926856000002</v>
      </c>
      <c r="N446" s="24">
        <v>22983.677825999999</v>
      </c>
      <c r="O446" s="24">
        <v>22801.211765</v>
      </c>
      <c r="P446" s="24">
        <v>23205.373148999999</v>
      </c>
      <c r="Q446" s="24">
        <v>23038.561293000002</v>
      </c>
      <c r="R446" s="24">
        <v>23240.156831000008</v>
      </c>
      <c r="S446" s="24">
        <v>23657.753303000005</v>
      </c>
      <c r="T446" s="24">
        <v>22320.693812000001</v>
      </c>
      <c r="U446" s="24">
        <v>20875.417018228069</v>
      </c>
      <c r="V446" s="24">
        <v>20773.769705151928</v>
      </c>
      <c r="W446" s="24">
        <v>20757.954049653934</v>
      </c>
      <c r="X446" s="24">
        <v>20745.387534205671</v>
      </c>
      <c r="Y446" s="24">
        <v>20721.528163413412</v>
      </c>
      <c r="Z446" s="24">
        <v>20665.669894986619</v>
      </c>
      <c r="AA446" s="24">
        <v>20593.495152970932</v>
      </c>
      <c r="AB446" s="24">
        <v>20517.401067086746</v>
      </c>
      <c r="AC446" s="24">
        <v>20441.019253394101</v>
      </c>
      <c r="AD446" s="24">
        <v>20363.767558428106</v>
      </c>
      <c r="AE446" s="24">
        <v>20286.134969737297</v>
      </c>
      <c r="AF446" s="24">
        <v>20208.992611108919</v>
      </c>
      <c r="AG446" s="24">
        <v>20131.167740523422</v>
      </c>
      <c r="AH446" s="200">
        <v>-555.13390587333197</v>
      </c>
      <c r="AI446" s="200">
        <v>-1192.1257712699116</v>
      </c>
      <c r="AJ446" s="157">
        <v>-2.5668035755869313E-3</v>
      </c>
      <c r="AK446" s="157">
        <v>-5.2164214594193625E-3</v>
      </c>
    </row>
    <row r="447" spans="1:41" ht="13" thickBot="1">
      <c r="A447" s="78"/>
      <c r="B447" s="2" t="s">
        <v>33</v>
      </c>
      <c r="C447" s="25">
        <v>1.171519</v>
      </c>
      <c r="D447" s="25">
        <v>0.43574400000000002</v>
      </c>
      <c r="E447" s="25">
        <v>0.21793199999999999</v>
      </c>
      <c r="F447" s="25">
        <v>0.191412</v>
      </c>
      <c r="G447" s="25">
        <v>0.38719199999999998</v>
      </c>
      <c r="H447" s="25">
        <v>0.269673</v>
      </c>
      <c r="I447" s="25">
        <v>0.16596100000000003</v>
      </c>
      <c r="J447" s="25">
        <v>0.15492699999999998</v>
      </c>
      <c r="K447" s="25">
        <v>0.33999299999999999</v>
      </c>
      <c r="L447" s="25">
        <v>1.377823</v>
      </c>
      <c r="M447" s="25">
        <v>1.758507</v>
      </c>
      <c r="N447" s="25">
        <v>1.6088930000000001</v>
      </c>
      <c r="O447" s="25">
        <v>1.2940699999999998</v>
      </c>
      <c r="P447" s="25">
        <v>1.1717390000000001</v>
      </c>
      <c r="Q447" s="25">
        <v>0.98290099999999991</v>
      </c>
      <c r="R447" s="25">
        <v>1.0851169999999999</v>
      </c>
      <c r="S447" s="25">
        <v>1.5373299999999999</v>
      </c>
      <c r="T447" s="25">
        <v>1.0738989999999999</v>
      </c>
      <c r="U447" s="25">
        <v>0.74873199999999995</v>
      </c>
      <c r="V447" s="25">
        <v>0.74873199999999995</v>
      </c>
      <c r="W447" s="25">
        <v>0.74873199999999995</v>
      </c>
      <c r="X447" s="25">
        <v>1.5</v>
      </c>
      <c r="Y447" s="25">
        <v>1.5</v>
      </c>
      <c r="Z447" s="25">
        <v>1.5</v>
      </c>
      <c r="AA447" s="25">
        <v>1.5</v>
      </c>
      <c r="AB447" s="25">
        <v>1.5</v>
      </c>
      <c r="AC447" s="25">
        <v>1.5</v>
      </c>
      <c r="AD447" s="25">
        <v>1.5</v>
      </c>
      <c r="AE447" s="25">
        <v>1.5</v>
      </c>
      <c r="AF447" s="25">
        <v>1.5</v>
      </c>
      <c r="AG447" s="25">
        <v>1.5</v>
      </c>
      <c r="AH447" s="28">
        <v>0.23287333333333327</v>
      </c>
      <c r="AI447" s="28">
        <v>0.64287900000000009</v>
      </c>
      <c r="AJ447" s="45">
        <v>3.221109003399221E-2</v>
      </c>
      <c r="AK447" s="45">
        <v>5.2192919176994534E-2</v>
      </c>
    </row>
    <row r="448" spans="1:41" ht="13" thickBot="1">
      <c r="A448" s="78"/>
      <c r="B448" s="2" t="s">
        <v>34</v>
      </c>
      <c r="C448" s="25">
        <v>26.746183000000002</v>
      </c>
      <c r="D448" s="25">
        <v>34.824527000000003</v>
      </c>
      <c r="E448" s="25">
        <v>27.825829000000002</v>
      </c>
      <c r="F448" s="25">
        <v>69.748895000000005</v>
      </c>
      <c r="G448" s="25">
        <v>109.57604600000001</v>
      </c>
      <c r="H448" s="25">
        <v>71.02025900000001</v>
      </c>
      <c r="I448" s="25">
        <v>64.169464000000005</v>
      </c>
      <c r="J448" s="25">
        <v>37.276392000000001</v>
      </c>
      <c r="K448" s="25">
        <v>47.570441000000002</v>
      </c>
      <c r="L448" s="25">
        <v>65.928162</v>
      </c>
      <c r="M448" s="25">
        <v>53.305364000000004</v>
      </c>
      <c r="N448" s="25">
        <v>38.376718999999994</v>
      </c>
      <c r="O448" s="25">
        <v>45.385835</v>
      </c>
      <c r="P448" s="25">
        <v>51.024887999999997</v>
      </c>
      <c r="Q448" s="25">
        <v>43.364194000000005</v>
      </c>
      <c r="R448" s="25">
        <v>22.601948</v>
      </c>
      <c r="S448" s="25">
        <v>44.620633000000005</v>
      </c>
      <c r="T448" s="25">
        <v>44.647711999999999</v>
      </c>
      <c r="U448" s="25">
        <v>47.63926</v>
      </c>
      <c r="V448" s="25">
        <v>48.115652599999997</v>
      </c>
      <c r="W448" s="25">
        <v>48.115652599999997</v>
      </c>
      <c r="X448" s="25">
        <v>50</v>
      </c>
      <c r="Y448" s="25">
        <v>50</v>
      </c>
      <c r="Z448" s="25">
        <v>50</v>
      </c>
      <c r="AA448" s="25">
        <v>50</v>
      </c>
      <c r="AB448" s="25">
        <v>50</v>
      </c>
      <c r="AC448" s="25">
        <v>50</v>
      </c>
      <c r="AD448" s="25">
        <v>50</v>
      </c>
      <c r="AE448" s="25">
        <v>50</v>
      </c>
      <c r="AF448" s="25">
        <v>50</v>
      </c>
      <c r="AG448" s="25">
        <v>50</v>
      </c>
      <c r="AH448" s="28">
        <v>-3.4574567999999957</v>
      </c>
      <c r="AI448" s="28">
        <v>3.1991251333333324</v>
      </c>
      <c r="AJ448" s="45">
        <v>-7.102104111733354E-3</v>
      </c>
      <c r="AK448" s="45">
        <v>6.0291122773195038E-3</v>
      </c>
    </row>
    <row r="449" spans="1:41" ht="13" thickBot="1">
      <c r="B449" s="1" t="s">
        <v>35</v>
      </c>
      <c r="C449" s="24">
        <v>21074.970000000005</v>
      </c>
      <c r="D449" s="24">
        <v>21388.870000000003</v>
      </c>
      <c r="E449" s="24">
        <v>22236.269999999997</v>
      </c>
      <c r="F449" s="24">
        <v>21982.070000000003</v>
      </c>
      <c r="G449" s="24">
        <v>21527.559999999998</v>
      </c>
      <c r="H449" s="24">
        <v>22106.450000999994</v>
      </c>
      <c r="I449" s="24">
        <v>22382.899999000001</v>
      </c>
      <c r="J449" s="24">
        <v>21889.42</v>
      </c>
      <c r="K449" s="24">
        <v>21722.190000999999</v>
      </c>
      <c r="L449" s="24">
        <v>21874.769999999993</v>
      </c>
      <c r="M449" s="24">
        <v>22537.379999000001</v>
      </c>
      <c r="N449" s="24">
        <v>22946.91</v>
      </c>
      <c r="O449" s="24">
        <v>22757.119999999999</v>
      </c>
      <c r="P449" s="24">
        <v>23155.52</v>
      </c>
      <c r="Q449" s="24">
        <v>22996.18</v>
      </c>
      <c r="R449" s="24">
        <v>23218.640000000007</v>
      </c>
      <c r="S449" s="24">
        <v>23614.670000000006</v>
      </c>
      <c r="T449" s="24">
        <v>22277.119998999999</v>
      </c>
      <c r="U449" s="24">
        <v>20828.526490228069</v>
      </c>
      <c r="V449" s="24">
        <v>20726.402784551927</v>
      </c>
      <c r="W449" s="24">
        <v>20710.587129053933</v>
      </c>
      <c r="X449" s="24">
        <v>20696.887534205671</v>
      </c>
      <c r="Y449" s="24">
        <v>20673.028163413412</v>
      </c>
      <c r="Z449" s="24">
        <v>20617.169894986619</v>
      </c>
      <c r="AA449" s="24">
        <v>20544.995152970932</v>
      </c>
      <c r="AB449" s="24">
        <v>20468.901067086746</v>
      </c>
      <c r="AC449" s="24">
        <v>20392.519253394101</v>
      </c>
      <c r="AD449" s="24">
        <v>20315.267558428106</v>
      </c>
      <c r="AE449" s="24">
        <v>20237.634969737297</v>
      </c>
      <c r="AF449" s="24">
        <v>20160.492611108919</v>
      </c>
      <c r="AG449" s="24">
        <v>20082.667740523422</v>
      </c>
      <c r="AH449" s="200">
        <v>-551.44357573999514</v>
      </c>
      <c r="AI449" s="200">
        <v>-1194.6820174032437</v>
      </c>
      <c r="AJ449" s="157">
        <v>-2.5554071908095465E-3</v>
      </c>
      <c r="AK449" s="157">
        <v>-5.239496039074476E-3</v>
      </c>
    </row>
    <row r="450" spans="1:41" ht="13.5" thickBot="1">
      <c r="A450" s="107" t="s">
        <v>207</v>
      </c>
      <c r="B450" s="115" t="s">
        <v>36</v>
      </c>
      <c r="C450" s="147">
        <v>174.71069900000001</v>
      </c>
      <c r="D450" s="147">
        <v>215.237345</v>
      </c>
      <c r="E450" s="147">
        <v>147.316778</v>
      </c>
      <c r="F450" s="147">
        <v>175.26154600000001</v>
      </c>
      <c r="G450" s="147">
        <v>162.05408499999999</v>
      </c>
      <c r="H450" s="147">
        <v>157.71991699999998</v>
      </c>
      <c r="I450" s="147">
        <v>157.262956</v>
      </c>
      <c r="J450" s="147">
        <v>154.469585</v>
      </c>
      <c r="K450" s="147">
        <v>151.81268599999999</v>
      </c>
      <c r="L450" s="147">
        <v>143.87205600000001</v>
      </c>
      <c r="M450" s="147">
        <v>142.919096</v>
      </c>
      <c r="N450" s="147">
        <v>152.12862100000001</v>
      </c>
      <c r="O450" s="147">
        <v>154.21150700000001</v>
      </c>
      <c r="P450" s="147">
        <v>166.98326399999999</v>
      </c>
      <c r="Q450" s="147">
        <v>162.01939899999999</v>
      </c>
      <c r="R450" s="147">
        <v>158.960769</v>
      </c>
      <c r="S450" s="147">
        <v>97.243441000000004</v>
      </c>
      <c r="T450" s="147">
        <v>121.35797100000001</v>
      </c>
      <c r="U450" s="147">
        <v>108.20280899999999</v>
      </c>
      <c r="V450" s="147">
        <v>106.57976686499998</v>
      </c>
      <c r="W450" s="147">
        <v>108.89183017415201</v>
      </c>
      <c r="X450" s="147">
        <v>104.0370728415008</v>
      </c>
      <c r="Y450" s="147">
        <v>101.84636333071209</v>
      </c>
      <c r="Z450" s="147">
        <v>99.683328687539841</v>
      </c>
      <c r="AA450" s="147">
        <v>97.554586622746697</v>
      </c>
      <c r="AB450" s="147">
        <v>95.430679011141095</v>
      </c>
      <c r="AC450" s="147">
        <v>93.337761825983605</v>
      </c>
      <c r="AD450" s="147">
        <v>91.240143785074224</v>
      </c>
      <c r="AE450" s="147">
        <v>90.194710094797543</v>
      </c>
      <c r="AF450" s="147">
        <v>89.145909090820439</v>
      </c>
      <c r="AG450" s="147">
        <v>88.102260344491398</v>
      </c>
      <c r="AH450" s="141">
        <v>-38.004593378333325</v>
      </c>
      <c r="AI450" s="141">
        <v>-23.944588610508589</v>
      </c>
      <c r="AJ450" s="152">
        <v>-2.8783734142776608E-2</v>
      </c>
      <c r="AK450" s="152">
        <v>-2.1619145160243214E-2</v>
      </c>
    </row>
    <row r="451" spans="1:41" ht="13.5" thickBot="1">
      <c r="A451" s="107" t="s">
        <v>208</v>
      </c>
      <c r="B451" s="115" t="s">
        <v>37</v>
      </c>
      <c r="C451" s="147">
        <v>2163.2269940000001</v>
      </c>
      <c r="D451" s="147">
        <v>2304.751546</v>
      </c>
      <c r="E451" s="147">
        <v>2365.4611770000001</v>
      </c>
      <c r="F451" s="147">
        <v>2738.0329630000001</v>
      </c>
      <c r="G451" s="147">
        <v>2485.2267769999999</v>
      </c>
      <c r="H451" s="147">
        <v>2808.2266249999998</v>
      </c>
      <c r="I451" s="147">
        <v>3109.1443199999999</v>
      </c>
      <c r="J451" s="147">
        <v>3082.3656889999997</v>
      </c>
      <c r="K451" s="147">
        <v>3115.4229599999999</v>
      </c>
      <c r="L451" s="147">
        <v>2854.141552</v>
      </c>
      <c r="M451" s="147">
        <v>3144.270767</v>
      </c>
      <c r="N451" s="147">
        <v>3695.4677069999998</v>
      </c>
      <c r="O451" s="147">
        <v>3497.6441420000001</v>
      </c>
      <c r="P451" s="147">
        <v>3579.501796</v>
      </c>
      <c r="Q451" s="147">
        <v>4177.4150610000006</v>
      </c>
      <c r="R451" s="147">
        <v>4943.5430409999999</v>
      </c>
      <c r="S451" s="147">
        <v>4751.7486920000001</v>
      </c>
      <c r="T451" s="147">
        <v>3991.2099780000003</v>
      </c>
      <c r="U451" s="147">
        <v>3007.5729249999999</v>
      </c>
      <c r="V451" s="147">
        <v>2932.3836018749998</v>
      </c>
      <c r="W451" s="147">
        <v>2908.983953924052</v>
      </c>
      <c r="X451" s="147">
        <v>2922.8005407858213</v>
      </c>
      <c r="Y451" s="147">
        <v>2943.7371593573944</v>
      </c>
      <c r="Z451" s="147">
        <v>2951.3815963130819</v>
      </c>
      <c r="AA451" s="147">
        <v>2957.8269627022551</v>
      </c>
      <c r="AB451" s="147">
        <v>2960.6958102306612</v>
      </c>
      <c r="AC451" s="147">
        <v>2965.1349571916703</v>
      </c>
      <c r="AD451" s="147">
        <v>2966.1527687353091</v>
      </c>
      <c r="AE451" s="147">
        <v>2969.0809003546065</v>
      </c>
      <c r="AF451" s="147">
        <v>2971.202087431227</v>
      </c>
      <c r="AG451" s="147">
        <v>2972.441891879831</v>
      </c>
      <c r="AH451" s="141">
        <v>293.07876795833363</v>
      </c>
      <c r="AI451" s="141">
        <v>-337.9469430785025</v>
      </c>
      <c r="AJ451" s="152">
        <v>9.3130921672839404E-3</v>
      </c>
      <c r="AK451" s="152">
        <v>-9.7415006641881075E-3</v>
      </c>
    </row>
    <row r="452" spans="1:41" s="49" customFormat="1" ht="13.5" thickBot="1">
      <c r="A452" s="107" t="s">
        <v>209</v>
      </c>
      <c r="B452" s="118" t="s">
        <v>69</v>
      </c>
      <c r="C452" s="146">
        <v>1988.5162950000001</v>
      </c>
      <c r="D452" s="146">
        <v>2089.514201</v>
      </c>
      <c r="E452" s="146">
        <v>2218.1443990000002</v>
      </c>
      <c r="F452" s="146">
        <v>2562.7714169999999</v>
      </c>
      <c r="G452" s="146">
        <v>2323.1726920000001</v>
      </c>
      <c r="H452" s="146">
        <v>2650.5067079999999</v>
      </c>
      <c r="I452" s="146">
        <v>2951.8813639999998</v>
      </c>
      <c r="J452" s="146">
        <v>2927.8961039999999</v>
      </c>
      <c r="K452" s="146">
        <v>2963.6102739999997</v>
      </c>
      <c r="L452" s="146">
        <v>2710.2694959999999</v>
      </c>
      <c r="M452" s="146">
        <v>3001.3516709999999</v>
      </c>
      <c r="N452" s="146">
        <v>3543.339086</v>
      </c>
      <c r="O452" s="146">
        <v>3343.4326350000001</v>
      </c>
      <c r="P452" s="146">
        <v>3412.5185320000001</v>
      </c>
      <c r="Q452" s="146">
        <v>4015.3956620000008</v>
      </c>
      <c r="R452" s="146">
        <v>4784.5822719999996</v>
      </c>
      <c r="S452" s="146">
        <v>4654.5052510000005</v>
      </c>
      <c r="T452" s="146">
        <v>3869.8520070000004</v>
      </c>
      <c r="U452" s="146">
        <v>2899.3701160000001</v>
      </c>
      <c r="V452" s="146">
        <v>2825.8038350100001</v>
      </c>
      <c r="W452" s="146">
        <v>2800.0921237499001</v>
      </c>
      <c r="X452" s="146">
        <v>2818.7634679443204</v>
      </c>
      <c r="Y452" s="146">
        <v>2841.8907960266824</v>
      </c>
      <c r="Z452" s="146">
        <v>2851.698267625542</v>
      </c>
      <c r="AA452" s="146">
        <v>2860.2723760795084</v>
      </c>
      <c r="AB452" s="146">
        <v>2865.2651312195203</v>
      </c>
      <c r="AC452" s="146">
        <v>2871.7971953656865</v>
      </c>
      <c r="AD452" s="146">
        <v>2874.9126249502351</v>
      </c>
      <c r="AE452" s="146">
        <v>2878.8861902598087</v>
      </c>
      <c r="AF452" s="146">
        <v>2882.0561783404064</v>
      </c>
      <c r="AG452" s="146">
        <v>2884.3396315353398</v>
      </c>
      <c r="AH452" s="141">
        <v>331.08336133666717</v>
      </c>
      <c r="AI452" s="141">
        <v>-314.00235446799388</v>
      </c>
      <c r="AJ452" s="152">
        <v>1.0987540060099832E-2</v>
      </c>
      <c r="AK452" s="152">
        <v>-9.350245640773025E-3</v>
      </c>
      <c r="AL452" s="95"/>
      <c r="AM452" s="95"/>
      <c r="AN452" s="95"/>
      <c r="AO452" s="95"/>
    </row>
    <row r="453" spans="1:41" ht="13.5" thickBot="1">
      <c r="A453" s="107" t="str">
        <f>CONCATENATE($A$444,"_",B453)</f>
        <v>Pigmeat_Domestic use</v>
      </c>
      <c r="B453" s="1" t="s">
        <v>130</v>
      </c>
      <c r="C453" s="24">
        <v>19086.453705000004</v>
      </c>
      <c r="D453" s="24">
        <v>19299.355799000004</v>
      </c>
      <c r="E453" s="24">
        <v>20018.125601</v>
      </c>
      <c r="F453" s="24">
        <v>19419.298583000003</v>
      </c>
      <c r="G453" s="24">
        <v>19204.387308000001</v>
      </c>
      <c r="H453" s="24">
        <v>19455.943292999997</v>
      </c>
      <c r="I453" s="24">
        <v>19431.018635000004</v>
      </c>
      <c r="J453" s="24">
        <v>18961.523895999995</v>
      </c>
      <c r="K453" s="24">
        <v>18758.579726999997</v>
      </c>
      <c r="L453" s="24">
        <v>19164.500503999992</v>
      </c>
      <c r="M453" s="24">
        <v>19536.028328000004</v>
      </c>
      <c r="N453" s="24">
        <v>19403.570914</v>
      </c>
      <c r="O453" s="24">
        <v>19413.687365000002</v>
      </c>
      <c r="P453" s="24">
        <v>19743.001467999999</v>
      </c>
      <c r="Q453" s="24">
        <v>18980.784338000001</v>
      </c>
      <c r="R453" s="24">
        <v>18434.057728000007</v>
      </c>
      <c r="S453" s="24">
        <v>18960.164749000007</v>
      </c>
      <c r="T453" s="24">
        <v>18407.267992000001</v>
      </c>
      <c r="U453" s="24">
        <v>17929.156374228067</v>
      </c>
      <c r="V453" s="24">
        <v>17900.598949541931</v>
      </c>
      <c r="W453" s="24">
        <v>17910.495005304037</v>
      </c>
      <c r="X453" s="24">
        <v>17878.124066261356</v>
      </c>
      <c r="Y453" s="24">
        <v>17831.137367386727</v>
      </c>
      <c r="Z453" s="24">
        <v>17765.471627361076</v>
      </c>
      <c r="AA453" s="24">
        <v>17684.722776891424</v>
      </c>
      <c r="AB453" s="24">
        <v>17603.635935867227</v>
      </c>
      <c r="AC453" s="24">
        <v>17520.722058028416</v>
      </c>
      <c r="AD453" s="24">
        <v>17440.354933477873</v>
      </c>
      <c r="AE453" s="24">
        <v>17358.74877947749</v>
      </c>
      <c r="AF453" s="24">
        <v>17278.436432768511</v>
      </c>
      <c r="AG453" s="24">
        <v>17198.32810898808</v>
      </c>
      <c r="AH453" s="200">
        <v>-882.52693707666185</v>
      </c>
      <c r="AI453" s="200">
        <v>-880.67966293525387</v>
      </c>
      <c r="AJ453" s="157">
        <v>-4.7547566382004905E-3</v>
      </c>
      <c r="AK453" s="157">
        <v>-4.5296462002238913E-3</v>
      </c>
    </row>
    <row r="454" spans="1:41" ht="13" thickBot="1">
      <c r="A454" s="78"/>
      <c r="B454" s="22" t="s">
        <v>318</v>
      </c>
      <c r="C454" s="42">
        <v>34.265535475626052</v>
      </c>
      <c r="D454" s="42">
        <v>34.53869745396976</v>
      </c>
      <c r="E454" s="42">
        <v>35.699816465101897</v>
      </c>
      <c r="F454" s="42">
        <v>34.51628242396567</v>
      </c>
      <c r="G454" s="42">
        <v>34.027501688583378</v>
      </c>
      <c r="H454" s="42">
        <v>34.414950326940797</v>
      </c>
      <c r="I454" s="42">
        <v>34.323977124300463</v>
      </c>
      <c r="J454" s="42">
        <v>33.444276092276418</v>
      </c>
      <c r="K454" s="42">
        <v>33.052070501106762</v>
      </c>
      <c r="L454" s="42">
        <v>33.723981783562266</v>
      </c>
      <c r="M454" s="42">
        <v>34.306080082344856</v>
      </c>
      <c r="N454" s="42">
        <v>33.996486447361697</v>
      </c>
      <c r="O454" s="42">
        <v>33.958985792290761</v>
      </c>
      <c r="P454" s="42">
        <v>34.469115915905832</v>
      </c>
      <c r="Q454" s="42">
        <v>33.062223577006826</v>
      </c>
      <c r="R454" s="42">
        <v>32.076479895788793</v>
      </c>
      <c r="S454" s="42">
        <v>33.018524632175122</v>
      </c>
      <c r="T454" s="42">
        <v>32.008843887076139</v>
      </c>
      <c r="U454" s="42">
        <v>31.001966879760243</v>
      </c>
      <c r="V454" s="42">
        <v>30.888515019491848</v>
      </c>
      <c r="W454" s="42">
        <v>30.859605806805263</v>
      </c>
      <c r="X454" s="42">
        <v>30.828937323582448</v>
      </c>
      <c r="Y454" s="42">
        <v>30.776835743240472</v>
      </c>
      <c r="Z454" s="42">
        <v>30.695974453941162</v>
      </c>
      <c r="AA454" s="42">
        <v>30.592332674814866</v>
      </c>
      <c r="AB454" s="42">
        <v>30.491451239431917</v>
      </c>
      <c r="AC454" s="42">
        <v>30.390218796081889</v>
      </c>
      <c r="AD454" s="42">
        <v>30.296172385884844</v>
      </c>
      <c r="AE454" s="42">
        <v>30.202974247925333</v>
      </c>
      <c r="AF454" s="42">
        <v>30.115057460530661</v>
      </c>
      <c r="AG454" s="42">
        <v>30.030615748749703</v>
      </c>
      <c r="AH454" s="200">
        <v>-2.1070008635390742</v>
      </c>
      <c r="AI454" s="200">
        <v>-1.2691595133597069</v>
      </c>
      <c r="AJ454" s="157">
        <v>-6.4936088059080535E-3</v>
      </c>
      <c r="AK454" s="157">
        <v>-3.7559768935861992E-3</v>
      </c>
    </row>
    <row r="455" spans="1:41" ht="13" thickBot="1">
      <c r="A455" s="78"/>
      <c r="B455" s="2" t="s">
        <v>87</v>
      </c>
      <c r="C455" s="25">
        <v>1387.6873333333299</v>
      </c>
      <c r="D455" s="25">
        <v>1450.8839166666701</v>
      </c>
      <c r="E455" s="25">
        <v>1346.28</v>
      </c>
      <c r="F455" s="25">
        <v>1532.11666666667</v>
      </c>
      <c r="G455" s="25">
        <v>1416.91391666667</v>
      </c>
      <c r="H455" s="25">
        <v>1396.1157499999999</v>
      </c>
      <c r="I455" s="25">
        <v>1529.20166666667</v>
      </c>
      <c r="J455" s="25">
        <v>1702.14825</v>
      </c>
      <c r="K455" s="25">
        <v>1674.4079999999999</v>
      </c>
      <c r="L455" s="25">
        <v>1558.7350833333301</v>
      </c>
      <c r="M455" s="25">
        <v>1388.9554166666701</v>
      </c>
      <c r="N455" s="25">
        <v>1457.95583333333</v>
      </c>
      <c r="O455" s="25">
        <v>1602.8440000000001</v>
      </c>
      <c r="P455" s="25">
        <v>1413.8425833333299</v>
      </c>
      <c r="Q455" s="25">
        <v>1701</v>
      </c>
      <c r="R455" s="25">
        <v>1622</v>
      </c>
      <c r="S455" s="25">
        <v>1463</v>
      </c>
      <c r="T455" s="25">
        <v>1868</v>
      </c>
      <c r="U455" s="25">
        <v>2290.6999999999998</v>
      </c>
      <c r="V455" s="25">
        <v>2100</v>
      </c>
      <c r="W455" s="25">
        <v>1954.3583614070023</v>
      </c>
      <c r="X455" s="25">
        <v>1957.3339141836282</v>
      </c>
      <c r="Y455" s="25">
        <v>1987.4884283818108</v>
      </c>
      <c r="Z455" s="25">
        <v>2022.4982669602546</v>
      </c>
      <c r="AA455" s="25">
        <v>2050.9795864252196</v>
      </c>
      <c r="AB455" s="25">
        <v>2075.168583325099</v>
      </c>
      <c r="AC455" s="25">
        <v>2101.714498949616</v>
      </c>
      <c r="AD455" s="25">
        <v>2129.6793348027968</v>
      </c>
      <c r="AE455" s="25">
        <v>2153.1058338084681</v>
      </c>
      <c r="AF455" s="25">
        <v>2182.9936634271758</v>
      </c>
      <c r="AG455" s="25">
        <v>2209.7279145288312</v>
      </c>
      <c r="AH455" s="28">
        <v>441.13622222222307</v>
      </c>
      <c r="AI455" s="28">
        <v>123.49458119549809</v>
      </c>
      <c r="AJ455" s="45">
        <v>2.4040502498331621E-2</v>
      </c>
      <c r="AK455" s="45">
        <v>5.2417981492196564E-3</v>
      </c>
    </row>
    <row r="456" spans="1:41" ht="13" thickBot="1">
      <c r="A456" s="78"/>
      <c r="B456" s="2" t="s">
        <v>88</v>
      </c>
      <c r="C456" s="25">
        <v>1977.2198652800005</v>
      </c>
      <c r="D456" s="25">
        <v>1894.625858617401</v>
      </c>
      <c r="E456" s="25">
        <v>1846.0857656982848</v>
      </c>
      <c r="F456" s="25">
        <v>1743.6345157659921</v>
      </c>
      <c r="G456" s="25">
        <v>1826.5214414926145</v>
      </c>
      <c r="H456" s="25">
        <v>2150.482128622134</v>
      </c>
      <c r="I456" s="25">
        <v>2181.2410948241873</v>
      </c>
      <c r="J456" s="25">
        <v>2297.9265495890054</v>
      </c>
      <c r="K456" s="25">
        <v>2244.2282330900553</v>
      </c>
      <c r="L456" s="25">
        <v>2433.8939343825027</v>
      </c>
      <c r="M456" s="25">
        <v>2405.8395550448818</v>
      </c>
      <c r="N456" s="25">
        <v>2391.9437653618743</v>
      </c>
      <c r="O456" s="25">
        <v>2378.6268702064303</v>
      </c>
      <c r="P456" s="25">
        <v>2190.5416153582401</v>
      </c>
      <c r="Q456" s="25">
        <v>2345.3593418576361</v>
      </c>
      <c r="R456" s="25">
        <v>2249.5086261933689</v>
      </c>
      <c r="S456" s="25">
        <v>2330.8440460081179</v>
      </c>
      <c r="T456" s="25">
        <v>2720</v>
      </c>
      <c r="U456" s="25">
        <v>2586.1111111111109</v>
      </c>
      <c r="V456" s="25">
        <v>2555.2781231357462</v>
      </c>
      <c r="W456" s="25">
        <v>2641.1642440581945</v>
      </c>
      <c r="X456" s="25">
        <v>2646.6546346640062</v>
      </c>
      <c r="Y456" s="25">
        <v>2689.8275809734641</v>
      </c>
      <c r="Z456" s="25">
        <v>2738.0967115619846</v>
      </c>
      <c r="AA456" s="25">
        <v>2777.4125154747539</v>
      </c>
      <c r="AB456" s="25">
        <v>2810.5095309961544</v>
      </c>
      <c r="AC456" s="25">
        <v>2846.9951893409893</v>
      </c>
      <c r="AD456" s="25">
        <v>2885.0002895285024</v>
      </c>
      <c r="AE456" s="25">
        <v>2917.095091475423</v>
      </c>
      <c r="AF456" s="25">
        <v>2957.8520968802359</v>
      </c>
      <c r="AG456" s="25">
        <v>2994.2318697185042</v>
      </c>
      <c r="AH456" s="28">
        <v>295.11350572843139</v>
      </c>
      <c r="AI456" s="28">
        <v>373.76879163621834</v>
      </c>
      <c r="AJ456" s="45">
        <v>1.2019730086039147E-2</v>
      </c>
      <c r="AK456" s="45">
        <v>1.2195279524617852E-2</v>
      </c>
    </row>
    <row r="457" spans="1:41">
      <c r="A457" s="78"/>
      <c r="B457" s="59" t="s">
        <v>308</v>
      </c>
      <c r="C457" s="90"/>
      <c r="D457" s="90"/>
      <c r="E457" s="90"/>
      <c r="F457" s="90"/>
      <c r="G457" s="90"/>
      <c r="H457" s="89"/>
      <c r="I457" s="89"/>
      <c r="J457" s="89"/>
      <c r="K457" s="89"/>
      <c r="L457" s="89"/>
      <c r="M457" s="89"/>
      <c r="N457" s="89"/>
      <c r="O457" s="90"/>
      <c r="P457" s="90"/>
      <c r="Q457" s="90"/>
      <c r="R457" s="90"/>
      <c r="S457" s="90"/>
      <c r="T457" s="90"/>
      <c r="U457" s="90"/>
      <c r="V457" s="91"/>
      <c r="W457" s="91"/>
      <c r="X457" s="91"/>
      <c r="Y457" s="91"/>
      <c r="Z457" s="91"/>
      <c r="AA457" s="91"/>
      <c r="AB457" s="91"/>
      <c r="AC457" s="91"/>
      <c r="AD457" s="91"/>
      <c r="AE457" s="91"/>
      <c r="AF457" s="91"/>
      <c r="AG457" s="91"/>
      <c r="AH457" s="91"/>
      <c r="AI457" s="91"/>
      <c r="AJ457" s="59"/>
      <c r="AK457" s="59"/>
    </row>
    <row r="458" spans="1:41">
      <c r="A458" s="78"/>
      <c r="B458" s="59"/>
      <c r="C458" s="90"/>
      <c r="D458" s="90"/>
      <c r="E458" s="90"/>
      <c r="F458" s="90"/>
      <c r="G458" s="90"/>
      <c r="H458" s="90"/>
      <c r="I458" s="90"/>
      <c r="J458" s="90"/>
      <c r="K458" s="90"/>
      <c r="L458" s="90"/>
      <c r="M458" s="90"/>
      <c r="N458" s="90"/>
      <c r="O458" s="90"/>
      <c r="P458" s="90"/>
      <c r="Q458" s="90"/>
      <c r="R458" s="90"/>
      <c r="S458" s="90"/>
      <c r="T458" s="90"/>
      <c r="U458" s="90"/>
      <c r="V458" s="91"/>
      <c r="W458" s="91"/>
      <c r="X458" s="91"/>
      <c r="Y458" s="91"/>
      <c r="Z458" s="91"/>
      <c r="AA458" s="91"/>
      <c r="AB458" s="91"/>
      <c r="AC458" s="91"/>
      <c r="AD458" s="91"/>
      <c r="AE458" s="91"/>
      <c r="AF458" s="91"/>
      <c r="AG458" s="91"/>
      <c r="AH458" s="59"/>
      <c r="AI458" s="59"/>
      <c r="AJ458" s="59"/>
      <c r="AK458" s="59"/>
    </row>
    <row r="459" spans="1:41" ht="15" customHeight="1" thickBot="1">
      <c r="A459" s="78" t="s">
        <v>200</v>
      </c>
      <c r="B459" s="69" t="s">
        <v>245</v>
      </c>
      <c r="C459" s="75"/>
      <c r="D459" s="75"/>
      <c r="E459" s="75"/>
      <c r="F459" s="75"/>
      <c r="G459" s="75"/>
      <c r="H459" s="75"/>
      <c r="I459" s="75"/>
      <c r="J459" s="75"/>
      <c r="K459" s="75"/>
      <c r="L459" s="75"/>
      <c r="M459" s="75"/>
      <c r="N459" s="75"/>
      <c r="O459" s="75"/>
      <c r="P459" s="75"/>
      <c r="Q459" s="75"/>
      <c r="R459" s="75"/>
      <c r="S459" s="75"/>
      <c r="T459" s="75"/>
      <c r="U459" s="75"/>
      <c r="V459" s="76"/>
      <c r="W459" s="76"/>
      <c r="X459" s="76"/>
      <c r="Y459" s="76"/>
      <c r="Z459" s="76"/>
      <c r="AA459" s="76"/>
      <c r="AB459" s="76"/>
      <c r="AC459" s="76"/>
      <c r="AD459" s="76"/>
      <c r="AE459" s="76"/>
      <c r="AF459" s="76"/>
      <c r="AG459" s="76"/>
      <c r="AH459" s="233" t="s">
        <v>105</v>
      </c>
      <c r="AI459" s="234"/>
      <c r="AJ459" s="235" t="s">
        <v>269</v>
      </c>
      <c r="AK459" s="236"/>
    </row>
    <row r="460" spans="1:41" ht="13" thickBot="1">
      <c r="A460" s="78"/>
      <c r="B460" s="10"/>
      <c r="C460" s="231">
        <v>2005</v>
      </c>
      <c r="D460" s="231">
        <v>2006</v>
      </c>
      <c r="E460" s="231">
        <v>2007</v>
      </c>
      <c r="F460" s="231">
        <v>2008</v>
      </c>
      <c r="G460" s="231">
        <v>2009</v>
      </c>
      <c r="H460" s="231">
        <v>2010</v>
      </c>
      <c r="I460" s="231">
        <v>2011</v>
      </c>
      <c r="J460" s="231">
        <v>2012</v>
      </c>
      <c r="K460" s="231">
        <v>2013</v>
      </c>
      <c r="L460" s="231">
        <v>2014</v>
      </c>
      <c r="M460" s="231">
        <v>2015</v>
      </c>
      <c r="N460" s="231">
        <v>2016</v>
      </c>
      <c r="O460" s="231">
        <v>2017</v>
      </c>
      <c r="P460" s="231">
        <v>2018</v>
      </c>
      <c r="Q460" s="231">
        <v>2019</v>
      </c>
      <c r="R460" s="231">
        <v>2020</v>
      </c>
      <c r="S460" s="231">
        <v>2021</v>
      </c>
      <c r="T460" s="231">
        <v>2022</v>
      </c>
      <c r="U460" s="231">
        <v>2023</v>
      </c>
      <c r="V460" s="231">
        <v>2024</v>
      </c>
      <c r="W460" s="231">
        <v>2025</v>
      </c>
      <c r="X460" s="231">
        <v>2026</v>
      </c>
      <c r="Y460" s="231">
        <v>2027</v>
      </c>
      <c r="Z460" s="231">
        <v>2028</v>
      </c>
      <c r="AA460" s="231">
        <v>2029</v>
      </c>
      <c r="AB460" s="231">
        <v>2030</v>
      </c>
      <c r="AC460" s="231">
        <v>2031</v>
      </c>
      <c r="AD460" s="231">
        <v>2032</v>
      </c>
      <c r="AE460" s="231">
        <v>2033</v>
      </c>
      <c r="AF460" s="231">
        <v>2034</v>
      </c>
      <c r="AG460" s="231">
        <v>2035</v>
      </c>
      <c r="AH460" s="231" t="s">
        <v>266</v>
      </c>
      <c r="AI460" s="231" t="s">
        <v>267</v>
      </c>
      <c r="AJ460" s="231" t="s">
        <v>264</v>
      </c>
      <c r="AK460" s="231" t="s">
        <v>265</v>
      </c>
    </row>
    <row r="461" spans="1:41" ht="13" thickBot="1">
      <c r="A461" s="78" t="s">
        <v>202</v>
      </c>
      <c r="B461" s="1" t="s">
        <v>32</v>
      </c>
      <c r="C461" s="65">
        <v>9706.1226453776053</v>
      </c>
      <c r="D461" s="65">
        <v>9504.4014750594761</v>
      </c>
      <c r="E461" s="65">
        <v>9942.7415917778708</v>
      </c>
      <c r="F461" s="65">
        <v>10153.559385711122</v>
      </c>
      <c r="G461" s="65">
        <v>10231.969595321565</v>
      </c>
      <c r="H461" s="65">
        <v>10586.060725940202</v>
      </c>
      <c r="I461" s="65">
        <v>10822.013857446753</v>
      </c>
      <c r="J461" s="65">
        <v>11112.238178446754</v>
      </c>
      <c r="K461" s="65">
        <v>11149.965420023684</v>
      </c>
      <c r="L461" s="65">
        <v>11625.033073341157</v>
      </c>
      <c r="M461" s="65">
        <v>12103.827962630672</v>
      </c>
      <c r="N461" s="65">
        <v>12693.25743222733</v>
      </c>
      <c r="O461" s="65">
        <v>12740.083878326159</v>
      </c>
      <c r="P461" s="65">
        <v>13227.346430999998</v>
      </c>
      <c r="Q461" s="65">
        <v>13470.493526999999</v>
      </c>
      <c r="R461" s="65">
        <v>13594.735687333334</v>
      </c>
      <c r="S461" s="65">
        <v>13237.559247999998</v>
      </c>
      <c r="T461" s="65">
        <v>13069.236621839831</v>
      </c>
      <c r="U461" s="65">
        <v>13393.267813954602</v>
      </c>
      <c r="V461" s="65">
        <v>13925.144464522558</v>
      </c>
      <c r="W461" s="65">
        <v>14037.920826799778</v>
      </c>
      <c r="X461" s="65">
        <v>14073.81516002006</v>
      </c>
      <c r="Y461" s="65">
        <v>14065.947588227968</v>
      </c>
      <c r="Z461" s="65">
        <v>14089.777289192489</v>
      </c>
      <c r="AA461" s="65">
        <v>14115.081566513374</v>
      </c>
      <c r="AB461" s="65">
        <v>14134.67090710684</v>
      </c>
      <c r="AC461" s="65">
        <v>14156.641283407256</v>
      </c>
      <c r="AD461" s="65">
        <v>14177.319092460752</v>
      </c>
      <c r="AE461" s="65">
        <v>14196.749952099322</v>
      </c>
      <c r="AF461" s="65">
        <v>14214.803888356984</v>
      </c>
      <c r="AG461" s="65">
        <v>14232.940654655606</v>
      </c>
      <c r="AH461" s="200">
        <v>2166.8040761684661</v>
      </c>
      <c r="AI461" s="200">
        <v>770.39102121660835</v>
      </c>
      <c r="AJ461" s="157">
        <v>1.7703437963546093E-2</v>
      </c>
      <c r="AK461" s="157">
        <v>5.0716642289747593E-3</v>
      </c>
    </row>
    <row r="462" spans="1:41" ht="13" thickBot="1">
      <c r="A462" s="78" t="s">
        <v>203</v>
      </c>
      <c r="B462" s="115" t="s">
        <v>36</v>
      </c>
      <c r="C462" s="147">
        <v>869.242434</v>
      </c>
      <c r="D462" s="147">
        <v>826.033591</v>
      </c>
      <c r="E462" s="147">
        <v>933.67778199999998</v>
      </c>
      <c r="F462" s="147">
        <v>957.50276899999994</v>
      </c>
      <c r="G462" s="147">
        <v>953.27657900000008</v>
      </c>
      <c r="H462" s="147">
        <v>841.45435999999995</v>
      </c>
      <c r="I462" s="147">
        <v>882.27582299999995</v>
      </c>
      <c r="J462" s="147">
        <v>945.079611</v>
      </c>
      <c r="K462" s="147">
        <v>913.18039399999998</v>
      </c>
      <c r="L462" s="147">
        <v>900.03223700000001</v>
      </c>
      <c r="M462" s="147">
        <v>902.71837000000005</v>
      </c>
      <c r="N462" s="147">
        <v>914.2979499999999</v>
      </c>
      <c r="O462" s="147">
        <v>848.78316900000004</v>
      </c>
      <c r="P462" s="147">
        <v>835.71093500000006</v>
      </c>
      <c r="Q462" s="147">
        <v>848.50673800000004</v>
      </c>
      <c r="R462" s="147">
        <v>709.78806499999996</v>
      </c>
      <c r="S462" s="147">
        <v>712.50281200000006</v>
      </c>
      <c r="T462" s="147">
        <v>795.68578500000001</v>
      </c>
      <c r="U462" s="147">
        <v>838.26491699999997</v>
      </c>
      <c r="V462" s="147">
        <v>834.07359241500001</v>
      </c>
      <c r="W462" s="147">
        <v>867.46371277027515</v>
      </c>
      <c r="X462" s="147">
        <v>868.85336305569547</v>
      </c>
      <c r="Y462" s="147">
        <v>871.10702766248642</v>
      </c>
      <c r="Z462" s="147">
        <v>873.66760058458271</v>
      </c>
      <c r="AA462" s="147">
        <v>876.72658559196191</v>
      </c>
      <c r="AB462" s="147">
        <v>879.91211639584753</v>
      </c>
      <c r="AC462" s="147">
        <v>883.96745317575744</v>
      </c>
      <c r="AD462" s="147">
        <v>889.32882968109732</v>
      </c>
      <c r="AE462" s="147">
        <v>895.69544391551369</v>
      </c>
      <c r="AF462" s="147">
        <v>903.30472179305377</v>
      </c>
      <c r="AG462" s="147">
        <v>904.35135432228878</v>
      </c>
      <c r="AH462" s="141">
        <v>-96.755982528333334</v>
      </c>
      <c r="AI462" s="141">
        <v>81.676589517288789</v>
      </c>
      <c r="AJ462" s="152">
        <v>-1.1057786765421298E-2</v>
      </c>
      <c r="AK462" s="152">
        <v>8.6423138422391244E-3</v>
      </c>
    </row>
    <row r="463" spans="1:41" ht="13" thickBot="1">
      <c r="A463" s="78" t="s">
        <v>204</v>
      </c>
      <c r="B463" s="115" t="s">
        <v>37</v>
      </c>
      <c r="C463" s="147">
        <v>1376.1806839999999</v>
      </c>
      <c r="D463" s="147">
        <v>1341.9933119999998</v>
      </c>
      <c r="E463" s="147">
        <v>1354.122752</v>
      </c>
      <c r="F463" s="147">
        <v>1399.4592970000001</v>
      </c>
      <c r="G463" s="147">
        <v>1416.2575889999998</v>
      </c>
      <c r="H463" s="147">
        <v>1653.1187199999999</v>
      </c>
      <c r="I463" s="147">
        <v>1820.058411</v>
      </c>
      <c r="J463" s="147">
        <v>1833.6438770000002</v>
      </c>
      <c r="K463" s="147">
        <v>1791.541072</v>
      </c>
      <c r="L463" s="147">
        <v>1876.3406179999999</v>
      </c>
      <c r="M463" s="147">
        <v>1999.2379210000001</v>
      </c>
      <c r="N463" s="147">
        <v>2207.9371719999999</v>
      </c>
      <c r="O463" s="147">
        <v>2240.2544290000001</v>
      </c>
      <c r="P463" s="147">
        <v>2326.348958</v>
      </c>
      <c r="Q463" s="147">
        <v>2498.9157799999998</v>
      </c>
      <c r="R463" s="147">
        <v>2345.720769</v>
      </c>
      <c r="S463" s="147">
        <v>2135.4527189999999</v>
      </c>
      <c r="T463" s="147">
        <v>1912.5494099999999</v>
      </c>
      <c r="U463" s="147">
        <v>1828.4235490000001</v>
      </c>
      <c r="V463" s="147">
        <v>1883.2762554700003</v>
      </c>
      <c r="W463" s="147">
        <v>1923.6434721611661</v>
      </c>
      <c r="X463" s="147">
        <v>1965.3993873516908</v>
      </c>
      <c r="Y463" s="147">
        <v>1980.1628809281397</v>
      </c>
      <c r="Z463" s="147">
        <v>1989.7155589080803</v>
      </c>
      <c r="AA463" s="147">
        <v>1989.0836829879809</v>
      </c>
      <c r="AB463" s="147">
        <v>2008.0058338698952</v>
      </c>
      <c r="AC463" s="147">
        <v>2010.3656669771628</v>
      </c>
      <c r="AD463" s="147">
        <v>2018.8761974692513</v>
      </c>
      <c r="AE463" s="147">
        <v>2028.0325203327825</v>
      </c>
      <c r="AF463" s="147">
        <v>2038.8721478749017</v>
      </c>
      <c r="AG463" s="147">
        <v>2044.8887998455871</v>
      </c>
      <c r="AH463" s="141">
        <v>40.907882489999793</v>
      </c>
      <c r="AI463" s="141">
        <v>170.13906168892049</v>
      </c>
      <c r="AJ463" s="152">
        <v>2.2086391184063816E-3</v>
      </c>
      <c r="AK463" s="152">
        <v>7.9283766067832495E-3</v>
      </c>
    </row>
    <row r="464" spans="1:41" s="49" customFormat="1" ht="13.5" thickBot="1">
      <c r="A464" s="78" t="s">
        <v>205</v>
      </c>
      <c r="B464" s="118" t="s">
        <v>69</v>
      </c>
      <c r="C464" s="146">
        <v>506.93824999999993</v>
      </c>
      <c r="D464" s="146">
        <v>515.95972099999983</v>
      </c>
      <c r="E464" s="146">
        <v>420.44497000000001</v>
      </c>
      <c r="F464" s="146">
        <v>441.95652800000016</v>
      </c>
      <c r="G464" s="146">
        <v>462.98100999999974</v>
      </c>
      <c r="H464" s="146">
        <v>811.66435999999999</v>
      </c>
      <c r="I464" s="146">
        <v>937.78258800000003</v>
      </c>
      <c r="J464" s="146">
        <v>888.5642660000002</v>
      </c>
      <c r="K464" s="146">
        <v>878.36067800000001</v>
      </c>
      <c r="L464" s="146">
        <v>976.30838099999994</v>
      </c>
      <c r="M464" s="146">
        <v>1096.5195510000001</v>
      </c>
      <c r="N464" s="146">
        <v>1293.639222</v>
      </c>
      <c r="O464" s="146">
        <v>1391.47126</v>
      </c>
      <c r="P464" s="146">
        <v>1490.638023</v>
      </c>
      <c r="Q464" s="146">
        <v>1650.4090419999998</v>
      </c>
      <c r="R464" s="146">
        <v>1635.9327040000001</v>
      </c>
      <c r="S464" s="146">
        <v>1422.9499069999997</v>
      </c>
      <c r="T464" s="146">
        <v>1116.863625</v>
      </c>
      <c r="U464" s="146">
        <v>990.15863200000013</v>
      </c>
      <c r="V464" s="146">
        <v>1049.2026630550004</v>
      </c>
      <c r="W464" s="146">
        <v>1056.1797593908909</v>
      </c>
      <c r="X464" s="146">
        <v>1096.5460242959953</v>
      </c>
      <c r="Y464" s="146">
        <v>1109.0558532656532</v>
      </c>
      <c r="Z464" s="146">
        <v>1116.0479583234976</v>
      </c>
      <c r="AA464" s="146">
        <v>1112.3570973960191</v>
      </c>
      <c r="AB464" s="146">
        <v>1128.0937174740477</v>
      </c>
      <c r="AC464" s="146">
        <v>1126.3982138014053</v>
      </c>
      <c r="AD464" s="146">
        <v>1129.5473677881541</v>
      </c>
      <c r="AE464" s="146">
        <v>1132.3370764172687</v>
      </c>
      <c r="AF464" s="146">
        <v>1135.5674260818478</v>
      </c>
      <c r="AG464" s="146">
        <v>1140.5374455232982</v>
      </c>
      <c r="AH464" s="141">
        <v>137.66386501833347</v>
      </c>
      <c r="AI464" s="141">
        <v>88.462472171631362</v>
      </c>
      <c r="AJ464" s="152">
        <v>1.4122736500272026E-2</v>
      </c>
      <c r="AK464" s="152">
        <v>7.3665656731671803E-3</v>
      </c>
      <c r="AL464" s="95"/>
      <c r="AM464" s="95"/>
      <c r="AN464" s="95"/>
      <c r="AO464" s="95"/>
    </row>
    <row r="465" spans="1:41" ht="13.5" thickBot="1">
      <c r="A465" s="107" t="str">
        <f>CONCATENATE($A$459,"_",B465)</f>
        <v>Poultry meat_Domestic use</v>
      </c>
      <c r="B465" s="1" t="s">
        <v>130</v>
      </c>
      <c r="C465" s="65">
        <v>9199.1843953776042</v>
      </c>
      <c r="D465" s="65">
        <v>8988.4417540594768</v>
      </c>
      <c r="E465" s="65">
        <v>9522.2966217778721</v>
      </c>
      <c r="F465" s="65">
        <v>9711.6028577111229</v>
      </c>
      <c r="G465" s="65">
        <v>9768.9885853215656</v>
      </c>
      <c r="H465" s="65">
        <v>9774.3963659402016</v>
      </c>
      <c r="I465" s="65">
        <v>9884.2312694467528</v>
      </c>
      <c r="J465" s="65">
        <v>10223.673912446753</v>
      </c>
      <c r="K465" s="65">
        <v>10271.604742023683</v>
      </c>
      <c r="L465" s="65">
        <v>10648.724692341157</v>
      </c>
      <c r="M465" s="65">
        <v>11007.308411630673</v>
      </c>
      <c r="N465" s="65">
        <v>11399.618210227331</v>
      </c>
      <c r="O465" s="65">
        <v>11348.612618326159</v>
      </c>
      <c r="P465" s="65">
        <v>11736.708407999999</v>
      </c>
      <c r="Q465" s="65">
        <v>11820.084484999999</v>
      </c>
      <c r="R465" s="65">
        <v>11958.802983333335</v>
      </c>
      <c r="S465" s="65">
        <v>11814.609340999998</v>
      </c>
      <c r="T465" s="65">
        <v>11952.372996839831</v>
      </c>
      <c r="U465" s="65">
        <v>12403.109181954602</v>
      </c>
      <c r="V465" s="65">
        <v>12875.941801467558</v>
      </c>
      <c r="W465" s="65">
        <v>12970.439643861446</v>
      </c>
      <c r="X465" s="65">
        <v>12983.577584221912</v>
      </c>
      <c r="Y465" s="65">
        <v>12961.271239692287</v>
      </c>
      <c r="Z465" s="65">
        <v>12976.731780867856</v>
      </c>
      <c r="AA465" s="65">
        <v>12993.137029832869</v>
      </c>
      <c r="AB465" s="65">
        <v>13012.154475318708</v>
      </c>
      <c r="AC465" s="65">
        <v>13029.527833196957</v>
      </c>
      <c r="AD465" s="65">
        <v>13047.486557641834</v>
      </c>
      <c r="AE465" s="65">
        <v>13065.943333468309</v>
      </c>
      <c r="AF465" s="65">
        <v>13084.198708679083</v>
      </c>
      <c r="AG465" s="65">
        <v>13096.114835989261</v>
      </c>
      <c r="AH465" s="200">
        <v>2029.1402111501302</v>
      </c>
      <c r="AI465" s="200">
        <v>685.64017590193362</v>
      </c>
      <c r="AJ465" s="157">
        <v>1.8013461743656478E-2</v>
      </c>
      <c r="AK465" s="157">
        <v>4.9005835121946895E-3</v>
      </c>
    </row>
    <row r="466" spans="1:41" ht="13" thickBot="1">
      <c r="A466" s="78"/>
      <c r="B466" s="22" t="s">
        <v>318</v>
      </c>
      <c r="C466" s="42">
        <v>18.632437516664844</v>
      </c>
      <c r="D466" s="42">
        <v>18.14828623484712</v>
      </c>
      <c r="E466" s="42">
        <v>19.158978440886433</v>
      </c>
      <c r="F466" s="42">
        <v>19.474640897665829</v>
      </c>
      <c r="G466" s="42">
        <v>19.528427769463864</v>
      </c>
      <c r="H466" s="42">
        <v>19.50620890455005</v>
      </c>
      <c r="I466" s="42">
        <v>19.69849304390852</v>
      </c>
      <c r="J466" s="42">
        <v>20.344340728812487</v>
      </c>
      <c r="K466" s="42">
        <v>20.418558823014415</v>
      </c>
      <c r="L466" s="42">
        <v>21.141072236699845</v>
      </c>
      <c r="M466" s="42">
        <v>21.807406808747682</v>
      </c>
      <c r="N466" s="42">
        <v>22.533608704661699</v>
      </c>
      <c r="O466" s="42">
        <v>22.396364187349835</v>
      </c>
      <c r="P466" s="42">
        <v>23.118058111154792</v>
      </c>
      <c r="Q466" s="42">
        <v>23.228788187061152</v>
      </c>
      <c r="R466" s="42">
        <v>23.476942685329281</v>
      </c>
      <c r="S466" s="42">
        <v>23.212557495422164</v>
      </c>
      <c r="T466" s="42">
        <v>23.448920823011093</v>
      </c>
      <c r="U466" s="42">
        <v>24.196248106484298</v>
      </c>
      <c r="V466" s="42">
        <v>25.066664121007804</v>
      </c>
      <c r="W466" s="42">
        <v>25.213059681441955</v>
      </c>
      <c r="X466" s="42">
        <v>25.259168786301554</v>
      </c>
      <c r="Y466" s="42">
        <v>25.239490841132582</v>
      </c>
      <c r="Z466" s="42">
        <v>25.296362785937653</v>
      </c>
      <c r="AA466" s="42">
        <v>25.358083362388417</v>
      </c>
      <c r="AB466" s="42">
        <v>25.428046485836518</v>
      </c>
      <c r="AC466" s="42">
        <v>25.497557158329755</v>
      </c>
      <c r="AD466" s="42">
        <v>25.570979948905592</v>
      </c>
      <c r="AE466" s="42">
        <v>25.648391499889119</v>
      </c>
      <c r="AF466" s="42">
        <v>25.728499410208169</v>
      </c>
      <c r="AG466" s="42">
        <v>25.799337329957879</v>
      </c>
      <c r="AH466" s="200">
        <v>3.6026204206588162</v>
      </c>
      <c r="AI466" s="200">
        <v>1.5620596464568131</v>
      </c>
      <c r="AJ466" s="157">
        <v>1.6222152666996125E-2</v>
      </c>
      <c r="AK466" s="157">
        <v>5.694055183442126E-3</v>
      </c>
    </row>
    <row r="467" spans="1:41" ht="13" thickBot="1">
      <c r="A467" s="78"/>
      <c r="B467" s="2" t="s">
        <v>87</v>
      </c>
      <c r="C467" s="23">
        <v>1563.3485479636799</v>
      </c>
      <c r="D467" s="23">
        <v>1574.78793354398</v>
      </c>
      <c r="E467" s="23">
        <v>1869.3563490645599</v>
      </c>
      <c r="F467" s="23">
        <v>1940.48286824104</v>
      </c>
      <c r="G467" s="23">
        <v>1855.3141533969199</v>
      </c>
      <c r="H467" s="23">
        <v>1823.7020756628301</v>
      </c>
      <c r="I467" s="23">
        <v>2017.8864511621</v>
      </c>
      <c r="J467" s="23">
        <v>2037.8431537071599</v>
      </c>
      <c r="K467" s="23">
        <v>2083.9433933713399</v>
      </c>
      <c r="L467" s="23">
        <v>2018.21140860798</v>
      </c>
      <c r="M467" s="23">
        <v>1942.1250588146199</v>
      </c>
      <c r="N467" s="23">
        <v>1856.0374112842601</v>
      </c>
      <c r="O467" s="23">
        <v>1894.4458308393801</v>
      </c>
      <c r="P467" s="23">
        <v>1921.2062595356599</v>
      </c>
      <c r="Q467" s="23">
        <v>1931.8215371190599</v>
      </c>
      <c r="R467" s="23">
        <v>1874.83945358347</v>
      </c>
      <c r="S467" s="23">
        <v>1995</v>
      </c>
      <c r="T467" s="23">
        <v>2539</v>
      </c>
      <c r="U467" s="23">
        <v>2713.4</v>
      </c>
      <c r="V467" s="23">
        <v>2650</v>
      </c>
      <c r="W467" s="23">
        <v>2517.2680902578873</v>
      </c>
      <c r="X467" s="23">
        <v>2528.4899115112748</v>
      </c>
      <c r="Y467" s="23">
        <v>2554.61078058968</v>
      </c>
      <c r="Z467" s="23">
        <v>2581.4909664073466</v>
      </c>
      <c r="AA467" s="23">
        <v>2606.5410081260338</v>
      </c>
      <c r="AB467" s="23">
        <v>2625.096556096953</v>
      </c>
      <c r="AC467" s="23">
        <v>2648.2183484808161</v>
      </c>
      <c r="AD467" s="23">
        <v>2669.480629020552</v>
      </c>
      <c r="AE467" s="23">
        <v>2691.096091183525</v>
      </c>
      <c r="AF467" s="23">
        <v>2712.8044367860416</v>
      </c>
      <c r="AG467" s="23">
        <v>2735.5961619440895</v>
      </c>
      <c r="AH467" s="28">
        <v>587.46734810450653</v>
      </c>
      <c r="AI467" s="28">
        <v>101.46282861075633</v>
      </c>
      <c r="AJ467" s="45">
        <v>2.5555287866094574E-2</v>
      </c>
      <c r="AK467" s="45">
        <v>3.4418336536568006E-3</v>
      </c>
    </row>
    <row r="468" spans="1:41" ht="13" thickBot="1">
      <c r="A468" s="78"/>
      <c r="B468" s="2" t="s">
        <v>88</v>
      </c>
      <c r="C468" s="23">
        <v>962.34174235227806</v>
      </c>
      <c r="D468" s="23">
        <v>898.73451490266746</v>
      </c>
      <c r="E468" s="23">
        <v>1018.9072427741393</v>
      </c>
      <c r="F468" s="23">
        <v>1203.3611550690753</v>
      </c>
      <c r="G468" s="23">
        <v>1055.8349293564586</v>
      </c>
      <c r="H468" s="23">
        <v>1260.4804945097674</v>
      </c>
      <c r="I468" s="23">
        <v>1420.455144472952</v>
      </c>
      <c r="J468" s="23">
        <v>1470.4052434235659</v>
      </c>
      <c r="K468" s="23">
        <v>1484.8830767217667</v>
      </c>
      <c r="L468" s="23">
        <v>1419.6227979041973</v>
      </c>
      <c r="M468" s="23">
        <v>1445.3189440229769</v>
      </c>
      <c r="N468" s="23">
        <v>1355.6561386235796</v>
      </c>
      <c r="O468" s="23">
        <v>1443.460362660765</v>
      </c>
      <c r="P468" s="23">
        <v>1301.2355573289603</v>
      </c>
      <c r="Q468" s="23">
        <v>1445.7497562852054</v>
      </c>
      <c r="R468" s="23">
        <v>1232.2577435780784</v>
      </c>
      <c r="S468" s="23">
        <v>1375.0930311231389</v>
      </c>
      <c r="T468" s="23">
        <v>1892.3809523809523</v>
      </c>
      <c r="U468" s="23">
        <v>1720.3703703703702</v>
      </c>
      <c r="V468" s="23">
        <v>1657.0484478096146</v>
      </c>
      <c r="W468" s="23">
        <v>1588.3090976612825</v>
      </c>
      <c r="X468" s="23">
        <v>1601.3677740487453</v>
      </c>
      <c r="Y468" s="23">
        <v>1630.9699382477743</v>
      </c>
      <c r="Z468" s="23">
        <v>1670.1534043185818</v>
      </c>
      <c r="AA468" s="23">
        <v>1702.2173074034326</v>
      </c>
      <c r="AB468" s="23">
        <v>1728.6792412119803</v>
      </c>
      <c r="AC468" s="23">
        <v>1754.2837569451128</v>
      </c>
      <c r="AD468" s="23">
        <v>1782.2759070489042</v>
      </c>
      <c r="AE468" s="23">
        <v>1805.5748765323976</v>
      </c>
      <c r="AF468" s="23">
        <v>1833.1277941984993</v>
      </c>
      <c r="AG468" s="23">
        <v>1859.0410691368352</v>
      </c>
      <c r="AH468" s="28">
        <v>298.29621750380284</v>
      </c>
      <c r="AI468" s="28">
        <v>102.44114561652259</v>
      </c>
      <c r="AJ468" s="45">
        <v>1.8784873241924061E-2</v>
      </c>
      <c r="AK468" s="45">
        <v>5.1660913407451936E-3</v>
      </c>
    </row>
    <row r="469" spans="1:41" ht="13" thickBot="1">
      <c r="A469" s="78"/>
      <c r="B469" s="14" t="s">
        <v>89</v>
      </c>
      <c r="C469" s="33">
        <v>1197.24</v>
      </c>
      <c r="D469" s="33">
        <v>1128.45</v>
      </c>
      <c r="E469" s="33">
        <v>1396.39</v>
      </c>
      <c r="F469" s="33">
        <v>1769.85</v>
      </c>
      <c r="G469" s="33">
        <v>1472.66</v>
      </c>
      <c r="H469" s="33">
        <v>1671.04</v>
      </c>
      <c r="I469" s="33">
        <v>1977.21</v>
      </c>
      <c r="J469" s="33">
        <v>1889.16</v>
      </c>
      <c r="K469" s="33">
        <v>1972.1</v>
      </c>
      <c r="L469" s="33">
        <v>1885.97</v>
      </c>
      <c r="M469" s="33">
        <v>1603.6</v>
      </c>
      <c r="N469" s="33">
        <v>1500.58</v>
      </c>
      <c r="O469" s="33">
        <v>1630.65</v>
      </c>
      <c r="P469" s="33">
        <v>1536.7</v>
      </c>
      <c r="Q469" s="33">
        <v>1618.48</v>
      </c>
      <c r="R469" s="33">
        <v>1407.48</v>
      </c>
      <c r="S469" s="33">
        <v>1625.91</v>
      </c>
      <c r="T469" s="33">
        <v>1987</v>
      </c>
      <c r="U469" s="33">
        <v>1858</v>
      </c>
      <c r="V469" s="33">
        <v>1806.18280811248</v>
      </c>
      <c r="W469" s="33">
        <v>1747.1400074274113</v>
      </c>
      <c r="X469" s="33">
        <v>1761.50455145362</v>
      </c>
      <c r="Y469" s="33">
        <v>1804.1648211353984</v>
      </c>
      <c r="Z469" s="33">
        <v>1850.7722031547187</v>
      </c>
      <c r="AA469" s="33">
        <v>1888.6038932170964</v>
      </c>
      <c r="AB469" s="33">
        <v>1920.2661340326324</v>
      </c>
      <c r="AC469" s="33">
        <v>1951.0220969013997</v>
      </c>
      <c r="AD469" s="33">
        <v>1984.1630398817717</v>
      </c>
      <c r="AE469" s="33">
        <v>2011.8616123367701</v>
      </c>
      <c r="AF469" s="33">
        <v>2043.613795133552</v>
      </c>
      <c r="AG469" s="33">
        <v>2073.1623701646131</v>
      </c>
      <c r="AH469" s="28">
        <v>-32.015730629173504</v>
      </c>
      <c r="AI469" s="28">
        <v>189.43476746045303</v>
      </c>
      <c r="AJ469" s="45">
        <v>-1.6838936363645018E-3</v>
      </c>
      <c r="AK469" s="45">
        <v>8.7491956406813287E-3</v>
      </c>
    </row>
    <row r="470" spans="1:41">
      <c r="A470" s="78"/>
      <c r="B470" s="59" t="s">
        <v>309</v>
      </c>
      <c r="C470" s="90"/>
      <c r="D470" s="90"/>
      <c r="E470" s="90"/>
      <c r="F470" s="90"/>
      <c r="G470" s="90"/>
      <c r="H470" s="90"/>
      <c r="I470" s="90"/>
      <c r="J470" s="90"/>
      <c r="K470" s="90"/>
      <c r="L470" s="90"/>
      <c r="M470" s="90"/>
      <c r="N470" s="90"/>
      <c r="O470" s="90"/>
      <c r="P470" s="90"/>
      <c r="Q470" s="90"/>
      <c r="R470" s="90"/>
      <c r="S470" s="90"/>
      <c r="T470" s="90"/>
      <c r="U470" s="90"/>
      <c r="V470" s="91"/>
      <c r="W470" s="91"/>
      <c r="X470" s="91"/>
      <c r="Y470" s="91"/>
      <c r="Z470" s="91"/>
      <c r="AA470" s="91"/>
      <c r="AB470" s="91"/>
      <c r="AC470" s="91"/>
      <c r="AD470" s="91"/>
      <c r="AE470" s="91"/>
      <c r="AF470" s="91"/>
      <c r="AG470" s="91"/>
      <c r="AH470" s="91"/>
      <c r="AI470" s="91"/>
      <c r="AJ470" s="59"/>
      <c r="AK470" s="59"/>
    </row>
    <row r="471" spans="1:41">
      <c r="A471" s="78"/>
      <c r="B471" s="59"/>
      <c r="C471" s="90"/>
      <c r="D471" s="90"/>
      <c r="E471" s="90"/>
      <c r="F471" s="90"/>
      <c r="G471" s="90"/>
      <c r="H471" s="90"/>
      <c r="I471" s="90"/>
      <c r="J471" s="90"/>
      <c r="K471" s="90"/>
      <c r="L471" s="90"/>
      <c r="M471" s="90"/>
      <c r="N471" s="90"/>
      <c r="O471" s="90"/>
      <c r="P471" s="90"/>
      <c r="Q471" s="90"/>
      <c r="R471" s="90"/>
      <c r="S471" s="90"/>
      <c r="T471" s="90"/>
      <c r="U471" s="90"/>
      <c r="V471" s="91"/>
      <c r="W471" s="91"/>
      <c r="X471" s="91"/>
      <c r="Y471" s="91"/>
      <c r="Z471" s="91"/>
      <c r="AA471" s="91"/>
      <c r="AB471" s="91"/>
      <c r="AC471" s="91"/>
      <c r="AD471" s="91"/>
      <c r="AE471" s="91"/>
      <c r="AF471" s="91"/>
      <c r="AG471" s="91"/>
      <c r="AH471" s="59"/>
      <c r="AI471" s="59"/>
      <c r="AJ471" s="59"/>
      <c r="AK471" s="59"/>
    </row>
    <row r="472" spans="1:41" ht="15" customHeight="1" thickBot="1">
      <c r="A472" s="78"/>
      <c r="B472" s="69" t="s">
        <v>246</v>
      </c>
      <c r="C472" s="75"/>
      <c r="D472" s="75"/>
      <c r="E472" s="75"/>
      <c r="F472" s="75"/>
      <c r="G472" s="75"/>
      <c r="H472" s="75"/>
      <c r="I472" s="75"/>
      <c r="J472" s="75"/>
      <c r="K472" s="75"/>
      <c r="L472" s="75"/>
      <c r="M472" s="75"/>
      <c r="N472" s="75"/>
      <c r="O472" s="75"/>
      <c r="P472" s="75"/>
      <c r="Q472" s="75"/>
      <c r="R472" s="75"/>
      <c r="S472" s="75"/>
      <c r="T472" s="75"/>
      <c r="U472" s="75"/>
      <c r="V472" s="76"/>
      <c r="W472" s="76"/>
      <c r="X472" s="76"/>
      <c r="Y472" s="76"/>
      <c r="Z472" s="76"/>
      <c r="AA472" s="76"/>
      <c r="AB472" s="76"/>
      <c r="AC472" s="76"/>
      <c r="AD472" s="76"/>
      <c r="AE472" s="76"/>
      <c r="AF472" s="76"/>
      <c r="AH472" s="233" t="s">
        <v>105</v>
      </c>
      <c r="AI472" s="234"/>
      <c r="AJ472" s="235" t="s">
        <v>269</v>
      </c>
      <c r="AK472" s="236"/>
    </row>
    <row r="473" spans="1:41" ht="13" thickBot="1">
      <c r="A473" s="78"/>
      <c r="B473" s="10"/>
      <c r="C473" s="231">
        <v>2005</v>
      </c>
      <c r="D473" s="231">
        <v>2006</v>
      </c>
      <c r="E473" s="231">
        <v>2007</v>
      </c>
      <c r="F473" s="231">
        <v>2008</v>
      </c>
      <c r="G473" s="231">
        <v>2009</v>
      </c>
      <c r="H473" s="231">
        <v>2010</v>
      </c>
      <c r="I473" s="231">
        <v>2011</v>
      </c>
      <c r="J473" s="231">
        <v>2012</v>
      </c>
      <c r="K473" s="231">
        <v>2013</v>
      </c>
      <c r="L473" s="231">
        <v>2014</v>
      </c>
      <c r="M473" s="231">
        <v>2015</v>
      </c>
      <c r="N473" s="231">
        <v>2016</v>
      </c>
      <c r="O473" s="231">
        <v>2017</v>
      </c>
      <c r="P473" s="231">
        <v>2018</v>
      </c>
      <c r="Q473" s="231">
        <v>2019</v>
      </c>
      <c r="R473" s="231">
        <v>2020</v>
      </c>
      <c r="S473" s="231">
        <v>2021</v>
      </c>
      <c r="T473" s="231">
        <v>2022</v>
      </c>
      <c r="U473" s="231">
        <v>2023</v>
      </c>
      <c r="V473" s="231">
        <v>2024</v>
      </c>
      <c r="W473" s="231">
        <v>2025</v>
      </c>
      <c r="X473" s="231">
        <v>2026</v>
      </c>
      <c r="Y473" s="231">
        <v>2027</v>
      </c>
      <c r="Z473" s="231">
        <v>2028</v>
      </c>
      <c r="AA473" s="231">
        <v>2029</v>
      </c>
      <c r="AB473" s="231">
        <v>2030</v>
      </c>
      <c r="AC473" s="231">
        <v>2031</v>
      </c>
      <c r="AD473" s="231">
        <v>2032</v>
      </c>
      <c r="AE473" s="231">
        <v>2033</v>
      </c>
      <c r="AF473" s="231">
        <v>2034</v>
      </c>
      <c r="AG473" s="231">
        <v>2035</v>
      </c>
      <c r="AH473" s="231" t="s">
        <v>266</v>
      </c>
      <c r="AI473" s="231" t="s">
        <v>267</v>
      </c>
      <c r="AJ473" s="231" t="s">
        <v>264</v>
      </c>
      <c r="AK473" s="231" t="s">
        <v>265</v>
      </c>
    </row>
    <row r="474" spans="1:41" ht="13" thickBot="1">
      <c r="A474" s="78"/>
      <c r="B474" s="1" t="s">
        <v>32</v>
      </c>
      <c r="C474" s="65">
        <v>39075.716702377613</v>
      </c>
      <c r="D474" s="65">
        <v>39125.469503059481</v>
      </c>
      <c r="E474" s="65">
        <v>40417.642018777864</v>
      </c>
      <c r="F474" s="65">
        <v>40225.27965871113</v>
      </c>
      <c r="G474" s="65">
        <v>39737.162979321562</v>
      </c>
      <c r="H474" s="65">
        <v>40706.8826175133</v>
      </c>
      <c r="I474" s="65">
        <v>41183.924691101929</v>
      </c>
      <c r="J474" s="65">
        <v>40657.472527178848</v>
      </c>
      <c r="K474" s="65">
        <v>40177.175852334025</v>
      </c>
      <c r="L474" s="65">
        <v>40956.820989734944</v>
      </c>
      <c r="M474" s="65">
        <v>42261.72525414791</v>
      </c>
      <c r="N474" s="65">
        <v>43464.31265419285</v>
      </c>
      <c r="O474" s="65">
        <v>43359.100793188227</v>
      </c>
      <c r="P474" s="65">
        <v>44375.107741413791</v>
      </c>
      <c r="Q474" s="65">
        <v>44351.940283863449</v>
      </c>
      <c r="R474" s="65">
        <v>44598.64750136096</v>
      </c>
      <c r="S474" s="65">
        <v>44624.568886837442</v>
      </c>
      <c r="T474" s="65">
        <v>42936.368826006947</v>
      </c>
      <c r="U474" s="65">
        <v>41536.996578182669</v>
      </c>
      <c r="V474" s="65">
        <v>41866.249406894487</v>
      </c>
      <c r="W474" s="65">
        <v>41911.784745574281</v>
      </c>
      <c r="X474" s="65">
        <v>41933.389463910113</v>
      </c>
      <c r="Y474" s="65">
        <v>41868.416108466547</v>
      </c>
      <c r="Z474" s="65">
        <v>41810.412119229077</v>
      </c>
      <c r="AA474" s="65">
        <v>41735.298341285728</v>
      </c>
      <c r="AB474" s="65">
        <v>41648.75906986661</v>
      </c>
      <c r="AC474" s="65">
        <v>41562.846749271841</v>
      </c>
      <c r="AD474" s="65">
        <v>41473.800698307234</v>
      </c>
      <c r="AE474" s="65">
        <v>41381.960146932608</v>
      </c>
      <c r="AF474" s="65">
        <v>41288.665147126077</v>
      </c>
      <c r="AG474" s="65">
        <v>41194.361182954381</v>
      </c>
      <c r="AH474" s="200">
        <v>1516.0484806120949</v>
      </c>
      <c r="AI474" s="200">
        <v>-918.84375407365587</v>
      </c>
      <c r="AJ474" s="157">
        <v>3.6730614006054907E-3</v>
      </c>
      <c r="AK474" s="157">
        <v>-2.0034418325221015E-3</v>
      </c>
    </row>
    <row r="475" spans="1:41" ht="13" thickBot="1">
      <c r="A475" s="78"/>
      <c r="B475" s="2" t="s">
        <v>33</v>
      </c>
      <c r="C475" s="23">
        <v>3.9685099999999998</v>
      </c>
      <c r="D475" s="23">
        <v>4.8892350000000002</v>
      </c>
      <c r="E475" s="23">
        <v>4.546367</v>
      </c>
      <c r="F475" s="23">
        <v>2.0669409999999999</v>
      </c>
      <c r="G475" s="23">
        <v>2.6207889999999998</v>
      </c>
      <c r="H475" s="23">
        <v>1.3375189999999999</v>
      </c>
      <c r="I475" s="23">
        <v>2.3105319999999998</v>
      </c>
      <c r="J475" s="23">
        <v>4.2479610000000001</v>
      </c>
      <c r="K475" s="23">
        <v>3.3822539999999996</v>
      </c>
      <c r="L475" s="23">
        <v>2.9555000000000002</v>
      </c>
      <c r="M475" s="23">
        <v>3.4097299999999997</v>
      </c>
      <c r="N475" s="23">
        <v>4.1136840000000001</v>
      </c>
      <c r="O475" s="23">
        <v>3.8938099999999998</v>
      </c>
      <c r="P475" s="23">
        <v>4.0862110000000005</v>
      </c>
      <c r="Q475" s="23">
        <v>7.5471029999999999</v>
      </c>
      <c r="R475" s="23">
        <v>7.2972549999999998</v>
      </c>
      <c r="S475" s="23">
        <v>5.6990569999999998</v>
      </c>
      <c r="T475" s="23">
        <v>5.4297889999999995</v>
      </c>
      <c r="U475" s="23">
        <v>3.997897</v>
      </c>
      <c r="V475" s="23">
        <v>3.997897</v>
      </c>
      <c r="W475" s="23">
        <v>3.997897</v>
      </c>
      <c r="X475" s="23">
        <v>5.5</v>
      </c>
      <c r="Y475" s="23">
        <v>5.5</v>
      </c>
      <c r="Z475" s="23">
        <v>5.5</v>
      </c>
      <c r="AA475" s="23">
        <v>5.5</v>
      </c>
      <c r="AB475" s="23">
        <v>5.5</v>
      </c>
      <c r="AC475" s="23">
        <v>5.5</v>
      </c>
      <c r="AD475" s="23">
        <v>5.5</v>
      </c>
      <c r="AE475" s="23">
        <v>5.5</v>
      </c>
      <c r="AF475" s="23">
        <v>5.5</v>
      </c>
      <c r="AG475" s="23">
        <v>5.5</v>
      </c>
      <c r="AH475" s="28">
        <v>0.94662266666666683</v>
      </c>
      <c r="AI475" s="28">
        <v>1.0248056666666665</v>
      </c>
      <c r="AJ475" s="45">
        <v>2.4050315373604008E-2</v>
      </c>
      <c r="AK475" s="45">
        <v>1.892209749740692E-2</v>
      </c>
    </row>
    <row r="476" spans="1:41" ht="13" thickBot="1">
      <c r="A476" s="78"/>
      <c r="B476" s="2" t="s">
        <v>34</v>
      </c>
      <c r="C476" s="23">
        <v>103.82656699999998</v>
      </c>
      <c r="D476" s="23">
        <v>95.934263000000001</v>
      </c>
      <c r="E476" s="23">
        <v>86.860793000000001</v>
      </c>
      <c r="F476" s="23">
        <v>119.733214</v>
      </c>
      <c r="G476" s="23">
        <v>175.93892099999999</v>
      </c>
      <c r="H476" s="23">
        <v>203.77882199999999</v>
      </c>
      <c r="I476" s="23">
        <v>247.79967699999997</v>
      </c>
      <c r="J476" s="23">
        <v>239.45369699999998</v>
      </c>
      <c r="K476" s="23">
        <v>202.64630599999998</v>
      </c>
      <c r="L476" s="23">
        <v>233.400723</v>
      </c>
      <c r="M476" s="23">
        <v>281.36205799999999</v>
      </c>
      <c r="N476" s="23">
        <v>319.06583699999999</v>
      </c>
      <c r="O476" s="23">
        <v>344.27143699999999</v>
      </c>
      <c r="P476" s="23">
        <v>347.35641399999997</v>
      </c>
      <c r="Q476" s="23">
        <v>341.18572599999999</v>
      </c>
      <c r="R476" s="23">
        <v>318.14567199999999</v>
      </c>
      <c r="S476" s="23">
        <v>315.43444099999999</v>
      </c>
      <c r="T476" s="23">
        <v>298.35798</v>
      </c>
      <c r="U476" s="23">
        <v>319.52023099999997</v>
      </c>
      <c r="V476" s="23">
        <v>293.03392828</v>
      </c>
      <c r="W476" s="23">
        <v>288.13556276639997</v>
      </c>
      <c r="X476" s="23">
        <v>285.24998910772655</v>
      </c>
      <c r="Y476" s="23">
        <v>279.86772365385309</v>
      </c>
      <c r="Z476" s="23">
        <v>274.48545819997963</v>
      </c>
      <c r="AA476" s="23">
        <v>269.10319274610617</v>
      </c>
      <c r="AB476" s="23">
        <v>263.72092729223272</v>
      </c>
      <c r="AC476" s="23">
        <v>258.33866183835926</v>
      </c>
      <c r="AD476" s="23">
        <v>252.9563963844858</v>
      </c>
      <c r="AE476" s="23">
        <v>247.57413093061234</v>
      </c>
      <c r="AF476" s="23">
        <v>242.19186547673888</v>
      </c>
      <c r="AG476" s="23">
        <v>236.21574792739199</v>
      </c>
      <c r="AH476" s="28">
        <v>78.470471093333316</v>
      </c>
      <c r="AI476" s="28">
        <v>-67.421631832608</v>
      </c>
      <c r="AJ476" s="45">
        <v>3.0350691646584948E-2</v>
      </c>
      <c r="AK476" s="45">
        <v>-2.2567687557519256E-2</v>
      </c>
    </row>
    <row r="477" spans="1:41" ht="13" thickBot="1">
      <c r="A477" s="78"/>
      <c r="B477" s="1" t="s">
        <v>35</v>
      </c>
      <c r="C477" s="65">
        <v>38975.858645377615</v>
      </c>
      <c r="D477" s="65">
        <v>39034.424475059481</v>
      </c>
      <c r="E477" s="65">
        <v>40335.327592777867</v>
      </c>
      <c r="F477" s="65">
        <v>40107.613385711127</v>
      </c>
      <c r="G477" s="65">
        <v>39563.844847321561</v>
      </c>
      <c r="H477" s="65">
        <v>40504.4413145133</v>
      </c>
      <c r="I477" s="65">
        <v>40938.43554610193</v>
      </c>
      <c r="J477" s="65">
        <v>40422.266791178852</v>
      </c>
      <c r="K477" s="65">
        <v>39977.911800334019</v>
      </c>
      <c r="L477" s="65">
        <v>40726.375766734942</v>
      </c>
      <c r="M477" s="65">
        <v>41983.772926147911</v>
      </c>
      <c r="N477" s="65">
        <v>43149.360501192852</v>
      </c>
      <c r="O477" s="65">
        <v>43018.723166188225</v>
      </c>
      <c r="P477" s="65">
        <v>44031.837538413791</v>
      </c>
      <c r="Q477" s="65">
        <v>44018.301660863443</v>
      </c>
      <c r="R477" s="65">
        <v>44287.799084360959</v>
      </c>
      <c r="S477" s="65">
        <v>44314.833502837442</v>
      </c>
      <c r="T477" s="65">
        <v>42643.440635006948</v>
      </c>
      <c r="U477" s="65">
        <v>41221.474244182667</v>
      </c>
      <c r="V477" s="65">
        <v>41577.21337561449</v>
      </c>
      <c r="W477" s="65">
        <v>41627.647079807881</v>
      </c>
      <c r="X477" s="65">
        <v>41653.639474802389</v>
      </c>
      <c r="Y477" s="65">
        <v>41594.048384812697</v>
      </c>
      <c r="Z477" s="65">
        <v>41541.426661029094</v>
      </c>
      <c r="AA477" s="65">
        <v>41471.69514853962</v>
      </c>
      <c r="AB477" s="65">
        <v>41390.538142574376</v>
      </c>
      <c r="AC477" s="65">
        <v>41310.008087433482</v>
      </c>
      <c r="AD477" s="65">
        <v>41226.344301922749</v>
      </c>
      <c r="AE477" s="65">
        <v>41139.886016001998</v>
      </c>
      <c r="AF477" s="65">
        <v>41051.973281649342</v>
      </c>
      <c r="AG477" s="65">
        <v>40963.645435026985</v>
      </c>
      <c r="AH477" s="200">
        <v>1438.5246321854283</v>
      </c>
      <c r="AI477" s="200">
        <v>-850.39731657438097</v>
      </c>
      <c r="AJ477" s="157">
        <v>3.5069971714921165E-3</v>
      </c>
      <c r="AK477" s="157">
        <v>-1.8661889959779021E-3</v>
      </c>
    </row>
    <row r="478" spans="1:41" ht="13" thickBot="1">
      <c r="A478" s="78"/>
      <c r="B478" s="115" t="s">
        <v>36</v>
      </c>
      <c r="C478" s="147">
        <v>1705.075642</v>
      </c>
      <c r="D478" s="147">
        <v>1750.2324229999999</v>
      </c>
      <c r="E478" s="147">
        <v>1695.8446039999999</v>
      </c>
      <c r="F478" s="147">
        <v>1652.786963</v>
      </c>
      <c r="G478" s="147">
        <v>1690.9253900000001</v>
      </c>
      <c r="H478" s="147">
        <v>1553.2018909999999</v>
      </c>
      <c r="I478" s="147">
        <v>1600.272778</v>
      </c>
      <c r="J478" s="147">
        <v>1597.477257</v>
      </c>
      <c r="K478" s="147">
        <v>1576.390351</v>
      </c>
      <c r="L478" s="147">
        <v>1552.6498690000001</v>
      </c>
      <c r="M478" s="147">
        <v>1549.413716</v>
      </c>
      <c r="N478" s="147">
        <v>1587.0547710000001</v>
      </c>
      <c r="O478" s="147">
        <v>1519.839105</v>
      </c>
      <c r="P478" s="147">
        <v>1546.007537</v>
      </c>
      <c r="Q478" s="147">
        <v>1559.556364</v>
      </c>
      <c r="R478" s="147">
        <v>1328.5216829999999</v>
      </c>
      <c r="S478" s="147">
        <v>1220.5828750000001</v>
      </c>
      <c r="T478" s="147">
        <v>1399.83456</v>
      </c>
      <c r="U478" s="147">
        <v>1429.2646279999999</v>
      </c>
      <c r="V478" s="147">
        <v>1420.1401765999999</v>
      </c>
      <c r="W478" s="147">
        <v>1471.255825818992</v>
      </c>
      <c r="X478" s="147">
        <v>1469.500504019079</v>
      </c>
      <c r="Y478" s="147">
        <v>1472.0728587517015</v>
      </c>
      <c r="Z478" s="147">
        <v>1474.8556169787939</v>
      </c>
      <c r="AA478" s="147">
        <v>1478.228344900514</v>
      </c>
      <c r="AB478" s="147">
        <v>1481.8164017757747</v>
      </c>
      <c r="AC478" s="147">
        <v>1486.0431235856172</v>
      </c>
      <c r="AD478" s="147">
        <v>1491.9246314522611</v>
      </c>
      <c r="AE478" s="147">
        <v>1499.5641360943782</v>
      </c>
      <c r="AF478" s="147">
        <v>1508.5233822415064</v>
      </c>
      <c r="AG478" s="147">
        <v>1511.0680692956016</v>
      </c>
      <c r="AH478" s="141">
        <v>-159.09270413333343</v>
      </c>
      <c r="AI478" s="141">
        <v>94.654947762268193</v>
      </c>
      <c r="AJ478" s="152">
        <v>-1.058841136398172E-2</v>
      </c>
      <c r="AK478" s="152">
        <v>5.8981465386611642E-3</v>
      </c>
    </row>
    <row r="479" spans="1:41" ht="13" thickBot="1">
      <c r="A479" s="78"/>
      <c r="B479" s="115" t="s">
        <v>37</v>
      </c>
      <c r="C479" s="147">
        <v>3962.2928709999996</v>
      </c>
      <c r="D479" s="147">
        <v>4060.3025710000002</v>
      </c>
      <c r="E479" s="147">
        <v>4069.1319400000002</v>
      </c>
      <c r="F479" s="147">
        <v>4552.3097129999996</v>
      </c>
      <c r="G479" s="147">
        <v>4249.1710029999995</v>
      </c>
      <c r="H479" s="147">
        <v>4987.5842519999997</v>
      </c>
      <c r="I479" s="147">
        <v>5563.4385619999994</v>
      </c>
      <c r="J479" s="147">
        <v>5416.9975539999996</v>
      </c>
      <c r="K479" s="147">
        <v>5364.979832</v>
      </c>
      <c r="L479" s="147">
        <v>5247.3352130000003</v>
      </c>
      <c r="M479" s="147">
        <v>5689.5741330000001</v>
      </c>
      <c r="N479" s="147">
        <v>6528.9014420000003</v>
      </c>
      <c r="O479" s="147">
        <v>6406.050585</v>
      </c>
      <c r="P479" s="147">
        <v>6551.2548310000002</v>
      </c>
      <c r="Q479" s="147">
        <v>7309.3764030000011</v>
      </c>
      <c r="R479" s="147">
        <v>7939.8483080000005</v>
      </c>
      <c r="S479" s="147">
        <v>7501.2353350000003</v>
      </c>
      <c r="T479" s="147">
        <v>6464.2351320000007</v>
      </c>
      <c r="U479" s="147">
        <v>5398.980994999999</v>
      </c>
      <c r="V479" s="147">
        <v>5427.3110540449998</v>
      </c>
      <c r="W479" s="147">
        <v>5436.3892502180151</v>
      </c>
      <c r="X479" s="147">
        <v>5500.9212713991519</v>
      </c>
      <c r="Y479" s="147">
        <v>5539.265625183355</v>
      </c>
      <c r="Z479" s="147">
        <v>5562.8622877217986</v>
      </c>
      <c r="AA479" s="147">
        <v>5574.7160826054142</v>
      </c>
      <c r="AB479" s="147">
        <v>5600.0080798678409</v>
      </c>
      <c r="AC479" s="147">
        <v>5609.6393041746906</v>
      </c>
      <c r="AD479" s="147">
        <v>5621.506491622109</v>
      </c>
      <c r="AE479" s="147">
        <v>5635.4934779321593</v>
      </c>
      <c r="AF479" s="147">
        <v>5650.0607684278348</v>
      </c>
      <c r="AG479" s="147">
        <v>5658.8865342782392</v>
      </c>
      <c r="AH479" s="141">
        <v>420.40486068166683</v>
      </c>
      <c r="AI479" s="141">
        <v>-104.62252607009395</v>
      </c>
      <c r="AJ479" s="152">
        <v>7.6027256867298833E-3</v>
      </c>
      <c r="AK479" s="152">
        <v>-1.6640097806949194E-3</v>
      </c>
    </row>
    <row r="480" spans="1:41" s="49" customFormat="1" ht="13.5" thickBot="1">
      <c r="A480" s="95"/>
      <c r="B480" s="118" t="s">
        <v>69</v>
      </c>
      <c r="C480" s="146">
        <v>2257.2172289999999</v>
      </c>
      <c r="D480" s="146">
        <v>2310.0701480000002</v>
      </c>
      <c r="E480" s="146">
        <v>2373.2873360000003</v>
      </c>
      <c r="F480" s="146">
        <v>2899.5227499999996</v>
      </c>
      <c r="G480" s="146">
        <v>2558.2456129999991</v>
      </c>
      <c r="H480" s="146">
        <v>3434.3823609999999</v>
      </c>
      <c r="I480" s="146">
        <v>3963.1657839999993</v>
      </c>
      <c r="J480" s="146">
        <v>3819.5202969999996</v>
      </c>
      <c r="K480" s="146">
        <v>3788.589481</v>
      </c>
      <c r="L480" s="146">
        <v>3694.6853440000004</v>
      </c>
      <c r="M480" s="146">
        <v>4140.1604170000001</v>
      </c>
      <c r="N480" s="146">
        <v>4941.8466710000002</v>
      </c>
      <c r="O480" s="146">
        <v>4886.2114799999999</v>
      </c>
      <c r="P480" s="146">
        <v>5005.2472940000007</v>
      </c>
      <c r="Q480" s="146">
        <v>5749.8200390000011</v>
      </c>
      <c r="R480" s="146">
        <v>6611.3266250000006</v>
      </c>
      <c r="S480" s="146">
        <v>6280.6524600000002</v>
      </c>
      <c r="T480" s="146">
        <v>5064.4005720000005</v>
      </c>
      <c r="U480" s="146">
        <v>3969.7163669999991</v>
      </c>
      <c r="V480" s="146">
        <v>4007.1708774449999</v>
      </c>
      <c r="W480" s="146">
        <v>3965.1334243990232</v>
      </c>
      <c r="X480" s="146">
        <v>4031.4207673800729</v>
      </c>
      <c r="Y480" s="146">
        <v>4067.1927664316536</v>
      </c>
      <c r="Z480" s="146">
        <v>4088.0066707430046</v>
      </c>
      <c r="AA480" s="146">
        <v>4096.4877377048997</v>
      </c>
      <c r="AB480" s="146">
        <v>4118.1916780920665</v>
      </c>
      <c r="AC480" s="146">
        <v>4123.5961805890729</v>
      </c>
      <c r="AD480" s="146">
        <v>4129.5818601698484</v>
      </c>
      <c r="AE480" s="146">
        <v>4135.9293418377811</v>
      </c>
      <c r="AF480" s="146">
        <v>4141.5373861863281</v>
      </c>
      <c r="AG480" s="146">
        <v>4147.818464982638</v>
      </c>
      <c r="AH480" s="141">
        <v>579.49756481499981</v>
      </c>
      <c r="AI480" s="141">
        <v>-199.27747383236147</v>
      </c>
      <c r="AJ480" s="152">
        <v>1.4409861282277205E-2</v>
      </c>
      <c r="AK480" s="152">
        <v>-4.2568680097768707E-3</v>
      </c>
      <c r="AL480" s="95"/>
      <c r="AM480" s="95"/>
      <c r="AN480" s="95"/>
      <c r="AO480" s="95"/>
    </row>
    <row r="481" spans="1:41" ht="13" thickBot="1">
      <c r="A481" s="78"/>
      <c r="B481" s="1" t="s">
        <v>130</v>
      </c>
      <c r="C481" s="65">
        <v>36718.641416377606</v>
      </c>
      <c r="D481" s="65">
        <v>36724.354327059482</v>
      </c>
      <c r="E481" s="65">
        <v>37962.040256777873</v>
      </c>
      <c r="F481" s="65">
        <v>37208.090635711123</v>
      </c>
      <c r="G481" s="65">
        <v>37005.599234321562</v>
      </c>
      <c r="H481" s="65">
        <v>37070.058953513304</v>
      </c>
      <c r="I481" s="65">
        <v>36975.269762101932</v>
      </c>
      <c r="J481" s="65">
        <v>36602.746494178849</v>
      </c>
      <c r="K481" s="65">
        <v>36189.322319334024</v>
      </c>
      <c r="L481" s="65">
        <v>37031.690422734937</v>
      </c>
      <c r="M481" s="65">
        <v>37843.612509147919</v>
      </c>
      <c r="N481" s="65">
        <v>38207.513830192845</v>
      </c>
      <c r="O481" s="65">
        <v>38132.511686188227</v>
      </c>
      <c r="P481" s="65">
        <v>39026.59024441379</v>
      </c>
      <c r="Q481" s="65">
        <v>38268.481621863437</v>
      </c>
      <c r="R481" s="65">
        <v>37676.472459360957</v>
      </c>
      <c r="S481" s="65">
        <v>38034.114533435728</v>
      </c>
      <c r="T481" s="65">
        <v>37583.426332832343</v>
      </c>
      <c r="U481" s="65">
        <v>37255.152404143912</v>
      </c>
      <c r="V481" s="65">
        <v>37560.770501635547</v>
      </c>
      <c r="W481" s="65">
        <v>37646.624441997228</v>
      </c>
      <c r="X481" s="65">
        <v>37628.298784776693</v>
      </c>
      <c r="Y481" s="65">
        <v>37533.717492095428</v>
      </c>
      <c r="Z481" s="65">
        <v>37456.609686787386</v>
      </c>
      <c r="AA481" s="65">
        <v>37365.57748183384</v>
      </c>
      <c r="AB481" s="65">
        <v>37277.846010334972</v>
      </c>
      <c r="AC481" s="65">
        <v>37185.965144565969</v>
      </c>
      <c r="AD481" s="65">
        <v>37096.845322150424</v>
      </c>
      <c r="AE481" s="65">
        <v>37005.155511162695</v>
      </c>
      <c r="AF481" s="65">
        <v>36915.975398726587</v>
      </c>
      <c r="AG481" s="65">
        <v>36819.873324538647</v>
      </c>
      <c r="AH481" s="200">
        <v>858.5300007879996</v>
      </c>
      <c r="AI481" s="200">
        <v>-646.57642166528967</v>
      </c>
      <c r="AJ481" s="157">
        <v>2.3208144900870309E-3</v>
      </c>
      <c r="AK481" s="157">
        <v>-1.581305115817E-3</v>
      </c>
    </row>
    <row r="482" spans="1:41" ht="13" thickBot="1">
      <c r="A482" s="78"/>
      <c r="B482" s="21" t="s">
        <v>318</v>
      </c>
      <c r="C482" s="26">
        <v>66.907313406516863</v>
      </c>
      <c r="D482" s="26">
        <v>66.64955481600289</v>
      </c>
      <c r="E482" s="26">
        <v>68.734954100384073</v>
      </c>
      <c r="F482" s="26">
        <v>67.24721946300852</v>
      </c>
      <c r="G482" s="26">
        <v>66.683572392470495</v>
      </c>
      <c r="H482" s="26">
        <v>66.697484539686968</v>
      </c>
      <c r="I482" s="26">
        <v>66.493847433306044</v>
      </c>
      <c r="J482" s="26">
        <v>65.830522096433981</v>
      </c>
      <c r="K482" s="26">
        <v>65.08009315506844</v>
      </c>
      <c r="L482" s="26">
        <v>66.547410342085414</v>
      </c>
      <c r="M482" s="26">
        <v>67.902883005276607</v>
      </c>
      <c r="N482" s="26">
        <v>68.45598039517057</v>
      </c>
      <c r="O482" s="26">
        <v>68.202103599268952</v>
      </c>
      <c r="P482" s="26">
        <v>69.695210835765863</v>
      </c>
      <c r="Q482" s="26">
        <v>68.243359627780677</v>
      </c>
      <c r="R482" s="26">
        <v>67.195189536209568</v>
      </c>
      <c r="S482" s="26">
        <v>67.841461661299405</v>
      </c>
      <c r="T482" s="26">
        <v>67.006380958797536</v>
      </c>
      <c r="U482" s="26">
        <v>66.203772069154113</v>
      </c>
      <c r="V482" s="26">
        <v>66.715389954361882</v>
      </c>
      <c r="W482" s="26">
        <v>66.789050047401318</v>
      </c>
      <c r="X482" s="26">
        <v>66.812732925966898</v>
      </c>
      <c r="Y482" s="26">
        <v>66.711926855132191</v>
      </c>
      <c r="Z482" s="26">
        <v>66.657580956185839</v>
      </c>
      <c r="AA482" s="26">
        <v>66.586795261866172</v>
      </c>
      <c r="AB482" s="26">
        <v>66.529784257285826</v>
      </c>
      <c r="AC482" s="26">
        <v>66.471730939295867</v>
      </c>
      <c r="AD482" s="26">
        <v>66.425165618683394</v>
      </c>
      <c r="AE482" s="26">
        <v>66.381651333277944</v>
      </c>
      <c r="AF482" s="26">
        <v>66.34939078085938</v>
      </c>
      <c r="AG482" s="26">
        <v>66.311212779067986</v>
      </c>
      <c r="AH482" s="200">
        <v>0.82250579624189868</v>
      </c>
      <c r="AI482" s="200">
        <v>-0.33063488170319033</v>
      </c>
      <c r="AJ482" s="157">
        <v>1.2426693775924491E-3</v>
      </c>
      <c r="AK482" s="157">
        <v>-4.5205404073611621E-4</v>
      </c>
    </row>
    <row r="483" spans="1:41" s="99" customFormat="1" ht="13.5" thickBot="1">
      <c r="A483" s="97"/>
      <c r="B483" s="2" t="s">
        <v>38</v>
      </c>
      <c r="C483" s="28">
        <v>11.94371049925757</v>
      </c>
      <c r="D483" s="28">
        <v>11.944415474522909</v>
      </c>
      <c r="E483" s="28">
        <v>11.932045728422322</v>
      </c>
      <c r="F483" s="28">
        <v>11.436682248957986</v>
      </c>
      <c r="G483" s="28">
        <v>11.390369171293422</v>
      </c>
      <c r="H483" s="28">
        <v>11.157059685111067</v>
      </c>
      <c r="I483" s="28">
        <v>10.867258607714975</v>
      </c>
      <c r="J483" s="28">
        <v>10.571779923831112</v>
      </c>
      <c r="K483" s="28">
        <v>10.196403894091093</v>
      </c>
      <c r="L483" s="28">
        <v>10.299996563312005</v>
      </c>
      <c r="M483" s="28">
        <v>10.39783669375173</v>
      </c>
      <c r="N483" s="28">
        <v>10.539793497223357</v>
      </c>
      <c r="O483" s="28">
        <v>10.493308837623172</v>
      </c>
      <c r="P483" s="28">
        <v>10.722533600946988</v>
      </c>
      <c r="Q483" s="28">
        <v>10.589360341058059</v>
      </c>
      <c r="R483" s="28">
        <v>10.333037484683512</v>
      </c>
      <c r="S483" s="28">
        <v>10.314457398727821</v>
      </c>
      <c r="T483" s="28">
        <v>10.202353915658888</v>
      </c>
      <c r="U483" s="28">
        <v>9.7212780623473716</v>
      </c>
      <c r="V483" s="28">
        <v>9.516935851550727</v>
      </c>
      <c r="W483" s="28">
        <v>9.4707939286200151</v>
      </c>
      <c r="X483" s="28">
        <v>9.4872910768671019</v>
      </c>
      <c r="Y483" s="28">
        <v>9.456822460619831</v>
      </c>
      <c r="Z483" s="28">
        <v>9.425004090698037</v>
      </c>
      <c r="AA483" s="28">
        <v>9.3944632415970606</v>
      </c>
      <c r="AB483" s="28">
        <v>9.3665676198194987</v>
      </c>
      <c r="AC483" s="28">
        <v>9.3392209298780244</v>
      </c>
      <c r="AD483" s="28">
        <v>9.312231021725168</v>
      </c>
      <c r="AE483" s="28">
        <v>9.2833075708748556</v>
      </c>
      <c r="AF483" s="28">
        <v>9.2575765157552947</v>
      </c>
      <c r="AG483" s="28">
        <v>9.2315755555205996</v>
      </c>
      <c r="AH483" s="28">
        <v>-0.5425375172257425</v>
      </c>
      <c r="AI483" s="28">
        <v>-0.58194705433172977</v>
      </c>
      <c r="AJ483" s="45">
        <v>-5.3666055629609842E-3</v>
      </c>
      <c r="AK483" s="45">
        <v>-5.5420006246829079E-3</v>
      </c>
      <c r="AL483" s="97"/>
      <c r="AM483" s="97"/>
      <c r="AN483" s="97"/>
      <c r="AO483" s="97"/>
    </row>
    <row r="484" spans="1:41" s="99" customFormat="1" ht="13.5" thickBot="1">
      <c r="A484" s="97"/>
      <c r="B484" s="2" t="s">
        <v>39</v>
      </c>
      <c r="C484" s="28">
        <v>2.0656299149683872</v>
      </c>
      <c r="D484" s="28">
        <v>2.0181556526630988</v>
      </c>
      <c r="E484" s="28">
        <v>1.9441134659734187</v>
      </c>
      <c r="F484" s="28">
        <v>1.8196138924190455</v>
      </c>
      <c r="G484" s="28">
        <v>1.7372737631298292</v>
      </c>
      <c r="H484" s="28">
        <v>1.6192656230850506</v>
      </c>
      <c r="I484" s="28">
        <v>1.6041186573820814</v>
      </c>
      <c r="J484" s="28">
        <v>1.4701253515139578</v>
      </c>
      <c r="K484" s="28">
        <v>1.4130599368561685</v>
      </c>
      <c r="L484" s="28">
        <v>1.3823597585113008</v>
      </c>
      <c r="M484" s="28">
        <v>1.3915594204323385</v>
      </c>
      <c r="N484" s="28">
        <v>1.3860917459238289</v>
      </c>
      <c r="O484" s="28">
        <v>1.3534447820051803</v>
      </c>
      <c r="P484" s="28">
        <v>1.3855032077582397</v>
      </c>
      <c r="Q484" s="28">
        <v>1.3629875226546451</v>
      </c>
      <c r="R484" s="28">
        <v>1.308729470407983</v>
      </c>
      <c r="S484" s="28">
        <v>1.2959221349742944</v>
      </c>
      <c r="T484" s="28">
        <v>1.3462623330514156</v>
      </c>
      <c r="U484" s="28">
        <v>1.2842790205622052</v>
      </c>
      <c r="V484" s="28">
        <v>1.2432749623114985</v>
      </c>
      <c r="W484" s="28">
        <v>1.2455906305340823</v>
      </c>
      <c r="X484" s="28">
        <v>1.2373357392157951</v>
      </c>
      <c r="Y484" s="28">
        <v>1.2387778101393063</v>
      </c>
      <c r="Z484" s="28">
        <v>1.2402396256089867</v>
      </c>
      <c r="AA484" s="28">
        <v>1.2419159830658244</v>
      </c>
      <c r="AB484" s="28">
        <v>1.2437189121978869</v>
      </c>
      <c r="AC484" s="28">
        <v>1.2447340550062009</v>
      </c>
      <c r="AD484" s="28">
        <v>1.2457822621677903</v>
      </c>
      <c r="AE484" s="28">
        <v>1.2469780145886264</v>
      </c>
      <c r="AF484" s="28">
        <v>1.2482573943652508</v>
      </c>
      <c r="AG484" s="28">
        <v>1.2496841448398053</v>
      </c>
      <c r="AH484" s="28">
        <v>-0.13057624365210252</v>
      </c>
      <c r="AI484" s="28">
        <v>-4.1587960468567831E-2</v>
      </c>
      <c r="AJ484" s="45">
        <v>-9.5867333308714813E-3</v>
      </c>
      <c r="AK484" s="45">
        <v>-2.971669039017466E-3</v>
      </c>
      <c r="AL484" s="97"/>
      <c r="AM484" s="97"/>
      <c r="AN484" s="97"/>
      <c r="AO484" s="97"/>
    </row>
    <row r="485" spans="1:41" s="99" customFormat="1" ht="13.5" thickBot="1">
      <c r="A485" s="97"/>
      <c r="B485" s="2" t="s">
        <v>40</v>
      </c>
      <c r="C485" s="28">
        <v>34.265535475626052</v>
      </c>
      <c r="D485" s="28">
        <v>34.53869745396976</v>
      </c>
      <c r="E485" s="28">
        <v>35.699816465101897</v>
      </c>
      <c r="F485" s="28">
        <v>34.51628242396567</v>
      </c>
      <c r="G485" s="28">
        <v>34.027501688583378</v>
      </c>
      <c r="H485" s="28">
        <v>34.414950326940797</v>
      </c>
      <c r="I485" s="28">
        <v>34.323977124300463</v>
      </c>
      <c r="J485" s="28">
        <v>33.444276092276418</v>
      </c>
      <c r="K485" s="28">
        <v>33.052070501106762</v>
      </c>
      <c r="L485" s="28">
        <v>33.723981783562266</v>
      </c>
      <c r="M485" s="28">
        <v>34.306080082344856</v>
      </c>
      <c r="N485" s="28">
        <v>33.996486447361697</v>
      </c>
      <c r="O485" s="28">
        <v>33.958985792290761</v>
      </c>
      <c r="P485" s="28">
        <v>34.469115915905832</v>
      </c>
      <c r="Q485" s="28">
        <v>33.062223577006826</v>
      </c>
      <c r="R485" s="28">
        <v>32.076479895788793</v>
      </c>
      <c r="S485" s="28">
        <v>33.018524632175122</v>
      </c>
      <c r="T485" s="28">
        <v>32.008843887076139</v>
      </c>
      <c r="U485" s="28">
        <v>31.001966879760243</v>
      </c>
      <c r="V485" s="28">
        <v>30.888515019491848</v>
      </c>
      <c r="W485" s="28">
        <v>30.859605806805263</v>
      </c>
      <c r="X485" s="28">
        <v>30.828937323582448</v>
      </c>
      <c r="Y485" s="28">
        <v>30.776835743240472</v>
      </c>
      <c r="Z485" s="28">
        <v>30.695974453941162</v>
      </c>
      <c r="AA485" s="28">
        <v>30.592332674814866</v>
      </c>
      <c r="AB485" s="28">
        <v>30.491451239431917</v>
      </c>
      <c r="AC485" s="28">
        <v>30.390218796081889</v>
      </c>
      <c r="AD485" s="28">
        <v>30.296172385884844</v>
      </c>
      <c r="AE485" s="28">
        <v>30.202974247925333</v>
      </c>
      <c r="AF485" s="28">
        <v>30.115057460530661</v>
      </c>
      <c r="AG485" s="28">
        <v>30.030615748749703</v>
      </c>
      <c r="AH485" s="28">
        <v>-2.1070008635390742</v>
      </c>
      <c r="AI485" s="28">
        <v>-1.2691595133597069</v>
      </c>
      <c r="AJ485" s="45">
        <v>-6.4936088059080535E-3</v>
      </c>
      <c r="AK485" s="45">
        <v>-3.7559768935861992E-3</v>
      </c>
      <c r="AL485" s="97"/>
      <c r="AM485" s="97"/>
      <c r="AN485" s="97"/>
      <c r="AO485" s="97"/>
    </row>
    <row r="486" spans="1:41" s="99" customFormat="1" ht="13.5" thickBot="1">
      <c r="A486" s="97"/>
      <c r="B486" s="2" t="s">
        <v>41</v>
      </c>
      <c r="C486" s="28">
        <v>18.632437516664844</v>
      </c>
      <c r="D486" s="28">
        <v>18.14828623484712</v>
      </c>
      <c r="E486" s="28">
        <v>19.158978440886433</v>
      </c>
      <c r="F486" s="28">
        <v>19.474640897665829</v>
      </c>
      <c r="G486" s="28">
        <v>19.528427769463864</v>
      </c>
      <c r="H486" s="28">
        <v>19.50620890455005</v>
      </c>
      <c r="I486" s="28">
        <v>19.69849304390852</v>
      </c>
      <c r="J486" s="28">
        <v>20.344340728812487</v>
      </c>
      <c r="K486" s="28">
        <v>20.418558823014415</v>
      </c>
      <c r="L486" s="28">
        <v>21.141072236699845</v>
      </c>
      <c r="M486" s="28">
        <v>21.807406808747682</v>
      </c>
      <c r="N486" s="28">
        <v>22.533608704661699</v>
      </c>
      <c r="O486" s="28">
        <v>22.396364187349835</v>
      </c>
      <c r="P486" s="28">
        <v>23.118058111154792</v>
      </c>
      <c r="Q486" s="28">
        <v>23.228788187061152</v>
      </c>
      <c r="R486" s="28">
        <v>23.476942685329281</v>
      </c>
      <c r="S486" s="28">
        <v>23.212557495422164</v>
      </c>
      <c r="T486" s="28">
        <v>23.448920823011093</v>
      </c>
      <c r="U486" s="28">
        <v>24.196248106484298</v>
      </c>
      <c r="V486" s="28">
        <v>25.066664121007804</v>
      </c>
      <c r="W486" s="28">
        <v>25.213059681441955</v>
      </c>
      <c r="X486" s="28">
        <v>25.259168786301554</v>
      </c>
      <c r="Y486" s="28">
        <v>25.239490841132582</v>
      </c>
      <c r="Z486" s="28">
        <v>25.296362785937653</v>
      </c>
      <c r="AA486" s="28">
        <v>25.358083362388417</v>
      </c>
      <c r="AB486" s="28">
        <v>25.428046485836518</v>
      </c>
      <c r="AC486" s="28">
        <v>25.497557158329755</v>
      </c>
      <c r="AD486" s="28">
        <v>25.570979948905592</v>
      </c>
      <c r="AE486" s="28">
        <v>25.648391499889119</v>
      </c>
      <c r="AF486" s="28">
        <v>25.728499410208169</v>
      </c>
      <c r="AG486" s="28">
        <v>25.799337329957879</v>
      </c>
      <c r="AH486" s="28">
        <v>3.6026204206588162</v>
      </c>
      <c r="AI486" s="28">
        <v>1.5620596464568131</v>
      </c>
      <c r="AJ486" s="45">
        <v>1.6222152666996125E-2</v>
      </c>
      <c r="AK486" s="45">
        <v>5.694055183442126E-3</v>
      </c>
      <c r="AL486" s="97"/>
      <c r="AM486" s="97"/>
      <c r="AN486" s="97"/>
      <c r="AO486" s="97"/>
    </row>
    <row r="487" spans="1:41">
      <c r="A487" s="78"/>
      <c r="B487" s="59" t="s">
        <v>282</v>
      </c>
      <c r="C487" s="59"/>
      <c r="D487" s="59"/>
      <c r="E487" s="59"/>
      <c r="F487" s="59"/>
      <c r="G487" s="59"/>
      <c r="H487" s="59"/>
      <c r="I487" s="59"/>
      <c r="J487" s="59"/>
      <c r="K487" s="59"/>
      <c r="L487" s="59"/>
      <c r="M487" s="59"/>
      <c r="N487" s="59"/>
      <c r="O487" s="59"/>
      <c r="P487" s="59"/>
      <c r="Q487" s="59"/>
      <c r="R487" s="59"/>
      <c r="S487" s="59"/>
      <c r="T487" s="59"/>
      <c r="U487" s="59"/>
      <c r="V487" s="64"/>
      <c r="W487" s="64"/>
      <c r="X487" s="64"/>
      <c r="Y487" s="64"/>
      <c r="Z487" s="64"/>
      <c r="AA487" s="64"/>
      <c r="AB487" s="64"/>
      <c r="AC487" s="64"/>
      <c r="AD487" s="64"/>
      <c r="AE487" s="64"/>
      <c r="AF487" s="64"/>
      <c r="AG487" s="64"/>
      <c r="AH487" s="64"/>
      <c r="AI487" s="64"/>
      <c r="AJ487" s="59"/>
      <c r="AK487" s="59"/>
    </row>
    <row r="488" spans="1:41">
      <c r="A488" s="78"/>
      <c r="B488" s="59"/>
      <c r="C488" s="59"/>
      <c r="D488" s="59"/>
      <c r="E488" s="59"/>
      <c r="F488" s="59"/>
      <c r="G488" s="59"/>
      <c r="H488" s="59"/>
      <c r="I488" s="59"/>
      <c r="J488" s="59"/>
      <c r="K488" s="59"/>
      <c r="L488" s="59"/>
      <c r="M488" s="59"/>
      <c r="N488" s="59"/>
      <c r="O488" s="59"/>
      <c r="P488" s="59"/>
      <c r="Q488" s="59"/>
      <c r="R488" s="59"/>
      <c r="S488" s="59"/>
      <c r="T488" s="59"/>
      <c r="U488" s="59"/>
      <c r="V488" s="64"/>
      <c r="W488" s="64"/>
      <c r="X488" s="64"/>
      <c r="Y488" s="64"/>
      <c r="Z488" s="64"/>
      <c r="AA488" s="64"/>
      <c r="AB488" s="64"/>
      <c r="AC488" s="64"/>
      <c r="AD488" s="64"/>
      <c r="AE488" s="64"/>
      <c r="AF488" s="64"/>
      <c r="AG488" s="64"/>
      <c r="AH488" s="64"/>
      <c r="AI488" s="64"/>
      <c r="AJ488" s="59"/>
      <c r="AK488" s="59"/>
    </row>
    <row r="489" spans="1:41">
      <c r="A489" s="78"/>
      <c r="B489" s="59"/>
      <c r="C489" s="59"/>
      <c r="D489" s="59"/>
      <c r="E489" s="59"/>
      <c r="F489" s="59"/>
      <c r="G489" s="59"/>
      <c r="H489" s="59"/>
      <c r="I489" s="59"/>
      <c r="J489" s="93"/>
      <c r="K489" s="59"/>
      <c r="L489" s="59"/>
      <c r="M489" s="59"/>
      <c r="N489" s="59"/>
      <c r="O489" s="59"/>
      <c r="P489" s="59"/>
      <c r="Q489" s="59"/>
      <c r="R489" s="59"/>
      <c r="S489" s="59"/>
      <c r="T489" s="59"/>
      <c r="U489" s="59"/>
      <c r="V489" s="64"/>
      <c r="W489" s="64"/>
      <c r="X489" s="64"/>
      <c r="Y489" s="64"/>
      <c r="Z489" s="64"/>
      <c r="AA489" s="64"/>
      <c r="AB489" s="64"/>
      <c r="AC489" s="64"/>
      <c r="AD489" s="64"/>
      <c r="AE489" s="64"/>
      <c r="AF489" s="64"/>
      <c r="AG489" s="64"/>
      <c r="AH489" s="59"/>
      <c r="AI489" s="59"/>
      <c r="AJ489" s="59"/>
      <c r="AK489" s="59"/>
    </row>
    <row r="490" spans="1:41" ht="15" customHeight="1" thickBot="1">
      <c r="A490" s="78" t="s">
        <v>201</v>
      </c>
      <c r="B490" s="92" t="s">
        <v>247</v>
      </c>
      <c r="C490" s="75"/>
      <c r="D490" s="75"/>
      <c r="E490" s="75"/>
      <c r="F490" s="75"/>
      <c r="G490" s="75"/>
      <c r="H490" s="75"/>
      <c r="I490" s="75"/>
      <c r="J490" s="75"/>
      <c r="K490" s="75"/>
      <c r="L490" s="75"/>
      <c r="M490" s="75"/>
      <c r="N490" s="75"/>
      <c r="O490" s="75"/>
      <c r="P490" s="75"/>
      <c r="Q490" s="75"/>
      <c r="R490" s="75"/>
      <c r="S490" s="75"/>
      <c r="T490" s="75"/>
      <c r="U490" s="75"/>
      <c r="V490" s="76"/>
      <c r="W490" s="76"/>
      <c r="X490" s="76"/>
      <c r="Y490" s="76"/>
      <c r="Z490" s="76"/>
      <c r="AA490" s="76"/>
      <c r="AB490" s="76"/>
      <c r="AC490" s="76"/>
      <c r="AD490" s="76"/>
      <c r="AE490" s="76"/>
      <c r="AF490" s="76"/>
      <c r="AG490" s="76"/>
      <c r="AH490" s="233" t="s">
        <v>105</v>
      </c>
      <c r="AI490" s="234"/>
      <c r="AJ490" s="235" t="s">
        <v>269</v>
      </c>
      <c r="AK490" s="236"/>
    </row>
    <row r="491" spans="1:41" ht="13" thickBot="1">
      <c r="A491" s="78"/>
      <c r="B491" s="10"/>
      <c r="C491" s="231">
        <v>2005</v>
      </c>
      <c r="D491" s="231">
        <v>2006</v>
      </c>
      <c r="E491" s="231">
        <v>2007</v>
      </c>
      <c r="F491" s="231">
        <v>2008</v>
      </c>
      <c r="G491" s="231">
        <v>2009</v>
      </c>
      <c r="H491" s="231">
        <v>2010</v>
      </c>
      <c r="I491" s="231">
        <v>2011</v>
      </c>
      <c r="J491" s="231">
        <v>2012</v>
      </c>
      <c r="K491" s="231">
        <v>2013</v>
      </c>
      <c r="L491" s="231">
        <v>2014</v>
      </c>
      <c r="M491" s="231">
        <v>2015</v>
      </c>
      <c r="N491" s="231">
        <v>2016</v>
      </c>
      <c r="O491" s="231">
        <v>2017</v>
      </c>
      <c r="P491" s="231">
        <v>2018</v>
      </c>
      <c r="Q491" s="231">
        <v>2019</v>
      </c>
      <c r="R491" s="231">
        <v>2020</v>
      </c>
      <c r="S491" s="231">
        <v>2021</v>
      </c>
      <c r="T491" s="231">
        <v>2022</v>
      </c>
      <c r="U491" s="231">
        <v>2023</v>
      </c>
      <c r="V491" s="231">
        <v>2024</v>
      </c>
      <c r="W491" s="231">
        <v>2025</v>
      </c>
      <c r="X491" s="231">
        <v>2026</v>
      </c>
      <c r="Y491" s="231">
        <v>2027</v>
      </c>
      <c r="Z491" s="231">
        <v>2028</v>
      </c>
      <c r="AA491" s="231">
        <v>2029</v>
      </c>
      <c r="AB491" s="231">
        <v>2030</v>
      </c>
      <c r="AC491" s="231">
        <v>2031</v>
      </c>
      <c r="AD491" s="231">
        <v>2032</v>
      </c>
      <c r="AE491" s="231">
        <v>2033</v>
      </c>
      <c r="AF491" s="231">
        <v>2034</v>
      </c>
      <c r="AG491" s="231">
        <v>2035</v>
      </c>
      <c r="AH491" s="231" t="s">
        <v>266</v>
      </c>
      <c r="AI491" s="231" t="s">
        <v>267</v>
      </c>
      <c r="AJ491" s="231" t="s">
        <v>264</v>
      </c>
      <c r="AK491" s="231" t="s">
        <v>265</v>
      </c>
    </row>
    <row r="492" spans="1:41" ht="13.5" thickBot="1">
      <c r="A492" s="107" t="str">
        <f>CONCATENATE($A$490,"_",B492)</f>
        <v>Egg_Production</v>
      </c>
      <c r="B492" s="53" t="s">
        <v>26</v>
      </c>
      <c r="C492" s="24">
        <v>6267.5162178861592</v>
      </c>
      <c r="D492" s="24">
        <v>6229.9180634170207</v>
      </c>
      <c r="E492" s="24">
        <v>6176.9226795636396</v>
      </c>
      <c r="F492" s="24">
        <v>6133.8199486471194</v>
      </c>
      <c r="G492" s="24">
        <v>5925.83466258304</v>
      </c>
      <c r="H492" s="24">
        <v>5837.5398431812209</v>
      </c>
      <c r="I492" s="24">
        <v>5812.0578144511401</v>
      </c>
      <c r="J492" s="24">
        <v>5646.4546869471105</v>
      </c>
      <c r="K492" s="24">
        <v>5881.582598594181</v>
      </c>
      <c r="L492" s="24">
        <v>5876.5290526401004</v>
      </c>
      <c r="M492" s="24">
        <v>6046.2579189889202</v>
      </c>
      <c r="N492" s="24">
        <v>6084.8418295299598</v>
      </c>
      <c r="O492" s="24">
        <v>6127.8759585807993</v>
      </c>
      <c r="P492" s="24">
        <v>6303.6196510294294</v>
      </c>
      <c r="Q492" s="24">
        <v>6306.44563779692</v>
      </c>
      <c r="R492" s="24">
        <v>6313.2613099214705</v>
      </c>
      <c r="S492" s="24">
        <v>6470.4858492391395</v>
      </c>
      <c r="T492" s="24">
        <v>6372.3207271357396</v>
      </c>
      <c r="U492" s="24">
        <v>6424.6596917692896</v>
      </c>
      <c r="V492" s="24">
        <v>6374.9004876290428</v>
      </c>
      <c r="W492" s="24">
        <v>6405.4332929621605</v>
      </c>
      <c r="X492" s="24">
        <v>6409.970629147113</v>
      </c>
      <c r="Y492" s="24">
        <v>6420.8463560944992</v>
      </c>
      <c r="Z492" s="24">
        <v>6439.0083245968872</v>
      </c>
      <c r="AA492" s="24">
        <v>6457.329717022616</v>
      </c>
      <c r="AB492" s="24">
        <v>6476.0586728599301</v>
      </c>
      <c r="AC492" s="24">
        <v>6493.0285944049338</v>
      </c>
      <c r="AD492" s="24">
        <v>6511.8328621086348</v>
      </c>
      <c r="AE492" s="24">
        <v>6532.2681064275648</v>
      </c>
      <c r="AF492" s="24">
        <v>6552.3461344516509</v>
      </c>
      <c r="AG492" s="24">
        <v>6572.4682178965031</v>
      </c>
      <c r="AH492" s="200">
        <v>589.10485611755939</v>
      </c>
      <c r="AI492" s="200">
        <v>181.84124905181216</v>
      </c>
      <c r="AJ492" s="157">
        <v>9.7181236852999578E-3</v>
      </c>
      <c r="AK492" s="157">
        <v>2.5538975841055134E-3</v>
      </c>
    </row>
    <row r="493" spans="1:41" ht="13.5" thickBot="1">
      <c r="A493" s="107" t="str">
        <f t="shared" ref="A493:A494" si="21">CONCATENATE($A$490,"_",B493)</f>
        <v>Egg_Imports</v>
      </c>
      <c r="B493" s="115" t="s">
        <v>4</v>
      </c>
      <c r="C493" s="148">
        <v>31.315459000000001</v>
      </c>
      <c r="D493" s="148">
        <v>28.906777000000002</v>
      </c>
      <c r="E493" s="148">
        <v>31.344151</v>
      </c>
      <c r="F493" s="148">
        <v>21.073086</v>
      </c>
      <c r="G493" s="148">
        <v>25.716505999999999</v>
      </c>
      <c r="H493" s="148">
        <v>32.684027999999998</v>
      </c>
      <c r="I493" s="148">
        <v>25.961736000000005</v>
      </c>
      <c r="J493" s="148">
        <v>37.110711999999999</v>
      </c>
      <c r="K493" s="148">
        <v>27.742450000000002</v>
      </c>
      <c r="L493" s="148">
        <v>24.734218000000002</v>
      </c>
      <c r="M493" s="148">
        <v>25.742866999999997</v>
      </c>
      <c r="N493" s="148">
        <v>27.712827999999998</v>
      </c>
      <c r="O493" s="148">
        <v>38.51314</v>
      </c>
      <c r="P493" s="148">
        <v>44.605700999999989</v>
      </c>
      <c r="Q493" s="148">
        <v>53.445661000000008</v>
      </c>
      <c r="R493" s="148">
        <v>47.339815999999992</v>
      </c>
      <c r="S493" s="148">
        <v>33.576157000000002</v>
      </c>
      <c r="T493" s="148">
        <v>48.413072000000007</v>
      </c>
      <c r="U493" s="148">
        <v>72.911217999999977</v>
      </c>
      <c r="V493" s="148">
        <v>70</v>
      </c>
      <c r="W493" s="148">
        <v>60</v>
      </c>
      <c r="X493" s="148">
        <v>62.5</v>
      </c>
      <c r="Y493" s="148">
        <v>65</v>
      </c>
      <c r="Z493" s="148">
        <v>67.5</v>
      </c>
      <c r="AA493" s="148">
        <v>70</v>
      </c>
      <c r="AB493" s="148">
        <v>72.5</v>
      </c>
      <c r="AC493" s="148">
        <v>75</v>
      </c>
      <c r="AD493" s="148">
        <v>77.5</v>
      </c>
      <c r="AE493" s="148">
        <v>80</v>
      </c>
      <c r="AF493" s="148">
        <v>82.5</v>
      </c>
      <c r="AG493" s="148">
        <v>85</v>
      </c>
      <c r="AH493" s="141">
        <v>33.912303333333334</v>
      </c>
      <c r="AI493" s="141">
        <v>21.225236666666667</v>
      </c>
      <c r="AJ493" s="152">
        <v>7.8828292661025756E-2</v>
      </c>
      <c r="AK493" s="152">
        <v>2.6461662918043416E-2</v>
      </c>
    </row>
    <row r="494" spans="1:41" ht="13.5" thickBot="1">
      <c r="A494" s="107" t="str">
        <f t="shared" si="21"/>
        <v>Egg_Exports</v>
      </c>
      <c r="B494" s="115" t="s">
        <v>5</v>
      </c>
      <c r="C494" s="148">
        <v>180.25387900000001</v>
      </c>
      <c r="D494" s="148">
        <v>176.42394400000001</v>
      </c>
      <c r="E494" s="148">
        <v>181.17012500000001</v>
      </c>
      <c r="F494" s="148">
        <v>179.085767</v>
      </c>
      <c r="G494" s="148">
        <v>176.34257500000001</v>
      </c>
      <c r="H494" s="148">
        <v>203.68987299999998</v>
      </c>
      <c r="I494" s="148">
        <v>242.57421600000001</v>
      </c>
      <c r="J494" s="148">
        <v>220.06557099999995</v>
      </c>
      <c r="K494" s="148">
        <v>258.12492599999996</v>
      </c>
      <c r="L494" s="148">
        <v>283.18788300000006</v>
      </c>
      <c r="M494" s="148">
        <v>356.42147</v>
      </c>
      <c r="N494" s="148">
        <v>322.69400999999993</v>
      </c>
      <c r="O494" s="148">
        <v>270.01880499999999</v>
      </c>
      <c r="P494" s="148">
        <v>265.30311499999999</v>
      </c>
      <c r="Q494" s="148">
        <v>272.64703599999996</v>
      </c>
      <c r="R494" s="148">
        <v>289.41872200000006</v>
      </c>
      <c r="S494" s="148">
        <v>320.04106899999999</v>
      </c>
      <c r="T494" s="148">
        <v>278.19906699999996</v>
      </c>
      <c r="U494" s="148">
        <v>273.12147600000003</v>
      </c>
      <c r="V494" s="148">
        <v>278.12147600000003</v>
      </c>
      <c r="W494" s="148">
        <v>275</v>
      </c>
      <c r="X494" s="148">
        <v>280</v>
      </c>
      <c r="Y494" s="148">
        <v>285</v>
      </c>
      <c r="Z494" s="148">
        <v>290</v>
      </c>
      <c r="AA494" s="148">
        <v>295</v>
      </c>
      <c r="AB494" s="148">
        <v>300</v>
      </c>
      <c r="AC494" s="148">
        <v>305</v>
      </c>
      <c r="AD494" s="148">
        <v>310</v>
      </c>
      <c r="AE494" s="148">
        <v>315</v>
      </c>
      <c r="AF494" s="148">
        <v>320</v>
      </c>
      <c r="AG494" s="148">
        <v>325</v>
      </c>
      <c r="AH494" s="141">
        <v>22.687879666666703</v>
      </c>
      <c r="AI494" s="141">
        <v>48.519326999999976</v>
      </c>
      <c r="AJ494" s="152">
        <v>8.599037126842575E-3</v>
      </c>
      <c r="AK494" s="152">
        <v>1.4807124508824376E-2</v>
      </c>
    </row>
    <row r="495" spans="1:41" ht="13" thickBot="1">
      <c r="A495" s="78" t="s">
        <v>214</v>
      </c>
      <c r="B495" s="1" t="s">
        <v>130</v>
      </c>
      <c r="C495" s="24">
        <v>6118.5777978861597</v>
      </c>
      <c r="D495" s="24">
        <v>6082.4008964170207</v>
      </c>
      <c r="E495" s="24">
        <v>6027.0967055636402</v>
      </c>
      <c r="F495" s="24">
        <v>5975.8072676471202</v>
      </c>
      <c r="G495" s="24">
        <v>5775.2085935830401</v>
      </c>
      <c r="H495" s="24">
        <v>5666.5339981812203</v>
      </c>
      <c r="I495" s="24">
        <v>5595.4453344511403</v>
      </c>
      <c r="J495" s="24">
        <v>5463.4998279471101</v>
      </c>
      <c r="K495" s="24">
        <v>5651.2001225941804</v>
      </c>
      <c r="L495" s="24">
        <v>5618.0753876400995</v>
      </c>
      <c r="M495" s="24">
        <v>5715.5793159889199</v>
      </c>
      <c r="N495" s="24">
        <v>5789.8606475299594</v>
      </c>
      <c r="O495" s="24">
        <v>5896.3702935807996</v>
      </c>
      <c r="P495" s="24">
        <v>6082.9222370294301</v>
      </c>
      <c r="Q495" s="24">
        <v>6087.2442627969194</v>
      </c>
      <c r="R495" s="24">
        <v>6071.1824039214698</v>
      </c>
      <c r="S495" s="24">
        <v>6184.02093723914</v>
      </c>
      <c r="T495" s="24">
        <v>6142.5347321357403</v>
      </c>
      <c r="U495" s="24">
        <v>6224.4494337692895</v>
      </c>
      <c r="V495" s="24">
        <v>6166.7790116290425</v>
      </c>
      <c r="W495" s="24">
        <v>6190.4332929621596</v>
      </c>
      <c r="X495" s="24">
        <v>6192.470629147113</v>
      </c>
      <c r="Y495" s="24">
        <v>6200.8463560944983</v>
      </c>
      <c r="Z495" s="24">
        <v>6216.5083245968872</v>
      </c>
      <c r="AA495" s="24">
        <v>6232.3297170226169</v>
      </c>
      <c r="AB495" s="24">
        <v>6248.5586728599301</v>
      </c>
      <c r="AC495" s="24">
        <v>6263.0285944049356</v>
      </c>
      <c r="AD495" s="24">
        <v>6279.3328621086348</v>
      </c>
      <c r="AE495" s="24">
        <v>6297.2681064275657</v>
      </c>
      <c r="AF495" s="24">
        <v>6314.8461344516509</v>
      </c>
      <c r="AG495" s="24">
        <v>6332.468217896504</v>
      </c>
      <c r="AH495" s="200">
        <v>600.32927978422777</v>
      </c>
      <c r="AI495" s="200">
        <v>154.5471587184802</v>
      </c>
      <c r="AJ495" s="157">
        <v>1.0274899376655497E-2</v>
      </c>
      <c r="AK495" s="157">
        <v>2.2487307299738912E-3</v>
      </c>
    </row>
    <row r="496" spans="1:41" ht="13" thickBot="1">
      <c r="A496" s="78"/>
      <c r="B496" s="52" t="s">
        <v>317</v>
      </c>
      <c r="C496" s="26">
        <v>14.082772500913142</v>
      </c>
      <c r="D496" s="26">
        <v>13.955441519889748</v>
      </c>
      <c r="E496" s="26">
        <v>13.780219352247347</v>
      </c>
      <c r="F496" s="26">
        <v>13.617345419908171</v>
      </c>
      <c r="G496" s="26">
        <v>13.119058856544241</v>
      </c>
      <c r="H496" s="26">
        <v>12.850432696704713</v>
      </c>
      <c r="I496" s="26">
        <v>12.671910301273597</v>
      </c>
      <c r="J496" s="26">
        <v>12.354492024126728</v>
      </c>
      <c r="K496" s="26">
        <v>12.765704915049694</v>
      </c>
      <c r="L496" s="26">
        <v>12.674601145468289</v>
      </c>
      <c r="M496" s="26">
        <v>12.867686572649966</v>
      </c>
      <c r="N496" s="26">
        <v>13.005464892048021</v>
      </c>
      <c r="O496" s="26">
        <v>13.223207913343552</v>
      </c>
      <c r="P496" s="26">
        <v>13.615532418843641</v>
      </c>
      <c r="Q496" s="26">
        <v>13.593898723325571</v>
      </c>
      <c r="R496" s="26">
        <v>13.543921799288791</v>
      </c>
      <c r="S496" s="26">
        <v>13.806764133307741</v>
      </c>
      <c r="T496" s="26">
        <v>13.694105557772849</v>
      </c>
      <c r="U496" s="26">
        <v>13.798622497163572</v>
      </c>
      <c r="V496" s="26">
        <v>13.642477626495138</v>
      </c>
      <c r="W496" s="26">
        <v>13.674429944606288</v>
      </c>
      <c r="X496" s="26">
        <v>13.690079204356936</v>
      </c>
      <c r="Y496" s="26">
        <v>13.721490486898016</v>
      </c>
      <c r="Z496" s="26">
        <v>13.770718489928614</v>
      </c>
      <c r="AA496" s="26">
        <v>13.821976673258948</v>
      </c>
      <c r="AB496" s="26">
        <v>13.875893767450728</v>
      </c>
      <c r="AC496" s="26">
        <v>13.927450334911459</v>
      </c>
      <c r="AD496" s="26">
        <v>13.984641792894845</v>
      </c>
      <c r="AE496" s="26">
        <v>14.047171202266384</v>
      </c>
      <c r="AF496" s="26">
        <v>14.110663232321658</v>
      </c>
      <c r="AG496" s="26">
        <v>14.176088735508777</v>
      </c>
      <c r="AH496" s="200">
        <v>1.11346919892895</v>
      </c>
      <c r="AI496" s="200">
        <v>0.46435350836492439</v>
      </c>
      <c r="AJ496" s="157">
        <v>8.505252311560128E-3</v>
      </c>
      <c r="AK496" s="157">
        <v>3.0322791135217741E-3</v>
      </c>
    </row>
    <row r="497" spans="1:41" ht="13" thickBot="1">
      <c r="A497" s="78"/>
      <c r="B497" s="79" t="s">
        <v>125</v>
      </c>
      <c r="C497" s="59"/>
      <c r="D497" s="59"/>
      <c r="E497" s="59"/>
      <c r="F497" s="59"/>
      <c r="G497" s="59"/>
      <c r="H497" s="59"/>
      <c r="I497" s="59"/>
      <c r="J497" s="59"/>
      <c r="K497" s="59"/>
      <c r="L497" s="59"/>
      <c r="M497" s="59"/>
      <c r="N497" s="59"/>
      <c r="O497" s="59"/>
      <c r="P497" s="59"/>
      <c r="Q497" s="59"/>
      <c r="R497" s="59"/>
      <c r="S497" s="59"/>
      <c r="T497" s="59"/>
      <c r="U497" s="59"/>
      <c r="V497" s="64"/>
      <c r="W497" s="64"/>
      <c r="X497" s="64"/>
      <c r="Y497" s="64"/>
      <c r="Z497" s="64"/>
      <c r="AA497" s="64"/>
      <c r="AB497" s="64"/>
      <c r="AC497" s="64"/>
      <c r="AD497" s="64"/>
      <c r="AE497" s="64"/>
      <c r="AF497" s="64"/>
      <c r="AG497" s="64"/>
      <c r="AH497" s="164"/>
      <c r="AI497" s="164"/>
      <c r="AJ497" s="153"/>
      <c r="AK497" s="153"/>
    </row>
    <row r="498" spans="1:41" ht="13" thickBot="1">
      <c r="B498" s="59"/>
      <c r="C498" s="59"/>
      <c r="D498" s="59"/>
      <c r="E498" s="59"/>
      <c r="F498" s="59"/>
      <c r="G498" s="59"/>
      <c r="H498" s="59"/>
      <c r="I498" s="59"/>
      <c r="J498" s="59"/>
      <c r="K498" s="59"/>
      <c r="L498" s="59"/>
      <c r="M498" s="59"/>
      <c r="N498" s="166"/>
      <c r="O498" s="59"/>
      <c r="P498" s="59"/>
      <c r="Q498" s="59"/>
      <c r="R498" s="59"/>
      <c r="S498" s="59"/>
      <c r="T498" s="59"/>
      <c r="U498" s="59"/>
      <c r="V498" s="64"/>
      <c r="W498" s="64"/>
      <c r="X498" s="64"/>
      <c r="Y498" s="64"/>
      <c r="Z498" s="64"/>
      <c r="AA498" s="64"/>
      <c r="AB498" s="64"/>
      <c r="AC498" s="64"/>
      <c r="AD498" s="64"/>
      <c r="AE498" s="64"/>
      <c r="AF498" s="64"/>
      <c r="AG498" s="64"/>
      <c r="AH498" s="64"/>
      <c r="AI498" s="156"/>
      <c r="AJ498" s="153"/>
      <c r="AK498" s="153"/>
    </row>
    <row r="499" spans="1:41" s="48" customFormat="1" ht="14" thickBot="1">
      <c r="A499" s="179" t="s">
        <v>252</v>
      </c>
      <c r="B499" s="92" t="s">
        <v>231</v>
      </c>
      <c r="C499" s="13"/>
      <c r="D499" s="13"/>
      <c r="E499" s="13"/>
      <c r="F499" s="13"/>
      <c r="G499" s="13"/>
      <c r="H499" s="13"/>
      <c r="I499" s="13"/>
      <c r="J499" s="13"/>
      <c r="K499" s="13"/>
      <c r="L499" s="13"/>
      <c r="M499" s="13"/>
      <c r="N499" s="13"/>
      <c r="O499" s="13"/>
      <c r="P499" s="13"/>
      <c r="Q499" s="13"/>
      <c r="R499" s="13"/>
      <c r="S499" s="13"/>
      <c r="T499" s="13"/>
      <c r="U499" s="13"/>
      <c r="V499" s="12"/>
      <c r="W499" s="12"/>
      <c r="X499" s="12"/>
      <c r="Y499" s="12"/>
      <c r="Z499" s="12"/>
      <c r="AA499" s="12"/>
      <c r="AB499" s="12"/>
      <c r="AC499" s="12"/>
      <c r="AD499" s="12"/>
      <c r="AE499" s="12"/>
      <c r="AF499" s="12"/>
      <c r="AG499" s="12"/>
      <c r="AH499" s="237" t="s">
        <v>105</v>
      </c>
      <c r="AI499" s="238"/>
      <c r="AJ499" s="235" t="s">
        <v>269</v>
      </c>
      <c r="AK499" s="236"/>
    </row>
    <row r="500" spans="1:41" ht="13" thickBot="1">
      <c r="A500" s="78"/>
      <c r="B500" s="10"/>
      <c r="C500" s="231">
        <v>2005</v>
      </c>
      <c r="D500" s="231">
        <v>2006</v>
      </c>
      <c r="E500" s="231">
        <v>2007</v>
      </c>
      <c r="F500" s="231">
        <v>2008</v>
      </c>
      <c r="G500" s="231">
        <v>2009</v>
      </c>
      <c r="H500" s="231">
        <v>2010</v>
      </c>
      <c r="I500" s="231">
        <v>2011</v>
      </c>
      <c r="J500" s="231">
        <v>2012</v>
      </c>
      <c r="K500" s="231">
        <v>2013</v>
      </c>
      <c r="L500" s="231">
        <v>2014</v>
      </c>
      <c r="M500" s="231">
        <v>2015</v>
      </c>
      <c r="N500" s="231">
        <v>2016</v>
      </c>
      <c r="O500" s="231">
        <v>2017</v>
      </c>
      <c r="P500" s="231">
        <v>2018</v>
      </c>
      <c r="Q500" s="231">
        <v>2019</v>
      </c>
      <c r="R500" s="231">
        <v>2020</v>
      </c>
      <c r="S500" s="231">
        <v>2021</v>
      </c>
      <c r="T500" s="231">
        <v>2022</v>
      </c>
      <c r="U500" s="231">
        <v>2023</v>
      </c>
      <c r="V500" s="231">
        <v>2024</v>
      </c>
      <c r="W500" s="231">
        <v>2025</v>
      </c>
      <c r="X500" s="231">
        <v>2026</v>
      </c>
      <c r="Y500" s="231">
        <v>2027</v>
      </c>
      <c r="Z500" s="231">
        <v>2028</v>
      </c>
      <c r="AA500" s="231">
        <v>2029</v>
      </c>
      <c r="AB500" s="231">
        <v>2030</v>
      </c>
      <c r="AC500" s="231">
        <v>2031</v>
      </c>
      <c r="AD500" s="231">
        <v>2032</v>
      </c>
      <c r="AE500" s="231">
        <v>2033</v>
      </c>
      <c r="AF500" s="231">
        <v>2034</v>
      </c>
      <c r="AG500" s="231">
        <v>2035</v>
      </c>
      <c r="AH500" s="231" t="s">
        <v>266</v>
      </c>
      <c r="AI500" s="231" t="s">
        <v>267</v>
      </c>
      <c r="AJ500" s="231" t="s">
        <v>264</v>
      </c>
      <c r="AK500" s="231" t="s">
        <v>265</v>
      </c>
    </row>
    <row r="501" spans="1:41" ht="13.5" thickBot="1">
      <c r="A501" s="107" t="str">
        <f>CONCATENATE($A$499,"_",B501)</f>
        <v>Olive oil_Production</v>
      </c>
      <c r="B501" s="1" t="s">
        <v>26</v>
      </c>
      <c r="C501" s="24">
        <v>1933.8000000000002</v>
      </c>
      <c r="D501" s="24">
        <v>2035.6</v>
      </c>
      <c r="E501" s="24">
        <v>2123.1999999999998</v>
      </c>
      <c r="F501" s="24">
        <v>1943.7289000000001</v>
      </c>
      <c r="G501" s="24">
        <v>2225.8000000000002</v>
      </c>
      <c r="H501" s="24">
        <v>2199.9</v>
      </c>
      <c r="I501" s="24">
        <v>2395.7999999999997</v>
      </c>
      <c r="J501" s="24">
        <v>1462.8</v>
      </c>
      <c r="K501" s="24">
        <v>2482.6</v>
      </c>
      <c r="L501" s="24">
        <v>1434.5</v>
      </c>
      <c r="M501" s="24">
        <v>2324.444</v>
      </c>
      <c r="N501" s="24">
        <v>1741.721</v>
      </c>
      <c r="O501" s="24">
        <v>2188.3220000000001</v>
      </c>
      <c r="P501" s="24">
        <v>2263.61114</v>
      </c>
      <c r="Q501" s="24">
        <v>1919.846</v>
      </c>
      <c r="R501" s="24">
        <v>2051.1999999999998</v>
      </c>
      <c r="S501" s="24">
        <v>2271.7159999999999</v>
      </c>
      <c r="T501" s="24">
        <v>1392.221</v>
      </c>
      <c r="U501" s="24">
        <v>1529.6999999999998</v>
      </c>
      <c r="V501" s="24">
        <v>2000</v>
      </c>
      <c r="W501" s="24">
        <v>1882.198810870264</v>
      </c>
      <c r="X501" s="24">
        <v>1895.6073822899859</v>
      </c>
      <c r="Y501" s="24">
        <v>1909.5714907871038</v>
      </c>
      <c r="Z501" s="24">
        <v>1924.3076516157107</v>
      </c>
      <c r="AA501" s="24">
        <v>1939.5635545232931</v>
      </c>
      <c r="AB501" s="24">
        <v>1955.6754106504579</v>
      </c>
      <c r="AC501" s="24">
        <v>1972.3185779717626</v>
      </c>
      <c r="AD501" s="24">
        <v>1989.692744254038</v>
      </c>
      <c r="AE501" s="24">
        <v>2003.797588095985</v>
      </c>
      <c r="AF501" s="24">
        <v>2019.6327619710328</v>
      </c>
      <c r="AG501" s="24">
        <v>2034.0978712311701</v>
      </c>
      <c r="AH501" s="24">
        <v>-159.20000000000005</v>
      </c>
      <c r="AI501" s="24">
        <v>173.79787123117012</v>
      </c>
      <c r="AJ501" s="44">
        <v>-8.1775991216778143E-3</v>
      </c>
      <c r="AK501" s="44">
        <v>8.1525661960839546E-3</v>
      </c>
    </row>
    <row r="502" spans="1:41" s="99" customFormat="1" ht="13.5" thickBot="1">
      <c r="A502" s="107"/>
      <c r="B502" s="2" t="s">
        <v>137</v>
      </c>
      <c r="C502" s="25">
        <v>856</v>
      </c>
      <c r="D502" s="25">
        <v>1158.9000000000001</v>
      </c>
      <c r="E502" s="25">
        <v>1272.3999999999999</v>
      </c>
      <c r="F502" s="25">
        <v>1083.4000000000001</v>
      </c>
      <c r="G502" s="25">
        <v>1464</v>
      </c>
      <c r="H502" s="25">
        <v>1443.9</v>
      </c>
      <c r="I502" s="25">
        <v>1691.2</v>
      </c>
      <c r="J502" s="25">
        <v>677.40000000000009</v>
      </c>
      <c r="K502" s="25">
        <v>1873.1</v>
      </c>
      <c r="L502" s="25">
        <v>903.2</v>
      </c>
      <c r="M502" s="25">
        <v>1512.423</v>
      </c>
      <c r="N502" s="25">
        <v>1352.421</v>
      </c>
      <c r="O502" s="25">
        <v>1396.8999999999999</v>
      </c>
      <c r="P502" s="25">
        <v>1890.2157300000001</v>
      </c>
      <c r="Q502" s="25">
        <v>1265.777</v>
      </c>
      <c r="R502" s="25">
        <v>1489</v>
      </c>
      <c r="S502" s="25">
        <v>1697.69</v>
      </c>
      <c r="T502" s="25">
        <v>791.69999999999993</v>
      </c>
      <c r="U502" s="25">
        <v>1010.6</v>
      </c>
      <c r="V502" s="25">
        <v>1456</v>
      </c>
      <c r="W502" s="25">
        <v>1359.3652041851199</v>
      </c>
      <c r="X502" s="25">
        <v>1373.6371832973516</v>
      </c>
      <c r="Y502" s="25">
        <v>1388.530229392944</v>
      </c>
      <c r="Z502" s="25">
        <v>1403.3821373058479</v>
      </c>
      <c r="AA502" s="25">
        <v>1418.1411443707493</v>
      </c>
      <c r="AB502" s="25">
        <v>1432.9434298861261</v>
      </c>
      <c r="AC502" s="25">
        <v>1447.7643821751087</v>
      </c>
      <c r="AD502" s="25">
        <v>1462.6036840983575</v>
      </c>
      <c r="AE502" s="25">
        <v>1477.4610174968705</v>
      </c>
      <c r="AF502" s="25">
        <v>1492.3360292963991</v>
      </c>
      <c r="AG502" s="25">
        <v>1507.228334055854</v>
      </c>
      <c r="AH502" s="25">
        <v>-27.566666666667061</v>
      </c>
      <c r="AI502" s="25">
        <v>188.69500072252094</v>
      </c>
      <c r="AJ502" s="45">
        <v>-2.0670122739931962E-3</v>
      </c>
      <c r="AK502" s="45">
        <v>1.223353550308115E-2</v>
      </c>
      <c r="AL502" s="97"/>
      <c r="AM502" s="97"/>
      <c r="AN502" s="97"/>
      <c r="AO502" s="97"/>
    </row>
    <row r="503" spans="1:41" s="99" customFormat="1" ht="13.5" thickBot="1">
      <c r="A503" s="107"/>
      <c r="B503" s="2" t="s">
        <v>138</v>
      </c>
      <c r="C503" s="25">
        <v>1060.5</v>
      </c>
      <c r="D503" s="25">
        <v>860</v>
      </c>
      <c r="E503" s="25">
        <v>837.2</v>
      </c>
      <c r="F503" s="25">
        <v>845</v>
      </c>
      <c r="G503" s="25">
        <v>750</v>
      </c>
      <c r="H503" s="25">
        <v>741</v>
      </c>
      <c r="I503" s="25">
        <v>693.8</v>
      </c>
      <c r="J503" s="25">
        <v>773.4</v>
      </c>
      <c r="K503" s="25">
        <v>595.70000000000005</v>
      </c>
      <c r="L503" s="25">
        <v>522</v>
      </c>
      <c r="M503" s="25">
        <v>794.62099999999998</v>
      </c>
      <c r="N503" s="25">
        <v>377</v>
      </c>
      <c r="O503" s="25">
        <v>774.92200000000003</v>
      </c>
      <c r="P503" s="25">
        <v>358.59541000000002</v>
      </c>
      <c r="Q503" s="25">
        <v>641.46900000000005</v>
      </c>
      <c r="R503" s="25">
        <v>548.5</v>
      </c>
      <c r="S503" s="25">
        <v>561.02600000000007</v>
      </c>
      <c r="T503" s="25">
        <v>586.42100000000005</v>
      </c>
      <c r="U503" s="25">
        <v>503.5</v>
      </c>
      <c r="V503" s="25">
        <v>530</v>
      </c>
      <c r="W503" s="25">
        <v>509.9336066851439</v>
      </c>
      <c r="X503" s="25">
        <v>510.07019899263423</v>
      </c>
      <c r="Y503" s="25">
        <v>510.24126139415989</v>
      </c>
      <c r="Z503" s="25">
        <v>510.42551430986282</v>
      </c>
      <c r="AA503" s="25">
        <v>510.62241015254381</v>
      </c>
      <c r="AB503" s="25">
        <v>510.83198076433189</v>
      </c>
      <c r="AC503" s="25">
        <v>511.05419579665408</v>
      </c>
      <c r="AD503" s="25">
        <v>511.28906015568049</v>
      </c>
      <c r="AE503" s="25">
        <v>511.53657059911473</v>
      </c>
      <c r="AF503" s="25">
        <v>511.79673267463363</v>
      </c>
      <c r="AG503" s="25">
        <v>512.06953717531621</v>
      </c>
      <c r="AH503" s="25">
        <v>-130.32466666666653</v>
      </c>
      <c r="AI503" s="25">
        <v>-34.4391294913504</v>
      </c>
      <c r="AJ503" s="45">
        <v>-2.1160398745806996E-2</v>
      </c>
      <c r="AK503" s="45">
        <v>-5.8997762341039817E-3</v>
      </c>
      <c r="AL503" s="97"/>
      <c r="AM503" s="97"/>
      <c r="AN503" s="97"/>
      <c r="AO503" s="97"/>
    </row>
    <row r="504" spans="1:41" ht="13.5" thickBot="1">
      <c r="A504" s="107" t="str">
        <f>CONCATENATE($A$499,"_",B504)</f>
        <v>Olive oil_Net exports</v>
      </c>
      <c r="B504" s="115" t="s">
        <v>272</v>
      </c>
      <c r="C504" s="148">
        <v>151.02302800000001</v>
      </c>
      <c r="D504" s="148">
        <v>168.73715300000001</v>
      </c>
      <c r="E504" s="148">
        <v>241.86323799999997</v>
      </c>
      <c r="F504" s="148">
        <v>323.66286099999996</v>
      </c>
      <c r="G504" s="148">
        <v>394.22509000000002</v>
      </c>
      <c r="H504" s="148">
        <v>455.02637300000009</v>
      </c>
      <c r="I504" s="148">
        <v>510.90151800000007</v>
      </c>
      <c r="J504" s="148">
        <v>387.725998</v>
      </c>
      <c r="K504" s="148">
        <v>608.67417300000011</v>
      </c>
      <c r="L504" s="148">
        <v>336.68787499999996</v>
      </c>
      <c r="M504" s="148">
        <v>529.6360269999999</v>
      </c>
      <c r="N504" s="148">
        <v>523.73640799999987</v>
      </c>
      <c r="O504" s="148">
        <v>442.01531999999997</v>
      </c>
      <c r="P504" s="148">
        <v>562.02550799999995</v>
      </c>
      <c r="Q504" s="148">
        <v>568.50453299999981</v>
      </c>
      <c r="R504" s="148">
        <v>636.23444900000004</v>
      </c>
      <c r="S504" s="148">
        <v>668.93717400000014</v>
      </c>
      <c r="T504" s="148">
        <v>426.16355899999996</v>
      </c>
      <c r="U504" s="148">
        <v>375</v>
      </c>
      <c r="V504" s="148">
        <v>450</v>
      </c>
      <c r="W504" s="148">
        <v>644.94360572052824</v>
      </c>
      <c r="X504" s="148">
        <v>664.54251600548332</v>
      </c>
      <c r="Y504" s="148">
        <v>654.0112044998441</v>
      </c>
      <c r="Z504" s="148">
        <v>642.41165349828111</v>
      </c>
      <c r="AA504" s="148">
        <v>664.93370431060453</v>
      </c>
      <c r="AB504" s="148">
        <v>669.66124999705448</v>
      </c>
      <c r="AC504" s="148">
        <v>693.80788969070818</v>
      </c>
      <c r="AD504" s="148">
        <v>718.6623673244917</v>
      </c>
      <c r="AE504" s="148">
        <v>719.25010324660707</v>
      </c>
      <c r="AF504" s="148">
        <v>742.64628476072403</v>
      </c>
      <c r="AG504" s="148">
        <v>748.51628968920522</v>
      </c>
      <c r="AH504" s="148">
        <v>52.914706333333299</v>
      </c>
      <c r="AI504" s="148">
        <v>244.38362035587187</v>
      </c>
      <c r="AJ504" s="150">
        <v>1.115060521156197E-2</v>
      </c>
      <c r="AK504" s="150">
        <v>3.6585497689616719E-2</v>
      </c>
    </row>
    <row r="505" spans="1:41" ht="13.5" thickBot="1">
      <c r="A505" s="107" t="str">
        <f>CONCATENATE($A$499,"_",B505)</f>
        <v>Olive oil_Consumption</v>
      </c>
      <c r="B505" s="1" t="s">
        <v>0</v>
      </c>
      <c r="C505" s="24">
        <v>1873.7927999999999</v>
      </c>
      <c r="D505" s="24">
        <v>1847.6644999999999</v>
      </c>
      <c r="E505" s="24">
        <v>1820.7010000000002</v>
      </c>
      <c r="F505" s="24">
        <v>1800.0639999999999</v>
      </c>
      <c r="G505" s="24">
        <v>1777.1999999999998</v>
      </c>
      <c r="H505" s="24">
        <v>1786.1</v>
      </c>
      <c r="I505" s="24">
        <v>1727.9</v>
      </c>
      <c r="J505" s="24">
        <v>1549.3000000000002</v>
      </c>
      <c r="K505" s="24">
        <v>1668.4119999999998</v>
      </c>
      <c r="L505" s="24">
        <v>1518.8398769999999</v>
      </c>
      <c r="M505" s="24">
        <v>1572.5660779999994</v>
      </c>
      <c r="N505" s="24">
        <v>1328.7678560000002</v>
      </c>
      <c r="O505" s="24">
        <v>1537.8723229999998</v>
      </c>
      <c r="P505" s="24">
        <v>1448.7956200000003</v>
      </c>
      <c r="Q505" s="24">
        <v>1457.5245180000015</v>
      </c>
      <c r="R505" s="24">
        <v>1476.6935000000001</v>
      </c>
      <c r="S505" s="24">
        <v>1547.9</v>
      </c>
      <c r="T505" s="24">
        <v>1226.42</v>
      </c>
      <c r="U505" s="24">
        <v>1214.4000000000001</v>
      </c>
      <c r="V505" s="24">
        <v>1299.4000000000001</v>
      </c>
      <c r="W505" s="24">
        <v>1237.2552051497357</v>
      </c>
      <c r="X505" s="24">
        <v>1231.0648662845026</v>
      </c>
      <c r="Y505" s="24">
        <v>1255.5602862872597</v>
      </c>
      <c r="Z505" s="24">
        <v>1281.8959981174296</v>
      </c>
      <c r="AA505" s="24">
        <v>1274.6298502126886</v>
      </c>
      <c r="AB505" s="24">
        <v>1286.0141606534035</v>
      </c>
      <c r="AC505" s="24">
        <v>1278.5106882810544</v>
      </c>
      <c r="AD505" s="24">
        <v>1271.0303769295463</v>
      </c>
      <c r="AE505" s="24">
        <v>1284.547484849378</v>
      </c>
      <c r="AF505" s="24">
        <v>1276.9864772103087</v>
      </c>
      <c r="AG505" s="24">
        <v>1285.5815815419649</v>
      </c>
      <c r="AH505" s="24">
        <v>-314.36616666666623</v>
      </c>
      <c r="AI505" s="24">
        <v>-48.589585124701898</v>
      </c>
      <c r="AJ505" s="44">
        <v>-2.0935561616928555E-2</v>
      </c>
      <c r="AK505" s="44">
        <v>-3.3669591748599625E-3</v>
      </c>
    </row>
    <row r="506" spans="1:41" s="99" customFormat="1" ht="13.5" thickBot="1">
      <c r="A506" s="97"/>
      <c r="B506" s="3" t="s">
        <v>139</v>
      </c>
      <c r="C506" s="54">
        <v>1651.5</v>
      </c>
      <c r="D506" s="54">
        <v>1614.9999999999998</v>
      </c>
      <c r="E506" s="54">
        <v>1591.1000000000001</v>
      </c>
      <c r="F506" s="54">
        <v>1560.1</v>
      </c>
      <c r="G506" s="54">
        <v>1531.3999999999999</v>
      </c>
      <c r="H506" s="54">
        <v>1523.7</v>
      </c>
      <c r="I506" s="54">
        <v>1462</v>
      </c>
      <c r="J506" s="54">
        <v>1290.9000000000001</v>
      </c>
      <c r="K506" s="54">
        <v>1385.9119999999998</v>
      </c>
      <c r="L506" s="54">
        <v>1237.7398769999998</v>
      </c>
      <c r="M506" s="54">
        <v>1266.7660779999994</v>
      </c>
      <c r="N506" s="54">
        <v>1039.9678560000002</v>
      </c>
      <c r="O506" s="54">
        <v>1258.6723229999998</v>
      </c>
      <c r="P506" s="54">
        <v>1124.2956200000003</v>
      </c>
      <c r="Q506" s="54">
        <v>1111.8245180000015</v>
      </c>
      <c r="R506" s="54">
        <v>1133.3935000000001</v>
      </c>
      <c r="S506" s="54">
        <v>1200.3</v>
      </c>
      <c r="T506" s="54">
        <v>932.62</v>
      </c>
      <c r="U506" s="54">
        <v>933.9</v>
      </c>
      <c r="V506" s="54">
        <v>990</v>
      </c>
      <c r="W506" s="54">
        <v>878.08970070762666</v>
      </c>
      <c r="X506" s="54">
        <v>871.62367179744263</v>
      </c>
      <c r="Y506" s="54">
        <v>864.60275487031083</v>
      </c>
      <c r="Z506" s="54">
        <v>857.39601306099519</v>
      </c>
      <c r="AA506" s="54">
        <v>850.14379207124136</v>
      </c>
      <c r="AB506" s="54">
        <v>842.68079249935454</v>
      </c>
      <c r="AC506" s="54">
        <v>835.25584949207155</v>
      </c>
      <c r="AD506" s="54">
        <v>827.84983417034528</v>
      </c>
      <c r="AE506" s="54">
        <v>820.42491101604719</v>
      </c>
      <c r="AF506" s="54">
        <v>812.98922012294315</v>
      </c>
      <c r="AG506" s="54">
        <v>805.59411988683826</v>
      </c>
      <c r="AH506" s="54">
        <v>-360.50616666666701</v>
      </c>
      <c r="AI506" s="54">
        <v>-213.503713446495</v>
      </c>
      <c r="AJ506" s="46">
        <v>-2.9833792541397841E-2</v>
      </c>
      <c r="AK506" s="45">
        <v>-2.1145325720997588E-2</v>
      </c>
      <c r="AL506" s="97"/>
      <c r="AM506" s="97"/>
      <c r="AN506" s="97"/>
      <c r="AO506" s="97"/>
    </row>
    <row r="507" spans="1:41" s="99" customFormat="1" ht="13.5" thickBot="1">
      <c r="A507" s="97"/>
      <c r="B507" s="3" t="s">
        <v>140</v>
      </c>
      <c r="C507" s="54">
        <v>222.29279999999997</v>
      </c>
      <c r="D507" s="54">
        <v>232.66450000000009</v>
      </c>
      <c r="E507" s="54">
        <v>229.60100000000011</v>
      </c>
      <c r="F507" s="54">
        <v>239.96399999999994</v>
      </c>
      <c r="G507" s="54">
        <v>245.8</v>
      </c>
      <c r="H507" s="54">
        <v>262.39999999999998</v>
      </c>
      <c r="I507" s="54">
        <v>265.89999999999998</v>
      </c>
      <c r="J507" s="54">
        <v>258.39999999999998</v>
      </c>
      <c r="K507" s="54">
        <v>282.5</v>
      </c>
      <c r="L507" s="54">
        <v>281.10000000000002</v>
      </c>
      <c r="M507" s="54">
        <v>305.8</v>
      </c>
      <c r="N507" s="54">
        <v>288.8</v>
      </c>
      <c r="O507" s="54">
        <v>279.2</v>
      </c>
      <c r="P507" s="54">
        <v>324.5</v>
      </c>
      <c r="Q507" s="54">
        <v>345.7</v>
      </c>
      <c r="R507" s="54">
        <v>343.3</v>
      </c>
      <c r="S507" s="54">
        <v>347.6</v>
      </c>
      <c r="T507" s="54">
        <v>293.8</v>
      </c>
      <c r="U507" s="54">
        <v>280.5</v>
      </c>
      <c r="V507" s="54">
        <v>309.39999999999998</v>
      </c>
      <c r="W507" s="54">
        <v>359.16550444210912</v>
      </c>
      <c r="X507" s="54">
        <v>359.44119448705999</v>
      </c>
      <c r="Y507" s="54">
        <v>390.95753141694888</v>
      </c>
      <c r="Z507" s="54">
        <v>424.49998505643441</v>
      </c>
      <c r="AA507" s="54">
        <v>424.48605814144724</v>
      </c>
      <c r="AB507" s="54">
        <v>443.3333681540488</v>
      </c>
      <c r="AC507" s="54">
        <v>443.25483878898285</v>
      </c>
      <c r="AD507" s="54">
        <v>443.18054275920105</v>
      </c>
      <c r="AE507" s="54">
        <v>464.12257383333076</v>
      </c>
      <c r="AF507" s="54">
        <v>463.99725708736565</v>
      </c>
      <c r="AG507" s="54">
        <v>479.98746165512665</v>
      </c>
      <c r="AH507" s="54">
        <v>45.700000000000102</v>
      </c>
      <c r="AI507" s="54">
        <v>164.48746165512665</v>
      </c>
      <c r="AJ507" s="46">
        <v>1.5770841306348871E-2</v>
      </c>
      <c r="AK507" s="45">
        <v>3.8882454826213442E-2</v>
      </c>
      <c r="AL507" s="97"/>
      <c r="AM507" s="97"/>
      <c r="AN507" s="97"/>
      <c r="AO507" s="97"/>
    </row>
    <row r="508" spans="1:41" ht="13" thickBot="1">
      <c r="A508" s="78"/>
      <c r="B508" s="52" t="s">
        <v>141</v>
      </c>
      <c r="C508" s="26">
        <v>13.650754920223056</v>
      </c>
      <c r="D508" s="26">
        <v>13.224000734320979</v>
      </c>
      <c r="E508" s="26">
        <v>12.902209828806303</v>
      </c>
      <c r="F508" s="26">
        <v>12.550772060328979</v>
      </c>
      <c r="G508" s="26">
        <v>12.194256723264505</v>
      </c>
      <c r="H508" s="26">
        <v>11.895861673543267</v>
      </c>
      <c r="I508" s="26">
        <v>11.381075622187522</v>
      </c>
      <c r="J508" s="26">
        <v>10.033005003523092</v>
      </c>
      <c r="K508" s="26">
        <v>10.771712402199308</v>
      </c>
      <c r="L508" s="26">
        <v>9.6293925696035121</v>
      </c>
      <c r="M508" s="26">
        <v>9.871944776102767</v>
      </c>
      <c r="N508" s="26">
        <v>8.1134116499397795</v>
      </c>
      <c r="O508" s="26">
        <v>9.8238169540783602</v>
      </c>
      <c r="P508" s="26">
        <v>8.7695693276819338</v>
      </c>
      <c r="Q508" s="26">
        <v>8.655626079593894</v>
      </c>
      <c r="R508" s="26">
        <v>8.8671837838040837</v>
      </c>
      <c r="S508" s="26">
        <v>9.4215248129195839</v>
      </c>
      <c r="T508" s="26">
        <v>7.3189547130750325</v>
      </c>
      <c r="U508" s="26">
        <v>7.3102617225553477</v>
      </c>
      <c r="V508" s="26">
        <v>7.7306759923294823</v>
      </c>
      <c r="W508" s="26">
        <v>6.8414746190245124</v>
      </c>
      <c r="X508" s="26">
        <v>6.8077173767319694</v>
      </c>
      <c r="Y508" s="26">
        <v>6.770052161303493</v>
      </c>
      <c r="Z508" s="26">
        <v>6.7313544444008153</v>
      </c>
      <c r="AA508" s="26">
        <v>6.6926582282838361</v>
      </c>
      <c r="AB508" s="26">
        <v>6.6525430696373968</v>
      </c>
      <c r="AC508" s="26">
        <v>6.6129449513177132</v>
      </c>
      <c r="AD508" s="26">
        <v>6.573685000936468</v>
      </c>
      <c r="AE508" s="26">
        <v>6.5344926404405417</v>
      </c>
      <c r="AF508" s="26">
        <v>6.4955198614038867</v>
      </c>
      <c r="AG508" s="26">
        <v>6.4572167263461839</v>
      </c>
      <c r="AH508" s="24">
        <v>-2.7563261795671083</v>
      </c>
      <c r="AI508" s="24">
        <v>-1.5150547700566817</v>
      </c>
      <c r="AJ508" s="44">
        <v>-2.9257794555888061E-2</v>
      </c>
      <c r="AK508" s="44">
        <v>-1.8978602087174501E-2</v>
      </c>
    </row>
    <row r="509" spans="1:41" ht="13" thickBot="1">
      <c r="A509" s="78"/>
      <c r="B509" s="52" t="s">
        <v>142</v>
      </c>
      <c r="C509" s="26">
        <v>0.71634721852346328</v>
      </c>
      <c r="D509" s="26">
        <v>0.74878221453608396</v>
      </c>
      <c r="E509" s="26">
        <v>0.73790322049323198</v>
      </c>
      <c r="F509" s="26">
        <v>0.77024992325233899</v>
      </c>
      <c r="G509" s="26">
        <v>0.8</v>
      </c>
      <c r="H509" s="26">
        <v>0.8</v>
      </c>
      <c r="I509" s="26">
        <v>0.8</v>
      </c>
      <c r="J509" s="26">
        <v>0.8</v>
      </c>
      <c r="K509" s="26">
        <v>0.9</v>
      </c>
      <c r="L509" s="26">
        <v>0.9</v>
      </c>
      <c r="M509" s="26">
        <v>1</v>
      </c>
      <c r="N509" s="26">
        <v>0.9</v>
      </c>
      <c r="O509" s="26">
        <v>0.9</v>
      </c>
      <c r="P509" s="26">
        <v>1</v>
      </c>
      <c r="Q509" s="26">
        <v>1.1000000000000001</v>
      </c>
      <c r="R509" s="26">
        <v>1.1000000000000001</v>
      </c>
      <c r="S509" s="26">
        <v>1.1000000000000001</v>
      </c>
      <c r="T509" s="26">
        <v>0.9</v>
      </c>
      <c r="U509" s="26">
        <v>0.9</v>
      </c>
      <c r="V509" s="26">
        <v>1</v>
      </c>
      <c r="W509" s="26">
        <v>1.1073278298318026</v>
      </c>
      <c r="X509" s="26">
        <v>1.1083667530962718</v>
      </c>
      <c r="Y509" s="26">
        <v>1.20592310832498</v>
      </c>
      <c r="Z509" s="26">
        <v>1.3099586988505894</v>
      </c>
      <c r="AA509" s="26">
        <v>1.310653048306724</v>
      </c>
      <c r="AB509" s="26">
        <v>1.3698049025888259</v>
      </c>
      <c r="AC509" s="26">
        <v>1.3706792447543599</v>
      </c>
      <c r="AD509" s="26">
        <v>1.3717258468973268</v>
      </c>
      <c r="AE509" s="26">
        <v>1.4380631935656571</v>
      </c>
      <c r="AF509" s="26">
        <v>1.4393695431492004</v>
      </c>
      <c r="AG509" s="26">
        <v>1.49091312944113</v>
      </c>
      <c r="AH509" s="27">
        <v>0.16666666666666663</v>
      </c>
      <c r="AI509" s="27">
        <v>0.49091312944112997</v>
      </c>
      <c r="AJ509" s="44">
        <v>1.8399376147024249E-2</v>
      </c>
      <c r="AK509" s="44">
        <v>3.697525833099613E-2</v>
      </c>
    </row>
    <row r="510" spans="1:41" ht="13" thickBot="1">
      <c r="A510" s="78"/>
      <c r="B510" s="2" t="s">
        <v>7</v>
      </c>
      <c r="C510" s="25">
        <v>828.63784100000044</v>
      </c>
      <c r="D510" s="25">
        <v>848.21542999999997</v>
      </c>
      <c r="E510" s="25">
        <v>908.94478000000072</v>
      </c>
      <c r="F510" s="25">
        <v>728.53717300000108</v>
      </c>
      <c r="G510" s="25">
        <v>783.76026100000013</v>
      </c>
      <c r="H510" s="25">
        <v>742.39107700000045</v>
      </c>
      <c r="I510" s="25">
        <v>899.18142100000023</v>
      </c>
      <c r="J510" s="25">
        <v>424.51491399999986</v>
      </c>
      <c r="K510" s="25">
        <v>630.95447799999965</v>
      </c>
      <c r="L510" s="25">
        <v>211.0133979999996</v>
      </c>
      <c r="M510" s="25">
        <v>433</v>
      </c>
      <c r="N510" s="25">
        <v>322.2999999999995</v>
      </c>
      <c r="O510" s="25">
        <v>530.73200000000043</v>
      </c>
      <c r="P510" s="25">
        <v>783.58481100000017</v>
      </c>
      <c r="Q510" s="25">
        <v>677.402906999999</v>
      </c>
      <c r="R510" s="25">
        <v>615.5998589999981</v>
      </c>
      <c r="S510" s="25">
        <v>670.54315799999813</v>
      </c>
      <c r="T510" s="25">
        <v>410.20181228042043</v>
      </c>
      <c r="U510" s="25">
        <v>350.45781228042006</v>
      </c>
      <c r="V510" s="25">
        <v>601.04981228042016</v>
      </c>
      <c r="W510" s="25">
        <v>601.04981228042016</v>
      </c>
      <c r="X510" s="25">
        <v>601.04981228042016</v>
      </c>
      <c r="Y510" s="25">
        <v>601.04981228042016</v>
      </c>
      <c r="Z510" s="25">
        <v>601.04981228042016</v>
      </c>
      <c r="AA510" s="25">
        <v>601.04981228042016</v>
      </c>
      <c r="AB510" s="25">
        <v>601.04981228042016</v>
      </c>
      <c r="AC510" s="25">
        <v>601.04981228042016</v>
      </c>
      <c r="AD510" s="25">
        <v>601.04981228042016</v>
      </c>
      <c r="AE510" s="25">
        <v>601.04981228042016</v>
      </c>
      <c r="AF510" s="25">
        <v>601.04981228042016</v>
      </c>
      <c r="AG510" s="25">
        <v>601.04981228042016</v>
      </c>
      <c r="AH510" s="25"/>
      <c r="AI510" s="25"/>
      <c r="AJ510" s="45"/>
      <c r="AK510" s="44"/>
    </row>
    <row r="511" spans="1:41" ht="13" thickBot="1">
      <c r="A511" s="78"/>
      <c r="B511" s="79" t="s">
        <v>275</v>
      </c>
      <c r="C511" s="59"/>
      <c r="D511" s="59"/>
      <c r="E511" s="59"/>
      <c r="F511" s="59"/>
      <c r="G511" s="59"/>
      <c r="H511" s="59"/>
      <c r="I511" s="59"/>
      <c r="J511" s="59"/>
      <c r="K511" s="59"/>
      <c r="L511" s="59"/>
      <c r="M511" s="59"/>
      <c r="N511" s="59"/>
      <c r="O511" s="59"/>
      <c r="P511" s="59"/>
      <c r="Q511" s="59"/>
      <c r="R511" s="59"/>
      <c r="S511" s="59"/>
      <c r="T511" s="59"/>
      <c r="U511" s="59"/>
      <c r="V511" s="64"/>
      <c r="W511" s="64"/>
      <c r="X511" s="64"/>
      <c r="Y511" s="64"/>
      <c r="Z511" s="64"/>
      <c r="AA511" s="64"/>
      <c r="AB511" s="64"/>
      <c r="AC511" s="64"/>
      <c r="AD511" s="64"/>
      <c r="AE511" s="64"/>
      <c r="AF511" s="64"/>
      <c r="AG511" s="64"/>
      <c r="AH511" s="164"/>
      <c r="AI511" s="164"/>
      <c r="AJ511" s="153"/>
      <c r="AK511" s="153"/>
    </row>
    <row r="512" spans="1:41" ht="13" thickBot="1">
      <c r="A512" s="78"/>
      <c r="C512" s="166"/>
      <c r="D512" s="166"/>
      <c r="E512" s="166"/>
      <c r="F512" s="166"/>
      <c r="G512" s="166"/>
      <c r="H512" s="166"/>
      <c r="I512" s="166"/>
      <c r="J512" s="166"/>
      <c r="K512" s="166"/>
      <c r="L512" s="166"/>
      <c r="M512" s="166"/>
      <c r="N512" s="166"/>
      <c r="O512" s="166"/>
      <c r="P512" s="166"/>
      <c r="Q512" s="166"/>
      <c r="R512" s="166"/>
      <c r="S512" s="166"/>
      <c r="T512" s="166"/>
      <c r="U512" s="166"/>
      <c r="V512" s="166"/>
      <c r="W512" s="166"/>
      <c r="X512" s="166"/>
      <c r="Y512" s="64"/>
      <c r="Z512" s="64"/>
      <c r="AA512" s="64"/>
      <c r="AB512" s="64"/>
      <c r="AC512" s="64"/>
      <c r="AD512" s="64"/>
      <c r="AE512" s="64"/>
      <c r="AF512" s="64"/>
      <c r="AG512" s="64"/>
      <c r="AH512" s="155"/>
      <c r="AI512" s="155"/>
      <c r="AJ512" s="56"/>
      <c r="AK512" s="56"/>
    </row>
    <row r="513" spans="1:37" ht="13" thickBot="1">
      <c r="A513" s="78"/>
      <c r="C513" s="78"/>
      <c r="D513" s="78"/>
      <c r="E513" s="78"/>
      <c r="F513" s="78"/>
      <c r="G513" s="78"/>
      <c r="H513" s="78"/>
      <c r="I513" s="78"/>
      <c r="J513" s="78"/>
      <c r="K513" s="78"/>
      <c r="L513" s="78"/>
      <c r="M513" s="78"/>
      <c r="N513" s="78"/>
      <c r="O513" s="78"/>
      <c r="P513" s="78"/>
      <c r="Q513" s="78"/>
      <c r="R513" s="78"/>
      <c r="S513" s="78"/>
      <c r="T513" s="78"/>
      <c r="U513" s="78"/>
      <c r="V513" s="78"/>
      <c r="W513" s="78"/>
      <c r="X513" s="78"/>
      <c r="Y513" s="78"/>
      <c r="Z513" s="78"/>
      <c r="AA513" s="78"/>
      <c r="AB513" s="78"/>
      <c r="AC513" s="78"/>
      <c r="AD513" s="78"/>
      <c r="AE513" s="78"/>
      <c r="AF513" s="78"/>
      <c r="AG513" s="78"/>
      <c r="AH513" s="51"/>
      <c r="AI513" s="51"/>
      <c r="AJ513" s="56"/>
      <c r="AK513" s="56"/>
    </row>
    <row r="514" spans="1:37" ht="14" thickBot="1">
      <c r="A514" s="78" t="s">
        <v>313</v>
      </c>
      <c r="B514" s="211" t="s">
        <v>273</v>
      </c>
      <c r="C514" s="11"/>
      <c r="D514" s="11"/>
      <c r="E514" s="11"/>
      <c r="F514" s="11"/>
      <c r="G514" s="11"/>
      <c r="H514" s="11"/>
      <c r="I514" s="11"/>
      <c r="J514" s="11"/>
      <c r="K514" s="11"/>
      <c r="L514" s="11"/>
      <c r="M514" s="11"/>
      <c r="N514" s="11"/>
      <c r="O514" s="11"/>
      <c r="P514" s="11"/>
      <c r="Q514" s="11"/>
      <c r="R514" s="11"/>
      <c r="S514" s="11"/>
      <c r="T514" s="11"/>
      <c r="U514" s="11"/>
      <c r="V514" s="11"/>
      <c r="W514" s="11"/>
      <c r="X514" s="11"/>
      <c r="Y514" s="11"/>
      <c r="Z514" s="11"/>
      <c r="AA514" s="11"/>
      <c r="AB514" s="11"/>
      <c r="AC514" s="11"/>
      <c r="AD514" s="11"/>
      <c r="AE514" s="11"/>
      <c r="AF514" s="11"/>
      <c r="AG514" s="11"/>
      <c r="AH514" s="237" t="s">
        <v>105</v>
      </c>
      <c r="AI514" s="238"/>
      <c r="AJ514" s="239" t="s">
        <v>269</v>
      </c>
      <c r="AK514" s="240"/>
    </row>
    <row r="515" spans="1:37" ht="13" thickBot="1">
      <c r="A515" s="78"/>
      <c r="C515" s="231">
        <v>2005</v>
      </c>
      <c r="D515" s="231">
        <v>2006</v>
      </c>
      <c r="E515" s="231">
        <v>2007</v>
      </c>
      <c r="F515" s="231">
        <v>2008</v>
      </c>
      <c r="G515" s="231">
        <v>2009</v>
      </c>
      <c r="H515" s="231">
        <v>2010</v>
      </c>
      <c r="I515" s="231">
        <v>2011</v>
      </c>
      <c r="J515" s="231">
        <v>2012</v>
      </c>
      <c r="K515" s="231">
        <v>2013</v>
      </c>
      <c r="L515" s="231">
        <v>2014</v>
      </c>
      <c r="M515" s="231">
        <v>2015</v>
      </c>
      <c r="N515" s="231">
        <v>2016</v>
      </c>
      <c r="O515" s="231">
        <v>2017</v>
      </c>
      <c r="P515" s="231">
        <v>2018</v>
      </c>
      <c r="Q515" s="231">
        <v>2019</v>
      </c>
      <c r="R515" s="231">
        <v>2020</v>
      </c>
      <c r="S515" s="231">
        <v>2021</v>
      </c>
      <c r="T515" s="231">
        <v>2022</v>
      </c>
      <c r="U515" s="231">
        <v>2023</v>
      </c>
      <c r="V515" s="231">
        <v>2024</v>
      </c>
      <c r="W515" s="231">
        <v>2025</v>
      </c>
      <c r="X515" s="231">
        <v>2026</v>
      </c>
      <c r="Y515" s="231">
        <v>2027</v>
      </c>
      <c r="Z515" s="231">
        <v>2028</v>
      </c>
      <c r="AA515" s="231">
        <v>2029</v>
      </c>
      <c r="AB515" s="231">
        <v>2030</v>
      </c>
      <c r="AC515" s="231">
        <v>2031</v>
      </c>
      <c r="AD515" s="231">
        <v>2032</v>
      </c>
      <c r="AE515" s="231">
        <v>2033</v>
      </c>
      <c r="AF515" s="231">
        <v>2034</v>
      </c>
      <c r="AG515" s="231">
        <v>2035</v>
      </c>
      <c r="AH515" s="231" t="s">
        <v>266</v>
      </c>
      <c r="AI515" s="231" t="s">
        <v>267</v>
      </c>
      <c r="AJ515" s="231" t="s">
        <v>264</v>
      </c>
      <c r="AK515" s="231" t="s">
        <v>265</v>
      </c>
    </row>
    <row r="516" spans="1:37" ht="13.5" thickBot="1">
      <c r="A516" s="107" t="str">
        <f>CONCATENATE($A$514,"_",B516)</f>
        <v>Table olives_Production (ES-IT-EL-PT)</v>
      </c>
      <c r="B516" s="1" t="s">
        <v>274</v>
      </c>
      <c r="C516" s="24">
        <v>614.80000000000007</v>
      </c>
      <c r="D516" s="24">
        <v>706.90000000000009</v>
      </c>
      <c r="E516" s="24">
        <v>715</v>
      </c>
      <c r="F516" s="24">
        <v>672.19999999999993</v>
      </c>
      <c r="G516" s="24">
        <v>670.5</v>
      </c>
      <c r="H516" s="24">
        <v>823.6</v>
      </c>
      <c r="I516" s="24">
        <v>736.2</v>
      </c>
      <c r="J516" s="24">
        <v>776.5</v>
      </c>
      <c r="K516" s="24">
        <v>789</v>
      </c>
      <c r="L516" s="24">
        <v>864</v>
      </c>
      <c r="M516" s="24">
        <v>881.8</v>
      </c>
      <c r="N516" s="24">
        <v>837.7</v>
      </c>
      <c r="O516" s="24">
        <v>907.90000000000009</v>
      </c>
      <c r="P516" s="24">
        <v>852.6</v>
      </c>
      <c r="Q516" s="24">
        <v>764.9</v>
      </c>
      <c r="R516" s="24">
        <v>874.89</v>
      </c>
      <c r="S516" s="24">
        <v>922.45</v>
      </c>
      <c r="T516" s="24">
        <v>818.18999999999994</v>
      </c>
      <c r="U516" s="24">
        <v>614.4</v>
      </c>
      <c r="V516" s="24">
        <v>740.10205551873969</v>
      </c>
      <c r="W516" s="24">
        <v>733.83863161924103</v>
      </c>
      <c r="X516" s="24">
        <v>728.81742096628443</v>
      </c>
      <c r="Y516" s="24">
        <v>727.84641932435716</v>
      </c>
      <c r="Z516" s="24">
        <v>729.75388468890026</v>
      </c>
      <c r="AA516" s="24">
        <v>733.708968945582</v>
      </c>
      <c r="AB516" s="24">
        <v>739.12254796061404</v>
      </c>
      <c r="AC516" s="24">
        <v>745.57689953626596</v>
      </c>
      <c r="AD516" s="24">
        <v>752.77583810881208</v>
      </c>
      <c r="AE516" s="24">
        <v>760.50935567770273</v>
      </c>
      <c r="AF516" s="24">
        <v>768.62854924505905</v>
      </c>
      <c r="AG516" s="24">
        <v>777.02784244260522</v>
      </c>
      <c r="AH516" s="24">
        <v>14.694018506246607</v>
      </c>
      <c r="AI516" s="24">
        <v>-34.032842730308175</v>
      </c>
      <c r="AJ516" s="44">
        <v>1.8299886495298789E-3</v>
      </c>
      <c r="AK516" s="44">
        <v>-3.8893890132705167E-3</v>
      </c>
    </row>
    <row r="517" spans="1:37" ht="13" thickBot="1">
      <c r="A517" s="78"/>
      <c r="B517" s="2" t="s">
        <v>137</v>
      </c>
      <c r="C517" s="25">
        <v>428.30000000000007</v>
      </c>
      <c r="D517" s="25">
        <v>518.9</v>
      </c>
      <c r="E517" s="25">
        <v>564.29999999999995</v>
      </c>
      <c r="F517" s="25">
        <v>498.69999999999993</v>
      </c>
      <c r="G517" s="25">
        <v>504.90000000000003</v>
      </c>
      <c r="H517" s="25">
        <v>618.9</v>
      </c>
      <c r="I517" s="25">
        <v>530.5</v>
      </c>
      <c r="J517" s="25">
        <v>503.5</v>
      </c>
      <c r="K517" s="25">
        <v>589.70000000000005</v>
      </c>
      <c r="L517" s="25">
        <v>573</v>
      </c>
      <c r="M517" s="25">
        <v>621.79999999999995</v>
      </c>
      <c r="N517" s="25">
        <v>617.80000000000007</v>
      </c>
      <c r="O517" s="25">
        <v>586.90000000000009</v>
      </c>
      <c r="P517" s="25">
        <v>613.6</v>
      </c>
      <c r="Q517" s="25">
        <v>482.89999999999992</v>
      </c>
      <c r="R517" s="25">
        <v>561.89</v>
      </c>
      <c r="S517" s="25">
        <v>684.95</v>
      </c>
      <c r="T517" s="25">
        <v>430.69</v>
      </c>
      <c r="U517" s="25">
        <v>429.4</v>
      </c>
      <c r="V517" s="25">
        <v>492.37212015014421</v>
      </c>
      <c r="W517" s="25">
        <v>486.54234427574221</v>
      </c>
      <c r="X517" s="25">
        <v>481.48938818678573</v>
      </c>
      <c r="Y517" s="25">
        <v>480.15686663466494</v>
      </c>
      <c r="Z517" s="25">
        <v>481.46980212023209</v>
      </c>
      <c r="AA517" s="25">
        <v>484.6663821621492</v>
      </c>
      <c r="AB517" s="25">
        <v>489.20673111411759</v>
      </c>
      <c r="AC517" s="25">
        <v>494.70825656647503</v>
      </c>
      <c r="AD517" s="25">
        <v>500.89982954060105</v>
      </c>
      <c r="AE517" s="25">
        <v>507.5893123673913</v>
      </c>
      <c r="AF517" s="25">
        <v>514.64054612469715</v>
      </c>
      <c r="AG517" s="25">
        <v>521.95704205484719</v>
      </c>
      <c r="AH517" s="25">
        <v>-69.415959949951855</v>
      </c>
      <c r="AI517" s="25">
        <v>26.973002004798957</v>
      </c>
      <c r="AJ517" s="45">
        <v>-1.3038028847798588E-2</v>
      </c>
      <c r="AK517" s="46">
        <v>4.8352678024219387E-3</v>
      </c>
    </row>
    <row r="518" spans="1:37" ht="13" thickBot="1">
      <c r="A518" s="78"/>
      <c r="B518" s="2" t="s">
        <v>138</v>
      </c>
      <c r="C518" s="25">
        <v>186.5</v>
      </c>
      <c r="D518" s="25">
        <v>188</v>
      </c>
      <c r="E518" s="25">
        <v>150.69999999999999</v>
      </c>
      <c r="F518" s="25">
        <v>173.5</v>
      </c>
      <c r="G518" s="25">
        <v>165.6</v>
      </c>
      <c r="H518" s="25">
        <v>204.7</v>
      </c>
      <c r="I518" s="25">
        <v>205.7</v>
      </c>
      <c r="J518" s="25">
        <v>273</v>
      </c>
      <c r="K518" s="25">
        <v>199.3</v>
      </c>
      <c r="L518" s="25">
        <v>291</v>
      </c>
      <c r="M518" s="25">
        <v>260</v>
      </c>
      <c r="N518" s="25">
        <v>219.9</v>
      </c>
      <c r="O518" s="25">
        <v>321</v>
      </c>
      <c r="P518" s="25">
        <v>239</v>
      </c>
      <c r="Q518" s="25">
        <v>282</v>
      </c>
      <c r="R518" s="25">
        <v>313</v>
      </c>
      <c r="S518" s="25">
        <v>237.5</v>
      </c>
      <c r="T518" s="25">
        <v>387.5</v>
      </c>
      <c r="U518" s="25">
        <v>185</v>
      </c>
      <c r="V518" s="25">
        <v>247.72993536859548</v>
      </c>
      <c r="W518" s="25">
        <v>247.29628734349882</v>
      </c>
      <c r="X518" s="25">
        <v>247.32803277949864</v>
      </c>
      <c r="Y518" s="25">
        <v>247.68955268969216</v>
      </c>
      <c r="Z518" s="25">
        <v>248.28408256866825</v>
      </c>
      <c r="AA518" s="25">
        <v>249.04258678343285</v>
      </c>
      <c r="AB518" s="25">
        <v>249.91581684649648</v>
      </c>
      <c r="AC518" s="25">
        <v>250.86864296979098</v>
      </c>
      <c r="AD518" s="25">
        <v>251.87600856821112</v>
      </c>
      <c r="AE518" s="25">
        <v>252.92004331031143</v>
      </c>
      <c r="AF518" s="25">
        <v>253.98800312036178</v>
      </c>
      <c r="AG518" s="25">
        <v>255.07080038775808</v>
      </c>
      <c r="AH518" s="25">
        <v>38.276645122865119</v>
      </c>
      <c r="AI518" s="25">
        <v>-11.005844735107075</v>
      </c>
      <c r="AJ518" s="45">
        <v>1.5652878320403296E-2</v>
      </c>
      <c r="AK518" s="46">
        <v>-3.83293109846361E-3</v>
      </c>
    </row>
    <row r="519" spans="1:37" ht="13.5" thickBot="1">
      <c r="A519" s="107" t="str">
        <f>CONCATENATE($A$514,"_",B519)</f>
        <v>Table olives_Net exports</v>
      </c>
      <c r="B519" s="115" t="s">
        <v>272</v>
      </c>
      <c r="C519" s="148">
        <v>160.78274111549484</v>
      </c>
      <c r="D519" s="148">
        <v>181.84588301751342</v>
      </c>
      <c r="E519" s="148">
        <v>160.94216731929168</v>
      </c>
      <c r="F519" s="148">
        <v>156.13583434058012</v>
      </c>
      <c r="G519" s="148">
        <v>154.58413675832128</v>
      </c>
      <c r="H519" s="148">
        <v>224.94700000000012</v>
      </c>
      <c r="I519" s="148">
        <v>165.8420000000001</v>
      </c>
      <c r="J519" s="148">
        <v>163.05499999999995</v>
      </c>
      <c r="K519" s="148">
        <v>187.33800000000008</v>
      </c>
      <c r="L519" s="148">
        <v>323.01199999999994</v>
      </c>
      <c r="M519" s="148">
        <v>274.8420000000001</v>
      </c>
      <c r="N519" s="148">
        <v>216.70699999999988</v>
      </c>
      <c r="O519" s="148">
        <v>287.22500000000002</v>
      </c>
      <c r="P519" s="148">
        <v>207.64999999999975</v>
      </c>
      <c r="Q519" s="148">
        <v>91.995000000000005</v>
      </c>
      <c r="R519" s="148">
        <v>222.77348478352553</v>
      </c>
      <c r="S519" s="148">
        <v>265.50797968039194</v>
      </c>
      <c r="T519" s="148">
        <v>173.14341086486047</v>
      </c>
      <c r="U519" s="148">
        <v>63.40199999999993</v>
      </c>
      <c r="V519" s="148">
        <v>92.754141083635886</v>
      </c>
      <c r="W519" s="148">
        <v>80.874890142126446</v>
      </c>
      <c r="X519" s="148">
        <v>70.286741381430488</v>
      </c>
      <c r="Y519" s="148">
        <v>63.764973923256548</v>
      </c>
      <c r="Z519" s="148">
        <v>60.134275955161229</v>
      </c>
      <c r="AA519" s="148">
        <v>58.557908931497536</v>
      </c>
      <c r="AB519" s="148">
        <v>58.479899973697002</v>
      </c>
      <c r="AC519" s="148">
        <v>59.210172887325484</v>
      </c>
      <c r="AD519" s="148">
        <v>60.734170089005261</v>
      </c>
      <c r="AE519" s="148">
        <v>62.815029531950586</v>
      </c>
      <c r="AF519" s="148">
        <v>65.264194620965895</v>
      </c>
      <c r="AG519" s="148">
        <v>67.988681413020004</v>
      </c>
      <c r="AH519" s="148">
        <v>-29.818654422659449</v>
      </c>
      <c r="AI519" s="148">
        <v>-94.901664164320636</v>
      </c>
      <c r="AJ519" s="150">
        <v>-1.6669896713011778E-2</v>
      </c>
      <c r="AK519" s="150">
        <v>-7.635783164886123E-2</v>
      </c>
    </row>
    <row r="520" spans="1:37" ht="13.5" thickBot="1">
      <c r="A520" s="107" t="str">
        <f>CONCATENATE($A$514,"_",B520)</f>
        <v>Table olives_Consumption</v>
      </c>
      <c r="B520" s="1" t="s">
        <v>0</v>
      </c>
      <c r="C520" s="24">
        <v>454.01725888450522</v>
      </c>
      <c r="D520" s="24">
        <v>525.05411698248668</v>
      </c>
      <c r="E520" s="24">
        <v>554.05783268070832</v>
      </c>
      <c r="F520" s="24">
        <v>516.06416565941981</v>
      </c>
      <c r="G520" s="24">
        <v>515.91586324167872</v>
      </c>
      <c r="H520" s="24">
        <v>598.65299999999991</v>
      </c>
      <c r="I520" s="24">
        <v>570.35799999999995</v>
      </c>
      <c r="J520" s="24">
        <v>613.44500000000005</v>
      </c>
      <c r="K520" s="24">
        <v>601.66199999999992</v>
      </c>
      <c r="L520" s="24">
        <v>540.98800000000006</v>
      </c>
      <c r="M520" s="24">
        <v>606.95799999999986</v>
      </c>
      <c r="N520" s="24">
        <v>620.99300000000017</v>
      </c>
      <c r="O520" s="24">
        <v>620.67500000000007</v>
      </c>
      <c r="P520" s="24">
        <v>644.95000000000027</v>
      </c>
      <c r="Q520" s="24">
        <v>672.90499999999997</v>
      </c>
      <c r="R520" s="24">
        <v>652.11651521647445</v>
      </c>
      <c r="S520" s="24">
        <v>656.9420203196081</v>
      </c>
      <c r="T520" s="24">
        <v>645.04658913513947</v>
      </c>
      <c r="U520" s="24">
        <v>550.99800000000005</v>
      </c>
      <c r="V520" s="24">
        <v>647.3479144351038</v>
      </c>
      <c r="W520" s="24">
        <v>652.96374147711458</v>
      </c>
      <c r="X520" s="24">
        <v>658.53067958485394</v>
      </c>
      <c r="Y520" s="24">
        <v>664.08144540110061</v>
      </c>
      <c r="Z520" s="24">
        <v>669.61960873373903</v>
      </c>
      <c r="AA520" s="24">
        <v>675.15106001408446</v>
      </c>
      <c r="AB520" s="24">
        <v>680.64264798691704</v>
      </c>
      <c r="AC520" s="24">
        <v>686.36672664894047</v>
      </c>
      <c r="AD520" s="24">
        <v>692.04166801980682</v>
      </c>
      <c r="AE520" s="24">
        <v>697.69432614575214</v>
      </c>
      <c r="AF520" s="24">
        <v>703.36435462409315</v>
      </c>
      <c r="AG520" s="24">
        <v>709.03916102958522</v>
      </c>
      <c r="AH520" s="24">
        <v>57.94600626223928</v>
      </c>
      <c r="AI520" s="24">
        <v>60.868821434012716</v>
      </c>
      <c r="AJ520" s="44">
        <v>9.4090737082939135E-3</v>
      </c>
      <c r="AK520" s="44">
        <v>8.1931294425430234E-3</v>
      </c>
    </row>
    <row r="521" spans="1:37" ht="13" thickBot="1">
      <c r="A521" s="78"/>
      <c r="B521" s="3" t="s">
        <v>139</v>
      </c>
      <c r="C521" s="54">
        <v>390.5</v>
      </c>
      <c r="D521" s="54">
        <v>400.6</v>
      </c>
      <c r="E521" s="54">
        <v>342.40000000000003</v>
      </c>
      <c r="F521" s="54">
        <v>318.89999999999998</v>
      </c>
      <c r="G521" s="54">
        <v>257.3</v>
      </c>
      <c r="H521" s="54">
        <v>324</v>
      </c>
      <c r="I521" s="54">
        <v>379.70000000000005</v>
      </c>
      <c r="J521" s="54">
        <v>359.79999999999995</v>
      </c>
      <c r="K521" s="54">
        <v>315.10000000000002</v>
      </c>
      <c r="L521" s="54">
        <v>315.3</v>
      </c>
      <c r="M521" s="54">
        <v>329.8</v>
      </c>
      <c r="N521" s="54">
        <v>296.7</v>
      </c>
      <c r="O521" s="54">
        <v>320.7</v>
      </c>
      <c r="P521" s="54">
        <v>307.5</v>
      </c>
      <c r="Q521" s="54">
        <v>296.10000000000002</v>
      </c>
      <c r="R521" s="54">
        <v>312.07299999999998</v>
      </c>
      <c r="S521" s="54">
        <v>314.67099999999999</v>
      </c>
      <c r="T521" s="54">
        <v>318.48900000000003</v>
      </c>
      <c r="U521" s="54">
        <v>323.20499999999998</v>
      </c>
      <c r="V521" s="54">
        <v>338.21050591219921</v>
      </c>
      <c r="W521" s="54">
        <v>333.97409452953002</v>
      </c>
      <c r="X521" s="54">
        <v>344.21948795305866</v>
      </c>
      <c r="Y521" s="54">
        <v>351.3670371185467</v>
      </c>
      <c r="Z521" s="54">
        <v>356.31057843543795</v>
      </c>
      <c r="AA521" s="54">
        <v>359.71114166432824</v>
      </c>
      <c r="AB521" s="54">
        <v>361.96856366798067</v>
      </c>
      <c r="AC521" s="54">
        <v>363.46304438478558</v>
      </c>
      <c r="AD521" s="54">
        <v>364.41019707040698</v>
      </c>
      <c r="AE521" s="54">
        <v>364.95165830524684</v>
      </c>
      <c r="AF521" s="54">
        <v>365.19718854676631</v>
      </c>
      <c r="AG521" s="54">
        <v>365.23904404302482</v>
      </c>
      <c r="AH521" s="54">
        <v>-14.244999999999891</v>
      </c>
      <c r="AI521" s="54">
        <v>46.450710709691464</v>
      </c>
      <c r="AJ521" s="46">
        <v>-4.3619822387821472E-3</v>
      </c>
      <c r="AK521" s="46">
        <v>1.2442655809252079E-2</v>
      </c>
    </row>
    <row r="522" spans="1:37" ht="13" thickBot="1">
      <c r="A522" s="78"/>
      <c r="B522" s="3" t="s">
        <v>140</v>
      </c>
      <c r="C522" s="54">
        <v>63.517258884505253</v>
      </c>
      <c r="D522" s="54">
        <v>124.45411698248671</v>
      </c>
      <c r="E522" s="54">
        <v>211.65783268070837</v>
      </c>
      <c r="F522" s="54">
        <v>197.16416565941984</v>
      </c>
      <c r="G522" s="54">
        <v>258.61586324167877</v>
      </c>
      <c r="H522" s="54">
        <v>274.65299999999991</v>
      </c>
      <c r="I522" s="54">
        <v>190.65799999999993</v>
      </c>
      <c r="J522" s="54">
        <v>253.64500000000007</v>
      </c>
      <c r="K522" s="54">
        <v>286.5619999999999</v>
      </c>
      <c r="L522" s="54">
        <v>225.68800000000005</v>
      </c>
      <c r="M522" s="54">
        <v>277.1579999999999</v>
      </c>
      <c r="N522" s="54">
        <v>324.29300000000012</v>
      </c>
      <c r="O522" s="54">
        <v>299.97500000000002</v>
      </c>
      <c r="P522" s="54">
        <v>337.45000000000027</v>
      </c>
      <c r="Q522" s="54">
        <v>376.80499999999995</v>
      </c>
      <c r="R522" s="54">
        <v>340.04351521647442</v>
      </c>
      <c r="S522" s="54">
        <v>342.27102031960817</v>
      </c>
      <c r="T522" s="54">
        <v>326.55758913513944</v>
      </c>
      <c r="U522" s="54">
        <v>227.79300000000012</v>
      </c>
      <c r="V522" s="54">
        <v>309.13740852290459</v>
      </c>
      <c r="W522" s="54">
        <v>318.98964694758456</v>
      </c>
      <c r="X522" s="54">
        <v>314.31119163179534</v>
      </c>
      <c r="Y522" s="54">
        <v>312.7144082825539</v>
      </c>
      <c r="Z522" s="54">
        <v>313.30903029830102</v>
      </c>
      <c r="AA522" s="54">
        <v>315.43991834975611</v>
      </c>
      <c r="AB522" s="54">
        <v>318.67408431893625</v>
      </c>
      <c r="AC522" s="54">
        <v>322.9036822641549</v>
      </c>
      <c r="AD522" s="54">
        <v>327.63147094939984</v>
      </c>
      <c r="AE522" s="54">
        <v>332.74266784050531</v>
      </c>
      <c r="AF522" s="54">
        <v>338.16716607732678</v>
      </c>
      <c r="AG522" s="54">
        <v>343.8001169865604</v>
      </c>
      <c r="AH522" s="54">
        <v>73.917504291506106</v>
      </c>
      <c r="AI522" s="54">
        <v>18.5539460283876</v>
      </c>
      <c r="AJ522" s="46">
        <v>2.6117316027245652E-2</v>
      </c>
      <c r="AK522" s="46">
        <v>5.0562022577713694E-3</v>
      </c>
    </row>
    <row r="523" spans="1:37" ht="13" thickBot="1">
      <c r="A523" s="78"/>
      <c r="B523" s="52" t="s">
        <v>141</v>
      </c>
      <c r="C523" s="26">
        <v>3.2277443514060571</v>
      </c>
      <c r="D523" s="26">
        <v>3.2802072409715084</v>
      </c>
      <c r="E523" s="26">
        <v>2.7765172807386578</v>
      </c>
      <c r="F523" s="26">
        <v>2.5655029870129553</v>
      </c>
      <c r="G523" s="26">
        <v>2.0488326073501093</v>
      </c>
      <c r="H523" s="26">
        <v>2.5295393989814388</v>
      </c>
      <c r="I523" s="26">
        <v>2.9558101325202482</v>
      </c>
      <c r="J523" s="26">
        <v>2.7964018903614596</v>
      </c>
      <c r="K523" s="26">
        <v>2.4490491300551569</v>
      </c>
      <c r="L523" s="26">
        <v>2.4529770217591431</v>
      </c>
      <c r="M523" s="26">
        <v>2.5701409626463758</v>
      </c>
      <c r="N523" s="26">
        <v>2.3147342705341578</v>
      </c>
      <c r="O523" s="26">
        <v>2.503032790666146</v>
      </c>
      <c r="P523" s="26">
        <v>2.3985173652657243</v>
      </c>
      <c r="Q523" s="26">
        <v>2.3051577300868162</v>
      </c>
      <c r="R523" s="26">
        <v>2.4415250704747216</v>
      </c>
      <c r="S523" s="26">
        <v>2.4699497079115371</v>
      </c>
      <c r="T523" s="26">
        <v>2.4994173056684978</v>
      </c>
      <c r="U523" s="26">
        <v>2.5299423279135893</v>
      </c>
      <c r="V523" s="26">
        <v>2.6410058973828754</v>
      </c>
      <c r="W523" s="26">
        <v>2.6020978144876987</v>
      </c>
      <c r="X523" s="26">
        <v>2.6884870906677154</v>
      </c>
      <c r="Y523" s="26">
        <v>2.7512902956364447</v>
      </c>
      <c r="Z523" s="26">
        <v>2.7973687295042096</v>
      </c>
      <c r="AA523" s="26">
        <v>2.8317841693577863</v>
      </c>
      <c r="AB523" s="26">
        <v>2.8575606339785797</v>
      </c>
      <c r="AC523" s="26">
        <v>2.8776345664823131</v>
      </c>
      <c r="AD523" s="26">
        <v>2.8936622896962678</v>
      </c>
      <c r="AE523" s="26">
        <v>2.9067546502931108</v>
      </c>
      <c r="AF523" s="26">
        <v>2.917806943584881</v>
      </c>
      <c r="AG523" s="26">
        <v>2.9275631562958759</v>
      </c>
      <c r="AH523" s="27">
        <v>-9.3202989869471509E-2</v>
      </c>
      <c r="AI523" s="27">
        <v>0.42779337579800103</v>
      </c>
      <c r="AJ523" s="44">
        <v>-3.6539445841733409E-3</v>
      </c>
      <c r="AK523" s="44">
        <v>1.4464683726375993E-2</v>
      </c>
    </row>
    <row r="524" spans="1:37" ht="13" thickBot="1">
      <c r="A524" s="78"/>
      <c r="B524" s="52" t="s">
        <v>142</v>
      </c>
      <c r="C524" s="26">
        <v>0.20468684424394348</v>
      </c>
      <c r="D524" s="26">
        <v>0.4005296438531844</v>
      </c>
      <c r="E524" s="26">
        <v>0.68023656855898829</v>
      </c>
      <c r="F524" s="26">
        <v>0.63286861140537587</v>
      </c>
      <c r="G524" s="26">
        <v>0.8294543270730973</v>
      </c>
      <c r="H524" s="26">
        <v>0.87780766343128314</v>
      </c>
      <c r="I524" s="26">
        <v>0.60886242956221903</v>
      </c>
      <c r="J524" s="26">
        <v>0.8085306011037483</v>
      </c>
      <c r="K524" s="26">
        <v>0.91157173325362806</v>
      </c>
      <c r="L524" s="26">
        <v>0.71604435180390269</v>
      </c>
      <c r="M524" s="26">
        <v>0.87607936168010159</v>
      </c>
      <c r="N524" s="26">
        <v>1.021329524486676</v>
      </c>
      <c r="O524" s="26">
        <v>0.94252671751791683</v>
      </c>
      <c r="P524" s="26">
        <v>1.0580016607600533</v>
      </c>
      <c r="Q524" s="26">
        <v>1.1788671224767244</v>
      </c>
      <c r="R524" s="26">
        <v>1.0618905047330818</v>
      </c>
      <c r="S524" s="26">
        <v>1.0679344315724251</v>
      </c>
      <c r="T524" s="26">
        <v>1.0169082141546144</v>
      </c>
      <c r="U524" s="26">
        <v>0.7044995498919836</v>
      </c>
      <c r="V524" s="26">
        <v>0.95422633678774127</v>
      </c>
      <c r="W524" s="26">
        <v>0.98346335916069372</v>
      </c>
      <c r="X524" s="26">
        <v>0.96920464396936157</v>
      </c>
      <c r="Y524" s="26">
        <v>0.96457927255511544</v>
      </c>
      <c r="Z524" s="26">
        <v>0.96683605209818668</v>
      </c>
      <c r="AA524" s="26">
        <v>0.97395964511269784</v>
      </c>
      <c r="AB524" s="26">
        <v>0.98463448588512736</v>
      </c>
      <c r="AC524" s="26">
        <v>0.99851673710647915</v>
      </c>
      <c r="AD524" s="26">
        <v>1.0140800725596653</v>
      </c>
      <c r="AE524" s="26">
        <v>1.0309883865336569</v>
      </c>
      <c r="AF524" s="26">
        <v>1.0490310274681911</v>
      </c>
      <c r="AG524" s="26">
        <v>1.067894787399567</v>
      </c>
      <c r="AH524" s="27">
        <v>0.2102141464455014</v>
      </c>
      <c r="AI524" s="27">
        <v>5.6886435507754296E-2</v>
      </c>
      <c r="AJ524" s="44">
        <v>2.3583748938824423E-2</v>
      </c>
      <c r="AK524" s="44">
        <v>4.9888595790197332E-3</v>
      </c>
    </row>
    <row r="525" spans="1:37" ht="13" thickBot="1">
      <c r="A525" s="78"/>
      <c r="B525" s="79" t="s">
        <v>276</v>
      </c>
      <c r="C525" s="59"/>
      <c r="D525" s="59"/>
      <c r="E525" s="59"/>
      <c r="F525" s="59"/>
      <c r="G525" s="59"/>
      <c r="H525" s="59"/>
      <c r="I525" s="59"/>
      <c r="J525" s="59"/>
      <c r="K525" s="59"/>
      <c r="L525" s="59"/>
      <c r="M525" s="59"/>
      <c r="N525" s="59"/>
      <c r="O525" s="59"/>
      <c r="P525" s="59"/>
      <c r="Q525" s="59"/>
      <c r="R525" s="59"/>
      <c r="S525" s="59"/>
      <c r="T525" s="59"/>
      <c r="U525" s="59"/>
      <c r="V525" s="59"/>
      <c r="W525" s="59"/>
      <c r="X525" s="59"/>
      <c r="Y525" s="59"/>
      <c r="Z525" s="166"/>
      <c r="AA525" s="166"/>
      <c r="AB525" s="166"/>
      <c r="AC525" s="166"/>
      <c r="AD525" s="166"/>
      <c r="AE525" s="166"/>
      <c r="AF525" s="166"/>
      <c r="AG525" s="59"/>
      <c r="AH525" s="212"/>
      <c r="AI525" s="212"/>
      <c r="AJ525" s="153"/>
      <c r="AK525" s="153"/>
    </row>
    <row r="526" spans="1:37" ht="13" thickBot="1">
      <c r="A526" s="78"/>
      <c r="C526" s="59"/>
      <c r="D526" s="59"/>
      <c r="E526" s="59"/>
      <c r="F526" s="59"/>
      <c r="G526" s="59"/>
      <c r="H526" s="59"/>
      <c r="I526" s="59"/>
      <c r="J526" s="59"/>
      <c r="K526" s="59"/>
      <c r="L526" s="59"/>
      <c r="M526" s="59"/>
      <c r="N526" s="59"/>
      <c r="O526" s="59"/>
      <c r="P526" s="59"/>
      <c r="Q526" s="59"/>
      <c r="R526" s="59"/>
      <c r="S526" s="59"/>
      <c r="T526" s="59"/>
      <c r="U526" s="59"/>
      <c r="V526" s="59"/>
      <c r="W526" s="59"/>
      <c r="X526" s="59"/>
      <c r="Y526" s="59"/>
      <c r="Z526" s="59"/>
      <c r="AA526" s="59"/>
      <c r="AB526" s="59"/>
      <c r="AC526" s="59"/>
      <c r="AD526" s="59"/>
      <c r="AE526" s="59"/>
      <c r="AF526" s="59"/>
      <c r="AG526" s="59"/>
      <c r="AH526" s="213"/>
      <c r="AI526" s="213"/>
      <c r="AJ526" s="56"/>
      <c r="AK526" s="56"/>
    </row>
    <row r="527" spans="1:37" ht="13" thickBot="1">
      <c r="A527" s="78"/>
      <c r="C527" s="78"/>
      <c r="D527" s="78"/>
      <c r="E527" s="78"/>
      <c r="F527" s="78"/>
      <c r="G527" s="78"/>
      <c r="H527" s="78"/>
      <c r="I527" s="78"/>
      <c r="J527" s="78"/>
      <c r="K527" s="78"/>
      <c r="L527" s="78"/>
      <c r="M527" s="78"/>
      <c r="N527" s="78"/>
      <c r="O527" s="78"/>
      <c r="P527" s="78"/>
      <c r="Q527" s="78"/>
      <c r="R527" s="78"/>
      <c r="S527" s="78"/>
      <c r="T527" s="78"/>
      <c r="U527" s="78"/>
      <c r="V527" s="78"/>
      <c r="W527" s="78"/>
      <c r="X527" s="78"/>
      <c r="Y527" s="78"/>
      <c r="Z527" s="78"/>
      <c r="AA527" s="78"/>
      <c r="AB527" s="78"/>
      <c r="AC527" s="78"/>
      <c r="AD527" s="78"/>
      <c r="AE527" s="78"/>
      <c r="AF527" s="78"/>
      <c r="AG527" s="78"/>
      <c r="AH527" s="207"/>
      <c r="AI527" s="208"/>
      <c r="AJ527" s="209"/>
      <c r="AK527" s="210"/>
    </row>
    <row r="528" spans="1:37" s="10" customFormat="1" ht="14" thickBot="1">
      <c r="A528" s="179" t="s">
        <v>253</v>
      </c>
      <c r="B528" s="92" t="s">
        <v>232</v>
      </c>
      <c r="C528" s="13"/>
      <c r="D528" s="13"/>
      <c r="E528" s="13"/>
      <c r="F528" s="13"/>
      <c r="G528" s="13"/>
      <c r="H528" s="13"/>
      <c r="I528" s="13"/>
      <c r="J528" s="13"/>
      <c r="K528" s="13"/>
      <c r="L528" s="13"/>
      <c r="M528" s="13"/>
      <c r="N528" s="13"/>
      <c r="O528" s="13"/>
      <c r="P528" s="13"/>
      <c r="Q528" s="13"/>
      <c r="R528" s="13"/>
      <c r="S528" s="13"/>
      <c r="T528" s="13"/>
      <c r="U528" s="13"/>
      <c r="V528" s="12"/>
      <c r="W528" s="12"/>
      <c r="X528" s="12"/>
      <c r="Y528" s="12"/>
      <c r="Z528" s="12"/>
      <c r="AA528" s="12"/>
      <c r="AB528" s="12"/>
      <c r="AC528" s="12"/>
      <c r="AD528" s="12"/>
      <c r="AE528" s="12"/>
      <c r="AF528" s="12"/>
      <c r="AG528" s="12"/>
      <c r="AH528" s="237" t="s">
        <v>105</v>
      </c>
      <c r="AI528" s="238"/>
      <c r="AJ528" s="235" t="s">
        <v>269</v>
      </c>
      <c r="AK528" s="236"/>
    </row>
    <row r="529" spans="1:41" s="10" customFormat="1" ht="13" thickBot="1">
      <c r="A529"/>
      <c r="C529" s="231">
        <v>2005</v>
      </c>
      <c r="D529" s="231">
        <v>2006</v>
      </c>
      <c r="E529" s="231">
        <v>2007</v>
      </c>
      <c r="F529" s="231">
        <v>2008</v>
      </c>
      <c r="G529" s="231">
        <v>2009</v>
      </c>
      <c r="H529" s="231">
        <v>2010</v>
      </c>
      <c r="I529" s="231">
        <v>2011</v>
      </c>
      <c r="J529" s="231">
        <v>2012</v>
      </c>
      <c r="K529" s="231">
        <v>2013</v>
      </c>
      <c r="L529" s="231">
        <v>2014</v>
      </c>
      <c r="M529" s="231">
        <v>2015</v>
      </c>
      <c r="N529" s="231">
        <v>2016</v>
      </c>
      <c r="O529" s="231">
        <v>2017</v>
      </c>
      <c r="P529" s="231">
        <v>2018</v>
      </c>
      <c r="Q529" s="231">
        <v>2019</v>
      </c>
      <c r="R529" s="231">
        <v>2020</v>
      </c>
      <c r="S529" s="231">
        <v>2021</v>
      </c>
      <c r="T529" s="231">
        <v>2022</v>
      </c>
      <c r="U529" s="231">
        <v>2023</v>
      </c>
      <c r="V529" s="231">
        <v>2024</v>
      </c>
      <c r="W529" s="231">
        <v>2025</v>
      </c>
      <c r="X529" s="231">
        <v>2026</v>
      </c>
      <c r="Y529" s="231">
        <v>2027</v>
      </c>
      <c r="Z529" s="231">
        <v>2028</v>
      </c>
      <c r="AA529" s="231">
        <v>2029</v>
      </c>
      <c r="AB529" s="231">
        <v>2030</v>
      </c>
      <c r="AC529" s="231">
        <v>2031</v>
      </c>
      <c r="AD529" s="231">
        <v>2032</v>
      </c>
      <c r="AE529" s="231">
        <v>2033</v>
      </c>
      <c r="AF529" s="231">
        <v>2034</v>
      </c>
      <c r="AG529" s="231">
        <v>2035</v>
      </c>
      <c r="AH529" s="231" t="s">
        <v>266</v>
      </c>
      <c r="AI529" s="231" t="s">
        <v>267</v>
      </c>
      <c r="AJ529" s="231" t="s">
        <v>264</v>
      </c>
      <c r="AK529" s="231" t="s">
        <v>265</v>
      </c>
    </row>
    <row r="530" spans="1:41" s="50" customFormat="1" ht="14.25" customHeight="1" thickBot="1">
      <c r="A530" s="96"/>
      <c r="B530" s="1" t="s">
        <v>134</v>
      </c>
      <c r="C530" s="27">
        <v>3.3462429499999997</v>
      </c>
      <c r="D530" s="27">
        <v>3.3317219800000002</v>
      </c>
      <c r="E530" s="27">
        <v>3.64504311</v>
      </c>
      <c r="F530" s="27">
        <v>3.5497079300000003</v>
      </c>
      <c r="G530" s="27">
        <v>3.4544575100000001</v>
      </c>
      <c r="H530" s="27">
        <v>3.3542251899999997</v>
      </c>
      <c r="I530" s="27">
        <v>3.2772802300000001</v>
      </c>
      <c r="J530" s="27">
        <v>3.2360538700000001</v>
      </c>
      <c r="K530" s="27">
        <v>3.221780400000001</v>
      </c>
      <c r="L530" s="27">
        <v>3.2369543000000007</v>
      </c>
      <c r="M530" s="27">
        <v>3.2043789300000012</v>
      </c>
      <c r="N530" s="27">
        <v>3.1825071299999999</v>
      </c>
      <c r="O530" s="27">
        <v>3.20607737</v>
      </c>
      <c r="P530" s="27">
        <v>3.2143762300000001</v>
      </c>
      <c r="Q530" s="27">
        <v>3.2218566000000002</v>
      </c>
      <c r="R530" s="27">
        <v>3.2161195899999999</v>
      </c>
      <c r="S530" s="27">
        <v>3.2110391100000002</v>
      </c>
      <c r="T530" s="27">
        <v>3.1976867100000002</v>
      </c>
      <c r="U530" s="27">
        <v>3.1667063100000004</v>
      </c>
      <c r="V530" s="27">
        <v>3.1467063100000003</v>
      </c>
      <c r="W530" s="27">
        <v>3.1357063100000002</v>
      </c>
      <c r="X530" s="27">
        <v>3.117335679</v>
      </c>
      <c r="Y530" s="27">
        <v>3.0989650480000002</v>
      </c>
      <c r="Z530" s="27">
        <v>3.0805944170000004</v>
      </c>
      <c r="AA530" s="27">
        <v>3.0622237860000006</v>
      </c>
      <c r="AB530" s="27">
        <v>3.0438531550000008</v>
      </c>
      <c r="AC530" s="27">
        <v>3.025482524000001</v>
      </c>
      <c r="AD530" s="27">
        <v>3.0071118930000011</v>
      </c>
      <c r="AE530" s="27">
        <v>2.9887412620000013</v>
      </c>
      <c r="AF530" s="27">
        <v>2.9703706310000015</v>
      </c>
      <c r="AG530" s="27">
        <v>2.952</v>
      </c>
      <c r="AH530" s="24">
        <v>-5.8285423333332975E-2</v>
      </c>
      <c r="AI530" s="24">
        <v>-0.23981070999999998</v>
      </c>
      <c r="AJ530" s="44">
        <v>-1.8079835192046367E-3</v>
      </c>
      <c r="AK530" s="44">
        <v>-7.0753482746217511E-3</v>
      </c>
      <c r="AL530" s="96"/>
      <c r="AM530" s="96"/>
      <c r="AN530" s="96"/>
      <c r="AO530" s="96"/>
    </row>
    <row r="531" spans="1:41" s="10" customFormat="1" ht="14.25" customHeight="1" thickBot="1">
      <c r="A531" s="101"/>
      <c r="B531" s="149" t="s">
        <v>135</v>
      </c>
      <c r="C531" s="141">
        <v>52.237576174796281</v>
      </c>
      <c r="D531" s="141">
        <v>54.261241809858333</v>
      </c>
      <c r="E531" s="141">
        <v>46.039757263666495</v>
      </c>
      <c r="F531" s="141">
        <v>47.108542532962701</v>
      </c>
      <c r="G531" s="141">
        <v>48.636287901540868</v>
      </c>
      <c r="H531" s="141">
        <v>47.406944373940512</v>
      </c>
      <c r="I531" s="141">
        <v>48.49690165189201</v>
      </c>
      <c r="J531" s="141">
        <v>45.09487136566117</v>
      </c>
      <c r="K531" s="141">
        <v>53.220863222086741</v>
      </c>
      <c r="L531" s="141">
        <v>49.054813347225796</v>
      </c>
      <c r="M531" s="141">
        <v>51.574532728562147</v>
      </c>
      <c r="N531" s="141">
        <v>51.609353346523392</v>
      </c>
      <c r="O531" s="141">
        <v>43.684752373895456</v>
      </c>
      <c r="P531" s="141">
        <v>56.724768338645909</v>
      </c>
      <c r="Q531" s="141">
        <v>46.9971897569867</v>
      </c>
      <c r="R531" s="141">
        <v>51.044252679671025</v>
      </c>
      <c r="S531" s="141">
        <v>47.626951824949892</v>
      </c>
      <c r="T531" s="141">
        <v>49.708852810036554</v>
      </c>
      <c r="U531" s="141">
        <v>45.30339421761321</v>
      </c>
      <c r="V531" s="141">
        <v>43.958625423800669</v>
      </c>
      <c r="W531" s="141">
        <v>47.3</v>
      </c>
      <c r="X531" s="141">
        <v>47.3</v>
      </c>
      <c r="Y531" s="141">
        <v>47.3</v>
      </c>
      <c r="Z531" s="141">
        <v>47.3</v>
      </c>
      <c r="AA531" s="141">
        <v>47.3</v>
      </c>
      <c r="AB531" s="141">
        <v>47.3</v>
      </c>
      <c r="AC531" s="141">
        <v>47.3</v>
      </c>
      <c r="AD531" s="141">
        <v>47.3</v>
      </c>
      <c r="AE531" s="141">
        <v>47.3</v>
      </c>
      <c r="AF531" s="141">
        <v>47.3</v>
      </c>
      <c r="AG531" s="141">
        <v>47.3</v>
      </c>
      <c r="AH531" s="148">
        <v>-0.77315350681956119</v>
      </c>
      <c r="AI531" s="148">
        <v>-0.24639961753322126</v>
      </c>
      <c r="AJ531" s="150">
        <v>-1.6117234792073498E-3</v>
      </c>
      <c r="AK531" s="150">
        <v>-4.7223144580887944E-4</v>
      </c>
    </row>
    <row r="532" spans="1:41" s="50" customFormat="1" ht="14.25" customHeight="1" thickBot="1">
      <c r="A532" s="107" t="str">
        <f>CONCATENATE($A$528,"_",B532)</f>
        <v>Wine_Production</v>
      </c>
      <c r="B532" s="1" t="s">
        <v>26</v>
      </c>
      <c r="C532" s="24">
        <v>174.799621</v>
      </c>
      <c r="D532" s="24">
        <v>180.78337200000001</v>
      </c>
      <c r="E532" s="24">
        <v>167.8169</v>
      </c>
      <c r="F532" s="24">
        <v>167.22156700000002</v>
      </c>
      <c r="G532" s="24">
        <v>168.01199</v>
      </c>
      <c r="H532" s="24">
        <v>159.01356700000005</v>
      </c>
      <c r="I532" s="24">
        <v>158.93793700000003</v>
      </c>
      <c r="J532" s="24">
        <v>145.92943300000002</v>
      </c>
      <c r="K532" s="24">
        <v>171.46593399999998</v>
      </c>
      <c r="L532" s="24">
        <v>158.78818899999999</v>
      </c>
      <c r="M532" s="24">
        <v>165.26434600000002</v>
      </c>
      <c r="N532" s="24">
        <v>164.24713500000004</v>
      </c>
      <c r="O532" s="24">
        <v>140.05669599999999</v>
      </c>
      <c r="P532" s="24">
        <v>182.33474699999999</v>
      </c>
      <c r="Q532" s="24">
        <v>151.418206</v>
      </c>
      <c r="R532" s="24">
        <v>164.16442099999998</v>
      </c>
      <c r="S532" s="24">
        <v>152.932005</v>
      </c>
      <c r="T532" s="24">
        <v>158.95333800000006</v>
      </c>
      <c r="U532" s="24">
        <v>143.46254433333328</v>
      </c>
      <c r="V532" s="24">
        <v>138.324884</v>
      </c>
      <c r="W532" s="24">
        <v>148.31890846300001</v>
      </c>
      <c r="X532" s="24">
        <v>147.44997761669998</v>
      </c>
      <c r="Y532" s="24">
        <v>146.58104677040001</v>
      </c>
      <c r="Z532" s="24">
        <v>145.7121159241</v>
      </c>
      <c r="AA532" s="24">
        <v>144.84318507780003</v>
      </c>
      <c r="AB532" s="24">
        <v>143.97425423150003</v>
      </c>
      <c r="AC532" s="24">
        <v>143.10532338520002</v>
      </c>
      <c r="AD532" s="24">
        <v>142.23639253890005</v>
      </c>
      <c r="AE532" s="24">
        <v>141.36746169260005</v>
      </c>
      <c r="AF532" s="24">
        <v>140.49853084630007</v>
      </c>
      <c r="AG532" s="24">
        <v>139.62959999999998</v>
      </c>
      <c r="AH532" s="24">
        <v>-7.1306018888889184</v>
      </c>
      <c r="AI532" s="24">
        <v>-12.153029111111124</v>
      </c>
      <c r="AJ532" s="45">
        <v>-4.5803690277218534E-3</v>
      </c>
      <c r="AK532" s="45">
        <v>-7.5582213031327727E-3</v>
      </c>
    </row>
    <row r="533" spans="1:41" s="102" customFormat="1" ht="14.25" customHeight="1" thickBot="1">
      <c r="A533" s="107"/>
      <c r="B533" s="2" t="s">
        <v>128</v>
      </c>
      <c r="C533" s="25">
        <v>157.83500000000001</v>
      </c>
      <c r="D533" s="25">
        <v>161.559</v>
      </c>
      <c r="E533" s="25">
        <v>147.88290000000001</v>
      </c>
      <c r="F533" s="25">
        <v>144.74538199999998</v>
      </c>
      <c r="G533" s="25">
        <v>147.61508000000001</v>
      </c>
      <c r="H533" s="25">
        <v>145.29201200000003</v>
      </c>
      <c r="I533" s="25">
        <v>142.14884000000001</v>
      </c>
      <c r="J533" s="25">
        <v>131.55646450000003</v>
      </c>
      <c r="K533" s="25">
        <v>154.05613599999998</v>
      </c>
      <c r="L533" s="25">
        <v>144.65530099999998</v>
      </c>
      <c r="M533" s="25">
        <v>149.96207899999999</v>
      </c>
      <c r="N533" s="25">
        <v>150.228499</v>
      </c>
      <c r="O533" s="25">
        <v>124.872159</v>
      </c>
      <c r="P533" s="25">
        <v>164.61400100000003</v>
      </c>
      <c r="Q533" s="25">
        <v>137.28044499999999</v>
      </c>
      <c r="R533" s="25">
        <v>149.66563600000001</v>
      </c>
      <c r="S533" s="25">
        <v>137.619821</v>
      </c>
      <c r="T533" s="25">
        <v>144.98740700000002</v>
      </c>
      <c r="U533" s="25">
        <v>129.90581900000001</v>
      </c>
      <c r="V533" s="25">
        <v>125.651</v>
      </c>
      <c r="W533" s="25">
        <v>134.60691416867195</v>
      </c>
      <c r="X533" s="25">
        <v>133.51645332124878</v>
      </c>
      <c r="Y533" s="25">
        <v>132.7296335017098</v>
      </c>
      <c r="Z533" s="25">
        <v>131.94281368217074</v>
      </c>
      <c r="AA533" s="25">
        <v>131.15599386263173</v>
      </c>
      <c r="AB533" s="25">
        <v>130.36917404309267</v>
      </c>
      <c r="AC533" s="25">
        <v>129.58235422355364</v>
      </c>
      <c r="AD533" s="25">
        <v>128.7955344040146</v>
      </c>
      <c r="AE533" s="25">
        <v>128.00871458447557</v>
      </c>
      <c r="AF533" s="25">
        <v>127.22189476493656</v>
      </c>
      <c r="AG533" s="25">
        <v>126.43507494539745</v>
      </c>
      <c r="AH533" s="25">
        <v>-6.5277020000000334</v>
      </c>
      <c r="AI533" s="25">
        <v>-11.069274054602545</v>
      </c>
      <c r="AJ533" s="45">
        <v>-4.6272914955203248E-3</v>
      </c>
      <c r="AK533" s="45">
        <v>-7.6006596762313583E-3</v>
      </c>
    </row>
    <row r="534" spans="1:41" s="102" customFormat="1" ht="14.25" customHeight="1" thickBot="1">
      <c r="A534" s="107"/>
      <c r="B534" s="2" t="s">
        <v>129</v>
      </c>
      <c r="C534" s="25">
        <v>16.964621000000015</v>
      </c>
      <c r="D534" s="25">
        <v>19.224372000000002</v>
      </c>
      <c r="E534" s="25">
        <v>19.934000000000001</v>
      </c>
      <c r="F534" s="25">
        <v>22.476185000000026</v>
      </c>
      <c r="G534" s="25">
        <v>20.396909999999973</v>
      </c>
      <c r="H534" s="25">
        <v>13.721555000000022</v>
      </c>
      <c r="I534" s="25">
        <v>16.789097000000037</v>
      </c>
      <c r="J534" s="25">
        <v>14.372968499999988</v>
      </c>
      <c r="K534" s="25">
        <v>17.409798000000009</v>
      </c>
      <c r="L534" s="25">
        <v>14.132888000000007</v>
      </c>
      <c r="M534" s="25">
        <v>15.302267000000022</v>
      </c>
      <c r="N534" s="25">
        <v>14.018636000000027</v>
      </c>
      <c r="O534" s="25">
        <v>15.184536999999997</v>
      </c>
      <c r="P534" s="25">
        <v>17.720745999999984</v>
      </c>
      <c r="Q534" s="25">
        <v>14.137761000000028</v>
      </c>
      <c r="R534" s="25">
        <v>14.498784999999975</v>
      </c>
      <c r="S534" s="25">
        <v>15.312184000000009</v>
      </c>
      <c r="T534" s="25">
        <v>13.96593100000004</v>
      </c>
      <c r="U534" s="25">
        <v>13.556725333333292</v>
      </c>
      <c r="V534" s="25">
        <v>12.67388399999999</v>
      </c>
      <c r="W534" s="25">
        <v>13.711994294328049</v>
      </c>
      <c r="X534" s="25">
        <v>13.933524295451196</v>
      </c>
      <c r="Y534" s="25">
        <v>13.851413268690237</v>
      </c>
      <c r="Z534" s="25">
        <v>13.769302241929276</v>
      </c>
      <c r="AA534" s="25">
        <v>13.687191215168315</v>
      </c>
      <c r="AB534" s="25">
        <v>13.605080188407353</v>
      </c>
      <c r="AC534" s="25">
        <v>13.522969161646392</v>
      </c>
      <c r="AD534" s="25">
        <v>13.440858134885433</v>
      </c>
      <c r="AE534" s="25">
        <v>13.35874710812447</v>
      </c>
      <c r="AF534" s="25">
        <v>13.276636081363511</v>
      </c>
      <c r="AG534" s="25">
        <v>13.194525054602542</v>
      </c>
      <c r="AH534" s="25">
        <v>-1.0911707222222446</v>
      </c>
      <c r="AI534" s="25">
        <v>-0.8126220565085589</v>
      </c>
      <c r="AJ534" s="45">
        <v>-7.4734963583049652E-3</v>
      </c>
      <c r="AK534" s="45">
        <v>-5.4185149946665012E-3</v>
      </c>
    </row>
    <row r="535" spans="1:41" ht="13.5" thickBot="1">
      <c r="A535" s="107" t="str">
        <f>CONCATENATE($A$528,"_",B535)</f>
        <v>Wine_Imports</v>
      </c>
      <c r="B535" s="115" t="s">
        <v>4</v>
      </c>
      <c r="C535" s="148">
        <v>4.8907800399999992</v>
      </c>
      <c r="D535" s="148">
        <v>5.5713259200000005</v>
      </c>
      <c r="E535" s="148">
        <v>5.6379553199999997</v>
      </c>
      <c r="F535" s="148">
        <v>5.5029978600000007</v>
      </c>
      <c r="G535" s="148">
        <v>7.20178136</v>
      </c>
      <c r="H535" s="148">
        <v>8.1120987800000002</v>
      </c>
      <c r="I535" s="148">
        <v>8.2641679700000008</v>
      </c>
      <c r="J535" s="148">
        <v>9.9425332799999993</v>
      </c>
      <c r="K535" s="148">
        <v>8.8048660199999986</v>
      </c>
      <c r="L535" s="148">
        <v>8.5320599399999999</v>
      </c>
      <c r="M535" s="148">
        <v>8.428795899999999</v>
      </c>
      <c r="N535" s="148">
        <v>8.2916494500000013</v>
      </c>
      <c r="O535" s="148">
        <v>8.2900658800000002</v>
      </c>
      <c r="P535" s="148">
        <v>7.8385469400000005</v>
      </c>
      <c r="Q535" s="148">
        <v>7.6747711900000004</v>
      </c>
      <c r="R535" s="148">
        <v>7.4825333399999998</v>
      </c>
      <c r="S535" s="148">
        <v>6.8647345900000003</v>
      </c>
      <c r="T535" s="148">
        <v>6.1800542400000005</v>
      </c>
      <c r="U535" s="148">
        <v>5.8497284699999996</v>
      </c>
      <c r="V535" s="148">
        <v>5.5338431326199995</v>
      </c>
      <c r="W535" s="148">
        <v>5.4508354856306998</v>
      </c>
      <c r="X535" s="148">
        <v>5.3690729533462394</v>
      </c>
      <c r="Y535" s="148">
        <v>5.2885368590460455</v>
      </c>
      <c r="Z535" s="148">
        <v>5.2092088061603556</v>
      </c>
      <c r="AA535" s="148">
        <v>5.1310706740679501</v>
      </c>
      <c r="AB535" s="148">
        <v>5.0541046139569303</v>
      </c>
      <c r="AC535" s="148">
        <v>4.9782930447475762</v>
      </c>
      <c r="AD535" s="148">
        <v>4.9036186490763631</v>
      </c>
      <c r="AE535" s="148">
        <v>4.8300643693402172</v>
      </c>
      <c r="AF535" s="148">
        <v>4.7576134038001134</v>
      </c>
      <c r="AG535" s="148">
        <v>4.6862492027431113</v>
      </c>
      <c r="AH535" s="148">
        <v>-2.2355255433333303</v>
      </c>
      <c r="AI535" s="148">
        <v>-1.6119232305902225</v>
      </c>
      <c r="AJ535" s="150">
        <v>-2.9919604749721773E-2</v>
      </c>
      <c r="AK535" s="150">
        <v>-2.6517256157292723E-2</v>
      </c>
    </row>
    <row r="536" spans="1:41" ht="13.5" thickBot="1">
      <c r="A536" s="107" t="str">
        <f>CONCATENATE($A$528,"_",B536)</f>
        <v>Wine_Exports</v>
      </c>
      <c r="B536" s="115" t="s">
        <v>5</v>
      </c>
      <c r="C536" s="148">
        <v>18.18066292</v>
      </c>
      <c r="D536" s="148">
        <v>19.943947469999998</v>
      </c>
      <c r="E536" s="148">
        <v>19.576287600000001</v>
      </c>
      <c r="F536" s="148">
        <v>18.512205080000001</v>
      </c>
      <c r="G536" s="148">
        <v>22.334928510000001</v>
      </c>
      <c r="H536" s="148">
        <v>28.853296709999999</v>
      </c>
      <c r="I536" s="148">
        <v>30.706192220000005</v>
      </c>
      <c r="J536" s="148">
        <v>28.29700192</v>
      </c>
      <c r="K536" s="148">
        <v>28.14324826</v>
      </c>
      <c r="L536" s="148">
        <v>29.129049289999998</v>
      </c>
      <c r="M536" s="148">
        <v>29.046602800000002</v>
      </c>
      <c r="N536" s="148">
        <v>30.923691599999998</v>
      </c>
      <c r="O536" s="148">
        <v>30.483224069999999</v>
      </c>
      <c r="P536" s="148">
        <v>30.102876740000003</v>
      </c>
      <c r="Q536" s="148">
        <v>29.042781040000001</v>
      </c>
      <c r="R536" s="148">
        <v>31.825371660000002</v>
      </c>
      <c r="S536" s="148">
        <v>31.958216830000001</v>
      </c>
      <c r="T536" s="148">
        <v>30.916088790000007</v>
      </c>
      <c r="U536" s="148">
        <v>28.880409189999998</v>
      </c>
      <c r="V536" s="148">
        <v>27.725192822399997</v>
      </c>
      <c r="W536" s="148">
        <v>27.447940894175996</v>
      </c>
      <c r="X536" s="148">
        <v>27.173461485234238</v>
      </c>
      <c r="Y536" s="148">
        <v>27.037594177808067</v>
      </c>
      <c r="Z536" s="148">
        <v>26.983518989452453</v>
      </c>
      <c r="AA536" s="148">
        <v>26.929551951473545</v>
      </c>
      <c r="AB536" s="148">
        <v>26.875692847570598</v>
      </c>
      <c r="AC536" s="148">
        <v>26.875692847570598</v>
      </c>
      <c r="AD536" s="148">
        <v>26.875692847570598</v>
      </c>
      <c r="AE536" s="148">
        <v>26.875692847570598</v>
      </c>
      <c r="AF536" s="148">
        <v>26.875692847570598</v>
      </c>
      <c r="AG536" s="148">
        <v>26.875692847570598</v>
      </c>
      <c r="AH536" s="148">
        <v>1.7808405733333252</v>
      </c>
      <c r="AI536" s="148">
        <v>-3.6649303657627357</v>
      </c>
      <c r="AJ536" s="150">
        <v>6.0260571622592352E-3</v>
      </c>
      <c r="AK536" s="150">
        <v>-1.1554135918778075E-2</v>
      </c>
    </row>
    <row r="537" spans="1:41" s="10" customFormat="1" ht="14.25" customHeight="1" thickBot="1">
      <c r="A537" s="107" t="str">
        <f>CONCATENATE($A$528,"_",B537)</f>
        <v>Wine_Domestic use</v>
      </c>
      <c r="B537" s="1" t="s">
        <v>130</v>
      </c>
      <c r="C537" s="24">
        <v>169.05073812000003</v>
      </c>
      <c r="D537" s="24">
        <v>169.03489444999997</v>
      </c>
      <c r="E537" s="24">
        <v>151.48584271999999</v>
      </c>
      <c r="F537" s="24">
        <v>150.31414778000004</v>
      </c>
      <c r="G537" s="24">
        <v>157.69919384999994</v>
      </c>
      <c r="H537" s="24">
        <v>149.56987607000011</v>
      </c>
      <c r="I537" s="24">
        <v>143.75569374999998</v>
      </c>
      <c r="J537" s="24">
        <v>131.82819236000003</v>
      </c>
      <c r="K537" s="24">
        <v>143.30658475999999</v>
      </c>
      <c r="L537" s="24">
        <v>139.03054664999996</v>
      </c>
      <c r="M537" s="24">
        <v>142.23619710000006</v>
      </c>
      <c r="N537" s="24">
        <v>133.48039785</v>
      </c>
      <c r="O537" s="24">
        <v>134.76169581000005</v>
      </c>
      <c r="P537" s="24">
        <v>137.39012953333329</v>
      </c>
      <c r="Q537" s="24">
        <v>132.30640615000004</v>
      </c>
      <c r="R537" s="24">
        <v>137.13405767999993</v>
      </c>
      <c r="S537" s="24">
        <v>132.05103076</v>
      </c>
      <c r="T537" s="24">
        <v>125.78028411666673</v>
      </c>
      <c r="U537" s="24">
        <v>134.18754016888886</v>
      </c>
      <c r="V537" s="24">
        <v>125.78109003965378</v>
      </c>
      <c r="W537" s="24">
        <v>125.20851076946532</v>
      </c>
      <c r="X537" s="24">
        <v>125.645589084812</v>
      </c>
      <c r="Y537" s="24">
        <v>124.83198945163801</v>
      </c>
      <c r="Z537" s="24">
        <v>123.9378057408079</v>
      </c>
      <c r="AA537" s="24">
        <v>123.04470380039443</v>
      </c>
      <c r="AB537" s="24">
        <v>122.15266599788637</v>
      </c>
      <c r="AC537" s="24">
        <v>121.20792358237702</v>
      </c>
      <c r="AD537" s="24">
        <v>120.26431834040581</v>
      </c>
      <c r="AE537" s="24">
        <v>119.32183321436968</v>
      </c>
      <c r="AF537" s="24">
        <v>118.38045140252959</v>
      </c>
      <c r="AG537" s="24">
        <v>117.44015635517249</v>
      </c>
      <c r="AH537" s="24">
        <v>-11.357721397152432</v>
      </c>
      <c r="AI537" s="24">
        <v>-13.233063967675065</v>
      </c>
      <c r="AJ537" s="44">
        <v>-8.2998869465968905E-3</v>
      </c>
      <c r="AK537" s="44">
        <v>-9.6594817817314826E-3</v>
      </c>
    </row>
    <row r="538" spans="1:41" s="10" customFormat="1" ht="14.25" customHeight="1" thickBot="1">
      <c r="A538" s="107" t="str">
        <f>CONCATENATE($A$528,"_",B538)</f>
        <v>Wine_Human consumption</v>
      </c>
      <c r="B538" s="1" t="s">
        <v>131</v>
      </c>
      <c r="C538" s="24">
        <v>132.67437854943651</v>
      </c>
      <c r="D538" s="24">
        <v>130.68146637244215</v>
      </c>
      <c r="E538" s="24">
        <v>129.34266055532945</v>
      </c>
      <c r="F538" s="24">
        <v>123.66717333585396</v>
      </c>
      <c r="G538" s="24">
        <v>127.40227108053115</v>
      </c>
      <c r="H538" s="24">
        <v>124.14210235430117</v>
      </c>
      <c r="I538" s="24">
        <v>119.29883706539212</v>
      </c>
      <c r="J538" s="24">
        <v>114.44519236000005</v>
      </c>
      <c r="K538" s="24">
        <v>122.90058476</v>
      </c>
      <c r="L538" s="24">
        <v>118.54754664999997</v>
      </c>
      <c r="M538" s="24">
        <v>117.24019710000005</v>
      </c>
      <c r="N538" s="24">
        <v>108.48339785</v>
      </c>
      <c r="O538" s="24">
        <v>109.76369581000006</v>
      </c>
      <c r="P538" s="24">
        <v>112.3911295333333</v>
      </c>
      <c r="Q538" s="24">
        <v>107.30640615000006</v>
      </c>
      <c r="R538" s="24">
        <v>104.13405767999994</v>
      </c>
      <c r="S538" s="24">
        <v>103.00603075999999</v>
      </c>
      <c r="T538" s="24">
        <v>96.780284116666735</v>
      </c>
      <c r="U538" s="24">
        <v>101.08754016888886</v>
      </c>
      <c r="V538" s="24">
        <v>96.781090039653719</v>
      </c>
      <c r="W538" s="24">
        <v>96.173337325658736</v>
      </c>
      <c r="X538" s="24">
        <v>95.273902523564161</v>
      </c>
      <c r="Y538" s="24">
        <v>94.448619792610913</v>
      </c>
      <c r="Z538" s="24">
        <v>93.679033035825142</v>
      </c>
      <c r="AA538" s="24">
        <v>92.930288203542645</v>
      </c>
      <c r="AB538" s="24">
        <v>92.185081572638012</v>
      </c>
      <c r="AC538" s="24">
        <v>91.434390388191844</v>
      </c>
      <c r="AD538" s="24">
        <v>90.680012703469714</v>
      </c>
      <c r="AE538" s="24">
        <v>89.922305622796543</v>
      </c>
      <c r="AF538" s="24">
        <v>89.160451632314917</v>
      </c>
      <c r="AG538" s="24">
        <v>88.39441574735234</v>
      </c>
      <c r="AH538" s="24">
        <v>-19.957435835616479</v>
      </c>
      <c r="AI538" s="24">
        <v>-11.897137908828512</v>
      </c>
      <c r="AJ538" s="44">
        <v>-1.7984613772174751E-2</v>
      </c>
      <c r="AK538" s="44">
        <v>-1.1413698669687333E-2</v>
      </c>
    </row>
    <row r="539" spans="1:41" ht="13" thickBot="1">
      <c r="A539" s="78"/>
      <c r="B539" s="52" t="s">
        <v>132</v>
      </c>
      <c r="C539" s="26">
        <v>30.551394882810591</v>
      </c>
      <c r="D539" s="26">
        <v>29.99819006808951</v>
      </c>
      <c r="E539" s="26">
        <v>29.588090632521631</v>
      </c>
      <c r="F539" s="26">
        <v>28.196105313584578</v>
      </c>
      <c r="G539" s="26">
        <v>28.95758091875156</v>
      </c>
      <c r="H539" s="26">
        <v>28.1694406396504</v>
      </c>
      <c r="I539" s="26">
        <v>27.034209137409771</v>
      </c>
      <c r="J539" s="26">
        <v>25.896419735760809</v>
      </c>
      <c r="K539" s="26">
        <v>27.782284128723457</v>
      </c>
      <c r="L539" s="26">
        <v>26.763506430542403</v>
      </c>
      <c r="M539" s="26">
        <v>26.412731144802091</v>
      </c>
      <c r="N539" s="26">
        <v>24.385446177197515</v>
      </c>
      <c r="O539" s="26">
        <v>24.634266801312712</v>
      </c>
      <c r="P539" s="26">
        <v>25.1779683036184</v>
      </c>
      <c r="Q539" s="26">
        <v>23.986862276754728</v>
      </c>
      <c r="R539" s="26">
        <v>23.258556406390401</v>
      </c>
      <c r="S539" s="26">
        <v>23.020847813548663</v>
      </c>
      <c r="T539" s="26">
        <v>21.572520237756812</v>
      </c>
      <c r="U539" s="26">
        <v>22.437317805767123</v>
      </c>
      <c r="V539" s="26">
        <v>21.426935370761665</v>
      </c>
      <c r="W539" s="26">
        <v>21.276946823166334</v>
      </c>
      <c r="X539" s="26">
        <v>21.128008195404171</v>
      </c>
      <c r="Y539" s="26">
        <v>20.98011213803634</v>
      </c>
      <c r="Z539" s="26">
        <v>20.833251353070086</v>
      </c>
      <c r="AA539" s="26">
        <v>20.687418593598593</v>
      </c>
      <c r="AB539" s="26">
        <v>20.542606663443404</v>
      </c>
      <c r="AC539" s="26">
        <v>20.398808416799302</v>
      </c>
      <c r="AD539" s="26">
        <v>20.256016757881707</v>
      </c>
      <c r="AE539" s="26">
        <v>20.114224640576534</v>
      </c>
      <c r="AF539" s="26">
        <v>19.973425068092499</v>
      </c>
      <c r="AG539" s="26">
        <v>19.83361109261585</v>
      </c>
      <c r="AH539" s="55">
        <v>-4.849771279867678</v>
      </c>
      <c r="AI539" s="55">
        <v>-2.5099508597416822</v>
      </c>
      <c r="AJ539" s="47">
        <v>-1.9451688035933334E-2</v>
      </c>
      <c r="AK539" s="47">
        <v>-1.0774282138504621E-2</v>
      </c>
    </row>
    <row r="540" spans="1:41" s="10" customFormat="1" ht="14.25" customHeight="1" thickBot="1">
      <c r="A540"/>
      <c r="B540" s="1" t="s">
        <v>133</v>
      </c>
      <c r="C540" s="24">
        <v>36.376359570563508</v>
      </c>
      <c r="D540" s="24">
        <v>38.353428077557822</v>
      </c>
      <c r="E540" s="24">
        <v>22.143182164670549</v>
      </c>
      <c r="F540" s="24">
        <v>26.646974444146064</v>
      </c>
      <c r="G540" s="24">
        <v>30.2969227694688</v>
      </c>
      <c r="H540" s="24">
        <v>25.427773715698947</v>
      </c>
      <c r="I540" s="24">
        <v>24.45685668460786</v>
      </c>
      <c r="J540" s="24">
        <v>17.382999999999999</v>
      </c>
      <c r="K540" s="24">
        <v>20.405999999999999</v>
      </c>
      <c r="L540" s="24">
        <v>20.483000000000001</v>
      </c>
      <c r="M540" s="24">
        <v>24.995999999999999</v>
      </c>
      <c r="N540" s="24">
        <v>24.997</v>
      </c>
      <c r="O540" s="24">
        <v>24.998000000000001</v>
      </c>
      <c r="P540" s="24">
        <v>24.998999999999999</v>
      </c>
      <c r="Q540" s="24">
        <v>25</v>
      </c>
      <c r="R540" s="24">
        <v>33</v>
      </c>
      <c r="S540" s="24">
        <v>29.045000000000002</v>
      </c>
      <c r="T540" s="24">
        <v>29</v>
      </c>
      <c r="U540" s="24">
        <v>33.1</v>
      </c>
      <c r="V540" s="24">
        <v>29</v>
      </c>
      <c r="W540" s="24">
        <v>29.035173443806592</v>
      </c>
      <c r="X540" s="24">
        <v>30.371686561247841</v>
      </c>
      <c r="Y540" s="24">
        <v>30.3833696590271</v>
      </c>
      <c r="Z540" s="24">
        <v>30.258772704982768</v>
      </c>
      <c r="AA540" s="24">
        <v>30.114415596851789</v>
      </c>
      <c r="AB540" s="24">
        <v>29.967584425248365</v>
      </c>
      <c r="AC540" s="24">
        <v>29.773533194185177</v>
      </c>
      <c r="AD540" s="24">
        <v>29.584305636936101</v>
      </c>
      <c r="AE540" s="24">
        <v>29.399527591573133</v>
      </c>
      <c r="AF540" s="24">
        <v>29.219999770214681</v>
      </c>
      <c r="AG540" s="24">
        <v>29.045740607820161</v>
      </c>
      <c r="AH540" s="24">
        <v>8.5663811051307235</v>
      </c>
      <c r="AI540" s="24">
        <v>-1.3025927255131791</v>
      </c>
      <c r="AJ540" s="44">
        <v>3.3722107742552021E-2</v>
      </c>
      <c r="AK540" s="44">
        <v>-3.9802170694938077E-3</v>
      </c>
    </row>
    <row r="541" spans="1:41" ht="13" thickBot="1">
      <c r="A541" s="78"/>
      <c r="B541" s="2" t="s">
        <v>7</v>
      </c>
      <c r="C541" s="25">
        <v>170.28940099999997</v>
      </c>
      <c r="D541" s="25">
        <v>167.66525700000003</v>
      </c>
      <c r="E541" s="25">
        <v>170.05798200000001</v>
      </c>
      <c r="F541" s="25">
        <v>173.95619399999998</v>
      </c>
      <c r="G541" s="25">
        <v>169.13584300000002</v>
      </c>
      <c r="H541" s="25">
        <v>157.83833599999994</v>
      </c>
      <c r="I541" s="25">
        <v>150.57855500000002</v>
      </c>
      <c r="J541" s="25">
        <v>146.32532700000002</v>
      </c>
      <c r="K541" s="25">
        <v>155.14629399999998</v>
      </c>
      <c r="L541" s="25">
        <v>154.30694700000001</v>
      </c>
      <c r="M541" s="25">
        <v>156.71728899999999</v>
      </c>
      <c r="N541" s="25">
        <v>164.85198400000002</v>
      </c>
      <c r="O541" s="25">
        <v>147.95382599999996</v>
      </c>
      <c r="P541" s="25">
        <v>170.63411366666668</v>
      </c>
      <c r="Q541" s="25">
        <v>168.37790366666661</v>
      </c>
      <c r="R541" s="25">
        <v>171.06542866666663</v>
      </c>
      <c r="S541" s="25">
        <v>166.85292066666668</v>
      </c>
      <c r="T541" s="25">
        <v>175.28993999999997</v>
      </c>
      <c r="U541" s="25">
        <v>161.53426344444441</v>
      </c>
      <c r="V541" s="25">
        <v>151.88670771501063</v>
      </c>
      <c r="W541" s="25">
        <v>153</v>
      </c>
      <c r="X541" s="25">
        <v>153</v>
      </c>
      <c r="Y541" s="25">
        <v>153</v>
      </c>
      <c r="Z541" s="25">
        <v>153</v>
      </c>
      <c r="AA541" s="25">
        <v>153</v>
      </c>
      <c r="AB541" s="25">
        <v>153</v>
      </c>
      <c r="AC541" s="25">
        <v>153</v>
      </c>
      <c r="AD541" s="25">
        <v>153</v>
      </c>
      <c r="AE541" s="25">
        <v>153</v>
      </c>
      <c r="AF541" s="25">
        <v>153</v>
      </c>
      <c r="AG541" s="25">
        <v>153</v>
      </c>
      <c r="AH541" s="25">
        <v>13.140272259259177</v>
      </c>
      <c r="AI541" s="25">
        <v>-13.484204259259201</v>
      </c>
      <c r="AJ541" s="45">
        <v>8.2556026317008868E-3</v>
      </c>
      <c r="AK541" s="45">
        <v>-7.6490066960676062E-3</v>
      </c>
    </row>
    <row r="542" spans="1:41" s="10" customFormat="1" ht="14.25" customHeight="1" thickBot="1">
      <c r="A542"/>
      <c r="B542" s="10" t="s">
        <v>283</v>
      </c>
      <c r="C542" s="59"/>
      <c r="D542" s="59"/>
      <c r="E542" s="59"/>
      <c r="F542" s="59"/>
      <c r="G542" s="59"/>
      <c r="H542" s="59"/>
      <c r="I542" s="59"/>
      <c r="J542" s="59"/>
      <c r="K542" s="59"/>
      <c r="L542" s="59"/>
      <c r="M542" s="59"/>
      <c r="N542" s="59"/>
      <c r="O542" s="59"/>
      <c r="P542" s="59"/>
      <c r="Q542" s="59"/>
      <c r="R542" s="59"/>
      <c r="S542" s="59"/>
      <c r="T542" s="59"/>
      <c r="U542" s="59"/>
      <c r="V542" s="64"/>
      <c r="W542" s="64"/>
      <c r="X542" s="64"/>
      <c r="Y542" s="64"/>
      <c r="Z542" s="64"/>
      <c r="AA542" s="64"/>
      <c r="AB542" s="64"/>
      <c r="AC542" s="64"/>
      <c r="AD542" s="64"/>
      <c r="AE542" s="64"/>
      <c r="AF542" s="64"/>
      <c r="AG542" s="64"/>
      <c r="AH542" s="189"/>
      <c r="AI542" s="189"/>
      <c r="AJ542" s="190"/>
      <c r="AK542" s="165"/>
    </row>
    <row r="543" spans="1:41" s="10" customFormat="1" ht="14.25" customHeight="1" thickBot="1">
      <c r="A543"/>
      <c r="B543" s="59"/>
      <c r="C543" s="59"/>
      <c r="D543" s="59"/>
      <c r="E543" s="59"/>
      <c r="F543" s="59"/>
      <c r="G543" s="59"/>
      <c r="H543" s="59"/>
      <c r="I543" s="59"/>
      <c r="J543" s="59"/>
      <c r="K543" s="59"/>
      <c r="L543" s="59"/>
      <c r="M543" s="59"/>
      <c r="N543" s="59"/>
      <c r="O543" s="59"/>
      <c r="P543" s="59"/>
      <c r="Q543" s="59"/>
      <c r="R543" s="59"/>
      <c r="S543" s="59"/>
      <c r="T543" s="59"/>
      <c r="U543" s="59"/>
      <c r="V543" s="64"/>
      <c r="W543" s="64"/>
      <c r="X543" s="64"/>
      <c r="Y543" s="64"/>
      <c r="Z543" s="64"/>
      <c r="AA543" s="64"/>
      <c r="AB543" s="64"/>
      <c r="AC543" s="64"/>
      <c r="AD543" s="64"/>
      <c r="AE543" s="64"/>
      <c r="AF543" s="64"/>
      <c r="AG543" s="64"/>
      <c r="AH543" s="108"/>
      <c r="AI543" s="108"/>
      <c r="AJ543" s="191"/>
      <c r="AK543" s="153"/>
    </row>
    <row r="544" spans="1:41" s="10" customFormat="1" ht="14.25" customHeight="1" thickBot="1">
      <c r="A544"/>
      <c r="B544" s="59"/>
      <c r="C544" s="59"/>
      <c r="D544" s="59"/>
      <c r="E544" s="59"/>
      <c r="F544" s="59"/>
      <c r="G544" s="59"/>
      <c r="H544" s="59"/>
      <c r="I544" s="59"/>
      <c r="J544" s="59"/>
      <c r="K544" s="59"/>
      <c r="L544" s="59"/>
      <c r="M544" s="59"/>
      <c r="N544" s="59"/>
      <c r="O544" s="59"/>
      <c r="P544" s="59"/>
      <c r="Q544" s="59"/>
      <c r="R544" s="59"/>
      <c r="S544" s="59"/>
      <c r="T544" s="59"/>
      <c r="U544" s="59"/>
      <c r="V544" s="64"/>
      <c r="W544" s="64"/>
      <c r="X544" s="64"/>
      <c r="Y544" s="64"/>
      <c r="Z544" s="64"/>
      <c r="AA544" s="64"/>
      <c r="AB544" s="64"/>
      <c r="AC544" s="64"/>
      <c r="AD544" s="64"/>
      <c r="AE544" s="64"/>
      <c r="AF544" s="64"/>
      <c r="AG544" s="64"/>
      <c r="AH544" s="192"/>
      <c r="AI544" s="192"/>
      <c r="AJ544" s="191"/>
      <c r="AK544" s="153"/>
    </row>
    <row r="545" spans="1:41" s="10" customFormat="1" ht="14.25" customHeight="1" thickBot="1">
      <c r="A545" s="179"/>
      <c r="B545" s="69" t="s">
        <v>278</v>
      </c>
      <c r="C545" s="75"/>
      <c r="D545" s="75"/>
      <c r="E545" s="75"/>
      <c r="F545" s="75"/>
      <c r="G545" s="75"/>
      <c r="H545" s="75"/>
      <c r="I545" s="13"/>
      <c r="J545" s="13"/>
      <c r="K545" s="13"/>
      <c r="L545" s="13"/>
      <c r="M545" s="13"/>
      <c r="N545" s="13"/>
      <c r="O545" s="13"/>
      <c r="P545" s="13"/>
      <c r="Q545" s="13"/>
      <c r="R545" s="13"/>
      <c r="S545" s="13"/>
      <c r="T545" s="13"/>
      <c r="U545" s="13"/>
      <c r="V545" s="12"/>
      <c r="W545" s="12"/>
      <c r="X545" s="12"/>
      <c r="Y545" s="12"/>
      <c r="Z545" s="12"/>
      <c r="AA545" s="12"/>
      <c r="AB545" s="12"/>
      <c r="AC545" s="12"/>
      <c r="AD545" s="12"/>
      <c r="AE545" s="12"/>
      <c r="AF545" s="12"/>
      <c r="AG545" s="12"/>
      <c r="AH545" s="237" t="s">
        <v>105</v>
      </c>
      <c r="AI545" s="238"/>
      <c r="AJ545" s="235" t="s">
        <v>269</v>
      </c>
      <c r="AK545" s="236"/>
      <c r="AL545" s="59"/>
      <c r="AM545" s="59"/>
      <c r="AN545" s="59"/>
      <c r="AO545" s="59"/>
    </row>
    <row r="546" spans="1:41" s="10" customFormat="1" ht="18" customHeight="1" thickBot="1">
      <c r="A546" s="59"/>
      <c r="B546" s="59"/>
      <c r="C546" s="231">
        <v>2005</v>
      </c>
      <c r="D546" s="231">
        <v>2006</v>
      </c>
      <c r="E546" s="231">
        <v>2007</v>
      </c>
      <c r="F546" s="231">
        <v>2008</v>
      </c>
      <c r="G546" s="231">
        <v>2009</v>
      </c>
      <c r="H546" s="231">
        <v>2010</v>
      </c>
      <c r="I546" s="231">
        <v>2011</v>
      </c>
      <c r="J546" s="231">
        <v>2012</v>
      </c>
      <c r="K546" s="231">
        <v>2013</v>
      </c>
      <c r="L546" s="231">
        <v>2014</v>
      </c>
      <c r="M546" s="231">
        <v>2015</v>
      </c>
      <c r="N546" s="231">
        <v>2016</v>
      </c>
      <c r="O546" s="231">
        <v>2017</v>
      </c>
      <c r="P546" s="231">
        <v>2018</v>
      </c>
      <c r="Q546" s="231">
        <v>2019</v>
      </c>
      <c r="R546" s="231">
        <v>2020</v>
      </c>
      <c r="S546" s="231">
        <v>2021</v>
      </c>
      <c r="T546" s="231">
        <v>2022</v>
      </c>
      <c r="U546" s="231">
        <v>2023</v>
      </c>
      <c r="V546" s="231">
        <v>2024</v>
      </c>
      <c r="W546" s="231">
        <v>2025</v>
      </c>
      <c r="X546" s="231">
        <v>2026</v>
      </c>
      <c r="Y546" s="231">
        <v>2027</v>
      </c>
      <c r="Z546" s="231">
        <v>2028</v>
      </c>
      <c r="AA546" s="231">
        <v>2029</v>
      </c>
      <c r="AB546" s="231">
        <v>2030</v>
      </c>
      <c r="AC546" s="231">
        <v>2031</v>
      </c>
      <c r="AD546" s="231">
        <v>2032</v>
      </c>
      <c r="AE546" s="231">
        <v>2033</v>
      </c>
      <c r="AF546" s="231">
        <v>2034</v>
      </c>
      <c r="AG546" s="231">
        <v>2035</v>
      </c>
      <c r="AH546" s="231" t="s">
        <v>266</v>
      </c>
      <c r="AI546" s="231" t="s">
        <v>267</v>
      </c>
      <c r="AJ546" s="231" t="s">
        <v>264</v>
      </c>
      <c r="AK546" s="231" t="s">
        <v>265</v>
      </c>
      <c r="AL546" s="59"/>
      <c r="AM546" s="59"/>
      <c r="AN546" s="59"/>
      <c r="AO546" s="59"/>
    </row>
    <row r="547" spans="1:41" s="50" customFormat="1" ht="14.25" customHeight="1" thickBot="1">
      <c r="A547" s="96"/>
      <c r="B547" s="1" t="s">
        <v>145</v>
      </c>
      <c r="C547" s="27"/>
      <c r="D547" s="24">
        <v>561.6</v>
      </c>
      <c r="E547" s="24">
        <v>563.91</v>
      </c>
      <c r="F547" s="24">
        <v>546.75666666666655</v>
      </c>
      <c r="G547" s="24">
        <v>542.51444444444451</v>
      </c>
      <c r="H547" s="24">
        <v>526.08799999999985</v>
      </c>
      <c r="I547" s="24">
        <v>532.3599999999999</v>
      </c>
      <c r="J547" s="24">
        <v>542.82999999999993</v>
      </c>
      <c r="K547" s="24">
        <v>547.39600000000007</v>
      </c>
      <c r="L547" s="24">
        <v>521.7399999999999</v>
      </c>
      <c r="M547" s="24">
        <v>522.52700000000004</v>
      </c>
      <c r="N547" s="24">
        <v>518.12999999999988</v>
      </c>
      <c r="O547" s="24">
        <v>518.45000000000005</v>
      </c>
      <c r="P547" s="24">
        <v>515.53</v>
      </c>
      <c r="Q547" s="24">
        <v>511.56599999999992</v>
      </c>
      <c r="R547" s="24">
        <v>505.57600000000014</v>
      </c>
      <c r="S547" s="24">
        <v>492.53999999999996</v>
      </c>
      <c r="T547" s="24">
        <v>477.99500000000006</v>
      </c>
      <c r="U547" s="24">
        <v>471.96100000000007</v>
      </c>
      <c r="V547" s="24">
        <v>476.23000000000008</v>
      </c>
      <c r="W547" s="24">
        <v>475.209090909091</v>
      </c>
      <c r="X547" s="24">
        <v>474.18818181818193</v>
      </c>
      <c r="Y547" s="24">
        <v>473.16727272727286</v>
      </c>
      <c r="Z547" s="24">
        <v>472.14636363636379</v>
      </c>
      <c r="AA547" s="24">
        <v>471.12545454545472</v>
      </c>
      <c r="AB547" s="24">
        <v>470.10454545454564</v>
      </c>
      <c r="AC547" s="24">
        <v>469.08363636363657</v>
      </c>
      <c r="AD547" s="24">
        <v>468.0627272727275</v>
      </c>
      <c r="AE547" s="24">
        <v>467.04181818181843</v>
      </c>
      <c r="AF547" s="24">
        <v>466.02090909090936</v>
      </c>
      <c r="AG547" s="24">
        <v>465</v>
      </c>
      <c r="AH547" s="24">
        <v>-51.50433333333325</v>
      </c>
      <c r="AI547" s="24">
        <v>-17.255000000000052</v>
      </c>
      <c r="AJ547" s="44">
        <v>-1.0095893922568711E-2</v>
      </c>
      <c r="AK547" s="44">
        <v>-3.3068488562523202E-3</v>
      </c>
      <c r="AL547" s="96"/>
      <c r="AM547" s="96"/>
      <c r="AN547" s="96"/>
      <c r="AO547" s="96"/>
    </row>
    <row r="548" spans="1:41" s="10" customFormat="1" ht="14.25" customHeight="1" thickBot="1">
      <c r="A548" s="59"/>
      <c r="B548" s="115" t="s">
        <v>146</v>
      </c>
      <c r="C548" s="141"/>
      <c r="D548" s="141">
        <v>20.250605413105415</v>
      </c>
      <c r="E548" s="141">
        <v>18.432107960490146</v>
      </c>
      <c r="F548" s="141">
        <v>22.177507361592912</v>
      </c>
      <c r="G548" s="141">
        <v>21.759715563128889</v>
      </c>
      <c r="H548" s="141">
        <v>20.026554492784484</v>
      </c>
      <c r="I548" s="141">
        <v>21.968893230145021</v>
      </c>
      <c r="J548" s="141">
        <v>19.754085072674687</v>
      </c>
      <c r="K548" s="141">
        <v>21.383806238993344</v>
      </c>
      <c r="L548" s="141">
        <v>24.202897995170016</v>
      </c>
      <c r="M548" s="141">
        <v>23.555012468255228</v>
      </c>
      <c r="N548" s="141">
        <v>23.376874529558222</v>
      </c>
      <c r="O548" s="141">
        <v>18.506837689266078</v>
      </c>
      <c r="P548" s="141">
        <v>25.863557891878266</v>
      </c>
      <c r="Q548" s="141">
        <v>22.646950735584468</v>
      </c>
      <c r="R548" s="141">
        <v>23.650746870895762</v>
      </c>
      <c r="S548" s="141">
        <v>25.186746254111341</v>
      </c>
      <c r="T548" s="141">
        <v>26.275132794276089</v>
      </c>
      <c r="U548" s="141">
        <v>25.507119020427524</v>
      </c>
      <c r="V548" s="141">
        <v>22.509761346408244</v>
      </c>
      <c r="W548" s="141">
        <v>24.781537381811543</v>
      </c>
      <c r="X548" s="141">
        <v>24.903383643630388</v>
      </c>
      <c r="Y548" s="141">
        <v>25.025229905449233</v>
      </c>
      <c r="Z548" s="141">
        <v>25.147076167268079</v>
      </c>
      <c r="AA548" s="141">
        <v>25.268922429086924</v>
      </c>
      <c r="AB548" s="141">
        <v>25.390768690905769</v>
      </c>
      <c r="AC548" s="141">
        <v>25.512614952724615</v>
      </c>
      <c r="AD548" s="141">
        <v>25.63446121454346</v>
      </c>
      <c r="AE548" s="141">
        <v>25.756307476362306</v>
      </c>
      <c r="AF548" s="141">
        <v>25.878153738181151</v>
      </c>
      <c r="AG548" s="141">
        <v>26</v>
      </c>
      <c r="AH548" s="141">
        <v>3.6551193945039273</v>
      </c>
      <c r="AI548" s="141">
        <v>1.2184626181884575</v>
      </c>
      <c r="AJ548" s="150">
        <v>1.6085462330958533E-2</v>
      </c>
      <c r="AK548" s="150">
        <v>4.3729538074861463E-3</v>
      </c>
      <c r="AL548" s="59"/>
      <c r="AM548" s="59"/>
      <c r="AN548" s="59"/>
      <c r="AO548" s="59"/>
    </row>
    <row r="549" spans="1:41" s="10" customFormat="1" ht="14.25" customHeight="1" thickBot="1">
      <c r="A549" s="59"/>
      <c r="B549" s="1" t="s">
        <v>147</v>
      </c>
      <c r="C549" s="24"/>
      <c r="D549" s="24">
        <v>11372.740000000002</v>
      </c>
      <c r="E549" s="24">
        <v>10394.049999999997</v>
      </c>
      <c r="F549" s="24">
        <v>12125.699999999999</v>
      </c>
      <c r="G549" s="24">
        <v>11804.960000000003</v>
      </c>
      <c r="H549" s="24">
        <v>10535.730000000001</v>
      </c>
      <c r="I549" s="24">
        <v>11695.36</v>
      </c>
      <c r="J549" s="24">
        <v>10723.109999999999</v>
      </c>
      <c r="K549" s="24">
        <v>11705.410000000002</v>
      </c>
      <c r="L549" s="24">
        <v>12627.62</v>
      </c>
      <c r="M549" s="24">
        <v>12308.130000000001</v>
      </c>
      <c r="N549" s="24">
        <v>12112.259999999998</v>
      </c>
      <c r="O549" s="24">
        <v>9594.869999999999</v>
      </c>
      <c r="P549" s="24">
        <v>13333.440000000002</v>
      </c>
      <c r="Q549" s="24">
        <v>11585.410000000002</v>
      </c>
      <c r="R549" s="24">
        <v>11957.25</v>
      </c>
      <c r="S549" s="24">
        <v>12405.48</v>
      </c>
      <c r="T549" s="24">
        <v>12559.382100000001</v>
      </c>
      <c r="U549" s="24">
        <v>12038.365399999997</v>
      </c>
      <c r="V549" s="24">
        <v>10719.823645999999</v>
      </c>
      <c r="W549" s="24">
        <v>11776.411850540318</v>
      </c>
      <c r="X549" s="24">
        <v>11808.890211093745</v>
      </c>
      <c r="Y549" s="24">
        <v>11841.119783734403</v>
      </c>
      <c r="Z549" s="24">
        <v>11873.100568462292</v>
      </c>
      <c r="AA549" s="24">
        <v>11904.832565277413</v>
      </c>
      <c r="AB549" s="24">
        <v>11936.315774179766</v>
      </c>
      <c r="AC549" s="24">
        <v>11967.55019516935</v>
      </c>
      <c r="AD549" s="24">
        <v>11998.535828246166</v>
      </c>
      <c r="AE549" s="24">
        <v>12029.272673410214</v>
      </c>
      <c r="AF549" s="24">
        <v>12059.760730661494</v>
      </c>
      <c r="AG549" s="24">
        <v>12090</v>
      </c>
      <c r="AH549" s="24">
        <v>759.07179999999789</v>
      </c>
      <c r="AI549" s="24">
        <v>-43.698466666666718</v>
      </c>
      <c r="AJ549" s="44">
        <v>6.4810552480729644E-3</v>
      </c>
      <c r="AK549" s="44">
        <v>-3.2793842567935272E-4</v>
      </c>
      <c r="AL549" s="59"/>
      <c r="AM549" s="59"/>
      <c r="AN549" s="59"/>
      <c r="AO549" s="59"/>
    </row>
    <row r="550" spans="1:41" s="102" customFormat="1" ht="14.25" customHeight="1" thickBot="1">
      <c r="A550" s="103"/>
      <c r="B550" s="2" t="s">
        <v>148</v>
      </c>
      <c r="C550" s="55"/>
      <c r="D550" s="25">
        <v>796.09180000000015</v>
      </c>
      <c r="E550" s="25">
        <v>727.58349999999984</v>
      </c>
      <c r="F550" s="25">
        <v>848.79899999999998</v>
      </c>
      <c r="G550" s="25">
        <v>826.34720000000027</v>
      </c>
      <c r="H550" s="25">
        <v>734.33936108422085</v>
      </c>
      <c r="I550" s="25">
        <v>832.77717137510035</v>
      </c>
      <c r="J550" s="25">
        <v>692.0777506205842</v>
      </c>
      <c r="K550" s="25">
        <v>759.49577164257119</v>
      </c>
      <c r="L550" s="25">
        <v>763.88813063419263</v>
      </c>
      <c r="M550" s="25">
        <v>751.27546753246759</v>
      </c>
      <c r="N550" s="25">
        <v>729.60618169848567</v>
      </c>
      <c r="O550" s="25">
        <v>637.0699035169622</v>
      </c>
      <c r="P550" s="25">
        <v>764.91050618672682</v>
      </c>
      <c r="Q550" s="25">
        <v>700.02477341389738</v>
      </c>
      <c r="R550" s="25">
        <v>715.43420941434965</v>
      </c>
      <c r="S550" s="25">
        <v>742.75108175753121</v>
      </c>
      <c r="T550" s="25">
        <v>751.18389899597707</v>
      </c>
      <c r="U550" s="25">
        <v>717.18194287508243</v>
      </c>
      <c r="V550" s="25">
        <v>637.08241133892056</v>
      </c>
      <c r="W550" s="25">
        <v>697.28604931616076</v>
      </c>
      <c r="X550" s="25">
        <v>697.21818946849874</v>
      </c>
      <c r="Y550" s="25">
        <v>698.03283475142234</v>
      </c>
      <c r="Z550" s="25">
        <v>698.40786713607133</v>
      </c>
      <c r="AA550" s="25">
        <v>698.77149079273613</v>
      </c>
      <c r="AB550" s="25">
        <v>698.86426204201109</v>
      </c>
      <c r="AC550" s="25">
        <v>698.80638502164095</v>
      </c>
      <c r="AD550" s="25">
        <v>698.84151366116828</v>
      </c>
      <c r="AE550" s="25">
        <v>698.84779465472946</v>
      </c>
      <c r="AF550" s="25">
        <v>698.93848744881689</v>
      </c>
      <c r="AG550" s="25">
        <v>699.05049496742788</v>
      </c>
      <c r="AH550" s="25">
        <v>-27.452009771340386</v>
      </c>
      <c r="AI550" s="25">
        <v>-26.071916381559959</v>
      </c>
      <c r="AJ550" s="45">
        <v>-3.7090450753394233E-3</v>
      </c>
      <c r="AK550" s="45">
        <v>-3.3233295976109467E-3</v>
      </c>
      <c r="AL550" s="103"/>
      <c r="AM550" s="103"/>
      <c r="AN550" s="103"/>
      <c r="AO550" s="103"/>
    </row>
    <row r="551" spans="1:41" s="102" customFormat="1" ht="14.25" customHeight="1" thickBot="1">
      <c r="A551" s="103"/>
      <c r="B551" s="2" t="s">
        <v>149</v>
      </c>
      <c r="C551" s="55"/>
      <c r="D551" s="25">
        <v>10576.648200000001</v>
      </c>
      <c r="E551" s="25">
        <v>9666.4664999999968</v>
      </c>
      <c r="F551" s="25">
        <v>11276.900999999998</v>
      </c>
      <c r="G551" s="25">
        <v>10978.612800000003</v>
      </c>
      <c r="H551" s="25">
        <v>9801.3906389157801</v>
      </c>
      <c r="I551" s="25">
        <v>10862.5828286249</v>
      </c>
      <c r="J551" s="25">
        <v>10031.032249379414</v>
      </c>
      <c r="K551" s="25">
        <v>10945.914228357431</v>
      </c>
      <c r="L551" s="25">
        <v>11863.731869365809</v>
      </c>
      <c r="M551" s="25">
        <v>11556.854532467534</v>
      </c>
      <c r="N551" s="25">
        <v>11382.653818301513</v>
      </c>
      <c r="O551" s="25">
        <v>8957.8000964830371</v>
      </c>
      <c r="P551" s="25">
        <v>12568.529493813276</v>
      </c>
      <c r="Q551" s="25">
        <v>10885.385226586104</v>
      </c>
      <c r="R551" s="25">
        <v>11241.81579058565</v>
      </c>
      <c r="S551" s="25">
        <v>11662.728918242468</v>
      </c>
      <c r="T551" s="25">
        <v>11808.198201004023</v>
      </c>
      <c r="U551" s="25">
        <v>11321.183457124915</v>
      </c>
      <c r="V551" s="25">
        <v>10082.741234661078</v>
      </c>
      <c r="W551" s="25">
        <v>11079.125801224158</v>
      </c>
      <c r="X551" s="25">
        <v>11111.672021625247</v>
      </c>
      <c r="Y551" s="25">
        <v>11143.08694898298</v>
      </c>
      <c r="Z551" s="25">
        <v>11174.692701326221</v>
      </c>
      <c r="AA551" s="25">
        <v>11206.061074484676</v>
      </c>
      <c r="AB551" s="25">
        <v>11237.451512137755</v>
      </c>
      <c r="AC551" s="25">
        <v>11268.743810147709</v>
      </c>
      <c r="AD551" s="25">
        <v>11299.694314584998</v>
      </c>
      <c r="AE551" s="25">
        <v>11330.424878755484</v>
      </c>
      <c r="AF551" s="25">
        <v>11360.822243212677</v>
      </c>
      <c r="AG551" s="25">
        <v>11390.949505032571</v>
      </c>
      <c r="AH551" s="25">
        <v>795.39961986376511</v>
      </c>
      <c r="AI551" s="25">
        <v>-17.626550285107442</v>
      </c>
      <c r="AJ551" s="45">
        <v>7.2530840157996046E-3</v>
      </c>
      <c r="AK551" s="45">
        <v>-1.4055567607906827E-4</v>
      </c>
      <c r="AL551" s="103"/>
      <c r="AM551" s="103"/>
      <c r="AN551" s="103"/>
      <c r="AO551" s="103"/>
    </row>
    <row r="552" spans="1:41" s="50" customFormat="1" ht="14.25" customHeight="1" thickBot="1">
      <c r="A552" s="96"/>
      <c r="B552" s="1" t="s">
        <v>150</v>
      </c>
      <c r="C552" s="24"/>
      <c r="D552" s="24">
        <v>7249.6482000000015</v>
      </c>
      <c r="E552" s="24">
        <v>6339.4664999999968</v>
      </c>
      <c r="F552" s="24">
        <v>7949.900999999998</v>
      </c>
      <c r="G552" s="24">
        <v>7651.6128000000026</v>
      </c>
      <c r="H552" s="24">
        <v>6828.3906389157801</v>
      </c>
      <c r="I552" s="24">
        <v>7581.5828286248998</v>
      </c>
      <c r="J552" s="24">
        <v>6758.0322493794138</v>
      </c>
      <c r="K552" s="24">
        <v>7383.9142283574311</v>
      </c>
      <c r="L552" s="24">
        <v>8432.731869365809</v>
      </c>
      <c r="M552" s="24">
        <v>7736.8545324675342</v>
      </c>
      <c r="N552" s="24">
        <v>7846.6538183015127</v>
      </c>
      <c r="O552" s="24">
        <v>6305.8000964830371</v>
      </c>
      <c r="P552" s="24">
        <v>7842.5294938132756</v>
      </c>
      <c r="Q552" s="24">
        <v>7528.3852265861042</v>
      </c>
      <c r="R552" s="24">
        <v>7827.8157905856497</v>
      </c>
      <c r="S552" s="24">
        <v>7341.7289182424684</v>
      </c>
      <c r="T552" s="24">
        <v>6970.1982010040228</v>
      </c>
      <c r="U552" s="24">
        <v>6800.1834571249146</v>
      </c>
      <c r="V552" s="24">
        <v>6609.7412346610781</v>
      </c>
      <c r="W552" s="24">
        <v>7201.4317707957034</v>
      </c>
      <c r="X552" s="24">
        <v>7222.5868140564107</v>
      </c>
      <c r="Y552" s="24">
        <v>7243.0065168389374</v>
      </c>
      <c r="Z552" s="24">
        <v>7263.5502558620447</v>
      </c>
      <c r="AA552" s="24">
        <v>7283.9396984150399</v>
      </c>
      <c r="AB552" s="24">
        <v>7304.3434828895406</v>
      </c>
      <c r="AC552" s="24">
        <v>7324.6834765960111</v>
      </c>
      <c r="AD552" s="24">
        <v>7344.8013044802492</v>
      </c>
      <c r="AE552" s="24">
        <v>7364.7761711910653</v>
      </c>
      <c r="AF552" s="24">
        <v>7384.5344580882402</v>
      </c>
      <c r="AG552" s="24">
        <v>7404.1171782711717</v>
      </c>
      <c r="AH552" s="24">
        <v>-227.25903984223532</v>
      </c>
      <c r="AI552" s="24">
        <v>366.74698614736917</v>
      </c>
      <c r="AJ552" s="44">
        <v>-3.1732259188302914E-3</v>
      </c>
      <c r="AK552" s="44">
        <v>4.6290148318033353E-3</v>
      </c>
      <c r="AL552" s="96"/>
      <c r="AM552" s="96"/>
      <c r="AN552" s="96"/>
      <c r="AO552" s="96"/>
    </row>
    <row r="553" spans="1:41" s="10" customFormat="1" ht="14.25" customHeight="1" thickBot="1">
      <c r="A553" s="59"/>
      <c r="B553" s="115" t="s">
        <v>152</v>
      </c>
      <c r="C553" s="151"/>
      <c r="D553" s="148">
        <v>641.02571799999998</v>
      </c>
      <c r="E553" s="148">
        <v>660.95092499999998</v>
      </c>
      <c r="F553" s="148">
        <v>538.74499100000003</v>
      </c>
      <c r="G553" s="148">
        <v>415.53071699999998</v>
      </c>
      <c r="H553" s="148">
        <v>443.92790600000001</v>
      </c>
      <c r="I553" s="148">
        <v>367.75237300000003</v>
      </c>
      <c r="J553" s="148">
        <v>424.69277199999999</v>
      </c>
      <c r="K553" s="148">
        <v>425.00467000000003</v>
      </c>
      <c r="L553" s="148">
        <v>277.93401599999999</v>
      </c>
      <c r="M553" s="148">
        <v>326.05909800000001</v>
      </c>
      <c r="N553" s="148">
        <v>307.70443</v>
      </c>
      <c r="O553" s="148">
        <v>412.44529199999994</v>
      </c>
      <c r="P553" s="148">
        <v>360.58946500000002</v>
      </c>
      <c r="Q553" s="148">
        <v>382.72304400000002</v>
      </c>
      <c r="R553" s="148">
        <v>326.95840100000004</v>
      </c>
      <c r="S553" s="148">
        <v>312.671694</v>
      </c>
      <c r="T553" s="148">
        <v>229.80117000000001</v>
      </c>
      <c r="U553" s="148">
        <v>249.343797</v>
      </c>
      <c r="V553" s="148">
        <v>280.60276599999997</v>
      </c>
      <c r="W553" s="148">
        <v>278.27524181818177</v>
      </c>
      <c r="X553" s="148">
        <v>275.94771763636356</v>
      </c>
      <c r="Y553" s="148">
        <v>273.62019345454536</v>
      </c>
      <c r="Z553" s="148">
        <v>271.29266927272715</v>
      </c>
      <c r="AA553" s="148">
        <v>268.96514509090895</v>
      </c>
      <c r="AB553" s="148">
        <v>266.63762090909074</v>
      </c>
      <c r="AC553" s="148">
        <v>264.31009672727254</v>
      </c>
      <c r="AD553" s="148">
        <v>261.98257254545433</v>
      </c>
      <c r="AE553" s="148">
        <v>259.65504836363613</v>
      </c>
      <c r="AF553" s="148">
        <v>257.32752418181792</v>
      </c>
      <c r="AG553" s="148">
        <v>255</v>
      </c>
      <c r="AH553" s="148">
        <v>-124.94385266666666</v>
      </c>
      <c r="AI553" s="148">
        <v>-25.872752333333324</v>
      </c>
      <c r="AJ553" s="150">
        <v>-3.6131073293287352E-2</v>
      </c>
      <c r="AK553" s="150">
        <v>-8.746811466015969E-3</v>
      </c>
      <c r="AL553" s="59"/>
      <c r="AM553" s="59"/>
      <c r="AN553" s="59"/>
      <c r="AO553" s="59"/>
    </row>
    <row r="554" spans="1:41" s="10" customFormat="1" ht="14.25" customHeight="1" thickBot="1">
      <c r="A554" s="59"/>
      <c r="B554" s="115" t="s">
        <v>151</v>
      </c>
      <c r="C554" s="151"/>
      <c r="D554" s="148">
        <v>1208.0197190000001</v>
      </c>
      <c r="E554" s="148">
        <v>972.01159200000006</v>
      </c>
      <c r="F554" s="148">
        <v>1434.8599369999999</v>
      </c>
      <c r="G554" s="148">
        <v>1457.472254</v>
      </c>
      <c r="H554" s="148">
        <v>1300.0608200000001</v>
      </c>
      <c r="I554" s="148">
        <v>1743.2019610000002</v>
      </c>
      <c r="J554" s="148">
        <v>1782.4111439999999</v>
      </c>
      <c r="K554" s="148">
        <v>1819.5939739999999</v>
      </c>
      <c r="L554" s="148">
        <v>2000.3683559999999</v>
      </c>
      <c r="M554" s="148">
        <v>1790.529458</v>
      </c>
      <c r="N554" s="148">
        <v>1689.802627</v>
      </c>
      <c r="O554" s="148">
        <v>915.61907899999994</v>
      </c>
      <c r="P554" s="148">
        <v>1398.0870759999998</v>
      </c>
      <c r="Q554" s="148">
        <v>1161.9182649999998</v>
      </c>
      <c r="R554" s="148">
        <v>1101.1717269999999</v>
      </c>
      <c r="S554" s="148">
        <v>1140.7205590000001</v>
      </c>
      <c r="T554" s="148">
        <v>1033.6773929999999</v>
      </c>
      <c r="U554" s="148">
        <v>945.16536100000008</v>
      </c>
      <c r="V554" s="148">
        <v>818.08712648665244</v>
      </c>
      <c r="W554" s="148">
        <v>950</v>
      </c>
      <c r="X554" s="148">
        <v>965</v>
      </c>
      <c r="Y554" s="148">
        <v>980</v>
      </c>
      <c r="Z554" s="148">
        <v>995</v>
      </c>
      <c r="AA554" s="148">
        <v>1010</v>
      </c>
      <c r="AB554" s="148">
        <v>1025</v>
      </c>
      <c r="AC554" s="148">
        <v>1040</v>
      </c>
      <c r="AD554" s="148">
        <v>1055</v>
      </c>
      <c r="AE554" s="148">
        <v>1070</v>
      </c>
      <c r="AF554" s="148">
        <v>1085</v>
      </c>
      <c r="AG554" s="148">
        <v>1100</v>
      </c>
      <c r="AH554" s="148">
        <v>-755.06419933333314</v>
      </c>
      <c r="AI554" s="148">
        <v>73.32850633333328</v>
      </c>
      <c r="AJ554" s="150">
        <v>-5.3634668316844714E-2</v>
      </c>
      <c r="AK554" s="150">
        <v>6.2913597939795451E-3</v>
      </c>
      <c r="AL554" s="59"/>
      <c r="AM554" s="59"/>
      <c r="AN554" s="59"/>
      <c r="AO554" s="59"/>
    </row>
    <row r="555" spans="1:41" s="10" customFormat="1" ht="14.25" customHeight="1" thickBot="1">
      <c r="A555" s="59"/>
      <c r="B555" s="1" t="s">
        <v>162</v>
      </c>
      <c r="C555" s="24"/>
      <c r="D555" s="24">
        <v>6682.6541990000014</v>
      </c>
      <c r="E555" s="24">
        <v>6028.4058329999971</v>
      </c>
      <c r="F555" s="24">
        <v>7053.7860539999983</v>
      </c>
      <c r="G555" s="24">
        <v>6609.671263000002</v>
      </c>
      <c r="H555" s="24">
        <v>6043.8521001253157</v>
      </c>
      <c r="I555" s="24">
        <v>6132.1921137322242</v>
      </c>
      <c r="J555" s="24">
        <v>5517.6317250089696</v>
      </c>
      <c r="K555" s="24">
        <v>5749.8477109955684</v>
      </c>
      <c r="L555" s="24">
        <v>6745.8783058436211</v>
      </c>
      <c r="M555" s="24">
        <v>6236.0746617220302</v>
      </c>
      <c r="N555" s="24">
        <v>6402.0947213015124</v>
      </c>
      <c r="O555" s="24">
        <v>6114.9420094830375</v>
      </c>
      <c r="P555" s="24">
        <v>6409.1675828132757</v>
      </c>
      <c r="Q555" s="24">
        <v>6964.0027172085165</v>
      </c>
      <c r="R555" s="24">
        <v>6937.5220847148157</v>
      </c>
      <c r="S555" s="24">
        <v>6441.6613214908893</v>
      </c>
      <c r="T555" s="24">
        <v>6373.724554004023</v>
      </c>
      <c r="U555" s="24">
        <v>5991.1213171249146</v>
      </c>
      <c r="V555" s="24">
        <v>6156.8568741744257</v>
      </c>
      <c r="W555" s="24">
        <v>6529.7070126138851</v>
      </c>
      <c r="X555" s="24">
        <v>6533.5345316927742</v>
      </c>
      <c r="Y555" s="24">
        <v>6536.6267102934826</v>
      </c>
      <c r="Z555" s="24">
        <v>6539.8429251347716</v>
      </c>
      <c r="AA555" s="24">
        <v>6542.9048435059485</v>
      </c>
      <c r="AB555" s="24">
        <v>6545.981103798631</v>
      </c>
      <c r="AC555" s="24">
        <v>6548.9935733232833</v>
      </c>
      <c r="AD555" s="24">
        <v>6551.783877025704</v>
      </c>
      <c r="AE555" s="24">
        <v>6554.4312195547018</v>
      </c>
      <c r="AF555" s="24">
        <v>6556.8619822700584</v>
      </c>
      <c r="AG555" s="24">
        <v>6559.1171782711717</v>
      </c>
      <c r="AH555" s="24">
        <v>348.78360827207598</v>
      </c>
      <c r="AI555" s="24">
        <v>235.0362617147257</v>
      </c>
      <c r="AJ555" s="44">
        <v>5.689208338582219E-3</v>
      </c>
      <c r="AK555" s="44">
        <v>3.3228998134107179E-3</v>
      </c>
      <c r="AL555" s="59"/>
      <c r="AM555" s="59"/>
      <c r="AN555" s="59"/>
      <c r="AO555" s="59"/>
    </row>
    <row r="556" spans="1:41" ht="13" thickBot="1">
      <c r="A556" s="78"/>
      <c r="B556" s="52" t="s">
        <v>153</v>
      </c>
      <c r="C556" s="27"/>
      <c r="D556" s="26">
        <v>15.340165394960147</v>
      </c>
      <c r="E556" s="26">
        <v>13.790424395988385</v>
      </c>
      <c r="F556" s="26">
        <v>16.082626381209245</v>
      </c>
      <c r="G556" s="26">
        <v>15.023287169165542</v>
      </c>
      <c r="H556" s="26">
        <v>13.714278213478938</v>
      </c>
      <c r="I556" s="26">
        <v>13.896108977369346</v>
      </c>
      <c r="J556" s="26">
        <v>12.485182134057288</v>
      </c>
      <c r="K556" s="26">
        <v>12.997814706554623</v>
      </c>
      <c r="L556" s="26">
        <v>15.229615670675905</v>
      </c>
      <c r="M556" s="26">
        <v>14.049086193405637</v>
      </c>
      <c r="N556" s="26">
        <v>14.390951919065316</v>
      </c>
      <c r="O556" s="26">
        <v>13.723764658663816</v>
      </c>
      <c r="P556" s="26">
        <v>14.35787850186092</v>
      </c>
      <c r="Q556" s="26">
        <v>15.567064452714998</v>
      </c>
      <c r="R556" s="26">
        <v>15.495098560718906</v>
      </c>
      <c r="S556" s="26">
        <v>14.396487647794162</v>
      </c>
      <c r="T556" s="26">
        <v>14.20951783667846</v>
      </c>
      <c r="U556" s="26">
        <v>13.281370869721206</v>
      </c>
      <c r="V556" s="26">
        <v>13.620527344512217</v>
      </c>
      <c r="W556" s="26">
        <v>14.423872591326669</v>
      </c>
      <c r="X556" s="26">
        <v>14.444090344534157</v>
      </c>
      <c r="Y556" s="26">
        <v>14.464519207695174</v>
      </c>
      <c r="Z556" s="26">
        <v>14.486964576890857</v>
      </c>
      <c r="AA556" s="26">
        <v>14.510765994180474</v>
      </c>
      <c r="AB556" s="26">
        <v>14.536366409515791</v>
      </c>
      <c r="AC556" s="26">
        <v>14.563366805892811</v>
      </c>
      <c r="AD556" s="26">
        <v>14.591414826494852</v>
      </c>
      <c r="AE556" s="26">
        <v>14.62081904700679</v>
      </c>
      <c r="AF556" s="26">
        <v>14.65145299231585</v>
      </c>
      <c r="AG556" s="26">
        <v>14.683473165011588</v>
      </c>
      <c r="AH556" s="26">
        <v>0.53944364386064336</v>
      </c>
      <c r="AI556" s="26">
        <v>0.60796222201664207</v>
      </c>
      <c r="AJ556" s="47">
        <v>3.9155156910812838E-3</v>
      </c>
      <c r="AK556" s="47">
        <v>3.8515903834828169E-3</v>
      </c>
    </row>
    <row r="557" spans="1:41" ht="13" thickBot="1">
      <c r="A557" s="78"/>
      <c r="B557" s="2" t="s">
        <v>163</v>
      </c>
      <c r="C557" s="24"/>
      <c r="D557" s="25">
        <v>180.99799999999999</v>
      </c>
      <c r="E557" s="25">
        <v>215.292</v>
      </c>
      <c r="F557" s="25">
        <v>292.12299999999999</v>
      </c>
      <c r="G557" s="25">
        <v>272.63124831686093</v>
      </c>
      <c r="H557" s="25">
        <v>201.03687310732471</v>
      </c>
      <c r="I557" s="25">
        <v>274.97800000000001</v>
      </c>
      <c r="J557" s="25">
        <v>157.66015237044465</v>
      </c>
      <c r="K557" s="25">
        <v>397.13736573230796</v>
      </c>
      <c r="L557" s="25">
        <v>361.55658925449632</v>
      </c>
      <c r="M557" s="25">
        <v>397.86610000000002</v>
      </c>
      <c r="N557" s="25">
        <v>460.327</v>
      </c>
      <c r="O557" s="25">
        <v>148.01129999999998</v>
      </c>
      <c r="P557" s="25">
        <v>543.87559999999996</v>
      </c>
      <c r="Q557" s="25">
        <v>329.06288837758808</v>
      </c>
      <c r="R557" s="25">
        <v>445.14326824842186</v>
      </c>
      <c r="S557" s="25">
        <v>517.16200000000003</v>
      </c>
      <c r="T557" s="25">
        <v>309.75942400000002</v>
      </c>
      <c r="U557" s="25">
        <v>423</v>
      </c>
      <c r="V557" s="25">
        <v>338.4</v>
      </c>
      <c r="W557" s="25" t="s">
        <v>316</v>
      </c>
      <c r="X557" s="25" t="s">
        <v>316</v>
      </c>
      <c r="Y557" s="25" t="s">
        <v>316</v>
      </c>
      <c r="Z557" s="25" t="s">
        <v>316</v>
      </c>
      <c r="AA557" s="25" t="s">
        <v>316</v>
      </c>
      <c r="AB557" s="25" t="s">
        <v>316</v>
      </c>
      <c r="AC557" s="25" t="s">
        <v>316</v>
      </c>
      <c r="AD557" s="25" t="s">
        <v>316</v>
      </c>
      <c r="AE557" s="25" t="s">
        <v>316</v>
      </c>
      <c r="AF557" s="25" t="s">
        <v>316</v>
      </c>
      <c r="AG557" s="25" t="s">
        <v>316</v>
      </c>
      <c r="AH557" s="25">
        <v>122.99060196220034</v>
      </c>
      <c r="AI557" s="25"/>
      <c r="AJ557" s="45">
        <v>3.7175150226588238E-2</v>
      </c>
      <c r="AK557" s="25"/>
    </row>
    <row r="558" spans="1:41" s="10" customFormat="1" ht="14.25" customHeight="1" thickBot="1">
      <c r="A558" s="59"/>
      <c r="B558" s="1" t="s">
        <v>154</v>
      </c>
      <c r="C558" s="24"/>
      <c r="D558" s="24">
        <v>3327</v>
      </c>
      <c r="E558" s="24">
        <v>3327</v>
      </c>
      <c r="F558" s="24">
        <v>3327</v>
      </c>
      <c r="G558" s="24">
        <v>3327</v>
      </c>
      <c r="H558" s="24">
        <v>2973</v>
      </c>
      <c r="I558" s="24">
        <v>3281</v>
      </c>
      <c r="J558" s="24">
        <v>3273</v>
      </c>
      <c r="K558" s="24">
        <v>3562</v>
      </c>
      <c r="L558" s="24">
        <v>3431</v>
      </c>
      <c r="M558" s="24">
        <v>3820</v>
      </c>
      <c r="N558" s="24">
        <v>3536</v>
      </c>
      <c r="O558" s="24">
        <v>2652</v>
      </c>
      <c r="P558" s="24">
        <v>4726</v>
      </c>
      <c r="Q558" s="24">
        <v>3357</v>
      </c>
      <c r="R558" s="24">
        <v>3414</v>
      </c>
      <c r="S558" s="24">
        <v>4321</v>
      </c>
      <c r="T558" s="24">
        <v>4838</v>
      </c>
      <c r="U558" s="24">
        <v>4521</v>
      </c>
      <c r="V558" s="24">
        <v>3473</v>
      </c>
      <c r="W558" s="24">
        <v>3877.6940304284549</v>
      </c>
      <c r="X558" s="24">
        <v>3889.0852075688363</v>
      </c>
      <c r="Y558" s="24">
        <v>3900.0804321440428</v>
      </c>
      <c r="Z558" s="24">
        <v>3911.1424454641769</v>
      </c>
      <c r="AA558" s="24">
        <v>3922.1213760696364</v>
      </c>
      <c r="AB558" s="24">
        <v>3933.1080292482143</v>
      </c>
      <c r="AC558" s="24">
        <v>3944.060333551698</v>
      </c>
      <c r="AD558" s="24">
        <v>3954.893010104749</v>
      </c>
      <c r="AE558" s="24">
        <v>3965.6487075644191</v>
      </c>
      <c r="AF558" s="24">
        <v>3976.2877851244366</v>
      </c>
      <c r="AG558" s="24">
        <v>3986.8323267613996</v>
      </c>
      <c r="AH558" s="24">
        <v>776.66666666666652</v>
      </c>
      <c r="AI558" s="24">
        <v>-118.1676732386004</v>
      </c>
      <c r="AJ558" s="44">
        <v>2.1194894099852979E-2</v>
      </c>
      <c r="AK558" s="44">
        <v>-2.6518168306446377E-3</v>
      </c>
      <c r="AL558" s="59"/>
      <c r="AM558" s="59"/>
      <c r="AN558" s="59"/>
      <c r="AO558" s="59"/>
    </row>
    <row r="559" spans="1:41" s="10" customFormat="1" ht="14.25" customHeight="1" thickBot="1">
      <c r="A559" s="59"/>
      <c r="B559" s="115" t="s">
        <v>156</v>
      </c>
      <c r="C559" s="151"/>
      <c r="D559" s="148">
        <v>1970.7351400000002</v>
      </c>
      <c r="E559" s="148">
        <v>2279.3480599999998</v>
      </c>
      <c r="F559" s="148">
        <v>1533.7163200000002</v>
      </c>
      <c r="G559" s="148">
        <v>1161.7760000000001</v>
      </c>
      <c r="H559" s="148">
        <v>1602.5097082999998</v>
      </c>
      <c r="I559" s="148">
        <v>1239.4505947999999</v>
      </c>
      <c r="J559" s="148">
        <v>1170.7449125999999</v>
      </c>
      <c r="K559" s="148">
        <v>1292.2874669999999</v>
      </c>
      <c r="L559" s="148">
        <v>1063.9599923999999</v>
      </c>
      <c r="M559" s="148">
        <v>1103.5035691</v>
      </c>
      <c r="N559" s="148">
        <v>1022.4723929999999</v>
      </c>
      <c r="O559" s="148">
        <v>1673.4411943</v>
      </c>
      <c r="P559" s="148">
        <v>1158.0826285999999</v>
      </c>
      <c r="Q559" s="148">
        <v>1225.4036653000001</v>
      </c>
      <c r="R559" s="148">
        <v>1109.9620224999999</v>
      </c>
      <c r="S559" s="148">
        <v>1047.4724317</v>
      </c>
      <c r="T559" s="148">
        <v>946.1364544999999</v>
      </c>
      <c r="U559" s="148">
        <v>1223.5315948</v>
      </c>
      <c r="V559" s="148">
        <v>1342.3342469120005</v>
      </c>
      <c r="W559" s="148">
        <v>1318.7702867667397</v>
      </c>
      <c r="X559" s="148">
        <v>1295.2063266214789</v>
      </c>
      <c r="Y559" s="148">
        <v>1271.6423664762181</v>
      </c>
      <c r="Z559" s="148">
        <v>1248.0784063309573</v>
      </c>
      <c r="AA559" s="148">
        <v>1224.5144461856964</v>
      </c>
      <c r="AB559" s="148">
        <v>1200.9504860404356</v>
      </c>
      <c r="AC559" s="148">
        <v>1177.3865258951748</v>
      </c>
      <c r="AD559" s="148">
        <v>1153.822565749914</v>
      </c>
      <c r="AE559" s="148">
        <v>1130.2586056046532</v>
      </c>
      <c r="AF559" s="148">
        <v>1106.6946454593924</v>
      </c>
      <c r="AG559" s="148">
        <v>1083.1306853141314</v>
      </c>
      <c r="AH559" s="148">
        <v>-107.17230846666689</v>
      </c>
      <c r="AI559" s="148">
        <v>-43.85799768586844</v>
      </c>
      <c r="AJ559" s="150">
        <v>-9.043081822256327E-3</v>
      </c>
      <c r="AK559" s="150">
        <v>-3.6020028799879089E-3</v>
      </c>
      <c r="AL559" s="59"/>
      <c r="AM559" s="59"/>
      <c r="AN559" s="59"/>
      <c r="AO559" s="59"/>
    </row>
    <row r="560" spans="1:41" s="10" customFormat="1" ht="14.25" customHeight="1" thickBot="1">
      <c r="A560" s="59"/>
      <c r="B560" s="115" t="s">
        <v>155</v>
      </c>
      <c r="C560" s="151"/>
      <c r="D560" s="148">
        <v>914.92249000000004</v>
      </c>
      <c r="E560" s="148">
        <v>897.50035000000014</v>
      </c>
      <c r="F560" s="148">
        <v>906.60109000000011</v>
      </c>
      <c r="G560" s="148">
        <v>887.64324999999985</v>
      </c>
      <c r="H560" s="148">
        <v>881.82129980000002</v>
      </c>
      <c r="I560" s="148">
        <v>947.59054060000005</v>
      </c>
      <c r="J560" s="148">
        <v>1058.1870534000002</v>
      </c>
      <c r="K560" s="148">
        <v>969.03055970000014</v>
      </c>
      <c r="L560" s="148">
        <v>1694.5155042000001</v>
      </c>
      <c r="M560" s="148">
        <v>1076.9001017000003</v>
      </c>
      <c r="N560" s="148">
        <v>1202.9619195999999</v>
      </c>
      <c r="O560" s="148">
        <v>995.13082310000016</v>
      </c>
      <c r="P560" s="148">
        <v>1925.9953204999999</v>
      </c>
      <c r="Q560" s="148">
        <v>1342.8004860999999</v>
      </c>
      <c r="R560" s="148">
        <v>1014.9363847</v>
      </c>
      <c r="S560" s="148">
        <v>1447.8028789999998</v>
      </c>
      <c r="T560" s="148">
        <v>1466.0855873000003</v>
      </c>
      <c r="U560" s="148">
        <v>1203.7609112</v>
      </c>
      <c r="V560" s="148">
        <v>1043.2160923146673</v>
      </c>
      <c r="W560" s="148">
        <v>1058.9390020572419</v>
      </c>
      <c r="X560" s="148">
        <v>1074.6619117998164</v>
      </c>
      <c r="Y560" s="148">
        <v>1090.3848215423909</v>
      </c>
      <c r="Z560" s="148">
        <v>1106.1077312849654</v>
      </c>
      <c r="AA560" s="148">
        <v>1121.83064102754</v>
      </c>
      <c r="AB560" s="148">
        <v>1137.5535507701145</v>
      </c>
      <c r="AC560" s="148">
        <v>1153.276460512689</v>
      </c>
      <c r="AD560" s="148">
        <v>1168.9993702552636</v>
      </c>
      <c r="AE560" s="148">
        <v>1184.7222799978381</v>
      </c>
      <c r="AF560" s="148">
        <v>1200.4451897404126</v>
      </c>
      <c r="AG560" s="148">
        <v>1216.1680994829871</v>
      </c>
      <c r="AH560" s="148">
        <v>239.9905762715556</v>
      </c>
      <c r="AI560" s="148">
        <v>-15.425194688568581</v>
      </c>
      <c r="AJ560" s="150">
        <v>2.191073345874095E-2</v>
      </c>
      <c r="AK560" s="150">
        <v>-1.1451327932703315E-3</v>
      </c>
      <c r="AL560" s="59"/>
      <c r="AM560" s="59"/>
      <c r="AN560" s="59"/>
      <c r="AO560" s="59"/>
    </row>
    <row r="561" spans="1:41" s="10" customFormat="1" ht="14.25" customHeight="1" thickBot="1">
      <c r="A561" s="59"/>
      <c r="B561" s="53" t="s">
        <v>161</v>
      </c>
      <c r="C561" s="24"/>
      <c r="D561" s="24">
        <v>4382.8126499999998</v>
      </c>
      <c r="E561" s="24">
        <v>4708.84771</v>
      </c>
      <c r="F561" s="24">
        <v>3954.1152300000003</v>
      </c>
      <c r="G561" s="24">
        <v>3601.1327499999998</v>
      </c>
      <c r="H561" s="24">
        <v>3693.6884085000002</v>
      </c>
      <c r="I561" s="24">
        <v>3572.8600541999995</v>
      </c>
      <c r="J561" s="24">
        <v>3385.5578592000002</v>
      </c>
      <c r="K561" s="24">
        <v>3885.2569072999995</v>
      </c>
      <c r="L561" s="24">
        <v>2800.4444881999998</v>
      </c>
      <c r="M561" s="24">
        <v>3846.6034674000002</v>
      </c>
      <c r="N561" s="24">
        <v>3355.5104734000001</v>
      </c>
      <c r="O561" s="24">
        <v>3330.3103711999997</v>
      </c>
      <c r="P561" s="24">
        <v>3958.0873081</v>
      </c>
      <c r="Q561" s="24">
        <v>3239.6031792000003</v>
      </c>
      <c r="R561" s="24">
        <v>3509.0256377999999</v>
      </c>
      <c r="S561" s="24">
        <v>3920.6695527000002</v>
      </c>
      <c r="T561" s="24">
        <v>4318.0508671999996</v>
      </c>
      <c r="U561" s="24">
        <v>4540.7706835999998</v>
      </c>
      <c r="V561" s="24">
        <v>3772.1181545973332</v>
      </c>
      <c r="W561" s="24">
        <v>4137.5253151379529</v>
      </c>
      <c r="X561" s="24">
        <v>4109.6296223904992</v>
      </c>
      <c r="Y561" s="24">
        <v>4081.3379770778702</v>
      </c>
      <c r="Z561" s="24">
        <v>4053.1131205101692</v>
      </c>
      <c r="AA561" s="24">
        <v>4024.8051812277927</v>
      </c>
      <c r="AB561" s="24">
        <v>3996.5049645185354</v>
      </c>
      <c r="AC561" s="24">
        <v>3968.170398934184</v>
      </c>
      <c r="AD561" s="24">
        <v>3939.7162055993995</v>
      </c>
      <c r="AE561" s="24">
        <v>3911.185033171234</v>
      </c>
      <c r="AF561" s="24">
        <v>3882.5372408434168</v>
      </c>
      <c r="AG561" s="24">
        <v>3853.7949125925438</v>
      </c>
      <c r="AH561" s="24">
        <v>452.91075086577848</v>
      </c>
      <c r="AI561" s="24">
        <v>-149.81794557323428</v>
      </c>
      <c r="AJ561" s="44">
        <v>1.2077532160237325E-2</v>
      </c>
      <c r="AK561" s="44">
        <v>-3.4611611973006662E-3</v>
      </c>
      <c r="AL561" s="59"/>
      <c r="AM561" s="59"/>
      <c r="AN561" s="59"/>
      <c r="AO561" s="59"/>
    </row>
    <row r="562" spans="1:41" ht="13" thickBot="1">
      <c r="A562" s="78"/>
      <c r="B562" s="52" t="s">
        <v>153</v>
      </c>
      <c r="C562" s="27"/>
      <c r="D562" s="26">
        <v>10.060833456889688</v>
      </c>
      <c r="E562" s="26">
        <v>10.771837553057132</v>
      </c>
      <c r="F562" s="26">
        <v>9.0153794608326354</v>
      </c>
      <c r="G562" s="26">
        <v>8.1851047177468086</v>
      </c>
      <c r="H562" s="26">
        <v>8.3814543487953515</v>
      </c>
      <c r="I562" s="26">
        <v>8.096428121172357</v>
      </c>
      <c r="J562" s="26">
        <v>7.6607698019991295</v>
      </c>
      <c r="K562" s="26">
        <v>8.7828151121071993</v>
      </c>
      <c r="L562" s="26">
        <v>6.3223336278395887</v>
      </c>
      <c r="M562" s="26">
        <v>8.6659103036512768</v>
      </c>
      <c r="N562" s="26">
        <v>7.5426859471399075</v>
      </c>
      <c r="O562" s="26">
        <v>7.4742157331627777</v>
      </c>
      <c r="P562" s="26">
        <v>8.8669450338373572</v>
      </c>
      <c r="Q562" s="26">
        <v>7.24168463737215</v>
      </c>
      <c r="R562" s="26">
        <v>7.8374810841464368</v>
      </c>
      <c r="S562" s="26">
        <v>8.7623158017044851</v>
      </c>
      <c r="T562" s="26">
        <v>9.6266194588873599</v>
      </c>
      <c r="U562" s="26">
        <v>10.066172305819737</v>
      </c>
      <c r="V562" s="26">
        <v>8.3448810848495256</v>
      </c>
      <c r="W562" s="26">
        <v>9.1396348831045948</v>
      </c>
      <c r="X562" s="26">
        <v>9.0854133027751232</v>
      </c>
      <c r="Y562" s="26">
        <v>9.0313542717032522</v>
      </c>
      <c r="Z562" s="26">
        <v>8.9783970158201249</v>
      </c>
      <c r="AA562" s="26">
        <v>8.926158572354689</v>
      </c>
      <c r="AB562" s="26">
        <v>8.8748591846649276</v>
      </c>
      <c r="AC562" s="26">
        <v>8.8242445836817449</v>
      </c>
      <c r="AD562" s="26">
        <v>8.7741040506760282</v>
      </c>
      <c r="AE562" s="26">
        <v>8.7245905424640213</v>
      </c>
      <c r="AF562" s="26">
        <v>8.6756152606156949</v>
      </c>
      <c r="AG562" s="26">
        <v>8.6272424542087265</v>
      </c>
      <c r="AH562" s="26">
        <v>0.8650546911581749</v>
      </c>
      <c r="AI562" s="26">
        <v>-0.28402966093839588</v>
      </c>
      <c r="AJ562" s="47">
        <v>1.0263806131649789E-2</v>
      </c>
      <c r="AK562" s="47">
        <v>-2.9404031890599702E-3</v>
      </c>
    </row>
    <row r="563" spans="1:41" ht="13" thickBot="1">
      <c r="A563" s="78"/>
      <c r="B563" s="58" t="s">
        <v>277</v>
      </c>
      <c r="C563" s="226"/>
      <c r="D563" s="227"/>
      <c r="E563" s="227"/>
      <c r="F563" s="227"/>
      <c r="G563" s="227"/>
      <c r="H563" s="227"/>
      <c r="I563" s="227"/>
      <c r="J563" s="227"/>
      <c r="K563" s="227"/>
      <c r="L563" s="227"/>
      <c r="M563" s="227"/>
      <c r="N563" s="227"/>
      <c r="O563" s="227"/>
      <c r="P563" s="227"/>
      <c r="Q563" s="227"/>
      <c r="R563" s="227"/>
      <c r="S563" s="227"/>
      <c r="T563" s="227"/>
      <c r="U563" s="227"/>
      <c r="V563" s="227"/>
      <c r="W563" s="227"/>
      <c r="X563" s="227"/>
      <c r="Y563" s="227"/>
      <c r="Z563" s="227"/>
      <c r="AA563" s="227"/>
      <c r="AB563" s="227"/>
      <c r="AC563" s="227"/>
      <c r="AD563" s="227"/>
      <c r="AE563" s="227"/>
      <c r="AF563" s="227"/>
      <c r="AG563" s="227"/>
      <c r="AH563" s="26"/>
      <c r="AI563" s="26"/>
      <c r="AJ563" s="47"/>
      <c r="AK563" s="47"/>
    </row>
    <row r="564" spans="1:41" s="59" customFormat="1" ht="14.25" customHeight="1" thickBot="1">
      <c r="B564" s="193" t="s">
        <v>311</v>
      </c>
      <c r="D564" s="60"/>
      <c r="E564" s="60"/>
      <c r="F564" s="60"/>
      <c r="G564" s="60"/>
      <c r="H564" s="60"/>
      <c r="I564" s="60"/>
      <c r="J564" s="60"/>
      <c r="K564" s="60"/>
      <c r="L564" s="60"/>
      <c r="M564" s="60"/>
      <c r="N564" s="60"/>
      <c r="O564" s="60"/>
      <c r="P564" s="60"/>
      <c r="Q564" s="60"/>
      <c r="R564" s="60"/>
      <c r="S564" s="60"/>
      <c r="T564" s="60"/>
      <c r="U564" s="60"/>
      <c r="V564" s="60"/>
      <c r="W564" s="60"/>
      <c r="X564" s="60"/>
      <c r="Y564" s="60"/>
      <c r="Z564" s="60"/>
      <c r="AA564" s="60"/>
      <c r="AB564" s="60"/>
      <c r="AC564" s="60"/>
      <c r="AD564" s="60"/>
      <c r="AE564" s="60"/>
      <c r="AF564" s="60"/>
      <c r="AG564" s="60"/>
      <c r="AH564" s="108"/>
      <c r="AI564" s="108"/>
      <c r="AJ564" s="191"/>
      <c r="AK564" s="153"/>
    </row>
    <row r="565" spans="1:41" s="48" customFormat="1" ht="13" thickBot="1">
      <c r="B565" s="188" t="s">
        <v>262</v>
      </c>
      <c r="C565" s="193"/>
      <c r="D565" s="193"/>
      <c r="E565" s="193"/>
      <c r="F565" s="193"/>
      <c r="G565" s="193"/>
      <c r="H565" s="193"/>
      <c r="I565" s="59"/>
      <c r="J565" s="59"/>
      <c r="K565" s="59"/>
      <c r="L565" s="59"/>
      <c r="M565" s="59"/>
      <c r="N565" s="59"/>
      <c r="O565" s="59"/>
      <c r="P565" s="59"/>
      <c r="Q565" s="59"/>
      <c r="R565" s="59"/>
      <c r="S565" s="59"/>
      <c r="T565" s="59"/>
      <c r="U565" s="64"/>
      <c r="V565" s="64"/>
      <c r="W565" s="64"/>
      <c r="X565" s="64"/>
      <c r="Y565" s="64"/>
      <c r="Z565" s="64"/>
      <c r="AA565" s="64"/>
      <c r="AB565" s="64"/>
      <c r="AC565" s="64"/>
      <c r="AD565" s="64"/>
      <c r="AE565" s="64"/>
      <c r="AF565" s="64"/>
      <c r="AG565" s="64"/>
      <c r="AH565" s="192"/>
      <c r="AI565" s="192"/>
      <c r="AJ565" s="191"/>
      <c r="AK565" s="153"/>
    </row>
    <row r="566" spans="1:41" s="48" customFormat="1" ht="13" thickBot="1">
      <c r="B566" s="188"/>
      <c r="C566" s="193"/>
      <c r="D566" s="193"/>
      <c r="E566" s="193"/>
      <c r="F566" s="193"/>
      <c r="G566" s="193"/>
      <c r="H566" s="193"/>
      <c r="I566" s="59"/>
      <c r="J566" s="59"/>
      <c r="K566" s="59"/>
      <c r="L566" s="59"/>
      <c r="M566" s="59"/>
      <c r="N566" s="59"/>
      <c r="O566" s="59"/>
      <c r="P566" s="59"/>
      <c r="Q566" s="59"/>
      <c r="R566" s="59"/>
      <c r="S566" s="59"/>
      <c r="T566" s="59"/>
      <c r="U566" s="64"/>
      <c r="V566" s="64"/>
      <c r="W566" s="64"/>
      <c r="X566" s="64"/>
      <c r="Y566" s="64"/>
      <c r="Z566" s="64"/>
      <c r="AA566" s="64"/>
      <c r="AB566" s="64"/>
      <c r="AC566" s="64"/>
      <c r="AD566" s="64"/>
      <c r="AE566" s="64"/>
      <c r="AF566" s="64"/>
      <c r="AG566" s="64"/>
      <c r="AH566" s="228"/>
      <c r="AI566" s="229"/>
      <c r="AJ566" s="230"/>
      <c r="AK566" s="217"/>
    </row>
    <row r="567" spans="1:41" s="59" customFormat="1" ht="14.25" customHeight="1" thickBot="1">
      <c r="D567" s="60"/>
      <c r="E567" s="60"/>
      <c r="F567" s="60"/>
      <c r="G567" s="60"/>
      <c r="H567" s="60"/>
      <c r="I567" s="60"/>
      <c r="J567" s="60"/>
      <c r="K567" s="60"/>
      <c r="L567" s="60"/>
      <c r="M567" s="60"/>
      <c r="N567" s="60"/>
      <c r="O567" s="60"/>
      <c r="P567" s="60"/>
      <c r="Q567" s="60"/>
      <c r="R567" s="60"/>
      <c r="S567" s="60"/>
      <c r="T567" s="60"/>
      <c r="U567" s="60"/>
      <c r="V567" s="60"/>
      <c r="W567" s="60"/>
      <c r="X567" s="60"/>
      <c r="Y567" s="60"/>
      <c r="Z567" s="60"/>
      <c r="AA567" s="60"/>
      <c r="AB567" s="60"/>
      <c r="AC567" s="60"/>
      <c r="AD567" s="60"/>
      <c r="AE567" s="60"/>
      <c r="AF567" s="60"/>
      <c r="AG567" s="60"/>
      <c r="AH567" s="195"/>
      <c r="AI567" s="196"/>
      <c r="AJ567" s="197"/>
      <c r="AK567" s="198"/>
    </row>
    <row r="568" spans="1:41" s="10" customFormat="1" ht="14.25" customHeight="1" thickBot="1">
      <c r="A568" s="179"/>
      <c r="B568" s="69" t="s">
        <v>279</v>
      </c>
      <c r="C568" s="13"/>
      <c r="D568" s="13"/>
      <c r="E568" s="13"/>
      <c r="F568" s="13"/>
      <c r="G568" s="13"/>
      <c r="H568" s="13"/>
      <c r="I568" s="13"/>
      <c r="J568" s="13"/>
      <c r="K568" s="13"/>
      <c r="L568" s="13"/>
      <c r="M568" s="13"/>
      <c r="N568" s="13"/>
      <c r="O568" s="13"/>
      <c r="P568" s="13"/>
      <c r="Q568" s="13"/>
      <c r="R568" s="13"/>
      <c r="S568" s="13"/>
      <c r="T568" s="13"/>
      <c r="U568" s="13"/>
      <c r="V568" s="12"/>
      <c r="W568" s="12"/>
      <c r="X568" s="12"/>
      <c r="Y568" s="12"/>
      <c r="Z568" s="12"/>
      <c r="AA568" s="12"/>
      <c r="AB568" s="12"/>
      <c r="AC568" s="12"/>
      <c r="AD568" s="12"/>
      <c r="AE568" s="12"/>
      <c r="AF568" s="12"/>
      <c r="AG568" s="12"/>
      <c r="AH568" s="237" t="s">
        <v>105</v>
      </c>
      <c r="AI568" s="238"/>
      <c r="AJ568" s="235" t="s">
        <v>269</v>
      </c>
      <c r="AK568" s="236"/>
      <c r="AL568" s="59"/>
      <c r="AM568" s="59"/>
      <c r="AN568" s="59"/>
      <c r="AO568" s="59"/>
    </row>
    <row r="569" spans="1:41" s="10" customFormat="1" ht="14.25" customHeight="1" thickBot="1">
      <c r="A569" s="59"/>
      <c r="C569" s="231">
        <v>2005</v>
      </c>
      <c r="D569" s="231">
        <v>2006</v>
      </c>
      <c r="E569" s="231">
        <v>2007</v>
      </c>
      <c r="F569" s="231">
        <v>2008</v>
      </c>
      <c r="G569" s="231">
        <v>2009</v>
      </c>
      <c r="H569" s="231">
        <v>2010</v>
      </c>
      <c r="I569" s="231">
        <v>2011</v>
      </c>
      <c r="J569" s="231">
        <v>2012</v>
      </c>
      <c r="K569" s="231">
        <v>2013</v>
      </c>
      <c r="L569" s="231">
        <v>2014</v>
      </c>
      <c r="M569" s="231">
        <v>2015</v>
      </c>
      <c r="N569" s="231">
        <v>2016</v>
      </c>
      <c r="O569" s="231">
        <v>2017</v>
      </c>
      <c r="P569" s="231">
        <v>2018</v>
      </c>
      <c r="Q569" s="231">
        <v>2019</v>
      </c>
      <c r="R569" s="231">
        <v>2020</v>
      </c>
      <c r="S569" s="231">
        <v>2021</v>
      </c>
      <c r="T569" s="231">
        <v>2022</v>
      </c>
      <c r="U569" s="231">
        <v>2023</v>
      </c>
      <c r="V569" s="231">
        <v>2024</v>
      </c>
      <c r="W569" s="231">
        <v>2025</v>
      </c>
      <c r="X569" s="231">
        <v>2026</v>
      </c>
      <c r="Y569" s="231">
        <v>2027</v>
      </c>
      <c r="Z569" s="231">
        <v>2028</v>
      </c>
      <c r="AA569" s="231">
        <v>2029</v>
      </c>
      <c r="AB569" s="231">
        <v>2030</v>
      </c>
      <c r="AC569" s="231">
        <v>2031</v>
      </c>
      <c r="AD569" s="231">
        <v>2032</v>
      </c>
      <c r="AE569" s="231">
        <v>2033</v>
      </c>
      <c r="AF569" s="231">
        <v>2034</v>
      </c>
      <c r="AG569" s="231">
        <v>2035</v>
      </c>
      <c r="AH569" s="231" t="s">
        <v>266</v>
      </c>
      <c r="AI569" s="231" t="s">
        <v>267</v>
      </c>
      <c r="AJ569" s="231" t="s">
        <v>264</v>
      </c>
      <c r="AK569" s="231" t="s">
        <v>265</v>
      </c>
      <c r="AL569" s="59"/>
      <c r="AM569" s="59"/>
      <c r="AN569" s="59"/>
      <c r="AO569" s="59"/>
    </row>
    <row r="570" spans="1:41" s="10" customFormat="1" ht="14.25" customHeight="1" thickBot="1">
      <c r="A570" s="59"/>
      <c r="B570" s="1" t="s">
        <v>157</v>
      </c>
      <c r="C570" s="24">
        <v>17791.942000000003</v>
      </c>
      <c r="D570" s="24">
        <v>16034.14</v>
      </c>
      <c r="E570" s="24">
        <v>16175.9</v>
      </c>
      <c r="F570" s="24">
        <v>15499.130000000001</v>
      </c>
      <c r="G570" s="24">
        <v>17350.440000000002</v>
      </c>
      <c r="H570" s="24">
        <v>16548.119500000001</v>
      </c>
      <c r="I570" s="24">
        <v>15837.4797</v>
      </c>
      <c r="J570" s="24">
        <v>15299.366200000002</v>
      </c>
      <c r="K570" s="24">
        <v>14705.020200000001</v>
      </c>
      <c r="L570" s="24">
        <v>17054.262599999998</v>
      </c>
      <c r="M570" s="24">
        <v>18324.785600000003</v>
      </c>
      <c r="N570" s="24">
        <v>18197.923699999999</v>
      </c>
      <c r="O570" s="24">
        <v>18263.648000000001</v>
      </c>
      <c r="P570" s="24">
        <v>16666.767399999997</v>
      </c>
      <c r="Q570" s="24">
        <v>17277.172500000001</v>
      </c>
      <c r="R570" s="24">
        <v>16901.0353</v>
      </c>
      <c r="S570" s="24">
        <v>18769.679400000001</v>
      </c>
      <c r="T570" s="24">
        <v>16201.200499999999</v>
      </c>
      <c r="U570" s="24">
        <v>16822.059999999998</v>
      </c>
      <c r="V570" s="24">
        <v>17373</v>
      </c>
      <c r="W570" s="24">
        <v>17373</v>
      </c>
      <c r="X570" s="24">
        <v>17432.438000000002</v>
      </c>
      <c r="Y570" s="24">
        <v>17492.277428000001</v>
      </c>
      <c r="Z570" s="24">
        <v>17552.520647768</v>
      </c>
      <c r="AA570" s="24">
        <v>17613.170037299409</v>
      </c>
      <c r="AB570" s="24">
        <v>17674.227988902363</v>
      </c>
      <c r="AC570" s="24">
        <v>17735.69690928355</v>
      </c>
      <c r="AD570" s="24">
        <v>17797.579219634579</v>
      </c>
      <c r="AE570" s="24">
        <v>17859.877355718821</v>
      </c>
      <c r="AF570" s="24">
        <v>17922.593767958802</v>
      </c>
      <c r="AG570" s="24">
        <v>17985.730921524115</v>
      </c>
      <c r="AH570" s="24">
        <v>1137.0432999999994</v>
      </c>
      <c r="AI570" s="24">
        <v>953.69915485744787</v>
      </c>
      <c r="AJ570" s="44">
        <v>6.9331159293293254E-3</v>
      </c>
      <c r="AK570" s="44">
        <v>4.9652794589414295E-3</v>
      </c>
      <c r="AL570" s="59"/>
      <c r="AM570" s="59"/>
      <c r="AN570" s="59"/>
      <c r="AO570" s="59"/>
    </row>
    <row r="571" spans="1:41" s="50" customFormat="1" ht="14.25" customHeight="1" thickBot="1">
      <c r="A571" s="96"/>
      <c r="B571" s="1" t="s">
        <v>150</v>
      </c>
      <c r="C571" s="24">
        <v>7629.4380000000001</v>
      </c>
      <c r="D571" s="24">
        <v>7068.195999999999</v>
      </c>
      <c r="E571" s="24">
        <v>7537.52</v>
      </c>
      <c r="F571" s="24">
        <v>5661.03</v>
      </c>
      <c r="G571" s="24">
        <v>6524.4600000000019</v>
      </c>
      <c r="H571" s="24">
        <v>6715.5695000000005</v>
      </c>
      <c r="I571" s="24">
        <v>6988.4796999999999</v>
      </c>
      <c r="J571" s="24">
        <v>6863.1662000000015</v>
      </c>
      <c r="K571" s="24">
        <v>7200.5002000000004</v>
      </c>
      <c r="L571" s="24">
        <v>7284.5625999999984</v>
      </c>
      <c r="M571" s="24">
        <v>7173.5556000000015</v>
      </c>
      <c r="N571" s="24">
        <v>7457.5936999999994</v>
      </c>
      <c r="O571" s="24">
        <v>7158.6879999999992</v>
      </c>
      <c r="P571" s="24">
        <v>7172.8273999999974</v>
      </c>
      <c r="Q571" s="24">
        <v>6934.232500000001</v>
      </c>
      <c r="R571" s="24">
        <v>6907.0952999999981</v>
      </c>
      <c r="S571" s="24">
        <v>6953.7393999999995</v>
      </c>
      <c r="T571" s="24">
        <v>6349.2605000000003</v>
      </c>
      <c r="U571" s="24">
        <v>6309.119999999999</v>
      </c>
      <c r="V571" s="24">
        <v>6400</v>
      </c>
      <c r="W571" s="24">
        <v>6400</v>
      </c>
      <c r="X571" s="24">
        <v>6393.6</v>
      </c>
      <c r="Y571" s="24">
        <v>6387.2064</v>
      </c>
      <c r="Z571" s="24">
        <v>6380.8191936000003</v>
      </c>
      <c r="AA571" s="24">
        <v>6374.4383744064007</v>
      </c>
      <c r="AB571" s="24">
        <v>6368.0639360319947</v>
      </c>
      <c r="AC571" s="24">
        <v>6361.6958720959628</v>
      </c>
      <c r="AD571" s="24">
        <v>6355.334176223867</v>
      </c>
      <c r="AE571" s="24">
        <v>6348.9788420476434</v>
      </c>
      <c r="AF571" s="24">
        <v>6342.6298632055959</v>
      </c>
      <c r="AG571" s="24">
        <v>6336.2872333423902</v>
      </c>
      <c r="AH571" s="24">
        <v>-465.26343333333534</v>
      </c>
      <c r="AI571" s="24">
        <v>-215.83136665760867</v>
      </c>
      <c r="AJ571" s="44">
        <v>-6.8366998046276439E-3</v>
      </c>
      <c r="AK571" s="44">
        <v>-3.0404104439766266E-3</v>
      </c>
      <c r="AL571" s="96"/>
      <c r="AM571" s="96"/>
      <c r="AN571" s="96"/>
      <c r="AO571" s="96"/>
    </row>
    <row r="572" spans="1:41" s="50" customFormat="1" ht="14.25" customHeight="1" thickBot="1">
      <c r="A572" s="96"/>
      <c r="B572" s="115" t="s">
        <v>152</v>
      </c>
      <c r="C572" s="148">
        <v>372.43525900000003</v>
      </c>
      <c r="D572" s="148">
        <v>379.65291400000001</v>
      </c>
      <c r="E572" s="148">
        <v>474.02305799999999</v>
      </c>
      <c r="F572" s="148">
        <v>475.49692700000003</v>
      </c>
      <c r="G572" s="148">
        <v>524.105053</v>
      </c>
      <c r="H572" s="148">
        <v>492.14606099999997</v>
      </c>
      <c r="I572" s="148">
        <v>443.56147900000002</v>
      </c>
      <c r="J572" s="148">
        <v>423.77730699999995</v>
      </c>
      <c r="K572" s="148">
        <v>412.62830400000001</v>
      </c>
      <c r="L572" s="148">
        <v>452.83992999999998</v>
      </c>
      <c r="M572" s="148">
        <v>445.47760499999998</v>
      </c>
      <c r="N572" s="148">
        <v>480.69257299999998</v>
      </c>
      <c r="O572" s="148">
        <v>527.85000300000002</v>
      </c>
      <c r="P572" s="148">
        <v>575.68587500000001</v>
      </c>
      <c r="Q572" s="148">
        <v>583.16011199999991</v>
      </c>
      <c r="R572" s="148">
        <v>620.69471299999998</v>
      </c>
      <c r="S572" s="148">
        <v>705.17982700000005</v>
      </c>
      <c r="T572" s="148">
        <v>795.09417700000006</v>
      </c>
      <c r="U572" s="148">
        <v>803.59498199999996</v>
      </c>
      <c r="V572" s="148">
        <v>802.95053293349486</v>
      </c>
      <c r="W572" s="148">
        <v>810</v>
      </c>
      <c r="X572" s="148">
        <v>811.21500000000003</v>
      </c>
      <c r="Y572" s="148">
        <v>812.43182250000007</v>
      </c>
      <c r="Z572" s="148">
        <v>813.65047023375007</v>
      </c>
      <c r="AA572" s="148">
        <v>814.87094593910069</v>
      </c>
      <c r="AB572" s="148">
        <v>816.09325235800941</v>
      </c>
      <c r="AC572" s="148">
        <v>817.31739223654643</v>
      </c>
      <c r="AD572" s="148">
        <v>818.54336832490128</v>
      </c>
      <c r="AE572" s="148">
        <v>819.77118337738864</v>
      </c>
      <c r="AF572" s="148">
        <v>821.00084015245477</v>
      </c>
      <c r="AG572" s="148">
        <v>822.23234141268347</v>
      </c>
      <c r="AH572" s="148">
        <v>327.68194031116508</v>
      </c>
      <c r="AI572" s="203">
        <v>54.490829101518443</v>
      </c>
      <c r="AJ572" s="150">
        <v>5.7232134911868293E-2</v>
      </c>
      <c r="AK572" s="150">
        <v>6.2530972115226735E-3</v>
      </c>
      <c r="AL572" s="96"/>
      <c r="AM572" s="96"/>
      <c r="AN572" s="96"/>
      <c r="AO572" s="96"/>
    </row>
    <row r="573" spans="1:41" s="50" customFormat="1" ht="14.25" customHeight="1" thickBot="1">
      <c r="A573" s="96"/>
      <c r="B573" s="115" t="s">
        <v>151</v>
      </c>
      <c r="C573" s="148">
        <v>518.87814900000001</v>
      </c>
      <c r="D573" s="148">
        <v>524.94634799999994</v>
      </c>
      <c r="E573" s="148">
        <v>528.91738300000009</v>
      </c>
      <c r="F573" s="148">
        <v>598.14061500000003</v>
      </c>
      <c r="G573" s="148">
        <v>537.44260499999996</v>
      </c>
      <c r="H573" s="148">
        <v>506.167843</v>
      </c>
      <c r="I573" s="148">
        <v>578.61935400000004</v>
      </c>
      <c r="J573" s="148">
        <v>627.54001300000004</v>
      </c>
      <c r="K573" s="148">
        <v>730.15051300000005</v>
      </c>
      <c r="L573" s="148">
        <v>668.60553599999992</v>
      </c>
      <c r="M573" s="148">
        <v>565.036565</v>
      </c>
      <c r="N573" s="148">
        <v>522.09400199999993</v>
      </c>
      <c r="O573" s="148">
        <v>492.253649</v>
      </c>
      <c r="P573" s="148">
        <v>482.28487000000001</v>
      </c>
      <c r="Q573" s="148">
        <v>461.131486</v>
      </c>
      <c r="R573" s="148">
        <v>441.89706199999995</v>
      </c>
      <c r="S573" s="148">
        <v>378.18381300000004</v>
      </c>
      <c r="T573" s="148">
        <v>358.260741</v>
      </c>
      <c r="U573" s="148">
        <v>344.985726</v>
      </c>
      <c r="V573" s="148">
        <v>369.3119997116849</v>
      </c>
      <c r="W573" s="148">
        <v>369.3119997116849</v>
      </c>
      <c r="X573" s="148">
        <v>368.57337571226151</v>
      </c>
      <c r="Y573" s="148">
        <v>367.83622896083699</v>
      </c>
      <c r="Z573" s="148">
        <v>367.10055650291531</v>
      </c>
      <c r="AA573" s="148">
        <v>366.36635538990947</v>
      </c>
      <c r="AB573" s="148">
        <v>365.63362267912964</v>
      </c>
      <c r="AC573" s="148">
        <v>364.90235543377139</v>
      </c>
      <c r="AD573" s="148">
        <v>364.17255072290385</v>
      </c>
      <c r="AE573" s="148">
        <v>363.44420562145802</v>
      </c>
      <c r="AF573" s="148">
        <v>362.71731721021513</v>
      </c>
      <c r="AG573" s="148">
        <v>361.9918825757947</v>
      </c>
      <c r="AH573" s="148">
        <v>-256.33611642943839</v>
      </c>
      <c r="AI573" s="203">
        <v>-6.5936353281002766</v>
      </c>
      <c r="AJ573" s="150">
        <v>-5.1425881858411349E-2</v>
      </c>
      <c r="AK573" s="150">
        <v>-1.6396513233255527E-3</v>
      </c>
      <c r="AL573" s="96"/>
      <c r="AM573" s="96"/>
      <c r="AN573" s="96"/>
      <c r="AO573" s="96"/>
    </row>
    <row r="574" spans="1:41" s="10" customFormat="1" ht="14.25" customHeight="1" thickBot="1">
      <c r="A574" s="59"/>
      <c r="B574" s="62" t="s">
        <v>158</v>
      </c>
      <c r="C574" s="24">
        <v>7482.9951099999998</v>
      </c>
      <c r="D574" s="24">
        <v>6922.9025659999988</v>
      </c>
      <c r="E574" s="24">
        <v>7482.6256750000002</v>
      </c>
      <c r="F574" s="24">
        <v>5538.3863119999996</v>
      </c>
      <c r="G574" s="24">
        <v>6511.1224480000019</v>
      </c>
      <c r="H574" s="24">
        <v>6701.5477180000007</v>
      </c>
      <c r="I574" s="24">
        <v>6853.4218249999994</v>
      </c>
      <c r="J574" s="24">
        <v>6659.403494000002</v>
      </c>
      <c r="K574" s="24">
        <v>6882.9779909999997</v>
      </c>
      <c r="L574" s="24">
        <v>7068.7969939999984</v>
      </c>
      <c r="M574" s="24">
        <v>7053.9966400000012</v>
      </c>
      <c r="N574" s="24">
        <v>7416.1922709999999</v>
      </c>
      <c r="O574" s="24">
        <v>7194.2843539999994</v>
      </c>
      <c r="P574" s="24">
        <v>7266.2284049999971</v>
      </c>
      <c r="Q574" s="24">
        <v>7056.2611260000003</v>
      </c>
      <c r="R574" s="24">
        <v>7085.892950999998</v>
      </c>
      <c r="S574" s="24">
        <v>7280.7354139999998</v>
      </c>
      <c r="T574" s="24">
        <v>6786.0939360000002</v>
      </c>
      <c r="U574" s="24">
        <v>6767.7292559999987</v>
      </c>
      <c r="V574" s="24">
        <v>6833.6385332218106</v>
      </c>
      <c r="W574" s="24">
        <v>6840.6880002883154</v>
      </c>
      <c r="X574" s="24">
        <v>6836.2416242877389</v>
      </c>
      <c r="Y574" s="24">
        <v>6831.801993539163</v>
      </c>
      <c r="Z574" s="24">
        <v>6827.3691073308346</v>
      </c>
      <c r="AA574" s="24">
        <v>6822.9429649555914</v>
      </c>
      <c r="AB574" s="24">
        <v>6818.5235657108742</v>
      </c>
      <c r="AC574" s="24">
        <v>6814.1109088987378</v>
      </c>
      <c r="AD574" s="24">
        <v>6809.7049938258642</v>
      </c>
      <c r="AE574" s="24">
        <v>6805.3058198035733</v>
      </c>
      <c r="AF574" s="24">
        <v>6800.9133861478358</v>
      </c>
      <c r="AG574" s="24">
        <v>6796.5276921792783</v>
      </c>
      <c r="AH574" s="24">
        <v>89.225962073937808</v>
      </c>
      <c r="AI574" s="202">
        <v>-105.34744789465913</v>
      </c>
      <c r="AJ574" s="44">
        <v>1.3020546056676796E-3</v>
      </c>
      <c r="AK574" s="44">
        <v>-1.3973215497700142E-3</v>
      </c>
      <c r="AL574" s="59"/>
      <c r="AM574" s="59"/>
      <c r="AN574" s="59"/>
      <c r="AO574" s="59"/>
    </row>
    <row r="575" spans="1:41" ht="13" thickBot="1">
      <c r="A575" s="78"/>
      <c r="B575" s="52" t="s">
        <v>159</v>
      </c>
      <c r="C575" s="26">
        <v>17.223135521859849</v>
      </c>
      <c r="D575" s="26">
        <v>15.883912151345456</v>
      </c>
      <c r="E575" s="26">
        <v>17.108069177673684</v>
      </c>
      <c r="F575" s="26">
        <v>12.62055759558733</v>
      </c>
      <c r="G575" s="26">
        <v>14.790775227627936</v>
      </c>
      <c r="H575" s="26">
        <v>15.197578033785984</v>
      </c>
      <c r="I575" s="26">
        <v>15.520800941345557</v>
      </c>
      <c r="J575" s="26">
        <v>15.058740553666327</v>
      </c>
      <c r="K575" s="26">
        <v>15.548157994819279</v>
      </c>
      <c r="L575" s="26">
        <v>15.947419053018262</v>
      </c>
      <c r="M575" s="26">
        <v>15.880923366043234</v>
      </c>
      <c r="N575" s="26">
        <v>16.658601001763348</v>
      </c>
      <c r="O575" s="26">
        <v>16.133937773677697</v>
      </c>
      <c r="P575" s="26">
        <v>16.264123764524459</v>
      </c>
      <c r="Q575" s="26">
        <v>15.757621743891489</v>
      </c>
      <c r="R575" s="26">
        <v>15.808447779731761</v>
      </c>
      <c r="S575" s="26">
        <v>16.255302620612543</v>
      </c>
      <c r="T575" s="26">
        <v>15.128850016650199</v>
      </c>
      <c r="U575" s="26">
        <v>15.002988161477129</v>
      </c>
      <c r="V575" s="26">
        <v>15.117739847857166</v>
      </c>
      <c r="W575" s="26">
        <v>15.110817677205079</v>
      </c>
      <c r="X575" s="26">
        <v>15.113303704035621</v>
      </c>
      <c r="Y575" s="26">
        <v>15.117695340182676</v>
      </c>
      <c r="Z575" s="26">
        <v>15.123888378285857</v>
      </c>
      <c r="AA575" s="26">
        <v>15.131830757767689</v>
      </c>
      <c r="AB575" s="26">
        <v>15.141589221144265</v>
      </c>
      <c r="AC575" s="26">
        <v>15.152923195185016</v>
      </c>
      <c r="AD575" s="26">
        <v>15.165828463815934</v>
      </c>
      <c r="AE575" s="26">
        <v>15.180439250631128</v>
      </c>
      <c r="AF575" s="26">
        <v>15.196791247306233</v>
      </c>
      <c r="AG575" s="26">
        <v>15.21494879127569</v>
      </c>
      <c r="AH575" s="26">
        <v>-7.0499775237230722E-2</v>
      </c>
      <c r="AI575" s="205">
        <v>-0.13673042347068609</v>
      </c>
      <c r="AJ575" s="47">
        <v>-4.5807548556742184E-4</v>
      </c>
      <c r="AK575" s="47">
        <v>-8.1298257570394661E-4</v>
      </c>
    </row>
    <row r="576" spans="1:41" s="10" customFormat="1" ht="14.25" customHeight="1" thickBot="1">
      <c r="A576" s="59"/>
      <c r="B576" s="53" t="s">
        <v>160</v>
      </c>
      <c r="C576" s="24">
        <v>10162.504000000001</v>
      </c>
      <c r="D576" s="24">
        <v>8965.9440000000013</v>
      </c>
      <c r="E576" s="24">
        <v>8638.3799999999992</v>
      </c>
      <c r="F576" s="24">
        <v>9838.1</v>
      </c>
      <c r="G576" s="24">
        <v>10825.98</v>
      </c>
      <c r="H576" s="24">
        <v>9832.5499999999993</v>
      </c>
      <c r="I576" s="24">
        <v>8849</v>
      </c>
      <c r="J576" s="24">
        <v>8436.2000000000007</v>
      </c>
      <c r="K576" s="24">
        <v>7504.52</v>
      </c>
      <c r="L576" s="24">
        <v>9769.7000000000007</v>
      </c>
      <c r="M576" s="24">
        <v>11151.23</v>
      </c>
      <c r="N576" s="24">
        <v>10740.33</v>
      </c>
      <c r="O576" s="24">
        <v>11104.960000000001</v>
      </c>
      <c r="P576" s="24">
        <v>9493.9399999999987</v>
      </c>
      <c r="Q576" s="24">
        <v>10342.94</v>
      </c>
      <c r="R576" s="24">
        <v>9993.94</v>
      </c>
      <c r="S576" s="24">
        <v>11815.94</v>
      </c>
      <c r="T576" s="24">
        <v>9851.9399999999987</v>
      </c>
      <c r="U576" s="24">
        <v>10512.94</v>
      </c>
      <c r="V576" s="24">
        <v>10973</v>
      </c>
      <c r="W576" s="24">
        <v>10973</v>
      </c>
      <c r="X576" s="24">
        <v>11038.838</v>
      </c>
      <c r="Y576" s="24">
        <v>11105.071028</v>
      </c>
      <c r="Z576" s="24">
        <v>11171.701454168</v>
      </c>
      <c r="AA576" s="24">
        <v>11238.731662893008</v>
      </c>
      <c r="AB576" s="24">
        <v>11306.164052870367</v>
      </c>
      <c r="AC576" s="24">
        <v>11374.001037187589</v>
      </c>
      <c r="AD576" s="24">
        <v>11442.245043410714</v>
      </c>
      <c r="AE576" s="24">
        <v>11510.898513671178</v>
      </c>
      <c r="AF576" s="24">
        <v>11579.963904753205</v>
      </c>
      <c r="AG576" s="24">
        <v>11649.443688181726</v>
      </c>
      <c r="AH576" s="24">
        <v>1474.993333333332</v>
      </c>
      <c r="AI576" s="202">
        <v>1156.1503548483925</v>
      </c>
      <c r="AJ576" s="44">
        <v>1.52633608633721E-2</v>
      </c>
      <c r="AK576" s="44">
        <v>9.5472968598604435E-3</v>
      </c>
      <c r="AL576" s="59"/>
      <c r="AM576" s="59"/>
      <c r="AN576" s="59"/>
      <c r="AO576" s="59"/>
    </row>
    <row r="577" spans="1:41" s="50" customFormat="1" ht="14.25" customHeight="1" thickBot="1">
      <c r="A577" s="96"/>
      <c r="B577" s="115" t="s">
        <v>156</v>
      </c>
      <c r="C577" s="148">
        <v>1596.5158024499997</v>
      </c>
      <c r="D577" s="148">
        <v>1146.89412055</v>
      </c>
      <c r="E577" s="148">
        <v>1904.9165476000001</v>
      </c>
      <c r="F577" s="148">
        <v>2153.5876859</v>
      </c>
      <c r="G577" s="148">
        <v>2237.6055043000001</v>
      </c>
      <c r="H577" s="148">
        <v>2452.8497723</v>
      </c>
      <c r="I577" s="148">
        <v>2447.2566658999999</v>
      </c>
      <c r="J577" s="148">
        <v>2206.9271455999997</v>
      </c>
      <c r="K577" s="148">
        <v>1868.8640697999999</v>
      </c>
      <c r="L577" s="148">
        <v>1989.41799595</v>
      </c>
      <c r="M577" s="148">
        <v>2135.6741318500003</v>
      </c>
      <c r="N577" s="148">
        <v>2459.5696693500004</v>
      </c>
      <c r="O577" s="148">
        <v>1955.3785745000002</v>
      </c>
      <c r="P577" s="148">
        <v>1882.7021276</v>
      </c>
      <c r="Q577" s="148">
        <v>1929.9693352500001</v>
      </c>
      <c r="R577" s="148">
        <v>2140.6898185500004</v>
      </c>
      <c r="S577" s="148">
        <v>2746.4148874499997</v>
      </c>
      <c r="T577" s="148">
        <v>2323.9910074999998</v>
      </c>
      <c r="U577" s="148">
        <v>2752.5725070000003</v>
      </c>
      <c r="V577" s="148">
        <v>2976.8127239114042</v>
      </c>
      <c r="W577" s="148">
        <v>2979.7895366353155</v>
      </c>
      <c r="X577" s="148">
        <v>2982.7693261719505</v>
      </c>
      <c r="Y577" s="148">
        <v>2985.7520954981223</v>
      </c>
      <c r="Z577" s="148">
        <v>2988.7378475936202</v>
      </c>
      <c r="AA577" s="148">
        <v>2991.7265854412135</v>
      </c>
      <c r="AB577" s="148">
        <v>2994.7183120266545</v>
      </c>
      <c r="AC577" s="148">
        <v>2997.7130303386807</v>
      </c>
      <c r="AD577" s="148">
        <v>3000.7107433690189</v>
      </c>
      <c r="AE577" s="148">
        <v>3003.7114541123874</v>
      </c>
      <c r="AF577" s="148">
        <v>3006.7151655664993</v>
      </c>
      <c r="AG577" s="148">
        <v>3009.7218807320655</v>
      </c>
      <c r="AH577" s="148">
        <v>393.12553150000076</v>
      </c>
      <c r="AI577" s="203">
        <v>402.06241341539862</v>
      </c>
      <c r="AJ577" s="150">
        <v>1.6475355631861532E-2</v>
      </c>
      <c r="AK577" s="150">
        <v>1.3121211314414793E-2</v>
      </c>
      <c r="AL577" s="96"/>
      <c r="AM577" s="96"/>
      <c r="AN577" s="96"/>
      <c r="AO577" s="96"/>
    </row>
    <row r="578" spans="1:41" s="50" customFormat="1" ht="14.25" customHeight="1" thickBot="1">
      <c r="A578" s="96"/>
      <c r="B578" s="115" t="s">
        <v>155</v>
      </c>
      <c r="C578" s="148">
        <v>3196.4144064000002</v>
      </c>
      <c r="D578" s="148">
        <v>3552.5613103499995</v>
      </c>
      <c r="E578" s="148">
        <v>3845.5198316000001</v>
      </c>
      <c r="F578" s="148">
        <v>3583.3226930000001</v>
      </c>
      <c r="G578" s="148">
        <v>3388.1078288999997</v>
      </c>
      <c r="H578" s="148">
        <v>3592.6345037999999</v>
      </c>
      <c r="I578" s="148">
        <v>3809.6113841000001</v>
      </c>
      <c r="J578" s="148">
        <v>3532.8951207999999</v>
      </c>
      <c r="K578" s="148">
        <v>3799.0494553500002</v>
      </c>
      <c r="L578" s="148">
        <v>3628.416868400001</v>
      </c>
      <c r="M578" s="148">
        <v>3915.8338230500003</v>
      </c>
      <c r="N578" s="148">
        <v>4100.3223233999997</v>
      </c>
      <c r="O578" s="148">
        <v>4172.9693995500011</v>
      </c>
      <c r="P578" s="148">
        <v>4386.7438640500004</v>
      </c>
      <c r="Q578" s="148">
        <v>4617.9855477499996</v>
      </c>
      <c r="R578" s="148">
        <v>4743.3897513999991</v>
      </c>
      <c r="S578" s="148">
        <v>4498.5886352000007</v>
      </c>
      <c r="T578" s="148">
        <v>4478.5477603500003</v>
      </c>
      <c r="U578" s="148">
        <v>3782.0974209500005</v>
      </c>
      <c r="V578" s="148">
        <v>4119.6420200578823</v>
      </c>
      <c r="W578" s="148">
        <v>4140.2402301581715</v>
      </c>
      <c r="X578" s="148">
        <v>4160.9414313089619</v>
      </c>
      <c r="Y578" s="148">
        <v>4181.7461384655062</v>
      </c>
      <c r="Z578" s="148">
        <v>4202.6548691578337</v>
      </c>
      <c r="AA578" s="148">
        <v>4223.6681435036226</v>
      </c>
      <c r="AB578" s="148">
        <v>4244.7864842211402</v>
      </c>
      <c r="AC578" s="148">
        <v>4266.0104166422452</v>
      </c>
      <c r="AD578" s="148">
        <v>4287.340468725456</v>
      </c>
      <c r="AE578" s="148">
        <v>4308.7771710690831</v>
      </c>
      <c r="AF578" s="148">
        <v>4330.3210569244284</v>
      </c>
      <c r="AG578" s="148">
        <v>4351.9726622090502</v>
      </c>
      <c r="AH578" s="148">
        <v>692.2258626859616</v>
      </c>
      <c r="AI578" s="203">
        <v>-13.620142993578156</v>
      </c>
      <c r="AJ578" s="150">
        <v>1.7414425840974523E-2</v>
      </c>
      <c r="AK578" s="150">
        <v>-2.8402883344758045E-4</v>
      </c>
      <c r="AL578" s="96"/>
      <c r="AM578" s="96"/>
      <c r="AN578" s="96"/>
      <c r="AO578" s="96"/>
    </row>
    <row r="579" spans="1:41" s="10" customFormat="1" ht="14.25" customHeight="1" thickBot="1">
      <c r="A579" s="59"/>
      <c r="B579" s="53" t="s">
        <v>161</v>
      </c>
      <c r="C579" s="24">
        <v>8562.6053960499994</v>
      </c>
      <c r="D579" s="24">
        <v>6560.2768102000009</v>
      </c>
      <c r="E579" s="24">
        <v>6697.7767159999985</v>
      </c>
      <c r="F579" s="24">
        <v>8408.3649929000003</v>
      </c>
      <c r="G579" s="24">
        <v>9675.4776753999995</v>
      </c>
      <c r="H579" s="24">
        <v>8692.7652684999994</v>
      </c>
      <c r="I579" s="24">
        <v>7486.6452817999998</v>
      </c>
      <c r="J579" s="24">
        <v>7110.2320247999996</v>
      </c>
      <c r="K579" s="24">
        <v>5574.3346144500001</v>
      </c>
      <c r="L579" s="24">
        <v>8130.701127549999</v>
      </c>
      <c r="M579" s="24">
        <v>9371.0703088000009</v>
      </c>
      <c r="N579" s="24">
        <v>9099.5773459500015</v>
      </c>
      <c r="O579" s="24">
        <v>8887.3691749499994</v>
      </c>
      <c r="P579" s="24">
        <v>6989.8982635499979</v>
      </c>
      <c r="Q579" s="24">
        <v>7654.9237875000008</v>
      </c>
      <c r="R579" s="24">
        <v>7391.2400671500027</v>
      </c>
      <c r="S579" s="24">
        <v>10063.76625225</v>
      </c>
      <c r="T579" s="24">
        <v>7697.3832471499991</v>
      </c>
      <c r="U579" s="24">
        <v>9483.4150860500013</v>
      </c>
      <c r="V579" s="24">
        <v>9830.1707038535205</v>
      </c>
      <c r="W579" s="24">
        <v>9812.5493064771435</v>
      </c>
      <c r="X579" s="24">
        <v>9860.6658948629884</v>
      </c>
      <c r="Y579" s="24">
        <v>9909.0769850326178</v>
      </c>
      <c r="Z579" s="24">
        <v>9957.7844326037866</v>
      </c>
      <c r="AA579" s="24">
        <v>10006.790104830598</v>
      </c>
      <c r="AB579" s="24">
        <v>10056.095880675881</v>
      </c>
      <c r="AC579" s="24">
        <v>10105.703650884025</v>
      </c>
      <c r="AD579" s="24">
        <v>10155.615318054279</v>
      </c>
      <c r="AE579" s="24">
        <v>10205.832796714483</v>
      </c>
      <c r="AF579" s="24">
        <v>10256.358013395275</v>
      </c>
      <c r="AG579" s="24">
        <v>10307.192906704742</v>
      </c>
      <c r="AH579" s="24">
        <v>1427.7968676345081</v>
      </c>
      <c r="AI579" s="202">
        <v>1303.5365610202352</v>
      </c>
      <c r="AJ579" s="44">
        <v>1.7416320650565531E-2</v>
      </c>
      <c r="AK579" s="44">
        <v>1.236778685774409E-2</v>
      </c>
      <c r="AL579" s="59"/>
      <c r="AM579" s="59"/>
      <c r="AN579" s="59"/>
      <c r="AO579" s="59"/>
    </row>
    <row r="580" spans="1:41" s="10" customFormat="1" ht="14.25" customHeight="1" thickBot="1">
      <c r="A580" s="78"/>
      <c r="B580" s="52" t="s">
        <v>159</v>
      </c>
      <c r="C580" s="26">
        <v>19.708006084261303</v>
      </c>
      <c r="D580" s="26">
        <v>15.051903381320191</v>
      </c>
      <c r="E580" s="26">
        <v>15.313612142430209</v>
      </c>
      <c r="F580" s="26">
        <v>19.160500676467567</v>
      </c>
      <c r="G580" s="26">
        <v>21.978977766073399</v>
      </c>
      <c r="H580" s="26">
        <v>19.713204181561764</v>
      </c>
      <c r="I580" s="26">
        <v>16.954848848411828</v>
      </c>
      <c r="J580" s="26">
        <v>16.078187698688314</v>
      </c>
      <c r="K580" s="26">
        <v>12.592025634076826</v>
      </c>
      <c r="L580" s="26">
        <v>18.343106781245321</v>
      </c>
      <c r="M580" s="26">
        <v>21.097436960482575</v>
      </c>
      <c r="N580" s="26">
        <v>20.43989998528259</v>
      </c>
      <c r="O580" s="26">
        <v>19.930858190310641</v>
      </c>
      <c r="P580" s="26">
        <v>15.645609265679534</v>
      </c>
      <c r="Q580" s="26">
        <v>17.094519515056593</v>
      </c>
      <c r="R580" s="26">
        <v>16.489669465372355</v>
      </c>
      <c r="S580" s="26">
        <v>22.468824456780556</v>
      </c>
      <c r="T580" s="26">
        <v>17.160469301645136</v>
      </c>
      <c r="U580" s="26">
        <v>21.02323525135737</v>
      </c>
      <c r="V580" s="26">
        <v>21.746828228975748</v>
      </c>
      <c r="W580" s="26">
        <v>21.675545429423451</v>
      </c>
      <c r="X580" s="26">
        <v>21.799586173728539</v>
      </c>
      <c r="Y580" s="26">
        <v>21.927217314525098</v>
      </c>
      <c r="Z580" s="26">
        <v>22.058338707955045</v>
      </c>
      <c r="AA580" s="26">
        <v>22.192923943896187</v>
      </c>
      <c r="AB580" s="26">
        <v>22.331120736950997</v>
      </c>
      <c r="AC580" s="26">
        <v>22.472623839328538</v>
      </c>
      <c r="AD580" s="26">
        <v>22.61747315012266</v>
      </c>
      <c r="AE580" s="26">
        <v>22.765916606095278</v>
      </c>
      <c r="AF580" s="26">
        <v>22.918058624988397</v>
      </c>
      <c r="AG580" s="26">
        <v>23.074048890842953</v>
      </c>
      <c r="AH580" s="26">
        <v>2.8514631512109325</v>
      </c>
      <c r="AI580" s="205">
        <v>3.0972046301835334</v>
      </c>
      <c r="AJ580" s="47">
        <v>1.5520427697166772E-2</v>
      </c>
      <c r="AK580" s="47">
        <v>1.3189381253698729E-2</v>
      </c>
      <c r="AL580" s="59"/>
      <c r="AM580" s="59"/>
      <c r="AN580" s="59"/>
      <c r="AO580" s="59"/>
    </row>
    <row r="581" spans="1:41" s="10" customFormat="1" ht="14.25" customHeight="1" thickBot="1">
      <c r="A581" s="78"/>
      <c r="B581" s="59" t="s">
        <v>280</v>
      </c>
      <c r="C581" s="227"/>
      <c r="D581" s="227"/>
      <c r="E581" s="227"/>
      <c r="F581" s="227"/>
      <c r="G581" s="227"/>
      <c r="H581" s="227"/>
      <c r="I581" s="227"/>
      <c r="J581" s="227"/>
      <c r="K581" s="227"/>
      <c r="L581" s="227"/>
      <c r="M581" s="227"/>
      <c r="N581" s="227"/>
      <c r="O581" s="227"/>
      <c r="P581" s="227"/>
      <c r="Q581" s="227"/>
      <c r="R581" s="227"/>
      <c r="S581" s="227"/>
      <c r="T581" s="227"/>
      <c r="U581" s="227"/>
      <c r="V581" s="227"/>
      <c r="W581" s="227"/>
      <c r="X581" s="227"/>
      <c r="Y581" s="227"/>
      <c r="Z581" s="227"/>
      <c r="AA581" s="227"/>
      <c r="AB581" s="227"/>
      <c r="AC581" s="227"/>
      <c r="AD581" s="227"/>
      <c r="AE581" s="227"/>
      <c r="AF581" s="227"/>
      <c r="AG581" s="227"/>
      <c r="AH581" s="26"/>
      <c r="AI581" s="205"/>
      <c r="AJ581" s="47"/>
      <c r="AK581" s="47"/>
      <c r="AL581" s="59"/>
      <c r="AM581" s="59"/>
      <c r="AN581" s="59"/>
      <c r="AO581" s="59"/>
    </row>
    <row r="582" spans="1:41" s="59" customFormat="1" ht="14.25" customHeight="1" thickBot="1">
      <c r="B582" s="9" t="s">
        <v>312</v>
      </c>
      <c r="C582" s="63"/>
      <c r="D582" s="63"/>
      <c r="E582" s="63"/>
      <c r="F582" s="63"/>
      <c r="G582" s="63"/>
      <c r="H582" s="63"/>
      <c r="I582" s="63"/>
      <c r="J582" s="63"/>
      <c r="K582" s="63"/>
      <c r="L582" s="63"/>
      <c r="M582" s="63"/>
      <c r="N582" s="63"/>
      <c r="O582" s="63"/>
      <c r="P582" s="63"/>
      <c r="Q582" s="63"/>
      <c r="R582" s="63"/>
      <c r="S582" s="63"/>
      <c r="T582" s="63"/>
      <c r="U582" s="63"/>
      <c r="V582" s="63"/>
      <c r="W582" s="63"/>
      <c r="X582" s="63"/>
      <c r="Y582" s="63"/>
      <c r="Z582" s="63"/>
      <c r="AA582" s="63"/>
      <c r="AB582" s="63"/>
      <c r="AC582" s="63"/>
      <c r="AD582" s="63"/>
      <c r="AE582" s="63"/>
      <c r="AF582" s="63"/>
      <c r="AG582" s="63"/>
      <c r="AH582" s="109"/>
      <c r="AI582" s="109"/>
      <c r="AJ582" s="194"/>
      <c r="AK582" s="56"/>
    </row>
    <row r="583" spans="1:41" s="48" customFormat="1" ht="13" thickBot="1">
      <c r="B583" s="188" t="s">
        <v>262</v>
      </c>
      <c r="C583" s="9"/>
      <c r="D583" s="9"/>
      <c r="E583" s="9"/>
      <c r="F583" s="9"/>
      <c r="G583" s="9"/>
      <c r="H583" s="9"/>
      <c r="I583" s="10"/>
      <c r="J583" s="59"/>
      <c r="K583" s="59"/>
      <c r="L583" s="59"/>
      <c r="M583" s="59"/>
      <c r="N583" s="59"/>
      <c r="O583" s="59"/>
      <c r="P583" s="59"/>
      <c r="Q583" s="59"/>
      <c r="R583" s="59"/>
      <c r="S583" s="59"/>
      <c r="T583" s="59"/>
      <c r="U583" s="64"/>
      <c r="V583" s="64"/>
      <c r="W583" s="64"/>
      <c r="X583" s="64"/>
      <c r="Y583" s="64"/>
      <c r="Z583" s="64"/>
      <c r="AA583" s="64"/>
      <c r="AB583" s="64"/>
      <c r="AC583" s="64"/>
      <c r="AD583" s="64"/>
      <c r="AE583" s="64"/>
      <c r="AF583" s="64"/>
      <c r="AG583" s="64"/>
      <c r="AH583" s="199"/>
      <c r="AI583" s="199"/>
      <c r="AJ583" s="194"/>
      <c r="AK583" s="56"/>
    </row>
    <row r="584" spans="1:41" ht="13" thickBot="1">
      <c r="A584" s="78"/>
      <c r="C584" s="59"/>
      <c r="D584" s="59"/>
      <c r="E584" s="59"/>
      <c r="F584" s="59"/>
      <c r="G584" s="59"/>
      <c r="H584" s="59"/>
      <c r="I584" s="59"/>
      <c r="J584" s="59"/>
      <c r="K584" s="59"/>
      <c r="L584" s="59"/>
      <c r="M584" s="59"/>
      <c r="N584" s="59"/>
      <c r="O584" s="59"/>
      <c r="P584" s="59"/>
      <c r="Q584" s="59"/>
      <c r="R584" s="59"/>
      <c r="S584" s="59"/>
      <c r="T584" s="59"/>
      <c r="U584" s="59"/>
      <c r="V584" s="64"/>
      <c r="W584" s="64"/>
      <c r="X584" s="64"/>
      <c r="Y584" s="64"/>
      <c r="Z584" s="64"/>
      <c r="AA584" s="64"/>
      <c r="AB584" s="64"/>
      <c r="AC584" s="64"/>
      <c r="AD584" s="64"/>
      <c r="AE584" s="64"/>
      <c r="AF584" s="64"/>
      <c r="AG584" s="64"/>
      <c r="AH584" s="109"/>
      <c r="AI584" s="109"/>
      <c r="AJ584" s="194"/>
      <c r="AK584" s="56"/>
    </row>
    <row r="585" spans="1:41" ht="13" thickBot="1">
      <c r="A585" s="78"/>
      <c r="C585" s="59"/>
      <c r="D585" s="59"/>
      <c r="E585" s="59"/>
      <c r="F585" s="59"/>
      <c r="G585" s="59"/>
      <c r="H585" s="59"/>
      <c r="I585" s="59"/>
      <c r="J585" s="59"/>
      <c r="K585" s="59"/>
      <c r="L585" s="59"/>
      <c r="M585" s="59"/>
      <c r="N585" s="59"/>
      <c r="O585" s="59"/>
      <c r="P585" s="59"/>
      <c r="Q585" s="59"/>
      <c r="R585" s="59"/>
      <c r="S585" s="59"/>
      <c r="T585" s="59"/>
      <c r="U585" s="59"/>
      <c r="V585" s="64"/>
      <c r="W585" s="64"/>
      <c r="X585" s="64"/>
      <c r="Y585" s="64"/>
      <c r="Z585" s="64"/>
      <c r="AA585" s="64"/>
      <c r="AB585" s="64"/>
      <c r="AC585" s="64"/>
      <c r="AD585" s="64"/>
      <c r="AE585" s="64"/>
      <c r="AF585" s="64"/>
      <c r="AG585" s="64"/>
      <c r="AH585" s="156"/>
      <c r="AI585" s="156"/>
      <c r="AJ585" s="153"/>
      <c r="AK585" s="153"/>
    </row>
    <row r="586" spans="1:41" ht="14.5" customHeight="1" thickBot="1">
      <c r="A586" s="179"/>
      <c r="B586" s="69" t="s">
        <v>234</v>
      </c>
      <c r="C586" s="13"/>
      <c r="D586" s="13"/>
      <c r="E586" s="13"/>
      <c r="F586" s="13"/>
      <c r="G586" s="13"/>
      <c r="H586" s="13"/>
      <c r="I586" s="13"/>
      <c r="J586" s="59"/>
      <c r="K586" s="13"/>
      <c r="L586" s="13"/>
      <c r="M586" s="13"/>
      <c r="N586" s="13"/>
      <c r="O586" s="13"/>
      <c r="P586" s="13"/>
      <c r="Q586" s="13"/>
      <c r="R586" s="13"/>
      <c r="S586" s="13"/>
      <c r="T586" s="13"/>
      <c r="U586" s="13"/>
      <c r="V586" s="13"/>
      <c r="W586" s="12"/>
      <c r="X586" s="12"/>
      <c r="Y586" s="12"/>
      <c r="Z586" s="12"/>
      <c r="AA586" s="12"/>
      <c r="AB586" s="12"/>
      <c r="AC586" s="12"/>
      <c r="AD586" s="12"/>
      <c r="AE586" s="12"/>
      <c r="AF586" s="12"/>
      <c r="AG586" s="12"/>
      <c r="AH586" s="237" t="s">
        <v>105</v>
      </c>
      <c r="AI586" s="238"/>
      <c r="AJ586" s="235" t="s">
        <v>269</v>
      </c>
      <c r="AK586" s="236"/>
    </row>
    <row r="587" spans="1:41" ht="13" thickBot="1">
      <c r="A587" s="78"/>
      <c r="B587" s="10"/>
      <c r="C587" s="231">
        <v>2005</v>
      </c>
      <c r="D587" s="231">
        <v>2006</v>
      </c>
      <c r="E587" s="231">
        <v>2007</v>
      </c>
      <c r="F587" s="231">
        <v>2008</v>
      </c>
      <c r="G587" s="231">
        <v>2009</v>
      </c>
      <c r="H587" s="231">
        <v>2010</v>
      </c>
      <c r="I587" s="231">
        <v>2011</v>
      </c>
      <c r="J587" s="231">
        <v>2012</v>
      </c>
      <c r="K587" s="231">
        <v>2013</v>
      </c>
      <c r="L587" s="231">
        <v>2014</v>
      </c>
      <c r="M587" s="231">
        <v>2015</v>
      </c>
      <c r="N587" s="231">
        <v>2016</v>
      </c>
      <c r="O587" s="231">
        <v>2017</v>
      </c>
      <c r="P587" s="231">
        <v>2018</v>
      </c>
      <c r="Q587" s="231">
        <v>2019</v>
      </c>
      <c r="R587" s="231">
        <v>2020</v>
      </c>
      <c r="S587" s="231">
        <v>2021</v>
      </c>
      <c r="T587" s="231">
        <v>2022</v>
      </c>
      <c r="U587" s="231">
        <v>2023</v>
      </c>
      <c r="V587" s="231">
        <v>2024</v>
      </c>
      <c r="W587" s="231">
        <v>2025</v>
      </c>
      <c r="X587" s="231">
        <v>2026</v>
      </c>
      <c r="Y587" s="231">
        <v>2027</v>
      </c>
      <c r="Z587" s="231">
        <v>2028</v>
      </c>
      <c r="AA587" s="231">
        <v>2029</v>
      </c>
      <c r="AB587" s="231">
        <v>2030</v>
      </c>
      <c r="AC587" s="231">
        <v>2031</v>
      </c>
      <c r="AD587" s="231">
        <v>2032</v>
      </c>
      <c r="AE587" s="231">
        <v>2033</v>
      </c>
      <c r="AF587" s="231">
        <v>2034</v>
      </c>
      <c r="AG587" s="231">
        <v>2035</v>
      </c>
      <c r="AH587" s="231" t="s">
        <v>266</v>
      </c>
      <c r="AI587" s="231" t="s">
        <v>267</v>
      </c>
      <c r="AJ587" s="231" t="s">
        <v>264</v>
      </c>
      <c r="AK587" s="231" t="s">
        <v>265</v>
      </c>
    </row>
    <row r="588" spans="1:41" ht="13" thickBot="1">
      <c r="A588" s="78"/>
      <c r="B588" s="1" t="s">
        <v>157</v>
      </c>
      <c r="C588" s="24"/>
      <c r="D588" s="24"/>
      <c r="E588" s="24"/>
      <c r="F588" s="24"/>
      <c r="G588" s="24"/>
      <c r="H588" s="24"/>
      <c r="I588" s="24"/>
      <c r="J588" s="24">
        <v>3790.6899999999996</v>
      </c>
      <c r="K588" s="24">
        <v>3736.08</v>
      </c>
      <c r="L588" s="24">
        <v>4270.46</v>
      </c>
      <c r="M588" s="24">
        <v>4183.6500000000005</v>
      </c>
      <c r="N588" s="24">
        <v>3986.3</v>
      </c>
      <c r="O588" s="24">
        <v>4361.9500000000007</v>
      </c>
      <c r="P588" s="24">
        <v>3837.68</v>
      </c>
      <c r="Q588" s="24">
        <v>4048.65</v>
      </c>
      <c r="R588" s="24">
        <v>3546.2299999999996</v>
      </c>
      <c r="S588" s="24">
        <v>3067.48</v>
      </c>
      <c r="T588" s="24">
        <v>3259.1700000000005</v>
      </c>
      <c r="U588" s="24">
        <v>3552.6099999999997</v>
      </c>
      <c r="V588" s="24">
        <v>3738.7414255792369</v>
      </c>
      <c r="W588" s="24">
        <v>3483.1402372754519</v>
      </c>
      <c r="X588" s="24">
        <v>3465.7245360890743</v>
      </c>
      <c r="Y588" s="24">
        <v>3448.395913408629</v>
      </c>
      <c r="Z588" s="24">
        <v>3431.153933841586</v>
      </c>
      <c r="AA588" s="24">
        <v>3413.998164172378</v>
      </c>
      <c r="AB588" s="24">
        <v>3396.9281733515159</v>
      </c>
      <c r="AC588" s="24">
        <v>3379.9435324847586</v>
      </c>
      <c r="AD588" s="24">
        <v>3363.0438148223343</v>
      </c>
      <c r="AE588" s="24">
        <v>3346.2285957482227</v>
      </c>
      <c r="AF588" s="24">
        <v>3329.4974527694822</v>
      </c>
      <c r="AG588" s="24">
        <v>3312.8499655056344</v>
      </c>
      <c r="AH588" s="206">
        <v>-479.74000000000024</v>
      </c>
      <c r="AI588" s="206">
        <v>-139.82003449436525</v>
      </c>
      <c r="AJ588" s="44">
        <v>-1.2926192265144021E-2</v>
      </c>
      <c r="AK588" s="44">
        <v>-3.7510389451006487E-3</v>
      </c>
      <c r="AL588" s="204"/>
    </row>
    <row r="589" spans="1:41" ht="13" thickBot="1">
      <c r="A589" s="78"/>
      <c r="B589" s="1" t="s">
        <v>164</v>
      </c>
      <c r="C589" s="24"/>
      <c r="D589" s="24"/>
      <c r="E589" s="24"/>
      <c r="F589" s="24"/>
      <c r="G589" s="24"/>
      <c r="H589" s="24"/>
      <c r="I589" s="24"/>
      <c r="J589" s="24">
        <v>213.96</v>
      </c>
      <c r="K589" s="24">
        <v>209.65999999999997</v>
      </c>
      <c r="L589" s="24">
        <v>210.93</v>
      </c>
      <c r="M589" s="24">
        <v>201.48</v>
      </c>
      <c r="N589" s="24">
        <v>196.18</v>
      </c>
      <c r="O589" s="24">
        <v>193.03</v>
      </c>
      <c r="P589" s="24">
        <v>185.66000000000003</v>
      </c>
      <c r="Q589" s="24">
        <v>177.93999999999997</v>
      </c>
      <c r="R589" s="24">
        <v>174.71999999999997</v>
      </c>
      <c r="S589" s="24">
        <v>169.60999999999999</v>
      </c>
      <c r="T589" s="24">
        <v>164.24</v>
      </c>
      <c r="U589" s="24">
        <v>169.12</v>
      </c>
      <c r="V589" s="24">
        <v>169.98</v>
      </c>
      <c r="W589" s="24">
        <v>170.29424999999998</v>
      </c>
      <c r="X589" s="24">
        <v>169.44277874999997</v>
      </c>
      <c r="Y589" s="24">
        <v>168.59556485624998</v>
      </c>
      <c r="Z589" s="24">
        <v>167.75258703196872</v>
      </c>
      <c r="AA589" s="24">
        <v>166.91382409680887</v>
      </c>
      <c r="AB589" s="24">
        <v>166.07925497632482</v>
      </c>
      <c r="AC589" s="24">
        <v>165.2488587014432</v>
      </c>
      <c r="AD589" s="24">
        <v>164.42261440793598</v>
      </c>
      <c r="AE589" s="24">
        <v>163.6005013358963</v>
      </c>
      <c r="AF589" s="24">
        <v>162.78249882921682</v>
      </c>
      <c r="AG589" s="24">
        <v>161.96858633507074</v>
      </c>
      <c r="AH589" s="65">
        <v>-41.94666666666663</v>
      </c>
      <c r="AI589" s="65">
        <v>-7.6014136649292823</v>
      </c>
      <c r="AJ589" s="44">
        <v>-2.1861298733282575E-2</v>
      </c>
      <c r="AK589" s="44">
        <v>-4.1607215679675402E-3</v>
      </c>
      <c r="AL589" s="204"/>
    </row>
    <row r="590" spans="1:41" s="101" customFormat="1" ht="13" thickBot="1">
      <c r="A590" s="100"/>
      <c r="B590" s="115" t="s">
        <v>165</v>
      </c>
      <c r="C590" s="148"/>
      <c r="D590" s="148"/>
      <c r="E590" s="148"/>
      <c r="F590" s="148"/>
      <c r="G590" s="148"/>
      <c r="H590" s="148"/>
      <c r="I590" s="148"/>
      <c r="J590" s="141">
        <v>13.832538792297626</v>
      </c>
      <c r="K590" s="141">
        <v>14.717638080702091</v>
      </c>
      <c r="L590" s="141">
        <v>16.352676243303467</v>
      </c>
      <c r="M590" s="141">
        <v>17.235209450069487</v>
      </c>
      <c r="N590" s="141">
        <v>16.881180548475889</v>
      </c>
      <c r="O590" s="141">
        <v>18.763870900896237</v>
      </c>
      <c r="P590" s="141">
        <v>16.779327803511794</v>
      </c>
      <c r="Q590" s="141">
        <v>18.715971675845793</v>
      </c>
      <c r="R590" s="141">
        <v>16.385588369963369</v>
      </c>
      <c r="S590" s="141">
        <v>15.222333588821416</v>
      </c>
      <c r="T590" s="141">
        <v>16.123356064296154</v>
      </c>
      <c r="U590" s="141">
        <v>17.740775780510877</v>
      </c>
      <c r="V590" s="141">
        <v>18.754316738515183</v>
      </c>
      <c r="W590" s="141">
        <v>16.749906738256797</v>
      </c>
      <c r="X590" s="141">
        <v>16.749906738256797</v>
      </c>
      <c r="Y590" s="141">
        <v>16.749906738256797</v>
      </c>
      <c r="Z590" s="141">
        <v>16.749906738256797</v>
      </c>
      <c r="AA590" s="141">
        <v>16.749906738256797</v>
      </c>
      <c r="AB590" s="141">
        <v>16.749906738256797</v>
      </c>
      <c r="AC590" s="141">
        <v>16.749906738256797</v>
      </c>
      <c r="AD590" s="141">
        <v>16.749906738256797</v>
      </c>
      <c r="AE590" s="141">
        <v>16.749906738256797</v>
      </c>
      <c r="AF590" s="141">
        <v>16.749906738256797</v>
      </c>
      <c r="AG590" s="141">
        <v>16.749906738256797</v>
      </c>
      <c r="AH590" s="142">
        <v>1.782289032822403</v>
      </c>
      <c r="AI590" s="142">
        <v>0</v>
      </c>
      <c r="AJ590" s="150">
        <v>1.131388759827745E-2</v>
      </c>
      <c r="AK590" s="150">
        <v>0</v>
      </c>
      <c r="AL590" s="204"/>
      <c r="AM590" s="100"/>
      <c r="AN590" s="100"/>
      <c r="AO590" s="100"/>
    </row>
    <row r="591" spans="1:41" ht="13" thickBot="1">
      <c r="A591" s="78"/>
      <c r="B591" s="1" t="s">
        <v>150</v>
      </c>
      <c r="C591" s="24"/>
      <c r="D591" s="24"/>
      <c r="E591" s="24"/>
      <c r="F591" s="24"/>
      <c r="G591" s="24"/>
      <c r="H591" s="24"/>
      <c r="I591" s="24"/>
      <c r="J591" s="24">
        <v>2959.61</v>
      </c>
      <c r="K591" s="24">
        <v>3085.7</v>
      </c>
      <c r="L591" s="24">
        <v>3449.2700000000004</v>
      </c>
      <c r="M591" s="24">
        <v>3472.55</v>
      </c>
      <c r="N591" s="24">
        <v>3311.75</v>
      </c>
      <c r="O591" s="24">
        <v>3621.9900000000007</v>
      </c>
      <c r="P591" s="24">
        <v>3115.25</v>
      </c>
      <c r="Q591" s="24">
        <v>3330.32</v>
      </c>
      <c r="R591" s="24">
        <v>2862.8899999999994</v>
      </c>
      <c r="S591" s="24">
        <v>2581.86</v>
      </c>
      <c r="T591" s="24">
        <v>2648.1000000000004</v>
      </c>
      <c r="U591" s="24">
        <v>3000.3199999999997</v>
      </c>
      <c r="V591" s="24">
        <v>3187.8587592128106</v>
      </c>
      <c r="W591" s="24">
        <v>2852.4128055613874</v>
      </c>
      <c r="X591" s="24">
        <v>2838.15074153358</v>
      </c>
      <c r="Y591" s="24">
        <v>2823.9599878259123</v>
      </c>
      <c r="Z591" s="24">
        <v>2809.8401878867826</v>
      </c>
      <c r="AA591" s="24">
        <v>2795.7909869473488</v>
      </c>
      <c r="AB591" s="24">
        <v>2781.8120320126118</v>
      </c>
      <c r="AC591" s="24">
        <v>2767.9029718525489</v>
      </c>
      <c r="AD591" s="24">
        <v>2754.0634569932859</v>
      </c>
      <c r="AE591" s="24">
        <v>2740.2931397083194</v>
      </c>
      <c r="AF591" s="24">
        <v>2726.5916740097782</v>
      </c>
      <c r="AG591" s="24">
        <v>2712.9587156397292</v>
      </c>
      <c r="AH591" s="65">
        <v>-327.75666666666712</v>
      </c>
      <c r="AI591" s="65">
        <v>-124.14461769360378</v>
      </c>
      <c r="AJ591" s="44">
        <v>-1.0872981358735267E-2</v>
      </c>
      <c r="AK591" s="44">
        <v>-4.0593532141288691E-3</v>
      </c>
      <c r="AL591" s="204"/>
    </row>
    <row r="592" spans="1:41" s="101" customFormat="1" ht="13" thickBot="1">
      <c r="A592" s="100"/>
      <c r="B592" s="115" t="s">
        <v>152</v>
      </c>
      <c r="C592" s="148"/>
      <c r="D592" s="148"/>
      <c r="E592" s="148"/>
      <c r="F592" s="148"/>
      <c r="G592" s="148"/>
      <c r="H592" s="148"/>
      <c r="I592" s="148"/>
      <c r="J592" s="148">
        <v>25.008534000000001</v>
      </c>
      <c r="K592" s="148">
        <v>24.861245999999998</v>
      </c>
      <c r="L592" s="148">
        <v>19.651568999999999</v>
      </c>
      <c r="M592" s="148">
        <v>22.046307000000002</v>
      </c>
      <c r="N592" s="148">
        <v>24.083754000000003</v>
      </c>
      <c r="O592" s="148">
        <v>19.406518999999999</v>
      </c>
      <c r="P592" s="148">
        <v>27.105671999999998</v>
      </c>
      <c r="Q592" s="148">
        <v>24.116766999999999</v>
      </c>
      <c r="R592" s="148">
        <v>38.899864999999998</v>
      </c>
      <c r="S592" s="148">
        <v>42.910544000000002</v>
      </c>
      <c r="T592" s="148">
        <v>40.992455</v>
      </c>
      <c r="U592" s="148">
        <v>47.579762000000002</v>
      </c>
      <c r="V592" s="148">
        <v>56.057557065442872</v>
      </c>
      <c r="W592" s="148">
        <v>56.057557065442872</v>
      </c>
      <c r="X592" s="148">
        <v>57.739283777406158</v>
      </c>
      <c r="Y592" s="148">
        <v>59.471462290728347</v>
      </c>
      <c r="Z592" s="148">
        <v>61.255606159450195</v>
      </c>
      <c r="AA592" s="148">
        <v>63.093274344233706</v>
      </c>
      <c r="AB592" s="148">
        <v>64.986072574560723</v>
      </c>
      <c r="AC592" s="148">
        <v>66.935654751797543</v>
      </c>
      <c r="AD592" s="148">
        <v>68.943724394351477</v>
      </c>
      <c r="AE592" s="148">
        <v>71.012036126182025</v>
      </c>
      <c r="AF592" s="148">
        <v>73.142397209967484</v>
      </c>
      <c r="AG592" s="148">
        <v>75.336669126266514</v>
      </c>
      <c r="AH592" s="147">
        <v>20.653803999999994</v>
      </c>
      <c r="AI592" s="147">
        <v>31.50908212626652</v>
      </c>
      <c r="AJ592" s="150">
        <v>6.5798396388384139E-2</v>
      </c>
      <c r="AK592" s="150">
        <v>5.0478500919056479E-2</v>
      </c>
      <c r="AL592" s="204"/>
      <c r="AM592" s="100"/>
      <c r="AN592" s="100"/>
      <c r="AO592" s="100"/>
    </row>
    <row r="593" spans="1:41" s="101" customFormat="1" ht="13" thickBot="1">
      <c r="A593" s="100"/>
      <c r="B593" s="115" t="s">
        <v>151</v>
      </c>
      <c r="C593" s="148"/>
      <c r="D593" s="148"/>
      <c r="E593" s="148"/>
      <c r="F593" s="148"/>
      <c r="G593" s="148"/>
      <c r="H593" s="148"/>
      <c r="I593" s="148"/>
      <c r="J593" s="148">
        <v>441.934955</v>
      </c>
      <c r="K593" s="148">
        <v>384.337243</v>
      </c>
      <c r="L593" s="148">
        <v>441.59949999999998</v>
      </c>
      <c r="M593" s="148">
        <v>389.69096000000002</v>
      </c>
      <c r="N593" s="148">
        <v>312.26149200000003</v>
      </c>
      <c r="O593" s="148">
        <v>344.208507</v>
      </c>
      <c r="P593" s="148">
        <v>226.56471400000001</v>
      </c>
      <c r="Q593" s="148">
        <v>259.40971100000002</v>
      </c>
      <c r="R593" s="148">
        <v>180.320108</v>
      </c>
      <c r="S593" s="148">
        <v>137.182287</v>
      </c>
      <c r="T593" s="148">
        <v>125.04321300000001</v>
      </c>
      <c r="U593" s="148">
        <v>136.59006099999999</v>
      </c>
      <c r="V593" s="148">
        <v>130.224707377599</v>
      </c>
      <c r="W593" s="148">
        <v>132</v>
      </c>
      <c r="X593" s="148">
        <v>128.04</v>
      </c>
      <c r="Y593" s="148">
        <v>124.19879999999999</v>
      </c>
      <c r="Z593" s="148">
        <v>120.47283599999999</v>
      </c>
      <c r="AA593" s="148">
        <v>116.85865091999999</v>
      </c>
      <c r="AB593" s="148">
        <v>113.35289139239998</v>
      </c>
      <c r="AC593" s="148">
        <v>109.95230465062798</v>
      </c>
      <c r="AD593" s="148">
        <v>106.65373551110913</v>
      </c>
      <c r="AE593" s="148">
        <v>103.45412344577585</v>
      </c>
      <c r="AF593" s="148">
        <v>100.35049974240258</v>
      </c>
      <c r="AG593" s="148">
        <v>97.339984750130498</v>
      </c>
      <c r="AH593" s="147">
        <v>-287.95821420746699</v>
      </c>
      <c r="AI593" s="147">
        <v>-37.325700375735806</v>
      </c>
      <c r="AJ593" s="150">
        <v>-0.10807099074564275</v>
      </c>
      <c r="AK593" s="150">
        <v>-2.9076664949354236E-2</v>
      </c>
      <c r="AL593" s="204"/>
      <c r="AM593" s="100"/>
      <c r="AN593" s="100"/>
      <c r="AO593" s="100"/>
    </row>
    <row r="594" spans="1:41" ht="13" thickBot="1">
      <c r="A594" s="78"/>
      <c r="B594" s="1" t="s">
        <v>166</v>
      </c>
      <c r="C594" s="24"/>
      <c r="D594" s="24"/>
      <c r="E594" s="24"/>
      <c r="F594" s="24"/>
      <c r="G594" s="24"/>
      <c r="H594" s="24"/>
      <c r="I594" s="24"/>
      <c r="J594" s="24">
        <v>2542.683579</v>
      </c>
      <c r="K594" s="24">
        <v>2726.2240029999998</v>
      </c>
      <c r="L594" s="24">
        <v>3027.3220690000007</v>
      </c>
      <c r="M594" s="24">
        <v>3104.9053470000003</v>
      </c>
      <c r="N594" s="24">
        <v>3023.5722620000001</v>
      </c>
      <c r="O594" s="24">
        <v>3297.188012000001</v>
      </c>
      <c r="P594" s="24">
        <v>2915.790958</v>
      </c>
      <c r="Q594" s="24">
        <v>3095.0270559999999</v>
      </c>
      <c r="R594" s="24">
        <v>2721.4697569999994</v>
      </c>
      <c r="S594" s="24">
        <v>2487.5882569999999</v>
      </c>
      <c r="T594" s="24">
        <v>2564.0492420000005</v>
      </c>
      <c r="U594" s="24">
        <v>2911.3097009999997</v>
      </c>
      <c r="V594" s="24">
        <v>3113.6916089006545</v>
      </c>
      <c r="W594" s="24">
        <v>2776.4703626268301</v>
      </c>
      <c r="X594" s="24">
        <v>2767.850025310986</v>
      </c>
      <c r="Y594" s="24">
        <v>2759.2326501166403</v>
      </c>
      <c r="Z594" s="24">
        <v>2750.6229580462327</v>
      </c>
      <c r="AA594" s="24">
        <v>2742.0256103715824</v>
      </c>
      <c r="AB594" s="24">
        <v>2733.4452131947724</v>
      </c>
      <c r="AC594" s="24">
        <v>2724.8863219537188</v>
      </c>
      <c r="AD594" s="24">
        <v>2716.3534458765284</v>
      </c>
      <c r="AE594" s="24">
        <v>2707.8510523887253</v>
      </c>
      <c r="AF594" s="24">
        <v>2699.3835714773431</v>
      </c>
      <c r="AG594" s="24">
        <v>2690.9554000158651</v>
      </c>
      <c r="AH594" s="65">
        <v>-33.133650333333662</v>
      </c>
      <c r="AI594" s="65">
        <v>-41.320833317468441</v>
      </c>
      <c r="AJ594" s="44">
        <v>-1.2046555309682683E-3</v>
      </c>
      <c r="AK594" s="44">
        <v>-1.3843816807330711E-3</v>
      </c>
      <c r="AL594" s="204"/>
    </row>
    <row r="595" spans="1:41" s="114" customFormat="1" ht="13.5" thickBot="1">
      <c r="A595" s="113"/>
      <c r="B595" s="52" t="s">
        <v>159</v>
      </c>
      <c r="C595" s="26"/>
      <c r="D595" s="26"/>
      <c r="E595" s="26"/>
      <c r="F595" s="26"/>
      <c r="G595" s="26"/>
      <c r="H595" s="26"/>
      <c r="I595" s="26"/>
      <c r="J595" s="26">
        <v>5.7497060150698127</v>
      </c>
      <c r="K595" s="26">
        <v>6.1583462250406411</v>
      </c>
      <c r="L595" s="26">
        <v>6.8297298230196262</v>
      </c>
      <c r="M595" s="26">
        <v>6.9901881714710985</v>
      </c>
      <c r="N595" s="26">
        <v>6.7916906779259358</v>
      </c>
      <c r="O595" s="26">
        <v>7.3942901887311319</v>
      </c>
      <c r="P595" s="26">
        <v>6.5264649511651793</v>
      </c>
      <c r="Q595" s="26">
        <v>6.9116299361223579</v>
      </c>
      <c r="R595" s="26">
        <v>6.0715301282645342</v>
      </c>
      <c r="S595" s="26">
        <v>5.5539032273116868</v>
      </c>
      <c r="T595" s="26">
        <v>5.7113821851912201</v>
      </c>
      <c r="U595" s="26">
        <v>6.4472470502512422</v>
      </c>
      <c r="V595" s="26">
        <v>6.8885881085716676</v>
      </c>
      <c r="W595" s="26">
        <v>6.1571203679168827</v>
      </c>
      <c r="X595" s="26">
        <v>6.1482956595660321</v>
      </c>
      <c r="Y595" s="26">
        <v>6.1362490067008331</v>
      </c>
      <c r="Z595" s="26">
        <v>6.1232230768112004</v>
      </c>
      <c r="AA595" s="26">
        <v>6.1103545838452549</v>
      </c>
      <c r="AB595" s="26">
        <v>6.0982552609634064</v>
      </c>
      <c r="AC595" s="26">
        <v>6.0868256802422369</v>
      </c>
      <c r="AD595" s="26">
        <v>6.0760612214232772</v>
      </c>
      <c r="AE595" s="26">
        <v>6.0660370265373658</v>
      </c>
      <c r="AF595" s="26">
        <v>6.0567767198666793</v>
      </c>
      <c r="AG595" s="26">
        <v>6.0483093911450929</v>
      </c>
      <c r="AH595" s="43">
        <v>-0.16920756647436175</v>
      </c>
      <c r="AI595" s="43">
        <v>-2.8410396757238665E-2</v>
      </c>
      <c r="AJ595" s="47">
        <v>-2.7426905556773296E-3</v>
      </c>
      <c r="AK595" s="47">
        <v>-4.2593183891903585E-4</v>
      </c>
      <c r="AL595" s="204"/>
      <c r="AM595" s="113"/>
      <c r="AN595" s="113"/>
      <c r="AO595" s="113"/>
    </row>
    <row r="596" spans="1:41" ht="13" thickBot="1">
      <c r="A596" s="78"/>
      <c r="B596" s="1" t="s">
        <v>167</v>
      </c>
      <c r="C596" s="24"/>
      <c r="D596" s="24"/>
      <c r="E596" s="24"/>
      <c r="F596" s="24"/>
      <c r="G596" s="24"/>
      <c r="H596" s="24"/>
      <c r="I596" s="24"/>
      <c r="J596" s="27">
        <v>22.85</v>
      </c>
      <c r="K596" s="27">
        <v>23.24</v>
      </c>
      <c r="L596" s="27">
        <v>22.35</v>
      </c>
      <c r="M596" s="27">
        <v>27.3</v>
      </c>
      <c r="N596" s="27">
        <v>28.68</v>
      </c>
      <c r="O596" s="27">
        <v>28.720000000000002</v>
      </c>
      <c r="P596" s="27">
        <v>29.45</v>
      </c>
      <c r="Q596" s="27">
        <v>29.090000000000003</v>
      </c>
      <c r="R596" s="27">
        <v>28.71</v>
      </c>
      <c r="S596" s="27">
        <v>24.529999999999998</v>
      </c>
      <c r="T596" s="27">
        <v>25.84</v>
      </c>
      <c r="U596" s="27">
        <v>21.82</v>
      </c>
      <c r="V596" s="27">
        <v>21.82</v>
      </c>
      <c r="W596" s="27">
        <v>26.228200000000001</v>
      </c>
      <c r="X596" s="27">
        <v>26.097059000000002</v>
      </c>
      <c r="Y596" s="27">
        <v>25.966573705000002</v>
      </c>
      <c r="Z596" s="27">
        <v>25.836740836475002</v>
      </c>
      <c r="AA596" s="27">
        <v>25.707557132292628</v>
      </c>
      <c r="AB596" s="27">
        <v>25.579019346631164</v>
      </c>
      <c r="AC596" s="27">
        <v>25.451124249898008</v>
      </c>
      <c r="AD596" s="27">
        <v>25.323868628648519</v>
      </c>
      <c r="AE596" s="27">
        <v>25.197249285505276</v>
      </c>
      <c r="AF596" s="27">
        <v>25.071263039077749</v>
      </c>
      <c r="AG596" s="27">
        <v>24.945906723882359</v>
      </c>
      <c r="AH596" s="29">
        <v>1.25</v>
      </c>
      <c r="AI596" s="29">
        <v>0.88257339054902673</v>
      </c>
      <c r="AJ596" s="44">
        <v>5.3486616017484057E-3</v>
      </c>
      <c r="AK596" s="44">
        <v>3.2799587945733233E-3</v>
      </c>
      <c r="AL596" s="204"/>
    </row>
    <row r="597" spans="1:41" s="101" customFormat="1" ht="13" thickBot="1">
      <c r="A597" s="100"/>
      <c r="B597" s="115" t="s">
        <v>168</v>
      </c>
      <c r="C597" s="148"/>
      <c r="D597" s="148"/>
      <c r="E597" s="148"/>
      <c r="F597" s="148"/>
      <c r="G597" s="148"/>
      <c r="H597" s="148"/>
      <c r="I597" s="148"/>
      <c r="J597" s="148">
        <v>36.371115973741794</v>
      </c>
      <c r="K597" s="148">
        <v>27.985370051635112</v>
      </c>
      <c r="L597" s="148">
        <v>36.742281879194628</v>
      </c>
      <c r="M597" s="148">
        <v>26.047619047619047</v>
      </c>
      <c r="N597" s="148">
        <v>23.519874476987447</v>
      </c>
      <c r="O597" s="148">
        <v>25.764623955431755</v>
      </c>
      <c r="P597" s="148">
        <v>24.530730050933787</v>
      </c>
      <c r="Q597" s="148">
        <v>24.693365417669298</v>
      </c>
      <c r="R597" s="148">
        <v>23.80146290491118</v>
      </c>
      <c r="S597" s="148">
        <v>19.796983285772523</v>
      </c>
      <c r="T597" s="148">
        <v>23.648219814241489</v>
      </c>
      <c r="U597" s="148">
        <v>25.311182401466542</v>
      </c>
      <c r="V597" s="148">
        <v>25.246684984712477</v>
      </c>
      <c r="W597" s="148">
        <v>24.047682712273986</v>
      </c>
      <c r="X597" s="148">
        <v>24.047682712273986</v>
      </c>
      <c r="Y597" s="148">
        <v>24.047682712273986</v>
      </c>
      <c r="Z597" s="148">
        <v>24.047682712273986</v>
      </c>
      <c r="AA597" s="148">
        <v>24.047682712273986</v>
      </c>
      <c r="AB597" s="148">
        <v>24.047682712273986</v>
      </c>
      <c r="AC597" s="148">
        <v>24.047682712273986</v>
      </c>
      <c r="AD597" s="148">
        <v>24.047682712273986</v>
      </c>
      <c r="AE597" s="148">
        <v>24.047682712273986</v>
      </c>
      <c r="AF597" s="148">
        <v>24.047682712273986</v>
      </c>
      <c r="AG597" s="148">
        <v>24.047682712273986</v>
      </c>
      <c r="AH597" s="142">
        <v>-9.467466733568795</v>
      </c>
      <c r="AI597" s="142">
        <v>-0.18443985568106314</v>
      </c>
      <c r="AJ597" s="150">
        <v>-3.2442720155495208E-2</v>
      </c>
      <c r="AK597" s="150">
        <v>-6.9434908491528002E-4</v>
      </c>
      <c r="AL597" s="204"/>
      <c r="AM597" s="100"/>
      <c r="AN597" s="100"/>
      <c r="AO597" s="100"/>
    </row>
    <row r="598" spans="1:41" ht="13" thickBot="1">
      <c r="A598" s="78"/>
      <c r="B598" s="1" t="s">
        <v>154</v>
      </c>
      <c r="C598" s="24"/>
      <c r="D598" s="24"/>
      <c r="E598" s="24"/>
      <c r="F598" s="24"/>
      <c r="G598" s="24"/>
      <c r="H598" s="24"/>
      <c r="I598" s="24"/>
      <c r="J598" s="24">
        <v>831.08</v>
      </c>
      <c r="K598" s="24">
        <v>650.38</v>
      </c>
      <c r="L598" s="24">
        <v>821.19</v>
      </c>
      <c r="M598" s="24">
        <v>711.1</v>
      </c>
      <c r="N598" s="24">
        <v>674.55</v>
      </c>
      <c r="O598" s="24">
        <v>739.96</v>
      </c>
      <c r="P598" s="24">
        <v>722.43000000000006</v>
      </c>
      <c r="Q598" s="24">
        <v>718.32999999999993</v>
      </c>
      <c r="R598" s="24">
        <v>683.34</v>
      </c>
      <c r="S598" s="24">
        <v>485.61999999999995</v>
      </c>
      <c r="T598" s="24">
        <v>611.07000000000005</v>
      </c>
      <c r="U598" s="24">
        <v>552.29</v>
      </c>
      <c r="V598" s="24">
        <v>550.88266636642629</v>
      </c>
      <c r="W598" s="24">
        <v>630.72743171406455</v>
      </c>
      <c r="X598" s="24">
        <v>627.57379455549426</v>
      </c>
      <c r="Y598" s="24">
        <v>624.43592558271678</v>
      </c>
      <c r="Z598" s="24">
        <v>621.31374595480327</v>
      </c>
      <c r="AA598" s="24">
        <v>618.20717722502923</v>
      </c>
      <c r="AB598" s="24">
        <v>615.11614133890407</v>
      </c>
      <c r="AC598" s="24">
        <v>612.04056063220958</v>
      </c>
      <c r="AD598" s="24">
        <v>608.98035782904856</v>
      </c>
      <c r="AE598" s="24">
        <v>605.93545603990322</v>
      </c>
      <c r="AF598" s="24">
        <v>602.90577875970371</v>
      </c>
      <c r="AG598" s="24">
        <v>599.89124986590514</v>
      </c>
      <c r="AH598" s="65">
        <v>-196.13577787785789</v>
      </c>
      <c r="AI598" s="65">
        <v>28.47702774376296</v>
      </c>
      <c r="AJ598" s="44">
        <v>-2.9077787341691086E-2</v>
      </c>
      <c r="AK598" s="44">
        <v>4.4310618064584695E-3</v>
      </c>
      <c r="AL598" s="204"/>
    </row>
    <row r="599" spans="1:41" s="101" customFormat="1" ht="13" thickBot="1">
      <c r="A599" s="100"/>
      <c r="B599" s="115" t="s">
        <v>156</v>
      </c>
      <c r="C599" s="148"/>
      <c r="D599" s="148"/>
      <c r="E599" s="148"/>
      <c r="F599" s="148"/>
      <c r="G599" s="148"/>
      <c r="H599" s="148"/>
      <c r="I599" s="148"/>
      <c r="J599" s="148">
        <v>20.238323999999999</v>
      </c>
      <c r="K599" s="148">
        <v>18.008998999999999</v>
      </c>
      <c r="L599" s="148">
        <v>15.28565</v>
      </c>
      <c r="M599" s="148">
        <v>12.821619</v>
      </c>
      <c r="N599" s="148">
        <v>14.172364999999999</v>
      </c>
      <c r="O599" s="148">
        <v>16.971167999999999</v>
      </c>
      <c r="P599" s="148">
        <v>15.645619999999999</v>
      </c>
      <c r="Q599" s="148">
        <v>9.6102190000000007</v>
      </c>
      <c r="R599" s="148">
        <v>9.4225500000000011</v>
      </c>
      <c r="S599" s="148">
        <v>11.132249999999999</v>
      </c>
      <c r="T599" s="148">
        <v>15.128499999999999</v>
      </c>
      <c r="U599" s="148">
        <v>18.595368000000001</v>
      </c>
      <c r="V599" s="148">
        <v>19.595336899881413</v>
      </c>
      <c r="W599" s="148">
        <v>11.956989666666667</v>
      </c>
      <c r="X599" s="148">
        <v>11.956989666666667</v>
      </c>
      <c r="Y599" s="148">
        <v>11.956989666666667</v>
      </c>
      <c r="Z599" s="148">
        <v>11.956989666666667</v>
      </c>
      <c r="AA599" s="148">
        <v>11.956989666666667</v>
      </c>
      <c r="AB599" s="148">
        <v>11.956989666666667</v>
      </c>
      <c r="AC599" s="148">
        <v>11.956989666666667</v>
      </c>
      <c r="AD599" s="148">
        <v>11.956989666666667</v>
      </c>
      <c r="AE599" s="148">
        <v>11.956989666666667</v>
      </c>
      <c r="AF599" s="148">
        <v>11.956989666666667</v>
      </c>
      <c r="AG599" s="148">
        <v>11.956989666666667</v>
      </c>
      <c r="AH599" s="147">
        <v>-2.8922850000000011</v>
      </c>
      <c r="AI599" s="147">
        <v>-2.9950496666666648</v>
      </c>
      <c r="AJ599" s="150">
        <v>-1.7528338818131095E-2</v>
      </c>
      <c r="AK599" s="150">
        <v>-2.0115980908846698E-2</v>
      </c>
      <c r="AL599" s="204"/>
      <c r="AM599" s="100"/>
      <c r="AN599" s="100"/>
      <c r="AO599" s="100"/>
    </row>
    <row r="600" spans="1:41" s="101" customFormat="1" ht="13" thickBot="1">
      <c r="B600" s="115" t="s">
        <v>169</v>
      </c>
      <c r="C600" s="148"/>
      <c r="D600" s="148"/>
      <c r="E600" s="148"/>
      <c r="F600" s="148"/>
      <c r="G600" s="148"/>
      <c r="H600" s="148"/>
      <c r="I600" s="148"/>
      <c r="J600" s="148">
        <v>167.60359199999999</v>
      </c>
      <c r="K600" s="148">
        <v>149.83003199999999</v>
      </c>
      <c r="L600" s="148">
        <v>172.80151600000002</v>
      </c>
      <c r="M600" s="148">
        <v>185.99409700000001</v>
      </c>
      <c r="N600" s="148">
        <v>195.75522999999998</v>
      </c>
      <c r="O600" s="148">
        <v>178.11980499999999</v>
      </c>
      <c r="P600" s="148">
        <v>174.98659599999999</v>
      </c>
      <c r="Q600" s="148">
        <v>184.20585199999999</v>
      </c>
      <c r="R600" s="148">
        <v>204.93535800000001</v>
      </c>
      <c r="S600" s="148">
        <v>170.20983899999999</v>
      </c>
      <c r="T600" s="148">
        <v>143.30527900000001</v>
      </c>
      <c r="U600" s="148">
        <v>150.85887399999999</v>
      </c>
      <c r="V600" s="148">
        <v>162.06173965965289</v>
      </c>
      <c r="W600" s="148">
        <v>170.10910354999999</v>
      </c>
      <c r="X600" s="148">
        <v>171.8101945855</v>
      </c>
      <c r="Y600" s="148">
        <v>173.52829653135501</v>
      </c>
      <c r="Z600" s="148">
        <v>175.26357949666857</v>
      </c>
      <c r="AA600" s="148">
        <v>177.01621529163526</v>
      </c>
      <c r="AB600" s="148">
        <v>178.78637744455162</v>
      </c>
      <c r="AC600" s="148">
        <v>180.57424121899714</v>
      </c>
      <c r="AD600" s="148">
        <v>182.37998363118712</v>
      </c>
      <c r="AE600" s="148">
        <v>184.20378346749899</v>
      </c>
      <c r="AF600" s="148">
        <v>186.04582130217398</v>
      </c>
      <c r="AG600" s="148">
        <v>187.90627951519571</v>
      </c>
      <c r="AH600" s="147">
        <v>-2.368229113449047</v>
      </c>
      <c r="AI600" s="147">
        <v>26.862795295311429</v>
      </c>
      <c r="AJ600" s="150">
        <v>-1.4587797492815469E-3</v>
      </c>
      <c r="AK600" s="150">
        <v>1.4123250120564146E-2</v>
      </c>
      <c r="AL600" s="204"/>
      <c r="AM600" s="100"/>
      <c r="AN600" s="100"/>
      <c r="AO600" s="100"/>
    </row>
    <row r="601" spans="1:41" ht="13" thickBot="1">
      <c r="A601" s="78"/>
      <c r="B601" s="53" t="s">
        <v>161</v>
      </c>
      <c r="C601" s="24"/>
      <c r="D601" s="24"/>
      <c r="E601" s="24"/>
      <c r="F601" s="24"/>
      <c r="G601" s="24"/>
      <c r="H601" s="24"/>
      <c r="I601" s="24"/>
      <c r="J601" s="24">
        <v>683.71473200000014</v>
      </c>
      <c r="K601" s="24">
        <v>518.55896700000005</v>
      </c>
      <c r="L601" s="24">
        <v>663.67413400000009</v>
      </c>
      <c r="M601" s="24">
        <v>537.92752200000007</v>
      </c>
      <c r="N601" s="24">
        <v>492.96713499999998</v>
      </c>
      <c r="O601" s="24">
        <v>578.81136300000003</v>
      </c>
      <c r="P601" s="24">
        <v>563.08902400000011</v>
      </c>
      <c r="Q601" s="24">
        <v>543.73436700000002</v>
      </c>
      <c r="R601" s="24">
        <v>487.82719200000003</v>
      </c>
      <c r="S601" s="24">
        <v>326.54241099999996</v>
      </c>
      <c r="T601" s="24">
        <v>482.89322100000004</v>
      </c>
      <c r="U601" s="24">
        <v>420.02649399999996</v>
      </c>
      <c r="V601" s="24">
        <v>408.41626360665487</v>
      </c>
      <c r="W601" s="24">
        <v>472.57531783073125</v>
      </c>
      <c r="X601" s="24">
        <v>467.72058963666097</v>
      </c>
      <c r="Y601" s="24">
        <v>462.86461871802845</v>
      </c>
      <c r="Z601" s="24">
        <v>458.00715612480138</v>
      </c>
      <c r="AA601" s="24">
        <v>453.14795160006065</v>
      </c>
      <c r="AB601" s="24">
        <v>448.28675356101917</v>
      </c>
      <c r="AC601" s="24">
        <v>443.42330907987912</v>
      </c>
      <c r="AD601" s="24">
        <v>438.55736386452816</v>
      </c>
      <c r="AE601" s="24">
        <v>433.68866223907094</v>
      </c>
      <c r="AF601" s="24">
        <v>428.81694712419642</v>
      </c>
      <c r="AG601" s="24">
        <v>423.94196001737612</v>
      </c>
      <c r="AH601" s="29">
        <v>-184.87061813111518</v>
      </c>
      <c r="AI601" s="29">
        <v>-13.170032851508836</v>
      </c>
      <c r="AJ601" s="44">
        <v>-3.4657453043117736E-2</v>
      </c>
      <c r="AK601" s="44">
        <v>-2.7773070125272081E-3</v>
      </c>
      <c r="AL601" s="204"/>
    </row>
    <row r="602" spans="1:41" s="114" customFormat="1" ht="13.5" thickBot="1">
      <c r="A602" s="113"/>
      <c r="B602" s="52" t="s">
        <v>159</v>
      </c>
      <c r="C602" s="26"/>
      <c r="D602" s="26"/>
      <c r="E602" s="26"/>
      <c r="F602" s="26"/>
      <c r="G602" s="26"/>
      <c r="H602" s="26"/>
      <c r="I602" s="26"/>
      <c r="J602" s="26">
        <v>1.5460668168228437</v>
      </c>
      <c r="K602" s="26">
        <v>1.1713878439083736</v>
      </c>
      <c r="L602" s="26">
        <v>1.4972688476597378</v>
      </c>
      <c r="M602" s="26">
        <v>1.2110561132004645</v>
      </c>
      <c r="N602" s="26">
        <v>1.1073260386006796</v>
      </c>
      <c r="O602" s="26">
        <v>1.298045233386889</v>
      </c>
      <c r="P602" s="26">
        <v>1.260371827904478</v>
      </c>
      <c r="Q602" s="26">
        <v>1.214235177999601</v>
      </c>
      <c r="R602" s="26">
        <v>1.0883301150036215</v>
      </c>
      <c r="S602" s="26">
        <v>0.72905351004277519</v>
      </c>
      <c r="T602" s="26">
        <v>1.0756375870604307</v>
      </c>
      <c r="U602" s="26">
        <v>0.93017055984758368</v>
      </c>
      <c r="V602" s="26">
        <v>0.90356135745293042</v>
      </c>
      <c r="W602" s="26">
        <v>1.0479863765005246</v>
      </c>
      <c r="X602" s="26">
        <v>1.0389596419082157</v>
      </c>
      <c r="Y602" s="26">
        <v>1.0293632023836037</v>
      </c>
      <c r="Z602" s="26">
        <v>1.0195799389822864</v>
      </c>
      <c r="AA602" s="26">
        <v>1.0097989795377202</v>
      </c>
      <c r="AB602" s="26">
        <v>1.0001177415692712</v>
      </c>
      <c r="AC602" s="26">
        <v>0.99051485677766238</v>
      </c>
      <c r="AD602" s="26">
        <v>0.98098478163507796</v>
      </c>
      <c r="AE602" s="26">
        <v>0.97153478246557623</v>
      </c>
      <c r="AF602" s="26">
        <v>0.96216355832849931</v>
      </c>
      <c r="AG602" s="26">
        <v>0.9528705448103808</v>
      </c>
      <c r="AH602" s="43">
        <v>-0.43511800134333678</v>
      </c>
      <c r="AI602" s="43">
        <v>-1.691928997660086E-2</v>
      </c>
      <c r="AJ602" s="47">
        <v>-3.6386270268031096E-2</v>
      </c>
      <c r="AK602" s="47">
        <v>-1.5987504601874258E-3</v>
      </c>
      <c r="AL602" s="204"/>
      <c r="AM602" s="113"/>
      <c r="AN602" s="113"/>
      <c r="AO602" s="113"/>
    </row>
    <row r="603" spans="1:41" ht="13" thickBot="1">
      <c r="B603" s="59" t="s">
        <v>280</v>
      </c>
      <c r="C603" s="108"/>
      <c r="D603" s="108"/>
      <c r="E603" s="108"/>
      <c r="F603" s="108"/>
      <c r="G603" s="108"/>
      <c r="H603" s="108"/>
      <c r="I603" s="108"/>
      <c r="J603" s="108"/>
      <c r="K603" s="109"/>
      <c r="L603" s="109"/>
      <c r="M603" s="109"/>
      <c r="N603" s="109"/>
      <c r="O603" s="109"/>
      <c r="P603" s="109"/>
      <c r="Q603" s="109"/>
      <c r="R603" s="109"/>
      <c r="S603" s="109"/>
      <c r="T603" s="109"/>
      <c r="U603" s="109"/>
      <c r="V603" s="109"/>
      <c r="W603" s="109"/>
      <c r="X603" s="109"/>
      <c r="Y603" s="109"/>
      <c r="Z603" s="109"/>
      <c r="AA603" s="109"/>
      <c r="AB603" s="109"/>
      <c r="AC603" s="109"/>
      <c r="AD603" s="109"/>
      <c r="AE603" s="109"/>
      <c r="AF603" s="109"/>
      <c r="AG603" s="109"/>
      <c r="AH603" s="155"/>
      <c r="AI603" s="155"/>
      <c r="AJ603" s="56"/>
      <c r="AK603" s="56"/>
    </row>
    <row r="604" spans="1:41" ht="13" thickBot="1">
      <c r="B604" s="10"/>
      <c r="C604" s="110"/>
      <c r="D604" s="110"/>
      <c r="E604" s="110"/>
      <c r="F604" s="110"/>
      <c r="G604" s="110"/>
      <c r="H604" s="110"/>
      <c r="I604" s="110"/>
      <c r="J604" s="110"/>
      <c r="K604" s="60"/>
      <c r="L604" s="60"/>
      <c r="M604" s="60"/>
      <c r="N604" s="60"/>
      <c r="O604" s="60"/>
      <c r="P604" s="60"/>
      <c r="Q604" s="60"/>
      <c r="R604" s="60"/>
      <c r="S604" s="60"/>
      <c r="T604" s="60"/>
      <c r="U604" s="60"/>
      <c r="V604" s="60"/>
      <c r="W604" s="60"/>
      <c r="X604" s="60"/>
      <c r="Y604" s="60"/>
      <c r="Z604" s="60"/>
      <c r="AA604" s="60"/>
      <c r="AB604" s="60"/>
      <c r="AC604" s="60"/>
      <c r="AD604" s="60"/>
      <c r="AE604" s="60"/>
      <c r="AF604" s="60"/>
      <c r="AG604" s="60"/>
      <c r="AH604" s="51"/>
      <c r="AI604" s="51"/>
      <c r="AJ604" s="56"/>
      <c r="AK604" s="56"/>
    </row>
    <row r="605" spans="1:41" ht="14.5" customHeight="1" thickBot="1">
      <c r="B605" s="69" t="s">
        <v>233</v>
      </c>
      <c r="C605" s="13"/>
      <c r="D605" s="13"/>
      <c r="E605" s="13"/>
      <c r="F605" s="13"/>
      <c r="G605" s="13"/>
      <c r="H605" s="13"/>
      <c r="I605" s="13"/>
      <c r="J605" s="110"/>
      <c r="K605" s="13"/>
      <c r="L605" s="13"/>
      <c r="M605" s="13"/>
      <c r="N605" s="13"/>
      <c r="O605" s="13"/>
      <c r="P605" s="13"/>
      <c r="Q605" s="13"/>
      <c r="R605" s="13"/>
      <c r="S605" s="13"/>
      <c r="T605" s="13"/>
      <c r="U605" s="13"/>
      <c r="V605" s="13"/>
      <c r="W605" s="12"/>
      <c r="X605" s="12"/>
      <c r="Y605" s="12"/>
      <c r="Z605" s="12"/>
      <c r="AA605" s="12"/>
      <c r="AB605" s="12"/>
      <c r="AC605" s="12"/>
      <c r="AD605" s="12"/>
      <c r="AE605" s="12"/>
      <c r="AF605" s="12"/>
      <c r="AG605" s="12"/>
      <c r="AH605" s="237" t="s">
        <v>105</v>
      </c>
      <c r="AI605" s="238"/>
      <c r="AJ605" s="235" t="s">
        <v>269</v>
      </c>
      <c r="AK605" s="236"/>
    </row>
    <row r="606" spans="1:41" ht="13" thickBot="1">
      <c r="B606" s="10"/>
      <c r="C606" s="231">
        <v>2005</v>
      </c>
      <c r="D606" s="231">
        <v>2006</v>
      </c>
      <c r="E606" s="231">
        <v>2007</v>
      </c>
      <c r="F606" s="231">
        <v>2008</v>
      </c>
      <c r="G606" s="231">
        <v>2009</v>
      </c>
      <c r="H606" s="231">
        <v>2010</v>
      </c>
      <c r="I606" s="231">
        <v>2011</v>
      </c>
      <c r="J606" s="231">
        <v>2012</v>
      </c>
      <c r="K606" s="231">
        <v>2013</v>
      </c>
      <c r="L606" s="231">
        <v>2014</v>
      </c>
      <c r="M606" s="231">
        <v>2015</v>
      </c>
      <c r="N606" s="231">
        <v>2016</v>
      </c>
      <c r="O606" s="231">
        <v>2017</v>
      </c>
      <c r="P606" s="231">
        <v>2018</v>
      </c>
      <c r="Q606" s="231">
        <v>2019</v>
      </c>
      <c r="R606" s="231">
        <v>2020</v>
      </c>
      <c r="S606" s="231">
        <v>2021</v>
      </c>
      <c r="T606" s="231">
        <v>2022</v>
      </c>
      <c r="U606" s="231">
        <v>2023</v>
      </c>
      <c r="V606" s="231">
        <v>2024</v>
      </c>
      <c r="W606" s="231">
        <v>2025</v>
      </c>
      <c r="X606" s="231">
        <v>2026</v>
      </c>
      <c r="Y606" s="231">
        <v>2027</v>
      </c>
      <c r="Z606" s="231">
        <v>2028</v>
      </c>
      <c r="AA606" s="231">
        <v>2029</v>
      </c>
      <c r="AB606" s="231">
        <v>2030</v>
      </c>
      <c r="AC606" s="231">
        <v>2031</v>
      </c>
      <c r="AD606" s="231">
        <v>2032</v>
      </c>
      <c r="AE606" s="231">
        <v>2033</v>
      </c>
      <c r="AF606" s="231">
        <v>2034</v>
      </c>
      <c r="AG606" s="231">
        <v>2035</v>
      </c>
      <c r="AH606" s="231" t="s">
        <v>266</v>
      </c>
      <c r="AI606" s="231" t="s">
        <v>267</v>
      </c>
      <c r="AJ606" s="231" t="s">
        <v>264</v>
      </c>
      <c r="AK606" s="231" t="s">
        <v>265</v>
      </c>
    </row>
    <row r="607" spans="1:41" ht="13" thickBot="1">
      <c r="B607" s="1" t="s">
        <v>157</v>
      </c>
      <c r="C607" s="24">
        <v>5907.81</v>
      </c>
      <c r="D607" s="24">
        <v>6865.5113999999994</v>
      </c>
      <c r="E607" s="24">
        <v>6480.9331000000002</v>
      </c>
      <c r="F607" s="24">
        <v>6569.1263999999992</v>
      </c>
      <c r="G607" s="24">
        <v>6366.8740999999991</v>
      </c>
      <c r="H607" s="24">
        <v>6625.2555000000002</v>
      </c>
      <c r="I607" s="24">
        <v>6147.7368999999999</v>
      </c>
      <c r="J607" s="24">
        <v>5766.9531999999999</v>
      </c>
      <c r="K607" s="24">
        <v>6478.7875000000004</v>
      </c>
      <c r="L607" s="24">
        <v>6312.4892</v>
      </c>
      <c r="M607" s="24">
        <v>5931.4017000000003</v>
      </c>
      <c r="N607" s="24">
        <v>6323.6931000000004</v>
      </c>
      <c r="O607" s="24">
        <v>6252.3831</v>
      </c>
      <c r="P607" s="24">
        <v>6515.3716000000004</v>
      </c>
      <c r="Q607" s="24">
        <v>6102.4276</v>
      </c>
      <c r="R607" s="24">
        <v>6388.5196999999998</v>
      </c>
      <c r="S607" s="24">
        <v>6586.3296</v>
      </c>
      <c r="T607" s="24">
        <v>5879.7335000000003</v>
      </c>
      <c r="U607" s="24">
        <v>5605.1749999999993</v>
      </c>
      <c r="V607" s="24">
        <v>6144.6575861789534</v>
      </c>
      <c r="W607" s="24">
        <v>6150.645024704233</v>
      </c>
      <c r="X607" s="24">
        <v>6156.6230194121126</v>
      </c>
      <c r="Y607" s="24">
        <v>6162.5915703025921</v>
      </c>
      <c r="Z607" s="24">
        <v>6168.5506773756697</v>
      </c>
      <c r="AA607" s="24">
        <v>6174.5003406313481</v>
      </c>
      <c r="AB607" s="24">
        <v>6180.4405600696255</v>
      </c>
      <c r="AC607" s="24">
        <v>6186.3713356905018</v>
      </c>
      <c r="AD607" s="24">
        <v>6192.2926674939781</v>
      </c>
      <c r="AE607" s="24">
        <v>6198.2045554800534</v>
      </c>
      <c r="AF607" s="24">
        <v>6204.1069996487286</v>
      </c>
      <c r="AG607" s="24">
        <v>6210</v>
      </c>
      <c r="AH607" s="24">
        <v>-175.36760460701498</v>
      </c>
      <c r="AI607" s="24">
        <v>72.363071273682181</v>
      </c>
      <c r="AJ607" s="44">
        <v>-2.8132268829312856E-3</v>
      </c>
      <c r="AK607" s="44">
        <v>1.0661218037197884E-3</v>
      </c>
    </row>
    <row r="608" spans="1:41" ht="13" thickBot="1">
      <c r="B608" s="1" t="s">
        <v>145</v>
      </c>
      <c r="C608" s="24">
        <v>304.64</v>
      </c>
      <c r="D608" s="24">
        <v>302.428</v>
      </c>
      <c r="E608" s="24">
        <v>308.69100000000003</v>
      </c>
      <c r="F608" s="24">
        <v>314.68</v>
      </c>
      <c r="G608" s="24">
        <v>308.327</v>
      </c>
      <c r="H608" s="24">
        <v>310.60199999999998</v>
      </c>
      <c r="I608" s="24">
        <v>307.709</v>
      </c>
      <c r="J608" s="24">
        <v>287.38</v>
      </c>
      <c r="K608" s="24">
        <v>292.51099999999997</v>
      </c>
      <c r="L608" s="24">
        <v>286.83</v>
      </c>
      <c r="M608" s="24">
        <v>286.017</v>
      </c>
      <c r="N608" s="24">
        <v>277.755</v>
      </c>
      <c r="O608" s="24">
        <v>273.54199999999997</v>
      </c>
      <c r="P608" s="24">
        <v>272.86900000000003</v>
      </c>
      <c r="Q608" s="24">
        <v>271.96899999999999</v>
      </c>
      <c r="R608" s="24">
        <v>275.27199999999999</v>
      </c>
      <c r="S608" s="24">
        <v>274.88299999999998</v>
      </c>
      <c r="T608" s="24">
        <v>277.00299999999999</v>
      </c>
      <c r="U608" s="24">
        <v>279.55100000000004</v>
      </c>
      <c r="V608" s="24">
        <v>277.57400000000001</v>
      </c>
      <c r="W608" s="24">
        <v>277.4309090909091</v>
      </c>
      <c r="X608" s="24">
        <v>277.28781818181818</v>
      </c>
      <c r="Y608" s="24">
        <v>277.14472727272727</v>
      </c>
      <c r="Z608" s="24">
        <v>277.00163636363635</v>
      </c>
      <c r="AA608" s="24">
        <v>276.85854545454544</v>
      </c>
      <c r="AB608" s="24">
        <v>276.71545454545452</v>
      </c>
      <c r="AC608" s="24">
        <v>276.5723636363636</v>
      </c>
      <c r="AD608" s="24">
        <v>276.42927272727269</v>
      </c>
      <c r="AE608" s="24">
        <v>276.28618181818177</v>
      </c>
      <c r="AF608" s="24">
        <v>276.14309090909086</v>
      </c>
      <c r="AG608" s="24">
        <v>276</v>
      </c>
      <c r="AH608" s="24">
        <v>-19.250333333333288</v>
      </c>
      <c r="AI608" s="24">
        <v>-0.61633333333332985</v>
      </c>
      <c r="AJ608" s="44">
        <v>-6.7051628541676678E-3</v>
      </c>
      <c r="AK608" s="44">
        <v>-2.0276145417974512E-4</v>
      </c>
    </row>
    <row r="609" spans="2:41" s="101" customFormat="1" ht="13" thickBot="1">
      <c r="B609" s="115" t="s">
        <v>146</v>
      </c>
      <c r="C609" s="141">
        <v>19.39275866596639</v>
      </c>
      <c r="D609" s="141">
        <v>22.701308741254113</v>
      </c>
      <c r="E609" s="141">
        <v>20.994888415924013</v>
      </c>
      <c r="F609" s="141">
        <v>20.875576458624632</v>
      </c>
      <c r="G609" s="141">
        <v>20.649745562341277</v>
      </c>
      <c r="H609" s="141">
        <v>21.330369733614081</v>
      </c>
      <c r="I609" s="141">
        <v>19.979061060937443</v>
      </c>
      <c r="J609" s="141">
        <v>20.067343586888441</v>
      </c>
      <c r="K609" s="141">
        <v>22.14886790582235</v>
      </c>
      <c r="L609" s="141">
        <v>22.00777185092215</v>
      </c>
      <c r="M609" s="141">
        <v>20.737934108811714</v>
      </c>
      <c r="N609" s="141">
        <v>22.767162067289519</v>
      </c>
      <c r="O609" s="141">
        <v>22.857122854991193</v>
      </c>
      <c r="P609" s="141">
        <v>23.877287636191724</v>
      </c>
      <c r="Q609" s="141">
        <v>22.437952854920965</v>
      </c>
      <c r="R609" s="141">
        <v>23.208025879857015</v>
      </c>
      <c r="S609" s="141">
        <v>23.960483551183597</v>
      </c>
      <c r="T609" s="141">
        <v>21.226244842113626</v>
      </c>
      <c r="U609" s="141">
        <v>20.050634767895655</v>
      </c>
      <c r="V609" s="141">
        <v>22.137007018593071</v>
      </c>
      <c r="W609" s="141">
        <v>22.170006380539157</v>
      </c>
      <c r="X609" s="141">
        <v>22.203005742485242</v>
      </c>
      <c r="Y609" s="141">
        <v>22.236005104431328</v>
      </c>
      <c r="Z609" s="141">
        <v>22.269004466377414</v>
      </c>
      <c r="AA609" s="141">
        <v>22.3020038283235</v>
      </c>
      <c r="AB609" s="141">
        <v>22.335003190269585</v>
      </c>
      <c r="AC609" s="141">
        <v>22.368002552215671</v>
      </c>
      <c r="AD609" s="141">
        <v>22.401001914161757</v>
      </c>
      <c r="AE609" s="141">
        <v>22.434001276107843</v>
      </c>
      <c r="AF609" s="141">
        <v>22.467000638053928</v>
      </c>
      <c r="AG609" s="141">
        <v>22.5</v>
      </c>
      <c r="AH609" s="141">
        <v>1.0552641897130144</v>
      </c>
      <c r="AI609" s="141">
        <v>0.3095740864787615</v>
      </c>
      <c r="AJ609" s="150">
        <v>4.8841733556184153E-3</v>
      </c>
      <c r="AK609" s="152">
        <v>1.2602824448011418E-3</v>
      </c>
      <c r="AL609" s="100"/>
      <c r="AM609" s="100"/>
      <c r="AN609" s="100"/>
      <c r="AO609" s="100"/>
    </row>
    <row r="610" spans="2:41" ht="13" thickBot="1">
      <c r="B610" s="1" t="s">
        <v>150</v>
      </c>
      <c r="C610" s="24">
        <v>3790.5270000000005</v>
      </c>
      <c r="D610" s="24">
        <v>4674.5713999999989</v>
      </c>
      <c r="E610" s="24">
        <v>5090.1871000000001</v>
      </c>
      <c r="F610" s="24">
        <v>5143.1263999999992</v>
      </c>
      <c r="G610" s="24">
        <v>4999.8740999999991</v>
      </c>
      <c r="H610" s="24">
        <v>5114.2555000000002</v>
      </c>
      <c r="I610" s="24">
        <v>5091.7368999999999</v>
      </c>
      <c r="J610" s="24">
        <v>4697.9531999999999</v>
      </c>
      <c r="K610" s="24">
        <v>5004.7875000000004</v>
      </c>
      <c r="L610" s="24">
        <v>5061.4892</v>
      </c>
      <c r="M610" s="24">
        <v>4645.4017000000003</v>
      </c>
      <c r="N610" s="24">
        <v>4832.6931000000004</v>
      </c>
      <c r="O610" s="24">
        <v>5098.3831</v>
      </c>
      <c r="P610" s="24">
        <v>5206.3716000000004</v>
      </c>
      <c r="Q610" s="24">
        <v>5254.4276</v>
      </c>
      <c r="R610" s="24">
        <v>5362.5196999999998</v>
      </c>
      <c r="S610" s="24">
        <v>5475.3296</v>
      </c>
      <c r="T610" s="24">
        <v>5255.7335000000003</v>
      </c>
      <c r="U610" s="24">
        <v>4965.1749999999993</v>
      </c>
      <c r="V610" s="24">
        <v>5284.4055241138994</v>
      </c>
      <c r="W610" s="24">
        <v>5155.645024704233</v>
      </c>
      <c r="X610" s="24">
        <v>5166.2632787518178</v>
      </c>
      <c r="Y610" s="24">
        <v>5176.850448774223</v>
      </c>
      <c r="Z610" s="24">
        <v>5187.4066356922285</v>
      </c>
      <c r="AA610" s="24">
        <v>5197.9319399559645</v>
      </c>
      <c r="AB610" s="24">
        <v>5208.4264615471011</v>
      </c>
      <c r="AC610" s="24">
        <v>5218.8902999810362</v>
      </c>
      <c r="AD610" s="24">
        <v>5229.3235543090741</v>
      </c>
      <c r="AE610" s="24">
        <v>5239.7263231205798</v>
      </c>
      <c r="AF610" s="24">
        <v>5250.0987045451438</v>
      </c>
      <c r="AG610" s="24">
        <v>5260.4407962547175</v>
      </c>
      <c r="AH610" s="24">
        <v>248.21504137129978</v>
      </c>
      <c r="AI610" s="24">
        <v>-40.44544511658205</v>
      </c>
      <c r="AJ610" s="44">
        <v>4.8072145579187708E-3</v>
      </c>
      <c r="AK610" s="44">
        <v>-6.9604829359459774E-4</v>
      </c>
    </row>
    <row r="611" spans="2:41" ht="13" thickBot="1">
      <c r="B611" s="115" t="s">
        <v>152</v>
      </c>
      <c r="C611" s="148">
        <v>673.27913000000001</v>
      </c>
      <c r="D611" s="148">
        <v>762.05738399999996</v>
      </c>
      <c r="E611" s="148">
        <v>952.22848299999987</v>
      </c>
      <c r="F611" s="148">
        <v>699.78845799999999</v>
      </c>
      <c r="G611" s="148">
        <v>807.66178500000001</v>
      </c>
      <c r="H611" s="148">
        <v>641.42735399999992</v>
      </c>
      <c r="I611" s="148">
        <v>722.36409600000002</v>
      </c>
      <c r="J611" s="148">
        <v>743.27286800000002</v>
      </c>
      <c r="K611" s="148">
        <v>699.63785299999995</v>
      </c>
      <c r="L611" s="148">
        <v>792.56388599999991</v>
      </c>
      <c r="M611" s="148">
        <v>836.82236599999999</v>
      </c>
      <c r="N611" s="148">
        <v>861.17694400000005</v>
      </c>
      <c r="O611" s="148">
        <v>909.08048800000006</v>
      </c>
      <c r="P611" s="148">
        <v>880.87959000000012</v>
      </c>
      <c r="Q611" s="148">
        <v>960.40346599999998</v>
      </c>
      <c r="R611" s="148">
        <v>859.32765099999995</v>
      </c>
      <c r="S611" s="148">
        <v>734.14626699999997</v>
      </c>
      <c r="T611" s="148">
        <v>1046.402556</v>
      </c>
      <c r="U611" s="148">
        <v>998.03593329288935</v>
      </c>
      <c r="V611" s="148">
        <v>867.50240100000008</v>
      </c>
      <c r="W611" s="148">
        <v>883.98494661899997</v>
      </c>
      <c r="X611" s="148">
        <v>900.7806606047609</v>
      </c>
      <c r="Y611" s="148">
        <v>917.89549315625129</v>
      </c>
      <c r="Z611" s="148">
        <v>935.33550752622</v>
      </c>
      <c r="AA611" s="148">
        <v>953.10688216921812</v>
      </c>
      <c r="AB611" s="148">
        <v>971.21591293043321</v>
      </c>
      <c r="AC611" s="148">
        <v>989.66901527611139</v>
      </c>
      <c r="AD611" s="148">
        <v>1008.4727265663574</v>
      </c>
      <c r="AE611" s="148">
        <v>1027.6337083711182</v>
      </c>
      <c r="AF611" s="148">
        <v>1047.1587488301693</v>
      </c>
      <c r="AG611" s="148">
        <v>1067.0547650579424</v>
      </c>
      <c r="AH611" s="148">
        <v>186.53038943096317</v>
      </c>
      <c r="AI611" s="148">
        <v>158.76610329364587</v>
      </c>
      <c r="AJ611" s="150">
        <v>2.3253437474544114E-2</v>
      </c>
      <c r="AK611" s="150">
        <v>1.4752794677984182E-2</v>
      </c>
    </row>
    <row r="612" spans="2:41" ht="13" thickBot="1">
      <c r="B612" s="115" t="s">
        <v>151</v>
      </c>
      <c r="C612" s="148">
        <v>325.87733500000002</v>
      </c>
      <c r="D612" s="148">
        <v>364.88018099999999</v>
      </c>
      <c r="E612" s="148">
        <v>316.80699499999997</v>
      </c>
      <c r="F612" s="148">
        <v>319.06630000000007</v>
      </c>
      <c r="G612" s="148">
        <v>352.85064199999999</v>
      </c>
      <c r="H612" s="148">
        <v>411.03761599999996</v>
      </c>
      <c r="I612" s="148">
        <v>401.855591</v>
      </c>
      <c r="J612" s="148">
        <v>439.12593900000002</v>
      </c>
      <c r="K612" s="148">
        <v>464.55467700000003</v>
      </c>
      <c r="L612" s="148">
        <v>424.30820299999999</v>
      </c>
      <c r="M612" s="148">
        <v>444.64443</v>
      </c>
      <c r="N612" s="148">
        <v>418.69583499999999</v>
      </c>
      <c r="O612" s="148">
        <v>443.03066699999999</v>
      </c>
      <c r="P612" s="148">
        <v>494.00545999999997</v>
      </c>
      <c r="Q612" s="148">
        <v>417.33928700000001</v>
      </c>
      <c r="R612" s="148">
        <v>410.56152000000003</v>
      </c>
      <c r="S612" s="148">
        <v>402.52677300000005</v>
      </c>
      <c r="T612" s="148">
        <v>343.19781900000004</v>
      </c>
      <c r="U612" s="148">
        <v>302.84053930920743</v>
      </c>
      <c r="V612" s="148">
        <v>366.37260178333332</v>
      </c>
      <c r="W612" s="148">
        <v>367.10534698689997</v>
      </c>
      <c r="X612" s="148">
        <v>367.83955768087378</v>
      </c>
      <c r="Y612" s="148">
        <v>368.57523679623552</v>
      </c>
      <c r="Z612" s="148">
        <v>369.31238726982798</v>
      </c>
      <c r="AA612" s="148">
        <v>370.05101204436761</v>
      </c>
      <c r="AB612" s="148">
        <v>370.79111406845635</v>
      </c>
      <c r="AC612" s="148">
        <v>371.53269629659326</v>
      </c>
      <c r="AD612" s="148">
        <v>372.27576168918642</v>
      </c>
      <c r="AE612" s="148">
        <v>373.02031321256482</v>
      </c>
      <c r="AF612" s="148">
        <v>373.76635383898997</v>
      </c>
      <c r="AG612" s="148">
        <v>374.51388654666795</v>
      </c>
      <c r="AH612" s="148">
        <v>-54.124854738888871</v>
      </c>
      <c r="AI612" s="148">
        <v>3.8148219522234967</v>
      </c>
      <c r="AJ612" s="150">
        <v>-1.3535972424271736E-2</v>
      </c>
      <c r="AK612" s="150">
        <v>9.3118744033393597E-4</v>
      </c>
    </row>
    <row r="613" spans="2:41" ht="13" thickBot="1">
      <c r="B613" s="1" t="s">
        <v>166</v>
      </c>
      <c r="C613" s="24">
        <v>4137.9287950000007</v>
      </c>
      <c r="D613" s="24">
        <v>5071.7486029999982</v>
      </c>
      <c r="E613" s="24">
        <v>5725.6085880000001</v>
      </c>
      <c r="F613" s="24">
        <v>5523.8485579999988</v>
      </c>
      <c r="G613" s="24">
        <v>5454.685242999999</v>
      </c>
      <c r="H613" s="24">
        <v>5344.645238000001</v>
      </c>
      <c r="I613" s="24">
        <v>5412.2454049999997</v>
      </c>
      <c r="J613" s="24">
        <v>5002.1001290000004</v>
      </c>
      <c r="K613" s="24">
        <v>5239.8706760000005</v>
      </c>
      <c r="L613" s="24">
        <v>5429.7448830000003</v>
      </c>
      <c r="M613" s="24">
        <v>5037.5796360000004</v>
      </c>
      <c r="N613" s="24">
        <v>5275.1742090000007</v>
      </c>
      <c r="O613" s="24">
        <v>5564.4329210000005</v>
      </c>
      <c r="P613" s="24">
        <v>5593.2457300000005</v>
      </c>
      <c r="Q613" s="24">
        <v>5797.491779</v>
      </c>
      <c r="R613" s="24">
        <v>5811.2858309999992</v>
      </c>
      <c r="S613" s="24">
        <v>5806.9490939999996</v>
      </c>
      <c r="T613" s="24">
        <v>5958.9382370000003</v>
      </c>
      <c r="U613" s="24">
        <v>5660.3703939836814</v>
      </c>
      <c r="V613" s="24">
        <v>5785.5353233305659</v>
      </c>
      <c r="W613" s="24">
        <v>5672.5246243363326</v>
      </c>
      <c r="X613" s="24">
        <v>5699.204381675705</v>
      </c>
      <c r="Y613" s="24">
        <v>5726.1707051342382</v>
      </c>
      <c r="Z613" s="24">
        <v>5753.4297559486204</v>
      </c>
      <c r="AA613" s="24">
        <v>5780.9878100808146</v>
      </c>
      <c r="AB613" s="24">
        <v>5808.8512604090783</v>
      </c>
      <c r="AC613" s="24">
        <v>5837.0266189605536</v>
      </c>
      <c r="AD613" s="24">
        <v>5865.5205191862451</v>
      </c>
      <c r="AE613" s="24">
        <v>5894.3397182791341</v>
      </c>
      <c r="AF613" s="24">
        <v>5923.4910995363234</v>
      </c>
      <c r="AG613" s="24">
        <v>5952.9816747659925</v>
      </c>
      <c r="AH613" s="24">
        <v>469.00297644352122</v>
      </c>
      <c r="AI613" s="24">
        <v>151.72492532247088</v>
      </c>
      <c r="AJ613" s="44">
        <v>8.4656909474514208E-3</v>
      </c>
      <c r="AK613" s="44">
        <v>2.3498147544862569E-3</v>
      </c>
    </row>
    <row r="614" spans="2:41" s="114" customFormat="1" ht="13.5" thickBot="1">
      <c r="B614" s="52" t="s">
        <v>159</v>
      </c>
      <c r="C614" s="26">
        <v>9.5285538922567312</v>
      </c>
      <c r="D614" s="26">
        <v>11.642299615521081</v>
      </c>
      <c r="E614" s="26">
        <v>13.097753293517497</v>
      </c>
      <c r="F614" s="26">
        <v>12.594370153078</v>
      </c>
      <c r="G614" s="26">
        <v>12.398090549786922</v>
      </c>
      <c r="H614" s="26">
        <v>12.127687860653898</v>
      </c>
      <c r="I614" s="26">
        <v>12.264643795442359</v>
      </c>
      <c r="J614" s="26">
        <v>11.31864797722703</v>
      </c>
      <c r="K614" s="26">
        <v>11.844986433764976</v>
      </c>
      <c r="L614" s="26">
        <v>12.258289285514728</v>
      </c>
      <c r="M614" s="26">
        <v>11.349028732245108</v>
      </c>
      <c r="N614" s="26">
        <v>11.857803064647463</v>
      </c>
      <c r="O614" s="26">
        <v>12.488257083762802</v>
      </c>
      <c r="P614" s="26">
        <v>12.53004256554982</v>
      </c>
      <c r="Q614" s="26">
        <v>12.959490662570351</v>
      </c>
      <c r="R614" s="26">
        <v>12.979626675964065</v>
      </c>
      <c r="S614" s="26">
        <v>12.977967442068467</v>
      </c>
      <c r="T614" s="26">
        <v>13.284797365948952</v>
      </c>
      <c r="U614" s="26">
        <v>12.548148248575979</v>
      </c>
      <c r="V614" s="26">
        <v>12.799069993750974</v>
      </c>
      <c r="W614" s="26">
        <v>12.53038954037808</v>
      </c>
      <c r="X614" s="26">
        <v>12.5995848926141</v>
      </c>
      <c r="Y614" s="26">
        <v>12.671108481768703</v>
      </c>
      <c r="Z614" s="26">
        <v>12.744913604838578</v>
      </c>
      <c r="AA614" s="26">
        <v>12.820996687817148</v>
      </c>
      <c r="AB614" s="26">
        <v>12.899455253649254</v>
      </c>
      <c r="AC614" s="26">
        <v>12.980125687395695</v>
      </c>
      <c r="AD614" s="26">
        <v>13.063044305975689</v>
      </c>
      <c r="AE614" s="26">
        <v>13.148368109414557</v>
      </c>
      <c r="AF614" s="26">
        <v>13.236171758675768</v>
      </c>
      <c r="AG614" s="26">
        <v>13.326556653508595</v>
      </c>
      <c r="AH614" s="26">
        <v>0.84190017728330169</v>
      </c>
      <c r="AI614" s="26">
        <v>0.40766861624742567</v>
      </c>
      <c r="AJ614" s="47">
        <v>6.7616189541517269E-3</v>
      </c>
      <c r="AK614" s="47">
        <v>2.8283883488988693E-3</v>
      </c>
      <c r="AL614" s="113"/>
      <c r="AM614" s="113"/>
      <c r="AN614" s="113"/>
      <c r="AO614" s="113"/>
    </row>
    <row r="615" spans="2:41" ht="13" thickBot="1">
      <c r="B615" s="1" t="s">
        <v>154</v>
      </c>
      <c r="C615" s="24">
        <v>2117.2829999999999</v>
      </c>
      <c r="D615" s="24">
        <v>2190.94</v>
      </c>
      <c r="E615" s="24">
        <v>1390.7460000000001</v>
      </c>
      <c r="F615" s="24">
        <v>1426</v>
      </c>
      <c r="G615" s="24">
        <v>1367</v>
      </c>
      <c r="H615" s="24">
        <v>1511</v>
      </c>
      <c r="I615" s="24">
        <v>1056</v>
      </c>
      <c r="J615" s="24">
        <v>1069</v>
      </c>
      <c r="K615" s="24">
        <v>1474</v>
      </c>
      <c r="L615" s="24">
        <v>1251</v>
      </c>
      <c r="M615" s="24">
        <v>1286</v>
      </c>
      <c r="N615" s="24">
        <v>1491</v>
      </c>
      <c r="O615" s="24">
        <v>1154</v>
      </c>
      <c r="P615" s="24">
        <v>1309</v>
      </c>
      <c r="Q615" s="24">
        <v>848</v>
      </c>
      <c r="R615" s="24">
        <v>1026</v>
      </c>
      <c r="S615" s="24">
        <v>1111</v>
      </c>
      <c r="T615" s="24">
        <v>624</v>
      </c>
      <c r="U615" s="24">
        <v>640</v>
      </c>
      <c r="V615" s="24">
        <v>860.25206206505356</v>
      </c>
      <c r="W615" s="24">
        <v>995</v>
      </c>
      <c r="X615" s="24">
        <v>990.35974066029519</v>
      </c>
      <c r="Y615" s="24">
        <v>985.74112152836892</v>
      </c>
      <c r="Z615" s="24">
        <v>981.14404168344117</v>
      </c>
      <c r="AA615" s="24">
        <v>976.5684006753836</v>
      </c>
      <c r="AB615" s="24">
        <v>972.01409852252471</v>
      </c>
      <c r="AC615" s="24">
        <v>967.48103570946546</v>
      </c>
      <c r="AD615" s="24">
        <v>962.96911318490447</v>
      </c>
      <c r="AE615" s="24">
        <v>958.47823235947385</v>
      </c>
      <c r="AF615" s="24">
        <v>954.0082951035846</v>
      </c>
      <c r="AG615" s="24">
        <v>949.55920374528284</v>
      </c>
      <c r="AH615" s="24">
        <v>-422.58264597831555</v>
      </c>
      <c r="AI615" s="24">
        <v>107.47518305693166</v>
      </c>
      <c r="AJ615" s="44">
        <v>-3.9852544227252373E-2</v>
      </c>
      <c r="AK615" s="44">
        <v>1.0979664778745013E-2</v>
      </c>
    </row>
    <row r="616" spans="2:41" ht="13" thickBot="1">
      <c r="B616" s="115" t="s">
        <v>156</v>
      </c>
      <c r="C616" s="148">
        <v>6383.6246612999994</v>
      </c>
      <c r="D616" s="148">
        <v>4971.2948464000001</v>
      </c>
      <c r="E616" s="148">
        <v>5314.3058519999986</v>
      </c>
      <c r="F616" s="148">
        <v>6168.6378099000003</v>
      </c>
      <c r="G616" s="148">
        <v>5117.6045958000022</v>
      </c>
      <c r="H616" s="148">
        <v>4564.6956057999996</v>
      </c>
      <c r="I616" s="148">
        <v>4446.5112713000008</v>
      </c>
      <c r="J616" s="148">
        <v>4275.6902038999997</v>
      </c>
      <c r="K616" s="148">
        <v>4976.5386416000001</v>
      </c>
      <c r="L616" s="148">
        <v>5677.2636370999999</v>
      </c>
      <c r="M616" s="148">
        <v>5466.1048544999994</v>
      </c>
      <c r="N616" s="148">
        <v>4561.6872078999995</v>
      </c>
      <c r="O616" s="148">
        <v>4518.2023496999991</v>
      </c>
      <c r="P616" s="148">
        <v>4301.5398485000005</v>
      </c>
      <c r="Q616" s="148">
        <v>4261.8554128999995</v>
      </c>
      <c r="R616" s="148">
        <v>3579.8174469</v>
      </c>
      <c r="S616" s="148">
        <v>3195.5032451999996</v>
      </c>
      <c r="T616" s="148">
        <v>2938.2816191999996</v>
      </c>
      <c r="U616" s="148">
        <v>2785.6517537091304</v>
      </c>
      <c r="V616" s="148">
        <v>3510.4415544015224</v>
      </c>
      <c r="W616" s="148">
        <v>3471.8266973031054</v>
      </c>
      <c r="X616" s="148">
        <v>3433.6366036327713</v>
      </c>
      <c r="Y616" s="148">
        <v>3395.8666009928106</v>
      </c>
      <c r="Z616" s="148">
        <v>3358.5120683818895</v>
      </c>
      <c r="AA616" s="148">
        <v>3321.5684356296888</v>
      </c>
      <c r="AB616" s="148">
        <v>3285.0311828377621</v>
      </c>
      <c r="AC616" s="148">
        <v>3248.8958398265468</v>
      </c>
      <c r="AD616" s="148">
        <v>3213.1579855884547</v>
      </c>
      <c r="AE616" s="148">
        <v>3177.8132477469817</v>
      </c>
      <c r="AF616" s="148">
        <v>3142.857302021765</v>
      </c>
      <c r="AG616" s="148">
        <v>3108.2858716995256</v>
      </c>
      <c r="AH616" s="148">
        <v>-1447.8396999661604</v>
      </c>
      <c r="AI616" s="148">
        <v>-106.4562679009814</v>
      </c>
      <c r="AJ616" s="150">
        <v>-3.6499448608044549E-2</v>
      </c>
      <c r="AK616" s="150">
        <v>-3.0567496415669915E-3</v>
      </c>
    </row>
    <row r="617" spans="2:41" ht="13" thickBot="1">
      <c r="B617" s="115" t="s">
        <v>155</v>
      </c>
      <c r="C617" s="148">
        <v>1824.0092748999998</v>
      </c>
      <c r="D617" s="148">
        <v>2034.2150883000002</v>
      </c>
      <c r="E617" s="148">
        <v>2050.69994</v>
      </c>
      <c r="F617" s="148">
        <v>1958.6478929999996</v>
      </c>
      <c r="G617" s="148">
        <v>1885.3827572999999</v>
      </c>
      <c r="H617" s="148">
        <v>1835.4488751000001</v>
      </c>
      <c r="I617" s="148">
        <v>1929.4223442</v>
      </c>
      <c r="J617" s="148">
        <v>1922.2999722000004</v>
      </c>
      <c r="K617" s="148">
        <v>1701.2622072000001</v>
      </c>
      <c r="L617" s="148">
        <v>1645.1501354</v>
      </c>
      <c r="M617" s="148">
        <v>1786.0420473000001</v>
      </c>
      <c r="N617" s="148">
        <v>2008.1568337000001</v>
      </c>
      <c r="O617" s="148">
        <v>2188.9539047999997</v>
      </c>
      <c r="P617" s="148">
        <v>2151.9260460999999</v>
      </c>
      <c r="Q617" s="148">
        <v>2258.8552207999996</v>
      </c>
      <c r="R617" s="148">
        <v>1508.6730061999999</v>
      </c>
      <c r="S617" s="148">
        <v>1169.2119957999998</v>
      </c>
      <c r="T617" s="148">
        <v>1123.7576553000001</v>
      </c>
      <c r="U617" s="148">
        <v>1065.2270426170739</v>
      </c>
      <c r="V617" s="148">
        <v>1733.5629714999998</v>
      </c>
      <c r="W617" s="148">
        <v>1609.9370160333335</v>
      </c>
      <c r="X617" s="148">
        <v>1612.4289626150417</v>
      </c>
      <c r="Y617" s="148">
        <v>1614.92476636489</v>
      </c>
      <c r="Z617" s="148">
        <v>1617.4244332532098</v>
      </c>
      <c r="AA617" s="148">
        <v>1619.927969259573</v>
      </c>
      <c r="AB617" s="148">
        <v>1622.4353803728077</v>
      </c>
      <c r="AC617" s="148">
        <v>1624.9466725910111</v>
      </c>
      <c r="AD617" s="148">
        <v>1627.4618519215653</v>
      </c>
      <c r="AE617" s="148">
        <v>1629.9809243811505</v>
      </c>
      <c r="AF617" s="148">
        <v>1632.5038959957599</v>
      </c>
      <c r="AG617" s="148">
        <v>1635.030772800714</v>
      </c>
      <c r="AH617" s="148">
        <v>-552.45613240000012</v>
      </c>
      <c r="AI617" s="148">
        <v>367.81655370071394</v>
      </c>
      <c r="AJ617" s="150">
        <v>-3.5536643540316937E-2</v>
      </c>
      <c r="AK617" s="150">
        <v>2.3437780092953275E-2</v>
      </c>
    </row>
    <row r="618" spans="2:41" ht="13" thickBot="1">
      <c r="B618" s="53" t="s">
        <v>161</v>
      </c>
      <c r="C618" s="24">
        <v>6676.8983864000002</v>
      </c>
      <c r="D618" s="24">
        <v>5128.0197581000002</v>
      </c>
      <c r="E618" s="24">
        <v>4654.3519119999983</v>
      </c>
      <c r="F618" s="24">
        <v>5635.9899169000009</v>
      </c>
      <c r="G618" s="24">
        <v>4599.2218385000024</v>
      </c>
      <c r="H618" s="24">
        <v>4240.2467306999997</v>
      </c>
      <c r="I618" s="24">
        <v>3573.0889271000005</v>
      </c>
      <c r="J618" s="24">
        <v>3422.3902316999993</v>
      </c>
      <c r="K618" s="24">
        <v>4749.2764343999997</v>
      </c>
      <c r="L618" s="24">
        <v>5283.1135016999997</v>
      </c>
      <c r="M618" s="24">
        <v>4966.062807199999</v>
      </c>
      <c r="N618" s="24">
        <v>4044.5303741999996</v>
      </c>
      <c r="O618" s="24">
        <v>3483.2484448999994</v>
      </c>
      <c r="P618" s="24">
        <v>3458.6138024000006</v>
      </c>
      <c r="Q618" s="24">
        <v>2851.0001920999998</v>
      </c>
      <c r="R618" s="24">
        <v>3097.1444407000008</v>
      </c>
      <c r="S618" s="24">
        <v>3137.2912493999997</v>
      </c>
      <c r="T618" s="24">
        <v>2438.5239638999992</v>
      </c>
      <c r="U618" s="24">
        <v>2360.4247110920564</v>
      </c>
      <c r="V618" s="24">
        <v>2637.1306449665763</v>
      </c>
      <c r="W618" s="24">
        <v>2856.8896812697722</v>
      </c>
      <c r="X618" s="24">
        <v>2811.567381678025</v>
      </c>
      <c r="Y618" s="24">
        <v>2766.682956156289</v>
      </c>
      <c r="Z618" s="24">
        <v>2722.2316768121209</v>
      </c>
      <c r="AA618" s="24">
        <v>2678.2088670454996</v>
      </c>
      <c r="AB618" s="24">
        <v>2634.6099009874793</v>
      </c>
      <c r="AC618" s="24">
        <v>2591.4302029450014</v>
      </c>
      <c r="AD618" s="24">
        <v>2548.6652468517932</v>
      </c>
      <c r="AE618" s="24">
        <v>2506.3105557253048</v>
      </c>
      <c r="AF618" s="24">
        <v>2464.3617011295892</v>
      </c>
      <c r="AG618" s="24">
        <v>2422.8143026440948</v>
      </c>
      <c r="AH618" s="24">
        <v>-1463.2710142111414</v>
      </c>
      <c r="AI618" s="24">
        <v>-301.45204721143045</v>
      </c>
      <c r="AJ618" s="44">
        <v>-4.2080339042980586E-2</v>
      </c>
      <c r="AK618" s="44">
        <v>-1.0604225711307591E-2</v>
      </c>
    </row>
    <row r="619" spans="2:41" s="114" customFormat="1" ht="13.5" thickBot="1">
      <c r="B619" s="52" t="s">
        <v>159</v>
      </c>
      <c r="C619" s="26">
        <v>15.375128297231704</v>
      </c>
      <c r="D619" s="26">
        <v>11.771471169292134</v>
      </c>
      <c r="E619" s="26">
        <v>10.647174382886307</v>
      </c>
      <c r="F619" s="26">
        <v>12.850052358813048</v>
      </c>
      <c r="G619" s="26">
        <v>10.45368637639657</v>
      </c>
      <c r="H619" s="26">
        <v>9.6216655198112058</v>
      </c>
      <c r="I619" s="26">
        <v>8.0969467681262355</v>
      </c>
      <c r="J619" s="26">
        <v>7.7441133272669713</v>
      </c>
      <c r="K619" s="26">
        <v>10.735973922663982</v>
      </c>
      <c r="L619" s="26">
        <v>11.927251653168934</v>
      </c>
      <c r="M619" s="26">
        <v>11.187910377094946</v>
      </c>
      <c r="N619" s="26">
        <v>9.0914996862899802</v>
      </c>
      <c r="O619" s="26">
        <v>7.8174546596404513</v>
      </c>
      <c r="P619" s="26">
        <v>7.7480197105286344</v>
      </c>
      <c r="Q619" s="26">
        <v>6.3730164314056603</v>
      </c>
      <c r="R619" s="26">
        <v>6.9175359414227966</v>
      </c>
      <c r="S619" s="26">
        <v>7.0115413501848591</v>
      </c>
      <c r="T619" s="26">
        <v>5.436420960243308</v>
      </c>
      <c r="U619" s="26">
        <v>5.2326892310557582</v>
      </c>
      <c r="V619" s="26">
        <v>5.8340011461830175</v>
      </c>
      <c r="W619" s="26">
        <v>6.3107598381532037</v>
      </c>
      <c r="X619" s="26">
        <v>6.2157065327671814</v>
      </c>
      <c r="Y619" s="26">
        <v>6.1222310121987586</v>
      </c>
      <c r="Z619" s="26">
        <v>6.0302478704035067</v>
      </c>
      <c r="AA619" s="26">
        <v>5.939695453741642</v>
      </c>
      <c r="AB619" s="26">
        <v>5.8505599480982307</v>
      </c>
      <c r="AC619" s="26">
        <v>5.7627096705496061</v>
      </c>
      <c r="AD619" s="26">
        <v>5.6761078461531662</v>
      </c>
      <c r="AE619" s="26">
        <v>5.5907693411347248</v>
      </c>
      <c r="AF619" s="26">
        <v>5.5066706784124246</v>
      </c>
      <c r="AG619" s="26">
        <v>5.4237983298321941</v>
      </c>
      <c r="AH619" s="26">
        <v>-3.4222093875840986</v>
      </c>
      <c r="AI619" s="26">
        <v>-0.6388543527841799</v>
      </c>
      <c r="AJ619" s="47">
        <v>-4.3768233818440416E-2</v>
      </c>
      <c r="AK619" s="47">
        <v>-1.0071761369580989E-2</v>
      </c>
      <c r="AL619" s="113"/>
      <c r="AM619" s="113"/>
      <c r="AN619" s="113"/>
      <c r="AO619" s="113"/>
    </row>
    <row r="620" spans="2:41" ht="13" thickBot="1">
      <c r="B620" s="111" t="s">
        <v>284</v>
      </c>
      <c r="C620" s="60"/>
      <c r="D620" s="60"/>
      <c r="E620" s="60"/>
      <c r="F620" s="60"/>
      <c r="G620" s="60"/>
      <c r="H620" s="60"/>
      <c r="I620" s="60"/>
      <c r="J620" s="60"/>
      <c r="K620" s="60"/>
      <c r="L620" s="60"/>
      <c r="M620" s="60"/>
      <c r="N620" s="60"/>
      <c r="O620" s="60"/>
      <c r="P620" s="60"/>
      <c r="Q620" s="60"/>
      <c r="R620" s="60"/>
      <c r="S620" s="60"/>
      <c r="T620" s="60"/>
      <c r="U620" s="60"/>
      <c r="V620" s="60"/>
      <c r="W620" s="60"/>
      <c r="X620" s="60"/>
      <c r="Y620" s="60"/>
      <c r="Z620" s="60"/>
      <c r="AA620" s="60"/>
      <c r="AB620" s="60"/>
      <c r="AC620" s="60"/>
      <c r="AD620" s="60"/>
      <c r="AE620" s="60"/>
      <c r="AF620" s="60"/>
      <c r="AG620" s="60"/>
      <c r="AH620" s="60"/>
      <c r="AI620" s="110"/>
      <c r="AJ620" s="110"/>
      <c r="AK620" s="112"/>
    </row>
    <row r="621" spans="2:41" ht="13" thickBot="1">
      <c r="B621" s="111"/>
      <c r="C621" s="108"/>
      <c r="D621" s="108"/>
      <c r="E621" s="108"/>
      <c r="F621" s="108"/>
      <c r="G621" s="108"/>
      <c r="H621" s="108"/>
      <c r="I621" s="108"/>
      <c r="J621" s="108"/>
      <c r="K621" s="109"/>
      <c r="L621" s="109"/>
      <c r="M621" s="109"/>
      <c r="N621" s="109"/>
      <c r="O621" s="109"/>
      <c r="P621" s="109"/>
      <c r="Q621" s="109"/>
      <c r="R621" s="109"/>
      <c r="S621" s="109"/>
      <c r="T621" s="109"/>
      <c r="U621" s="109"/>
      <c r="V621" s="109"/>
      <c r="W621" s="109"/>
      <c r="X621" s="109"/>
      <c r="Y621" s="109"/>
      <c r="Z621" s="109"/>
      <c r="AA621" s="109"/>
      <c r="AB621" s="109"/>
      <c r="AC621" s="109"/>
      <c r="AD621" s="109"/>
      <c r="AE621" s="109"/>
      <c r="AF621" s="109"/>
      <c r="AG621" s="109"/>
      <c r="AH621" s="109"/>
      <c r="AI621" s="110"/>
      <c r="AJ621" s="110"/>
      <c r="AK621" s="61"/>
    </row>
  </sheetData>
  <mergeCells count="75">
    <mergeCell ref="AH411:AI411"/>
    <mergeCell ref="AJ411:AK411"/>
    <mergeCell ref="AH429:AI429"/>
    <mergeCell ref="AJ429:AK429"/>
    <mergeCell ref="AH490:AI490"/>
    <mergeCell ref="AJ490:AK490"/>
    <mergeCell ref="AH444:AI444"/>
    <mergeCell ref="AJ444:AK444"/>
    <mergeCell ref="AH459:AI459"/>
    <mergeCell ref="AJ459:AK459"/>
    <mergeCell ref="AH472:AI472"/>
    <mergeCell ref="AJ472:AK472"/>
    <mergeCell ref="AH375:AI375"/>
    <mergeCell ref="AJ375:AK375"/>
    <mergeCell ref="AH389:AI389"/>
    <mergeCell ref="AJ389:AK389"/>
    <mergeCell ref="AH400:AI400"/>
    <mergeCell ref="AJ400:AK400"/>
    <mergeCell ref="AH328:AI328"/>
    <mergeCell ref="AJ328:AK328"/>
    <mergeCell ref="AH346:AI346"/>
    <mergeCell ref="AJ346:AK346"/>
    <mergeCell ref="AH359:AI359"/>
    <mergeCell ref="AJ359:AK359"/>
    <mergeCell ref="AH285:AI285"/>
    <mergeCell ref="AJ285:AK285"/>
    <mergeCell ref="AH304:AI304"/>
    <mergeCell ref="AJ304:AK304"/>
    <mergeCell ref="AH312:AI312"/>
    <mergeCell ref="AJ312:AK312"/>
    <mergeCell ref="AH206:AI206"/>
    <mergeCell ref="AJ206:AK206"/>
    <mergeCell ref="AH220:AI220"/>
    <mergeCell ref="AJ220:AK220"/>
    <mergeCell ref="AH249:AI249"/>
    <mergeCell ref="AJ249:AK249"/>
    <mergeCell ref="AH45:AI45"/>
    <mergeCell ref="AJ45:AK45"/>
    <mergeCell ref="AH59:AI59"/>
    <mergeCell ref="AJ59:AK59"/>
    <mergeCell ref="AH78:AI78"/>
    <mergeCell ref="AJ78:AK78"/>
    <mergeCell ref="AJ1:AK1"/>
    <mergeCell ref="AH13:AI13"/>
    <mergeCell ref="AJ13:AK13"/>
    <mergeCell ref="AH31:AI31"/>
    <mergeCell ref="AJ31:AK31"/>
    <mergeCell ref="AJ605:AK605"/>
    <mergeCell ref="AH605:AI605"/>
    <mergeCell ref="AJ586:AK586"/>
    <mergeCell ref="AH586:AI586"/>
    <mergeCell ref="AJ568:AK568"/>
    <mergeCell ref="AH568:AI568"/>
    <mergeCell ref="AJ545:AK545"/>
    <mergeCell ref="AH545:AI545"/>
    <mergeCell ref="AJ528:AK528"/>
    <mergeCell ref="AH528:AI528"/>
    <mergeCell ref="AJ499:AK499"/>
    <mergeCell ref="AH499:AI499"/>
    <mergeCell ref="AH514:AI514"/>
    <mergeCell ref="AJ514:AK514"/>
    <mergeCell ref="AH192:AI192"/>
    <mergeCell ref="AJ192:AK192"/>
    <mergeCell ref="AH178:AI178"/>
    <mergeCell ref="AJ178:AK178"/>
    <mergeCell ref="AJ91:AK91"/>
    <mergeCell ref="AH142:AI142"/>
    <mergeCell ref="AJ142:AK142"/>
    <mergeCell ref="AH156:AI156"/>
    <mergeCell ref="AJ156:AK156"/>
    <mergeCell ref="AH127:AI127"/>
    <mergeCell ref="AJ127:AK127"/>
    <mergeCell ref="AH91:AI91"/>
    <mergeCell ref="AH109:AI109"/>
    <mergeCell ref="AJ109:AK109"/>
  </mergeCells>
  <hyperlinks>
    <hyperlink ref="B565" r:id="rId1" xr:uid="{5F8E07A1-0B6C-412F-9CCC-D07F1E8F348C}"/>
    <hyperlink ref="B583" r:id="rId2" xr:uid="{8A49EB33-17A4-4E27-899B-24FE216D40C6}"/>
  </hyperlinks>
  <pageMargins left="0.23622047244094488" right="0.23622047244094488" top="0.74803149606299213" bottom="0.74803149606299213" header="0.31496062992125984" footer="0.31496062992125984"/>
  <pageSetup paperSize="9" scale="36" orientation="landscape" r:id="rId3"/>
  <headerFooter>
    <oddHeader>&amp;CProspects for Agricultural Markets in the EU 2016-2026</oddHeader>
  </headerFooter>
  <rowBreaks count="8" manualBreakCount="8">
    <brk id="1" max="16383" man="1"/>
    <brk id="76" min="1" max="36" man="1"/>
    <brk id="141" min="1" max="36" man="1"/>
    <brk id="218" min="1" max="36" man="1"/>
    <brk id="283" min="1" max="36" man="1"/>
    <brk id="357" min="1" max="36" man="1"/>
    <brk id="427" min="1" max="36" man="1"/>
    <brk id="489" min="1" max="36" man="1"/>
  </rowBreaks>
  <legacy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Graph</vt:lpstr>
      <vt:lpstr>Lists (to hide)</vt:lpstr>
      <vt:lpstr>Table_EU_PUBL</vt:lpstr>
      <vt:lpstr>Table_EU_PUBL!Print_Area</vt:lpstr>
    </vt:vector>
  </TitlesOfParts>
  <Company>European Commission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Medium-term outlook tables</dc:title>
  <dc:creator>GAY Stephan Hubertus (AGRI)</dc:creator>
  <cp:lastModifiedBy>BISHOP Stephen (AGRI-EXT)</cp:lastModifiedBy>
  <cp:lastPrinted>2020-10-30T15:14:12Z</cp:lastPrinted>
  <dcterms:created xsi:type="dcterms:W3CDTF">2012-10-08T11:30:41Z</dcterms:created>
  <dcterms:modified xsi:type="dcterms:W3CDTF">2025-01-22T11:34:59Z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6bd9ddd1-4d20-43f6-abfa-fc3c07406f94_Enabled">
    <vt:lpwstr>true</vt:lpwstr>
  </property>
  <property fmtid="{D5CDD505-2E9C-101B-9397-08002B2CF9AE}" pid="3" name="MSIP_Label_6bd9ddd1-4d20-43f6-abfa-fc3c07406f94_SetDate">
    <vt:lpwstr>2022-10-13T16:29:06Z</vt:lpwstr>
  </property>
  <property fmtid="{D5CDD505-2E9C-101B-9397-08002B2CF9AE}" pid="4" name="MSIP_Label_6bd9ddd1-4d20-43f6-abfa-fc3c07406f94_Method">
    <vt:lpwstr>Standard</vt:lpwstr>
  </property>
  <property fmtid="{D5CDD505-2E9C-101B-9397-08002B2CF9AE}" pid="5" name="MSIP_Label_6bd9ddd1-4d20-43f6-abfa-fc3c07406f94_Name">
    <vt:lpwstr>Commission Use</vt:lpwstr>
  </property>
  <property fmtid="{D5CDD505-2E9C-101B-9397-08002B2CF9AE}" pid="6" name="MSIP_Label_6bd9ddd1-4d20-43f6-abfa-fc3c07406f94_SiteId">
    <vt:lpwstr>b24c8b06-522c-46fe-9080-70926f8dddb1</vt:lpwstr>
  </property>
  <property fmtid="{D5CDD505-2E9C-101B-9397-08002B2CF9AE}" pid="7" name="MSIP_Label_6bd9ddd1-4d20-43f6-abfa-fc3c07406f94_ActionId">
    <vt:lpwstr>72e895a6-3b46-497c-b931-60564391f4ab</vt:lpwstr>
  </property>
  <property fmtid="{D5CDD505-2E9C-101B-9397-08002B2CF9AE}" pid="8" name="MSIP_Label_6bd9ddd1-4d20-43f6-abfa-fc3c07406f94_ContentBits">
    <vt:lpwstr>0</vt:lpwstr>
  </property>
</Properties>
</file>