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chartsheets/sheet2.xml" ContentType="application/vnd.openxmlformats-officedocument.spreadsheetml.chartsheet+xml"/>
  <Override PartName="/xl/worksheets/sheet2.xml" ContentType="application/vnd.openxmlformats-officedocument.spreadsheetml.worksheet+xml"/>
  <Override PartName="/xl/chartsheets/sheet3.xml" ContentType="application/vnd.openxmlformats-officedocument.spreadsheetml.chartsheet+xml"/>
  <Override PartName="/xl/worksheets/sheet3.xml" ContentType="application/vnd.openxmlformats-officedocument.spreadsheetml.worksheet+xml"/>
  <Override PartName="/xl/chartsheets/sheet4.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U:\FRUIT &amp; VEGETABLES\15.STATISTICS-MARKET SITUATION\15.2.CITRUS\A IMPORTS MONTHLY PUBLICATION\"/>
    </mc:Choice>
  </mc:AlternateContent>
  <xr:revisionPtr revIDLastSave="0" documentId="13_ncr:1_{6BA10CCC-DEBE-457F-A10A-D88020AFEDC8}" xr6:coauthVersionLast="47" xr6:coauthVersionMax="47" xr10:uidLastSave="{00000000-0000-0000-0000-000000000000}"/>
  <bookViews>
    <workbookView xWindow="-28920" yWindow="-120" windowWidth="29040" windowHeight="15840" tabRatio="921" activeTab="6" xr2:uid="{00000000-000D-0000-FFFF-FFFF00000000}"/>
  </bookViews>
  <sheets>
    <sheet name="graph oranges cumul" sheetId="34" r:id="rId1"/>
    <sheet name="2023-24 table oranges" sheetId="21" r:id="rId2"/>
    <sheet name="graph small citrus cumul" sheetId="23" r:id="rId3"/>
    <sheet name="2023-24 table small citrus" sheetId="19" r:id="rId4"/>
    <sheet name="graph lemons cumul" sheetId="24" r:id="rId5"/>
    <sheet name="2023-24 table lemons" sheetId="17" r:id="rId6"/>
    <sheet name="graph grapefruits cumul" sheetId="25" r:id="rId7"/>
    <sheet name="2023-24 table grapefruits" sheetId="15" r:id="rId8"/>
    <sheet name="EU28 2019-20" sheetId="7" state="hidden" r:id="rId9"/>
  </sheets>
  <externalReferences>
    <externalReference r:id="rId10"/>
    <externalReference r:id="rId11"/>
    <externalReference r:id="rId12"/>
    <externalReference r:id="rId13"/>
  </externalReferences>
  <definedNames>
    <definedName name="_xlnm.Print_Area" localSheetId="8">'EU28 2019-20'!$A$1:$H$39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5" i="15" l="1"/>
  <c r="I15" i="15"/>
  <c r="H15" i="15"/>
  <c r="G15" i="15"/>
  <c r="F15" i="15"/>
  <c r="E15" i="15"/>
  <c r="D15" i="15"/>
  <c r="C15" i="15"/>
  <c r="B15" i="15"/>
  <c r="J14" i="15"/>
  <c r="I14" i="15"/>
  <c r="H14" i="15"/>
  <c r="G14" i="15"/>
  <c r="F14" i="15"/>
  <c r="E14" i="15"/>
  <c r="D14" i="15"/>
  <c r="C14" i="15"/>
  <c r="B14" i="15"/>
  <c r="J13" i="15"/>
  <c r="I13" i="15"/>
  <c r="H13" i="15"/>
  <c r="G13" i="15"/>
  <c r="F13" i="15"/>
  <c r="E13" i="15"/>
  <c r="D13" i="15"/>
  <c r="C13" i="15"/>
  <c r="B13" i="15"/>
  <c r="J12" i="15"/>
  <c r="I12" i="15"/>
  <c r="H12" i="15"/>
  <c r="G12" i="15"/>
  <c r="F12" i="15"/>
  <c r="E12" i="15"/>
  <c r="D12" i="15"/>
  <c r="C12" i="15"/>
  <c r="B12" i="15"/>
  <c r="J11" i="15"/>
  <c r="I11" i="15"/>
  <c r="H11" i="15"/>
  <c r="G11" i="15"/>
  <c r="F11" i="15"/>
  <c r="E11" i="15"/>
  <c r="D11" i="15"/>
  <c r="C11" i="15"/>
  <c r="B11" i="15"/>
  <c r="J10" i="15"/>
  <c r="I10" i="15"/>
  <c r="H10" i="15"/>
  <c r="G10" i="15"/>
  <c r="F10" i="15"/>
  <c r="E10" i="15"/>
  <c r="D10" i="15"/>
  <c r="C10" i="15"/>
  <c r="B10" i="15"/>
  <c r="J9" i="15"/>
  <c r="I9" i="15"/>
  <c r="H9" i="15"/>
  <c r="G9" i="15"/>
  <c r="F9" i="15"/>
  <c r="E9" i="15"/>
  <c r="D9" i="15"/>
  <c r="C9" i="15"/>
  <c r="B9" i="15"/>
  <c r="M8" i="15"/>
  <c r="L8" i="15"/>
  <c r="K8" i="15"/>
  <c r="J8" i="15"/>
  <c r="I8" i="15"/>
  <c r="H8" i="15"/>
  <c r="G8" i="15"/>
  <c r="F8" i="15"/>
  <c r="E8" i="15"/>
  <c r="D8" i="15"/>
  <c r="C8" i="15"/>
  <c r="B8" i="15"/>
  <c r="M7" i="15"/>
  <c r="L7" i="15"/>
  <c r="K7" i="15"/>
  <c r="J7" i="15"/>
  <c r="I7" i="15"/>
  <c r="H7" i="15"/>
  <c r="G7" i="15"/>
  <c r="F7" i="15"/>
  <c r="E7" i="15"/>
  <c r="D7" i="15"/>
  <c r="C7" i="15"/>
  <c r="B7" i="15"/>
  <c r="A4" i="15"/>
  <c r="J9" i="17"/>
  <c r="J10" i="17"/>
  <c r="J11" i="17"/>
  <c r="J12" i="17"/>
  <c r="J13" i="17"/>
  <c r="J14" i="17"/>
  <c r="J15" i="17"/>
  <c r="J16" i="19"/>
  <c r="I16" i="19"/>
  <c r="H16" i="19"/>
  <c r="G16" i="19"/>
  <c r="F16" i="19"/>
  <c r="E16" i="19"/>
  <c r="D16" i="19"/>
  <c r="C16" i="19"/>
  <c r="B16" i="19"/>
  <c r="J15" i="19"/>
  <c r="I15" i="19"/>
  <c r="H15" i="19"/>
  <c r="G15" i="19"/>
  <c r="F15" i="19"/>
  <c r="E15" i="19"/>
  <c r="D15" i="19"/>
  <c r="C15" i="19"/>
  <c r="B15" i="19"/>
  <c r="J14" i="19"/>
  <c r="I14" i="19"/>
  <c r="H14" i="19"/>
  <c r="G14" i="19"/>
  <c r="F14" i="19"/>
  <c r="E14" i="19"/>
  <c r="D14" i="19"/>
  <c r="C14" i="19"/>
  <c r="B14" i="19"/>
  <c r="J13" i="19"/>
  <c r="I13" i="19"/>
  <c r="H13" i="19"/>
  <c r="G13" i="19"/>
  <c r="F13" i="19"/>
  <c r="E13" i="19"/>
  <c r="D13" i="19"/>
  <c r="C13" i="19"/>
  <c r="B13" i="19"/>
  <c r="J12" i="19"/>
  <c r="I12" i="19"/>
  <c r="H12" i="19"/>
  <c r="G12" i="19"/>
  <c r="F12" i="19"/>
  <c r="E12" i="19"/>
  <c r="D12" i="19"/>
  <c r="C12" i="19"/>
  <c r="B12" i="19"/>
  <c r="J11" i="19"/>
  <c r="I11" i="19"/>
  <c r="H11" i="19"/>
  <c r="G11" i="19"/>
  <c r="F11" i="19"/>
  <c r="E11" i="19"/>
  <c r="D11" i="19"/>
  <c r="C11" i="19"/>
  <c r="B11" i="19"/>
  <c r="J10" i="19"/>
  <c r="I10" i="19"/>
  <c r="H10" i="19"/>
  <c r="G10" i="19"/>
  <c r="F10" i="19"/>
  <c r="E10" i="19"/>
  <c r="D10" i="19"/>
  <c r="C10" i="19"/>
  <c r="B10" i="19"/>
  <c r="J9" i="19"/>
  <c r="I9" i="19"/>
  <c r="H9" i="19"/>
  <c r="G9" i="19"/>
  <c r="F9" i="19"/>
  <c r="E9" i="19"/>
  <c r="D9" i="19"/>
  <c r="C9" i="19"/>
  <c r="B9" i="19"/>
  <c r="M8" i="19"/>
  <c r="L8" i="19"/>
  <c r="K8" i="19"/>
  <c r="J8" i="19"/>
  <c r="I8" i="19"/>
  <c r="H8" i="19"/>
  <c r="G8" i="19"/>
  <c r="F8" i="19"/>
  <c r="E8" i="19"/>
  <c r="D8" i="19"/>
  <c r="C8" i="19"/>
  <c r="B8" i="19"/>
  <c r="M7" i="19"/>
  <c r="L7" i="19"/>
  <c r="K7" i="19"/>
  <c r="J7" i="19"/>
  <c r="I7" i="19"/>
  <c r="H7" i="19"/>
  <c r="G7" i="19"/>
  <c r="F7" i="19"/>
  <c r="E7" i="19"/>
  <c r="D7" i="19"/>
  <c r="C7" i="19"/>
  <c r="B7" i="19"/>
  <c r="J16" i="21"/>
  <c r="I16" i="21"/>
  <c r="H16" i="21"/>
  <c r="G16" i="21"/>
  <c r="F16" i="21"/>
  <c r="E16" i="21"/>
  <c r="D16" i="21"/>
  <c r="C16" i="21"/>
  <c r="B16" i="21"/>
  <c r="J15" i="21"/>
  <c r="I15" i="21"/>
  <c r="H15" i="21"/>
  <c r="G15" i="21"/>
  <c r="F15" i="21"/>
  <c r="E15" i="21"/>
  <c r="D15" i="21"/>
  <c r="C15" i="21"/>
  <c r="B15" i="21"/>
  <c r="J14" i="21"/>
  <c r="I14" i="21"/>
  <c r="H14" i="21"/>
  <c r="G14" i="21"/>
  <c r="F14" i="21"/>
  <c r="E14" i="21"/>
  <c r="D14" i="21"/>
  <c r="C14" i="21"/>
  <c r="B14" i="21"/>
  <c r="J13" i="21"/>
  <c r="I13" i="21"/>
  <c r="H13" i="21"/>
  <c r="G13" i="21"/>
  <c r="F13" i="21"/>
  <c r="E13" i="21"/>
  <c r="D13" i="21"/>
  <c r="C13" i="21"/>
  <c r="B13" i="21"/>
  <c r="J12" i="21"/>
  <c r="I12" i="21"/>
  <c r="H12" i="21"/>
  <c r="G12" i="21"/>
  <c r="F12" i="21"/>
  <c r="E12" i="21"/>
  <c r="D12" i="21"/>
  <c r="C12" i="21"/>
  <c r="B12" i="21"/>
  <c r="J11" i="21"/>
  <c r="I11" i="21"/>
  <c r="H11" i="21"/>
  <c r="G11" i="21"/>
  <c r="F11" i="21"/>
  <c r="E11" i="21"/>
  <c r="D11" i="21"/>
  <c r="C11" i="21"/>
  <c r="B11" i="21"/>
  <c r="J10" i="21"/>
  <c r="I10" i="21"/>
  <c r="H10" i="21"/>
  <c r="G10" i="21"/>
  <c r="F10" i="21"/>
  <c r="E10" i="21"/>
  <c r="D10" i="21"/>
  <c r="C10" i="21"/>
  <c r="B10" i="21"/>
  <c r="J9" i="21"/>
  <c r="I9" i="21"/>
  <c r="H9" i="21"/>
  <c r="G9" i="21"/>
  <c r="F9" i="21"/>
  <c r="E9" i="21"/>
  <c r="D9" i="21"/>
  <c r="C9" i="21"/>
  <c r="B9" i="21"/>
  <c r="M8" i="21"/>
  <c r="L8" i="21"/>
  <c r="K8" i="21"/>
  <c r="J8" i="21"/>
  <c r="I8" i="21"/>
  <c r="H8" i="21"/>
  <c r="G8" i="21"/>
  <c r="F8" i="21"/>
  <c r="E8" i="21"/>
  <c r="D8" i="21"/>
  <c r="C8" i="21"/>
  <c r="B8" i="21"/>
  <c r="M7" i="21"/>
  <c r="L7" i="21"/>
  <c r="K7" i="21"/>
  <c r="J7" i="21"/>
  <c r="I7" i="21"/>
  <c r="H7" i="21"/>
  <c r="G7" i="21"/>
  <c r="F7" i="21"/>
  <c r="E7" i="21"/>
  <c r="D7" i="21"/>
  <c r="C7" i="21"/>
  <c r="B7" i="21"/>
  <c r="N11" i="21" l="1"/>
  <c r="N15" i="21"/>
  <c r="N11" i="19"/>
  <c r="N12" i="19"/>
  <c r="N16" i="19"/>
  <c r="N9" i="15"/>
  <c r="N10" i="15"/>
  <c r="N13" i="15"/>
  <c r="N14" i="15"/>
  <c r="N11" i="15"/>
  <c r="N12" i="15"/>
  <c r="N7" i="21"/>
  <c r="N8" i="21"/>
  <c r="N12" i="21"/>
  <c r="N16" i="21"/>
  <c r="N7" i="19"/>
  <c r="N8" i="19"/>
  <c r="N13" i="19"/>
  <c r="N7" i="15"/>
  <c r="N8" i="15"/>
  <c r="N9" i="21"/>
  <c r="N13" i="21"/>
  <c r="N9" i="19"/>
  <c r="N10" i="19"/>
  <c r="N14" i="19"/>
  <c r="N10" i="21"/>
  <c r="N14" i="21"/>
  <c r="N15" i="19"/>
  <c r="N15" i="15"/>
  <c r="I9" i="17"/>
  <c r="I10" i="17"/>
  <c r="I11" i="17"/>
  <c r="I12" i="17"/>
  <c r="I13" i="17"/>
  <c r="I14" i="17"/>
  <c r="I15" i="17"/>
  <c r="A3" i="17"/>
  <c r="A3" i="19"/>
  <c r="A3" i="21"/>
  <c r="A4" i="19" l="1"/>
  <c r="A4" i="21"/>
  <c r="E15" i="17"/>
  <c r="D15" i="17"/>
  <c r="C15" i="17"/>
  <c r="B15" i="17"/>
  <c r="A15" i="17"/>
  <c r="E14" i="17"/>
  <c r="D14" i="17"/>
  <c r="C14" i="17"/>
  <c r="B14" i="17"/>
  <c r="A14" i="17"/>
  <c r="E13" i="17"/>
  <c r="D13" i="17"/>
  <c r="C13" i="17"/>
  <c r="B13" i="17"/>
  <c r="A13" i="17"/>
  <c r="E12" i="17"/>
  <c r="D12" i="17"/>
  <c r="C12" i="17"/>
  <c r="B12" i="17"/>
  <c r="A12" i="17"/>
  <c r="E11" i="17"/>
  <c r="D11" i="17"/>
  <c r="C11" i="17"/>
  <c r="B11" i="17"/>
  <c r="A11" i="17"/>
  <c r="E10" i="17"/>
  <c r="D10" i="17"/>
  <c r="C10" i="17"/>
  <c r="B10" i="17"/>
  <c r="A10" i="17"/>
  <c r="E9" i="17"/>
  <c r="D9" i="17"/>
  <c r="C9" i="17"/>
  <c r="B9" i="17"/>
  <c r="M8" i="17"/>
  <c r="L8" i="17"/>
  <c r="K8" i="17"/>
  <c r="J8" i="17"/>
  <c r="I8" i="17"/>
  <c r="H8" i="17"/>
  <c r="G8" i="17"/>
  <c r="F8" i="17"/>
  <c r="E8" i="17"/>
  <c r="D8" i="17"/>
  <c r="C8" i="17"/>
  <c r="B8" i="17"/>
  <c r="M7" i="17"/>
  <c r="L7" i="17"/>
  <c r="K7" i="17"/>
  <c r="J7" i="17"/>
  <c r="I7" i="17"/>
  <c r="H7" i="17"/>
  <c r="G7" i="17"/>
  <c r="F7" i="17"/>
  <c r="E7" i="17"/>
  <c r="D7" i="17"/>
  <c r="C7" i="17"/>
  <c r="B7" i="17"/>
  <c r="A1" i="17"/>
  <c r="A4" i="17" s="1"/>
  <c r="A1" i="19"/>
  <c r="N8" i="17" l="1"/>
  <c r="N7" i="17"/>
  <c r="F10" i="17" l="1"/>
  <c r="F11" i="17"/>
  <c r="F12" i="17"/>
  <c r="F13" i="17"/>
  <c r="F14" i="17"/>
  <c r="G12" i="17" l="1"/>
  <c r="F9" i="17"/>
  <c r="H14" i="17"/>
  <c r="G11" i="17"/>
  <c r="N11" i="17" s="1"/>
  <c r="H10" i="17"/>
  <c r="H11" i="17"/>
  <c r="G14" i="17"/>
  <c r="N14" i="17" s="1"/>
  <c r="H13" i="17"/>
  <c r="G10" i="17"/>
  <c r="H9" i="17"/>
  <c r="G13" i="17"/>
  <c r="H12" i="17"/>
  <c r="N12" i="17" s="1"/>
  <c r="N10" i="17"/>
  <c r="G9" i="17"/>
  <c r="F15" i="17"/>
  <c r="N13" i="17" l="1"/>
  <c r="N9" i="17"/>
  <c r="H15" i="17"/>
  <c r="G15" i="17"/>
  <c r="N15" i="17" s="1"/>
</calcChain>
</file>

<file path=xl/sharedStrings.xml><?xml version="1.0" encoding="utf-8"?>
<sst xmlns="http://schemas.openxmlformats.org/spreadsheetml/2006/main" count="111" uniqueCount="44">
  <si>
    <t>Egypt</t>
  </si>
  <si>
    <t>Morocco</t>
  </si>
  <si>
    <t>Argentina</t>
  </si>
  <si>
    <t>Zimbabwe</t>
  </si>
  <si>
    <t>May</t>
  </si>
  <si>
    <t xml:space="preserve">South Africa </t>
  </si>
  <si>
    <t>Jan</t>
  </si>
  <si>
    <t>Feb</t>
  </si>
  <si>
    <t>Mar</t>
  </si>
  <si>
    <t>Apr</t>
  </si>
  <si>
    <t>Jun</t>
  </si>
  <si>
    <t>Jul</t>
  </si>
  <si>
    <t>Aug</t>
  </si>
  <si>
    <t>Sep</t>
  </si>
  <si>
    <t>Oct</t>
  </si>
  <si>
    <t>Nov</t>
  </si>
  <si>
    <t>Dec</t>
  </si>
  <si>
    <t>The United Kingdom is no longer a Member State of the European Union, however, until the end of the transition period it is still part of the EU Customs Union. Taxud EU trade data therefore  include the UK and are labelled as EU+UK.</t>
  </si>
  <si>
    <t>Total</t>
  </si>
  <si>
    <t>Others</t>
  </si>
  <si>
    <r>
      <rPr>
        <b/>
        <i/>
        <sz val="8"/>
        <color rgb="FF000000"/>
        <rFont val="Verdana"/>
        <family val="2"/>
      </rPr>
      <t>Disclaimer</t>
    </r>
    <r>
      <rPr>
        <i/>
        <sz val="8"/>
        <color rgb="FF000000"/>
        <rFont val="Verdana"/>
        <family val="2"/>
      </rPr>
      <t>: We aim to improve data quality and provide as recent and accurate information as possible. However, Surveillance data are created on the basis of declarations that may be modified, corrected or deleted. Therefore, we cannot guarantee that information provided is free of errors or that it will not be amended. The European Commission accepts no responsibility with regard to such problems incurred as a result of using these data.</t>
    </r>
  </si>
  <si>
    <t>2019/20 EU + UK monthly orange imports [tonnes]</t>
  </si>
  <si>
    <t>South Africa</t>
  </si>
  <si>
    <t>Israel</t>
  </si>
  <si>
    <t xml:space="preserve">Türkiye     </t>
  </si>
  <si>
    <t>EU monthly grapefruit imports (tonnes)</t>
  </si>
  <si>
    <t>June</t>
  </si>
  <si>
    <t>July</t>
  </si>
  <si>
    <t>2022-2023</t>
  </si>
  <si>
    <t>5y average</t>
  </si>
  <si>
    <t xml:space="preserve">2023-2024 </t>
  </si>
  <si>
    <t xml:space="preserve">China       </t>
  </si>
  <si>
    <t>USA</t>
  </si>
  <si>
    <t>EU monthly lemon imports (tonnes)</t>
  </si>
  <si>
    <t>5Y average</t>
  </si>
  <si>
    <t>2023-2024</t>
  </si>
  <si>
    <t>EU monthly imports of small citrus fruits (tonnes)</t>
  </si>
  <si>
    <t xml:space="preserve">Morocco     </t>
  </si>
  <si>
    <t xml:space="preserve">Peru        </t>
  </si>
  <si>
    <t xml:space="preserve">Egypt       </t>
  </si>
  <si>
    <t>EU monthly oranges imports (tonnes)</t>
  </si>
  <si>
    <t xml:space="preserve">Argentina   </t>
  </si>
  <si>
    <t>Türkiye</t>
  </si>
  <si>
    <t>Sources: Eurostat Comext; for May and June 2024: TAXUD surveillance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</si>
</sst>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1809]dd\ mmmm\ yyyy;@"/>
    <numFmt numFmtId="166" formatCode="#,##0_ ;\-#,##0\ "/>
  </numFmts>
  <fonts count="13" x14ac:knownFonts="1">
    <font>
      <sz val="11"/>
      <color theme="1"/>
      <name val="Calibri"/>
      <family val="2"/>
      <scheme val="minor"/>
    </font>
    <font>
      <b/>
      <sz val="16"/>
      <color theme="1"/>
      <name val="Calibri"/>
      <family val="2"/>
      <scheme val="minor"/>
    </font>
    <font>
      <i/>
      <sz val="11"/>
      <color theme="1"/>
      <name val="Calibri"/>
      <family val="2"/>
      <scheme val="minor"/>
    </font>
    <font>
      <sz val="8"/>
      <color theme="1"/>
      <name val="Calibri"/>
      <family val="2"/>
      <scheme val="minor"/>
    </font>
    <font>
      <sz val="11"/>
      <color theme="1"/>
      <name val="Calibri"/>
      <family val="2"/>
      <scheme val="minor"/>
    </font>
    <font>
      <i/>
      <sz val="8"/>
      <color rgb="FF000000"/>
      <name val="Verdana"/>
      <family val="2"/>
    </font>
    <font>
      <b/>
      <sz val="12"/>
      <color theme="0"/>
      <name val="Calibri"/>
      <family val="2"/>
      <scheme val="minor"/>
    </font>
    <font>
      <sz val="12"/>
      <color theme="1"/>
      <name val="Calibri"/>
      <family val="2"/>
      <scheme val="minor"/>
    </font>
    <font>
      <b/>
      <sz val="12"/>
      <color theme="1"/>
      <name val="Calibri"/>
      <family val="2"/>
      <scheme val="minor"/>
    </font>
    <font>
      <b/>
      <i/>
      <sz val="8"/>
      <color rgb="FF000000"/>
      <name val="Verdana"/>
      <family val="2"/>
    </font>
    <font>
      <sz val="11"/>
      <color indexed="8"/>
      <name val="Calibri"/>
      <family val="2"/>
      <scheme val="minor"/>
    </font>
    <font>
      <b/>
      <sz val="14"/>
      <color indexed="8"/>
      <name val="Calibri"/>
      <family val="2"/>
      <scheme val="minor"/>
    </font>
    <font>
      <b/>
      <sz val="11"/>
      <color indexed="8"/>
      <name val="Calibri"/>
      <family val="2"/>
      <scheme val="minor"/>
    </font>
  </fonts>
  <fills count="6">
    <fill>
      <patternFill patternType="none"/>
    </fill>
    <fill>
      <patternFill patternType="gray125"/>
    </fill>
    <fill>
      <patternFill patternType="solid">
        <fgColor theme="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s>
  <borders count="23">
    <border>
      <left/>
      <right/>
      <top/>
      <bottom/>
      <diagonal/>
    </border>
    <border>
      <left style="thin">
        <color auto="1"/>
      </left>
      <right style="thin">
        <color auto="1"/>
      </right>
      <top style="thin">
        <color auto="1"/>
      </top>
      <bottom style="thin">
        <color auto="1"/>
      </bottom>
      <diagonal/>
    </border>
    <border>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top style="thin">
        <color indexed="64"/>
      </top>
      <bottom style="thin">
        <color indexed="64"/>
      </bottom>
      <diagonal/>
    </border>
    <border>
      <left style="thin">
        <color indexed="64"/>
      </left>
      <right style="thin">
        <color indexed="64"/>
      </right>
      <top style="thin">
        <color indexed="64"/>
      </top>
      <bottom style="hair">
        <color auto="1"/>
      </bottom>
      <diagonal/>
    </border>
    <border>
      <left/>
      <right style="hair">
        <color auto="1"/>
      </right>
      <top style="thin">
        <color indexed="64"/>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style="thin">
        <color indexed="64"/>
      </left>
      <right style="thin">
        <color indexed="64"/>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n">
        <color indexed="64"/>
      </left>
      <right style="thin">
        <color indexed="64"/>
      </right>
      <top style="hair">
        <color auto="1"/>
      </top>
      <bottom style="thin">
        <color indexed="64"/>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style="thin">
        <color indexed="64"/>
      </left>
      <right style="thin">
        <color indexed="64"/>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top/>
      <bottom style="thin">
        <color indexed="64"/>
      </bottom>
      <diagonal/>
    </border>
    <border>
      <left style="thin">
        <color indexed="64"/>
      </left>
      <right style="thin">
        <color indexed="64"/>
      </right>
      <top style="hair">
        <color auto="1"/>
      </top>
      <bottom/>
      <diagonal/>
    </border>
  </borders>
  <cellStyleXfs count="3">
    <xf numFmtId="0" fontId="0" fillId="0" borderId="0"/>
    <xf numFmtId="43" fontId="4" fillId="0" borderId="0" applyFont="0" applyFill="0" applyBorder="0" applyAlignment="0" applyProtection="0"/>
    <xf numFmtId="0" fontId="10" fillId="0" borderId="0"/>
  </cellStyleXfs>
  <cellXfs count="67">
    <xf numFmtId="0" fontId="0" fillId="0" borderId="0" xfId="0"/>
    <xf numFmtId="3" fontId="0" fillId="0" borderId="0" xfId="0" applyNumberFormat="1"/>
    <xf numFmtId="0" fontId="1" fillId="0" borderId="0" xfId="0" applyFont="1"/>
    <xf numFmtId="164" fontId="2" fillId="0" borderId="0" xfId="1" applyNumberFormat="1" applyFont="1"/>
    <xf numFmtId="164" fontId="3" fillId="0" borderId="0" xfId="1" applyNumberFormat="1" applyFont="1"/>
    <xf numFmtId="0" fontId="0" fillId="0" borderId="0" xfId="0" applyAlignment="1">
      <alignment horizontal="left"/>
    </xf>
    <xf numFmtId="0" fontId="5" fillId="0" borderId="0" xfId="0" applyFont="1" applyAlignment="1">
      <alignment horizontal="left" vertical="center" wrapText="1" readingOrder="1"/>
    </xf>
    <xf numFmtId="0" fontId="0" fillId="5" borderId="0" xfId="0" applyFill="1"/>
    <xf numFmtId="0" fontId="7" fillId="4" borderId="0" xfId="0" applyFont="1" applyFill="1" applyAlignment="1">
      <alignment horizontal="center"/>
    </xf>
    <xf numFmtId="0" fontId="8" fillId="3" borderId="0" xfId="0" applyFont="1" applyFill="1"/>
    <xf numFmtId="164" fontId="7" fillId="3" borderId="0" xfId="1" applyNumberFormat="1" applyFont="1" applyFill="1"/>
    <xf numFmtId="165" fontId="10" fillId="0" borderId="0" xfId="2" applyNumberFormat="1" applyAlignment="1">
      <alignment horizontal="left"/>
    </xf>
    <xf numFmtId="0" fontId="10" fillId="0" borderId="0" xfId="2"/>
    <xf numFmtId="164" fontId="10" fillId="0" borderId="0" xfId="2" applyNumberFormat="1"/>
    <xf numFmtId="0" fontId="11" fillId="0" borderId="0" xfId="0" applyFont="1"/>
    <xf numFmtId="165" fontId="0" fillId="0" borderId="0" xfId="0" applyNumberFormat="1"/>
    <xf numFmtId="165" fontId="0" fillId="0" borderId="21" xfId="0" applyNumberFormat="1" applyBorder="1" applyAlignment="1">
      <alignment horizontal="left"/>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5" xfId="0" quotePrefix="1" applyFont="1" applyBorder="1"/>
    <xf numFmtId="164" fontId="12" fillId="0" borderId="5" xfId="0" applyNumberFormat="1" applyFont="1" applyBorder="1"/>
    <xf numFmtId="0" fontId="12" fillId="0" borderId="9" xfId="0" quotePrefix="1" applyFont="1" applyBorder="1"/>
    <xf numFmtId="166" fontId="0" fillId="0" borderId="10" xfId="0" applyNumberFormat="1" applyBorder="1"/>
    <xf numFmtId="166" fontId="0" fillId="0" borderId="11" xfId="0" applyNumberFormat="1" applyBorder="1"/>
    <xf numFmtId="166" fontId="0" fillId="0" borderId="12" xfId="0" applyNumberFormat="1" applyBorder="1"/>
    <xf numFmtId="164" fontId="12" fillId="0" borderId="9" xfId="0" applyNumberFormat="1" applyFont="1" applyBorder="1"/>
    <xf numFmtId="0" fontId="12" fillId="0" borderId="13" xfId="0" quotePrefix="1" applyFont="1" applyBorder="1"/>
    <xf numFmtId="164" fontId="12" fillId="0" borderId="13" xfId="0" applyNumberFormat="1" applyFont="1" applyBorder="1"/>
    <xf numFmtId="0" fontId="12" fillId="0" borderId="17" xfId="0" applyFont="1" applyBorder="1" applyAlignment="1">
      <alignment horizontal="left" indent="2"/>
    </xf>
    <xf numFmtId="164" fontId="12" fillId="0" borderId="17" xfId="0" applyNumberFormat="1" applyFont="1" applyBorder="1"/>
    <xf numFmtId="0" fontId="12" fillId="0" borderId="9" xfId="0" applyFont="1" applyBorder="1" applyAlignment="1">
      <alignment horizontal="left" indent="2"/>
    </xf>
    <xf numFmtId="0" fontId="12" fillId="0" borderId="13" xfId="0" applyFont="1" applyBorder="1" applyAlignment="1">
      <alignment horizontal="left" indent="2"/>
    </xf>
    <xf numFmtId="165" fontId="0" fillId="0" borderId="0" xfId="0" applyNumberFormat="1" applyAlignment="1">
      <alignment horizontal="left"/>
    </xf>
    <xf numFmtId="0" fontId="0" fillId="0" borderId="0" xfId="0" applyAlignment="1">
      <alignment vertical="top"/>
    </xf>
    <xf numFmtId="164" fontId="0" fillId="0" borderId="6" xfId="0" applyNumberFormat="1" applyBorder="1"/>
    <xf numFmtId="164" fontId="0" fillId="0" borderId="7" xfId="0" applyNumberFormat="1" applyBorder="1"/>
    <xf numFmtId="164" fontId="0" fillId="0" borderId="8" xfId="0" applyNumberFormat="1" applyBorder="1"/>
    <xf numFmtId="164" fontId="0" fillId="0" borderId="10" xfId="0" applyNumberFormat="1" applyBorder="1"/>
    <xf numFmtId="164" fontId="0" fillId="0" borderId="11" xfId="0" applyNumberFormat="1" applyBorder="1"/>
    <xf numFmtId="164" fontId="0" fillId="0" borderId="12" xfId="0" applyNumberFormat="1" applyBorder="1"/>
    <xf numFmtId="166" fontId="0" fillId="0" borderId="14" xfId="0" applyNumberFormat="1" applyBorder="1"/>
    <xf numFmtId="166" fontId="0" fillId="0" borderId="15" xfId="0" applyNumberFormat="1" applyBorder="1"/>
    <xf numFmtId="166" fontId="0" fillId="0" borderId="16" xfId="0" applyNumberFormat="1" applyBorder="1"/>
    <xf numFmtId="166" fontId="0" fillId="0" borderId="18" xfId="0" applyNumberFormat="1" applyBorder="1"/>
    <xf numFmtId="166" fontId="0" fillId="0" borderId="19" xfId="0" applyNumberFormat="1" applyBorder="1"/>
    <xf numFmtId="166" fontId="0" fillId="0" borderId="20" xfId="0" applyNumberFormat="1" applyBorder="1"/>
    <xf numFmtId="164" fontId="0" fillId="0" borderId="15" xfId="0" applyNumberFormat="1" applyBorder="1"/>
    <xf numFmtId="164" fontId="0" fillId="0" borderId="16" xfId="0" applyNumberFormat="1" applyBorder="1"/>
    <xf numFmtId="164" fontId="0" fillId="0" borderId="19" xfId="0" applyNumberFormat="1" applyBorder="1"/>
    <xf numFmtId="164" fontId="0" fillId="0" borderId="20" xfId="0" applyNumberFormat="1" applyBorder="1"/>
    <xf numFmtId="0" fontId="12" fillId="0" borderId="22" xfId="0" applyFont="1" applyBorder="1" applyAlignment="1">
      <alignment horizontal="left" indent="2"/>
    </xf>
    <xf numFmtId="166" fontId="0" fillId="0" borderId="6" xfId="0" applyNumberFormat="1" applyBorder="1"/>
    <xf numFmtId="166" fontId="0" fillId="0" borderId="7" xfId="0" applyNumberFormat="1" applyBorder="1"/>
    <xf numFmtId="166" fontId="0" fillId="0" borderId="8" xfId="0" applyNumberFormat="1" applyBorder="1"/>
    <xf numFmtId="166" fontId="0" fillId="0" borderId="14" xfId="1" applyNumberFormat="1" applyFont="1" applyBorder="1"/>
    <xf numFmtId="166" fontId="0" fillId="0" borderId="15" xfId="1" applyNumberFormat="1" applyFont="1" applyBorder="1"/>
    <xf numFmtId="166" fontId="0" fillId="0" borderId="16" xfId="1" applyNumberFormat="1" applyFont="1" applyBorder="1"/>
    <xf numFmtId="166" fontId="0" fillId="0" borderId="18" xfId="1" applyNumberFormat="1" applyFont="1" applyBorder="1"/>
    <xf numFmtId="166" fontId="0" fillId="0" borderId="19" xfId="1" applyNumberFormat="1" applyFont="1" applyBorder="1"/>
    <xf numFmtId="166" fontId="0" fillId="0" borderId="20" xfId="1" applyNumberFormat="1" applyFont="1" applyBorder="1"/>
    <xf numFmtId="166" fontId="0" fillId="0" borderId="10" xfId="1" applyNumberFormat="1" applyFont="1" applyBorder="1"/>
    <xf numFmtId="166" fontId="0" fillId="0" borderId="11" xfId="1" applyNumberFormat="1" applyFont="1" applyBorder="1"/>
    <xf numFmtId="166" fontId="0" fillId="0" borderId="12" xfId="1" applyNumberFormat="1" applyFont="1" applyBorder="1"/>
    <xf numFmtId="0" fontId="5" fillId="5" borderId="0" xfId="0" applyFont="1" applyFill="1" applyAlignment="1">
      <alignment horizontal="left" vertical="center" wrapText="1" readingOrder="1"/>
    </xf>
    <xf numFmtId="0" fontId="6" fillId="2" borderId="0" xfId="0" applyFont="1" applyFill="1" applyAlignment="1">
      <alignment horizontal="center"/>
    </xf>
  </cellXfs>
  <cellStyles count="3">
    <cellStyle name="Comma" xfId="1" builtinId="3"/>
    <cellStyle name="Normal" xfId="0" builtinId="0"/>
    <cellStyle name="Normal 2" xfId="2" xr:uid="{1B73C8CE-2349-4362-86E5-E57056E0CA14}"/>
  </cellStyles>
  <dxfs count="0"/>
  <tableStyles count="0" defaultTableStyle="TableStyleMedium9" defaultPivotStyle="PivotStyleLight16"/>
  <colors>
    <mruColors>
      <color rgb="FF607731"/>
      <color rgb="FF85A7D1"/>
      <color rgb="FF2769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13" Type="http://schemas.openxmlformats.org/officeDocument/2006/relationships/externalLink" Target="externalLinks/externalLink4.xml"/><Relationship Id="rId3" Type="http://schemas.openxmlformats.org/officeDocument/2006/relationships/chartsheet" Target="chartsheets/sheet2.xml"/><Relationship Id="rId7" Type="http://schemas.openxmlformats.org/officeDocument/2006/relationships/chartsheet" Target="chartsheets/sheet4.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1.xml"/><Relationship Id="rId16" Type="http://schemas.openxmlformats.org/officeDocument/2006/relationships/sharedStrings" Target="sharedStrings.xml"/><Relationship Id="rId1" Type="http://schemas.openxmlformats.org/officeDocument/2006/relationships/chartsheet" Target="chartsheets/sheet1.xml"/><Relationship Id="rId6" Type="http://schemas.openxmlformats.org/officeDocument/2006/relationships/worksheet" Target="worksheets/sheet3.xml"/><Relationship Id="rId11" Type="http://schemas.openxmlformats.org/officeDocument/2006/relationships/externalLink" Target="externalLinks/externalLink2.xml"/><Relationship Id="rId5" Type="http://schemas.openxmlformats.org/officeDocument/2006/relationships/chartsheet" Target="chartsheets/sheet3.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2.xml"/><Relationship Id="rId9" Type="http://schemas.openxmlformats.org/officeDocument/2006/relationships/worksheet" Target="worksheets/sheet5.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IE" sz="1600" b="1"/>
              <a:t>Imports of fresh oranges into the EU (cumulated)</a:t>
            </a:r>
          </a:p>
          <a:p>
            <a:pPr>
              <a:defRPr sz="1600"/>
            </a:pPr>
            <a:r>
              <a:rPr lang="en-IE" sz="1600" b="0"/>
              <a:t>(CN codes 0805 10 22, </a:t>
            </a:r>
            <a:r>
              <a:rPr lang="en-IE" sz="1600" b="0" i="0" u="none" strike="noStrike" kern="1200" spc="0" baseline="0">
                <a:solidFill>
                  <a:sysClr val="windowText" lastClr="000000">
                    <a:lumMod val="65000"/>
                    <a:lumOff val="35000"/>
                  </a:sysClr>
                </a:solidFill>
              </a:rPr>
              <a:t>0805 10 24, 0805 10 28)</a:t>
            </a:r>
            <a:endParaRPr lang="en-IE" sz="1600" b="0"/>
          </a:p>
        </c:rich>
      </c:tx>
      <c:layout>
        <c:manualLayout>
          <c:xMode val="edge"/>
          <c:yMode val="edge"/>
          <c:x val="0.27087734033245847"/>
          <c:y val="4.6027336205615804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8377495120802207E-2"/>
          <c:y val="0.17558196734842108"/>
          <c:w val="0.90110968436637728"/>
          <c:h val="0.68775879430165565"/>
        </c:manualLayout>
      </c:layout>
      <c:barChart>
        <c:barDir val="col"/>
        <c:grouping val="stacked"/>
        <c:varyColors val="0"/>
        <c:ser>
          <c:idx val="3"/>
          <c:order val="3"/>
          <c:tx>
            <c:strRef>
              <c:f>'[1]operational sheet'!$A$48</c:f>
              <c:strCache>
                <c:ptCount val="1"/>
                <c:pt idx="0">
                  <c:v>South Africa</c:v>
                </c:pt>
              </c:strCache>
            </c:strRef>
          </c:tx>
          <c:spPr>
            <a:solidFill>
              <a:schemeClr val="accent4"/>
            </a:solidFill>
            <a:ln>
              <a:solidFill>
                <a:schemeClr val="bg1">
                  <a:lumMod val="65000"/>
                </a:schemeClr>
              </a:solidFill>
            </a:ln>
            <a:effectLst/>
          </c:spPr>
          <c:invertIfNegative val="0"/>
          <c:cat>
            <c:strRef>
              <c:f>'[1]operational sheet'!$B$44:$M$44</c:f>
              <c:strCache>
                <c:ptCount val="12"/>
                <c:pt idx="0">
                  <c:v>Oct</c:v>
                </c:pt>
                <c:pt idx="1">
                  <c:v>Nov</c:v>
                </c:pt>
                <c:pt idx="2">
                  <c:v>Dec</c:v>
                </c:pt>
                <c:pt idx="3">
                  <c:v>Jan</c:v>
                </c:pt>
                <c:pt idx="4">
                  <c:v>Feb</c:v>
                </c:pt>
                <c:pt idx="5">
                  <c:v>Mar</c:v>
                </c:pt>
                <c:pt idx="6">
                  <c:v>Apr</c:v>
                </c:pt>
                <c:pt idx="7">
                  <c:v>May</c:v>
                </c:pt>
                <c:pt idx="8">
                  <c:v>June</c:v>
                </c:pt>
                <c:pt idx="9">
                  <c:v>July</c:v>
                </c:pt>
                <c:pt idx="10">
                  <c:v>Aug</c:v>
                </c:pt>
                <c:pt idx="11">
                  <c:v>Sep</c:v>
                </c:pt>
              </c:strCache>
            </c:strRef>
          </c:cat>
          <c:val>
            <c:numRef>
              <c:f>'[1]operational sheet'!$B$48:$M$48</c:f>
              <c:numCache>
                <c:formatCode>General</c:formatCode>
                <c:ptCount val="12"/>
                <c:pt idx="0">
                  <c:v>89840.895999999993</c:v>
                </c:pt>
                <c:pt idx="1">
                  <c:v>105406.63299999999</c:v>
                </c:pt>
                <c:pt idx="2">
                  <c:v>106285.08699999998</c:v>
                </c:pt>
                <c:pt idx="3">
                  <c:v>106285.41699999999</c:v>
                </c:pt>
                <c:pt idx="4">
                  <c:v>106285.63499999998</c:v>
                </c:pt>
                <c:pt idx="5">
                  <c:v>106285.63499999998</c:v>
                </c:pt>
                <c:pt idx="6">
                  <c:v>106285.63499999998</c:v>
                </c:pt>
                <c:pt idx="7">
                  <c:v>106285.63499999998</c:v>
                </c:pt>
                <c:pt idx="8">
                  <c:v>112491.03777199998</c:v>
                </c:pt>
              </c:numCache>
            </c:numRef>
          </c:val>
          <c:extLst>
            <c:ext xmlns:c16="http://schemas.microsoft.com/office/drawing/2014/chart" uri="{C3380CC4-5D6E-409C-BE32-E72D297353CC}">
              <c16:uniqueId val="{00000000-A036-4C34-BF14-4166A3B2F64F}"/>
            </c:ext>
          </c:extLst>
        </c:ser>
        <c:ser>
          <c:idx val="4"/>
          <c:order val="4"/>
          <c:tx>
            <c:strRef>
              <c:f>'[1]operational sheet'!$A$49</c:f>
              <c:strCache>
                <c:ptCount val="1"/>
                <c:pt idx="0">
                  <c:v>Egypt       </c:v>
                </c:pt>
              </c:strCache>
            </c:strRef>
          </c:tx>
          <c:spPr>
            <a:solidFill>
              <a:schemeClr val="accent5"/>
            </a:solidFill>
            <a:ln>
              <a:noFill/>
            </a:ln>
            <a:effectLst/>
          </c:spPr>
          <c:invertIfNegative val="0"/>
          <c:cat>
            <c:strRef>
              <c:f>'[1]operational sheet'!$B$44:$M$44</c:f>
              <c:strCache>
                <c:ptCount val="12"/>
                <c:pt idx="0">
                  <c:v>Oct</c:v>
                </c:pt>
                <c:pt idx="1">
                  <c:v>Nov</c:v>
                </c:pt>
                <c:pt idx="2">
                  <c:v>Dec</c:v>
                </c:pt>
                <c:pt idx="3">
                  <c:v>Jan</c:v>
                </c:pt>
                <c:pt idx="4">
                  <c:v>Feb</c:v>
                </c:pt>
                <c:pt idx="5">
                  <c:v>Mar</c:v>
                </c:pt>
                <c:pt idx="6">
                  <c:v>Apr</c:v>
                </c:pt>
                <c:pt idx="7">
                  <c:v>May</c:v>
                </c:pt>
                <c:pt idx="8">
                  <c:v>June</c:v>
                </c:pt>
                <c:pt idx="9">
                  <c:v>July</c:v>
                </c:pt>
                <c:pt idx="10">
                  <c:v>Aug</c:v>
                </c:pt>
                <c:pt idx="11">
                  <c:v>Sep</c:v>
                </c:pt>
              </c:strCache>
            </c:strRef>
          </c:cat>
          <c:val>
            <c:numRef>
              <c:f>'[1]operational sheet'!$B$49:$M$49</c:f>
              <c:numCache>
                <c:formatCode>General</c:formatCode>
                <c:ptCount val="12"/>
                <c:pt idx="0">
                  <c:v>0</c:v>
                </c:pt>
                <c:pt idx="1">
                  <c:v>4.0000000000000001E-3</c:v>
                </c:pt>
                <c:pt idx="2">
                  <c:v>3399.1419999999998</c:v>
                </c:pt>
                <c:pt idx="3">
                  <c:v>55169.701999999997</c:v>
                </c:pt>
                <c:pt idx="4">
                  <c:v>136164.147</c:v>
                </c:pt>
                <c:pt idx="5">
                  <c:v>227580.72</c:v>
                </c:pt>
                <c:pt idx="6">
                  <c:v>305347.27399999998</c:v>
                </c:pt>
                <c:pt idx="7">
                  <c:v>387702.005</c:v>
                </c:pt>
                <c:pt idx="8">
                  <c:v>463317.326</c:v>
                </c:pt>
              </c:numCache>
            </c:numRef>
          </c:val>
          <c:extLst>
            <c:ext xmlns:c16="http://schemas.microsoft.com/office/drawing/2014/chart" uri="{C3380CC4-5D6E-409C-BE32-E72D297353CC}">
              <c16:uniqueId val="{00000001-A036-4C34-BF14-4166A3B2F64F}"/>
            </c:ext>
          </c:extLst>
        </c:ser>
        <c:ser>
          <c:idx val="5"/>
          <c:order val="5"/>
          <c:tx>
            <c:strRef>
              <c:f>'[1]operational sheet'!$A$50</c:f>
              <c:strCache>
                <c:ptCount val="1"/>
                <c:pt idx="0">
                  <c:v>Morocco     </c:v>
                </c:pt>
              </c:strCache>
            </c:strRef>
          </c:tx>
          <c:spPr>
            <a:solidFill>
              <a:schemeClr val="accent6"/>
            </a:solidFill>
            <a:ln>
              <a:noFill/>
            </a:ln>
            <a:effectLst/>
          </c:spPr>
          <c:invertIfNegative val="0"/>
          <c:cat>
            <c:strRef>
              <c:f>'[1]operational sheet'!$B$44:$M$44</c:f>
              <c:strCache>
                <c:ptCount val="12"/>
                <c:pt idx="0">
                  <c:v>Oct</c:v>
                </c:pt>
                <c:pt idx="1">
                  <c:v>Nov</c:v>
                </c:pt>
                <c:pt idx="2">
                  <c:v>Dec</c:v>
                </c:pt>
                <c:pt idx="3">
                  <c:v>Jan</c:v>
                </c:pt>
                <c:pt idx="4">
                  <c:v>Feb</c:v>
                </c:pt>
                <c:pt idx="5">
                  <c:v>Mar</c:v>
                </c:pt>
                <c:pt idx="6">
                  <c:v>Apr</c:v>
                </c:pt>
                <c:pt idx="7">
                  <c:v>May</c:v>
                </c:pt>
                <c:pt idx="8">
                  <c:v>June</c:v>
                </c:pt>
                <c:pt idx="9">
                  <c:v>July</c:v>
                </c:pt>
                <c:pt idx="10">
                  <c:v>Aug</c:v>
                </c:pt>
                <c:pt idx="11">
                  <c:v>Sep</c:v>
                </c:pt>
              </c:strCache>
            </c:strRef>
          </c:cat>
          <c:val>
            <c:numRef>
              <c:f>'[1]operational sheet'!$B$50:$M$50</c:f>
              <c:numCache>
                <c:formatCode>General</c:formatCode>
                <c:ptCount val="12"/>
                <c:pt idx="0">
                  <c:v>0</c:v>
                </c:pt>
                <c:pt idx="1">
                  <c:v>28.131</c:v>
                </c:pt>
                <c:pt idx="2">
                  <c:v>714.58199999999999</c:v>
                </c:pt>
                <c:pt idx="3">
                  <c:v>1367.857</c:v>
                </c:pt>
                <c:pt idx="4">
                  <c:v>1582.0170000000001</c:v>
                </c:pt>
                <c:pt idx="5">
                  <c:v>1713.635</c:v>
                </c:pt>
                <c:pt idx="6">
                  <c:v>1835.58</c:v>
                </c:pt>
                <c:pt idx="7">
                  <c:v>2537.2799999999997</c:v>
                </c:pt>
                <c:pt idx="8">
                  <c:v>3640.1659999999997</c:v>
                </c:pt>
              </c:numCache>
            </c:numRef>
          </c:val>
          <c:extLst>
            <c:ext xmlns:c16="http://schemas.microsoft.com/office/drawing/2014/chart" uri="{C3380CC4-5D6E-409C-BE32-E72D297353CC}">
              <c16:uniqueId val="{00000002-A036-4C34-BF14-4166A3B2F64F}"/>
            </c:ext>
          </c:extLst>
        </c:ser>
        <c:ser>
          <c:idx val="7"/>
          <c:order val="6"/>
          <c:tx>
            <c:strRef>
              <c:f>'[1]operational sheet'!$A$51</c:f>
              <c:strCache>
                <c:ptCount val="1"/>
                <c:pt idx="0">
                  <c:v>Argentina   </c:v>
                </c:pt>
              </c:strCache>
            </c:strRef>
          </c:tx>
          <c:spPr>
            <a:solidFill>
              <a:schemeClr val="accent2">
                <a:lumMod val="60000"/>
              </a:schemeClr>
            </a:solidFill>
            <a:ln>
              <a:noFill/>
            </a:ln>
            <a:effectLst/>
          </c:spPr>
          <c:invertIfNegative val="0"/>
          <c:cat>
            <c:strRef>
              <c:f>'[1]operational sheet'!$B$44:$M$44</c:f>
              <c:strCache>
                <c:ptCount val="12"/>
                <c:pt idx="0">
                  <c:v>Oct</c:v>
                </c:pt>
                <c:pt idx="1">
                  <c:v>Nov</c:v>
                </c:pt>
                <c:pt idx="2">
                  <c:v>Dec</c:v>
                </c:pt>
                <c:pt idx="3">
                  <c:v>Jan</c:v>
                </c:pt>
                <c:pt idx="4">
                  <c:v>Feb</c:v>
                </c:pt>
                <c:pt idx="5">
                  <c:v>Mar</c:v>
                </c:pt>
                <c:pt idx="6">
                  <c:v>Apr</c:v>
                </c:pt>
                <c:pt idx="7">
                  <c:v>May</c:v>
                </c:pt>
                <c:pt idx="8">
                  <c:v>June</c:v>
                </c:pt>
                <c:pt idx="9">
                  <c:v>July</c:v>
                </c:pt>
                <c:pt idx="10">
                  <c:v>Aug</c:v>
                </c:pt>
                <c:pt idx="11">
                  <c:v>Sep</c:v>
                </c:pt>
              </c:strCache>
            </c:strRef>
          </c:cat>
          <c:val>
            <c:numRef>
              <c:f>'[1]operational sheet'!$B$51:$M$51</c:f>
              <c:numCache>
                <c:formatCode>General</c:formatCode>
                <c:ptCount val="12"/>
                <c:pt idx="0">
                  <c:v>1392.1120000000001</c:v>
                </c:pt>
                <c:pt idx="1">
                  <c:v>1413.1130000000001</c:v>
                </c:pt>
                <c:pt idx="2">
                  <c:v>1413.1130000000001</c:v>
                </c:pt>
                <c:pt idx="3">
                  <c:v>1413.1130000000001</c:v>
                </c:pt>
                <c:pt idx="4">
                  <c:v>1413.1130000000001</c:v>
                </c:pt>
                <c:pt idx="5">
                  <c:v>1413.1130000000001</c:v>
                </c:pt>
                <c:pt idx="6">
                  <c:v>1413.1130000000001</c:v>
                </c:pt>
                <c:pt idx="7">
                  <c:v>1413.1130000000001</c:v>
                </c:pt>
                <c:pt idx="8">
                  <c:v>1436.153</c:v>
                </c:pt>
              </c:numCache>
            </c:numRef>
          </c:val>
          <c:extLst>
            <c:ext xmlns:c16="http://schemas.microsoft.com/office/drawing/2014/chart" uri="{C3380CC4-5D6E-409C-BE32-E72D297353CC}">
              <c16:uniqueId val="{00000003-A036-4C34-BF14-4166A3B2F64F}"/>
            </c:ext>
          </c:extLst>
        </c:ser>
        <c:ser>
          <c:idx val="9"/>
          <c:order val="7"/>
          <c:tx>
            <c:strRef>
              <c:f>'[1]operational sheet'!$A$52</c:f>
              <c:strCache>
                <c:ptCount val="1"/>
                <c:pt idx="0">
                  <c:v>Türkiye</c:v>
                </c:pt>
              </c:strCache>
            </c:strRef>
          </c:tx>
          <c:spPr>
            <a:solidFill>
              <a:schemeClr val="accent4">
                <a:lumMod val="60000"/>
              </a:schemeClr>
            </a:solidFill>
            <a:ln>
              <a:noFill/>
            </a:ln>
            <a:effectLst/>
          </c:spPr>
          <c:invertIfNegative val="0"/>
          <c:val>
            <c:numRef>
              <c:f>'[1]operational sheet'!$B$52:$M$52</c:f>
              <c:numCache>
                <c:formatCode>General</c:formatCode>
                <c:ptCount val="12"/>
                <c:pt idx="0">
                  <c:v>366.26799999999997</c:v>
                </c:pt>
                <c:pt idx="1">
                  <c:v>3646.59</c:v>
                </c:pt>
                <c:pt idx="2">
                  <c:v>9417.598</c:v>
                </c:pt>
                <c:pt idx="3">
                  <c:v>13839.949000000001</c:v>
                </c:pt>
                <c:pt idx="4">
                  <c:v>15908.135</c:v>
                </c:pt>
                <c:pt idx="5">
                  <c:v>17584.951000000001</c:v>
                </c:pt>
                <c:pt idx="6">
                  <c:v>17938.038</c:v>
                </c:pt>
                <c:pt idx="7">
                  <c:v>18232.167300000001</c:v>
                </c:pt>
                <c:pt idx="8">
                  <c:v>18334.367300000002</c:v>
                </c:pt>
              </c:numCache>
            </c:numRef>
          </c:val>
          <c:extLst>
            <c:ext xmlns:c16="http://schemas.microsoft.com/office/drawing/2014/chart" uri="{C3380CC4-5D6E-409C-BE32-E72D297353CC}">
              <c16:uniqueId val="{00000004-A036-4C34-BF14-4166A3B2F64F}"/>
            </c:ext>
          </c:extLst>
        </c:ser>
        <c:ser>
          <c:idx val="6"/>
          <c:order val="8"/>
          <c:tx>
            <c:strRef>
              <c:f>'[1]operational sheet'!$A$53</c:f>
              <c:strCache>
                <c:ptCount val="1"/>
                <c:pt idx="0">
                  <c:v>Zimbabwe</c:v>
                </c:pt>
              </c:strCache>
            </c:strRef>
          </c:tx>
          <c:spPr>
            <a:solidFill>
              <a:schemeClr val="accent1">
                <a:lumMod val="60000"/>
              </a:schemeClr>
            </a:solidFill>
            <a:ln>
              <a:noFill/>
            </a:ln>
            <a:effectLst/>
          </c:spPr>
          <c:invertIfNegative val="0"/>
          <c:val>
            <c:numRef>
              <c:f>'[1]operational sheet'!$B$53:$M$53</c:f>
              <c:numCache>
                <c:formatCode>General</c:formatCode>
                <c:ptCount val="12"/>
                <c:pt idx="0">
                  <c:v>6470.4629999999997</c:v>
                </c:pt>
                <c:pt idx="1">
                  <c:v>7057.9159999999993</c:v>
                </c:pt>
                <c:pt idx="2">
                  <c:v>7170.0479999999989</c:v>
                </c:pt>
                <c:pt idx="3">
                  <c:v>7170.0479999999989</c:v>
                </c:pt>
                <c:pt idx="4">
                  <c:v>7170.0479999999989</c:v>
                </c:pt>
                <c:pt idx="5">
                  <c:v>7170.0479999999989</c:v>
                </c:pt>
                <c:pt idx="6">
                  <c:v>7170.0479999999989</c:v>
                </c:pt>
                <c:pt idx="7">
                  <c:v>7170.0479999999989</c:v>
                </c:pt>
                <c:pt idx="8">
                  <c:v>7170.0479999999989</c:v>
                </c:pt>
              </c:numCache>
            </c:numRef>
          </c:val>
          <c:extLst>
            <c:ext xmlns:c16="http://schemas.microsoft.com/office/drawing/2014/chart" uri="{C3380CC4-5D6E-409C-BE32-E72D297353CC}">
              <c16:uniqueId val="{00000005-A036-4C34-BF14-4166A3B2F64F}"/>
            </c:ext>
          </c:extLst>
        </c:ser>
        <c:ser>
          <c:idx val="8"/>
          <c:order val="9"/>
          <c:tx>
            <c:strRef>
              <c:f>'[1]operational sheet'!$A$54</c:f>
              <c:strCache>
                <c:ptCount val="1"/>
                <c:pt idx="0">
                  <c:v>Others</c:v>
                </c:pt>
              </c:strCache>
            </c:strRef>
          </c:tx>
          <c:spPr>
            <a:solidFill>
              <a:schemeClr val="accent3"/>
            </a:solidFill>
            <a:ln>
              <a:noFill/>
            </a:ln>
            <a:effectLst/>
          </c:spPr>
          <c:invertIfNegative val="0"/>
          <c:cat>
            <c:strRef>
              <c:f>'[1]operational sheet'!$B$44:$M$44</c:f>
              <c:strCache>
                <c:ptCount val="12"/>
                <c:pt idx="0">
                  <c:v>Oct</c:v>
                </c:pt>
                <c:pt idx="1">
                  <c:v>Nov</c:v>
                </c:pt>
                <c:pt idx="2">
                  <c:v>Dec</c:v>
                </c:pt>
                <c:pt idx="3">
                  <c:v>Jan</c:v>
                </c:pt>
                <c:pt idx="4">
                  <c:v>Feb</c:v>
                </c:pt>
                <c:pt idx="5">
                  <c:v>Mar</c:v>
                </c:pt>
                <c:pt idx="6">
                  <c:v>Apr</c:v>
                </c:pt>
                <c:pt idx="7">
                  <c:v>May</c:v>
                </c:pt>
                <c:pt idx="8">
                  <c:v>June</c:v>
                </c:pt>
                <c:pt idx="9">
                  <c:v>July</c:v>
                </c:pt>
                <c:pt idx="10">
                  <c:v>Aug</c:v>
                </c:pt>
                <c:pt idx="11">
                  <c:v>Sep</c:v>
                </c:pt>
              </c:strCache>
            </c:strRef>
          </c:cat>
          <c:val>
            <c:numRef>
              <c:f>'[1]operational sheet'!$B$54:$M$54</c:f>
              <c:numCache>
                <c:formatCode>General</c:formatCode>
                <c:ptCount val="12"/>
                <c:pt idx="0">
                  <c:v>6933.9890000000159</c:v>
                </c:pt>
                <c:pt idx="1">
                  <c:v>11081.585000000014</c:v>
                </c:pt>
                <c:pt idx="2">
                  <c:v>13782.568000000014</c:v>
                </c:pt>
                <c:pt idx="3">
                  <c:v>17193.382000000012</c:v>
                </c:pt>
                <c:pt idx="4">
                  <c:v>20097.911000000007</c:v>
                </c:pt>
                <c:pt idx="5">
                  <c:v>22638.864000000001</c:v>
                </c:pt>
                <c:pt idx="6">
                  <c:v>23967.979999999996</c:v>
                </c:pt>
                <c:pt idx="7">
                  <c:v>24247.688623000009</c:v>
                </c:pt>
                <c:pt idx="8">
                  <c:v>24430.336903000003</c:v>
                </c:pt>
              </c:numCache>
            </c:numRef>
          </c:val>
          <c:extLst>
            <c:ext xmlns:c16="http://schemas.microsoft.com/office/drawing/2014/chart" uri="{C3380CC4-5D6E-409C-BE32-E72D297353CC}">
              <c16:uniqueId val="{00000006-A036-4C34-BF14-4166A3B2F64F}"/>
            </c:ext>
          </c:extLst>
        </c:ser>
        <c:dLbls>
          <c:showLegendKey val="0"/>
          <c:showVal val="0"/>
          <c:showCatName val="0"/>
          <c:showSerName val="0"/>
          <c:showPercent val="0"/>
          <c:showBubbleSize val="0"/>
        </c:dLbls>
        <c:gapWidth val="0"/>
        <c:overlap val="100"/>
        <c:axId val="1087575120"/>
        <c:axId val="1585082240"/>
      </c:barChart>
      <c:lineChart>
        <c:grouping val="standard"/>
        <c:varyColors val="0"/>
        <c:ser>
          <c:idx val="1"/>
          <c:order val="0"/>
          <c:tx>
            <c:strRef>
              <c:f>'[1]operational sheet'!$A$46</c:f>
              <c:strCache>
                <c:ptCount val="1"/>
                <c:pt idx="0">
                  <c:v>5Y  average cumulated</c:v>
                </c:pt>
              </c:strCache>
            </c:strRef>
          </c:tx>
          <c:spPr>
            <a:ln w="38100" cap="rnd">
              <a:solidFill>
                <a:srgbClr val="0066FF"/>
              </a:solidFill>
              <a:round/>
            </a:ln>
            <a:effectLst/>
          </c:spPr>
          <c:marker>
            <c:symbol val="circle"/>
            <c:size val="9"/>
            <c:spPr>
              <a:solidFill>
                <a:srgbClr val="0066FF"/>
              </a:solidFill>
              <a:ln w="9525">
                <a:no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07-A036-4C34-BF14-4166A3B2F64F}"/>
                </c:ext>
              </c:extLst>
            </c:dLbl>
            <c:dLbl>
              <c:idx val="1"/>
              <c:delete val="1"/>
              <c:extLst>
                <c:ext xmlns:c15="http://schemas.microsoft.com/office/drawing/2012/chart" uri="{CE6537A1-D6FC-4f65-9D91-7224C49458BB}"/>
                <c:ext xmlns:c16="http://schemas.microsoft.com/office/drawing/2014/chart" uri="{C3380CC4-5D6E-409C-BE32-E72D297353CC}">
                  <c16:uniqueId val="{00000008-A036-4C34-BF14-4166A3B2F64F}"/>
                </c:ext>
              </c:extLst>
            </c:dLbl>
            <c:dLbl>
              <c:idx val="2"/>
              <c:delete val="1"/>
              <c:extLst>
                <c:ext xmlns:c15="http://schemas.microsoft.com/office/drawing/2012/chart" uri="{CE6537A1-D6FC-4f65-9D91-7224C49458BB}"/>
                <c:ext xmlns:c16="http://schemas.microsoft.com/office/drawing/2014/chart" uri="{C3380CC4-5D6E-409C-BE32-E72D297353CC}">
                  <c16:uniqueId val="{00000009-A036-4C34-BF14-4166A3B2F64F}"/>
                </c:ext>
              </c:extLst>
            </c:dLbl>
            <c:dLbl>
              <c:idx val="3"/>
              <c:delete val="1"/>
              <c:extLst>
                <c:ext xmlns:c15="http://schemas.microsoft.com/office/drawing/2012/chart" uri="{CE6537A1-D6FC-4f65-9D91-7224C49458BB}"/>
                <c:ext xmlns:c16="http://schemas.microsoft.com/office/drawing/2014/chart" uri="{C3380CC4-5D6E-409C-BE32-E72D297353CC}">
                  <c16:uniqueId val="{0000000A-A036-4C34-BF14-4166A3B2F64F}"/>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rgbClr val="0070C0"/>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'[1]operational sheet'!$B$43:$M$44</c:f>
              <c:multiLvlStrCache>
                <c:ptCount val="12"/>
                <c:lvl>
                  <c:pt idx="0">
                    <c:v>Oct</c:v>
                  </c:pt>
                  <c:pt idx="1">
                    <c:v>Nov</c:v>
                  </c:pt>
                  <c:pt idx="2">
                    <c:v>Dec</c:v>
                  </c:pt>
                  <c:pt idx="3">
                    <c:v>Jan</c:v>
                  </c:pt>
                  <c:pt idx="4">
                    <c:v>Feb</c:v>
                  </c:pt>
                  <c:pt idx="5">
                    <c:v>Mar</c:v>
                  </c:pt>
                  <c:pt idx="6">
                    <c:v>Apr</c:v>
                  </c:pt>
                  <c:pt idx="7">
                    <c:v>May</c:v>
                  </c:pt>
                  <c:pt idx="8">
                    <c:v>June</c:v>
                  </c:pt>
                  <c:pt idx="9">
                    <c:v>July</c:v>
                  </c:pt>
                  <c:pt idx="10">
                    <c:v>Aug</c:v>
                  </c:pt>
                  <c:pt idx="11">
                    <c:v>Sep</c:v>
                  </c:pt>
                </c:lvl>
                <c:lvl>
                  <c:pt idx="0">
                    <c:v>Sources: Eurostat Comext; for May and June 2024: TAXUD surveillance; Updated on 03/07/2024</c:v>
                  </c:pt>
                </c:lvl>
              </c:multiLvlStrCache>
            </c:multiLvlStrRef>
          </c:cat>
          <c:val>
            <c:numRef>
              <c:f>'[1]operational sheet'!$B$46:$M$46</c:f>
              <c:numCache>
                <c:formatCode>General</c:formatCode>
                <c:ptCount val="12"/>
                <c:pt idx="0">
                  <c:v>144105.26920000001</c:v>
                </c:pt>
                <c:pt idx="1">
                  <c:v>155715.8664</c:v>
                </c:pt>
                <c:pt idx="2">
                  <c:v>164385.76</c:v>
                </c:pt>
                <c:pt idx="3">
                  <c:v>193543.7458</c:v>
                </c:pt>
                <c:pt idx="4">
                  <c:v>231681.1274</c:v>
                </c:pt>
                <c:pt idx="5">
                  <c:v>296926.18559999997</c:v>
                </c:pt>
                <c:pt idx="6">
                  <c:v>380246.1874</c:v>
                </c:pt>
                <c:pt idx="7">
                  <c:v>449011.81279999996</c:v>
                </c:pt>
                <c:pt idx="8">
                  <c:v>500599.07639999996</c:v>
                </c:pt>
                <c:pt idx="9">
                  <c:v>580669.27439999999</c:v>
                </c:pt>
                <c:pt idx="10">
                  <c:v>710081.50939999998</c:v>
                </c:pt>
                <c:pt idx="11">
                  <c:v>883220.3996</c:v>
                </c:pt>
              </c:numCache>
            </c:numRef>
          </c:val>
          <c:smooth val="1"/>
          <c:extLst>
            <c:ext xmlns:c16="http://schemas.microsoft.com/office/drawing/2014/chart" uri="{C3380CC4-5D6E-409C-BE32-E72D297353CC}">
              <c16:uniqueId val="{0000000B-A036-4C34-BF14-4166A3B2F64F}"/>
            </c:ext>
          </c:extLst>
        </c:ser>
        <c:ser>
          <c:idx val="0"/>
          <c:order val="1"/>
          <c:tx>
            <c:strRef>
              <c:f>'[1]operational sheet'!$A$45</c:f>
              <c:strCache>
                <c:ptCount val="1"/>
                <c:pt idx="0">
                  <c:v>2022-2023 cumulated</c:v>
                </c:pt>
              </c:strCache>
            </c:strRef>
          </c:tx>
          <c:spPr>
            <a:ln w="38100" cap="rnd">
              <a:solidFill>
                <a:schemeClr val="accent6">
                  <a:lumMod val="75000"/>
                </a:schemeClr>
              </a:solidFill>
              <a:round/>
            </a:ln>
            <a:effectLst/>
          </c:spPr>
          <c:marker>
            <c:symbol val="circle"/>
            <c:size val="9"/>
            <c:spPr>
              <a:solidFill>
                <a:srgbClr val="607731"/>
              </a:solidFill>
              <a:ln w="9525">
                <a:noFill/>
              </a:ln>
              <a:effectLst/>
            </c:spPr>
          </c:marker>
          <c:dLbls>
            <c:dLbl>
              <c:idx val="5"/>
              <c:layout>
                <c:manualLayout>
                  <c:x val="-9.1055403666341628E-3"/>
                  <c:y val="-4.89819724493802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036-4C34-BF14-4166A3B2F64F}"/>
                </c:ext>
              </c:extLst>
            </c:dLbl>
            <c:dLbl>
              <c:idx val="6"/>
              <c:layout>
                <c:manualLayout>
                  <c:x val="-9.1096257863088979E-3"/>
                  <c:y val="-3.85506737436321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036-4C34-BF14-4166A3B2F64F}"/>
                </c:ext>
              </c:extLst>
            </c:dLbl>
            <c:dLbl>
              <c:idx val="7"/>
              <c:layout>
                <c:manualLayout>
                  <c:x val="-1.0476521200640436E-2"/>
                  <c:y val="-3.43756835605499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036-4C34-BF14-4166A3B2F64F}"/>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rgbClr val="60773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'[1]operational sheet'!$B$43:$M$44</c:f>
              <c:multiLvlStrCache>
                <c:ptCount val="12"/>
                <c:lvl>
                  <c:pt idx="0">
                    <c:v>Oct</c:v>
                  </c:pt>
                  <c:pt idx="1">
                    <c:v>Nov</c:v>
                  </c:pt>
                  <c:pt idx="2">
                    <c:v>Dec</c:v>
                  </c:pt>
                  <c:pt idx="3">
                    <c:v>Jan</c:v>
                  </c:pt>
                  <c:pt idx="4">
                    <c:v>Feb</c:v>
                  </c:pt>
                  <c:pt idx="5">
                    <c:v>Mar</c:v>
                  </c:pt>
                  <c:pt idx="6">
                    <c:v>Apr</c:v>
                  </c:pt>
                  <c:pt idx="7">
                    <c:v>May</c:v>
                  </c:pt>
                  <c:pt idx="8">
                    <c:v>June</c:v>
                  </c:pt>
                  <c:pt idx="9">
                    <c:v>July</c:v>
                  </c:pt>
                  <c:pt idx="10">
                    <c:v>Aug</c:v>
                  </c:pt>
                  <c:pt idx="11">
                    <c:v>Sep</c:v>
                  </c:pt>
                </c:lvl>
                <c:lvl>
                  <c:pt idx="0">
                    <c:v>Sources: Eurostat Comext; for May and June 2024: TAXUD surveillance; Updated on 03/07/2024</c:v>
                  </c:pt>
                </c:lvl>
              </c:multiLvlStrCache>
            </c:multiLvlStrRef>
          </c:cat>
          <c:val>
            <c:numRef>
              <c:f>'[1]operational sheet'!$B$45:$M$45</c:f>
              <c:numCache>
                <c:formatCode>General</c:formatCode>
                <c:ptCount val="12"/>
                <c:pt idx="0">
                  <c:v>170718.71100000001</c:v>
                </c:pt>
                <c:pt idx="1">
                  <c:v>186228.962</c:v>
                </c:pt>
                <c:pt idx="2">
                  <c:v>191785.54199999999</c:v>
                </c:pt>
                <c:pt idx="3">
                  <c:v>220141.242</c:v>
                </c:pt>
                <c:pt idx="4">
                  <c:v>273324.99400000001</c:v>
                </c:pt>
                <c:pt idx="5">
                  <c:v>360903.57199999999</c:v>
                </c:pt>
                <c:pt idx="6">
                  <c:v>458165.53599999996</c:v>
                </c:pt>
                <c:pt idx="7">
                  <c:v>569572.179</c:v>
                </c:pt>
                <c:pt idx="8">
                  <c:v>661689.73600000003</c:v>
                </c:pt>
                <c:pt idx="9">
                  <c:v>730490.277</c:v>
                </c:pt>
                <c:pt idx="10">
                  <c:v>879045.47699999996</c:v>
                </c:pt>
                <c:pt idx="11">
                  <c:v>1036734.3809999999</c:v>
                </c:pt>
              </c:numCache>
            </c:numRef>
          </c:val>
          <c:smooth val="1"/>
          <c:extLst>
            <c:ext xmlns:c16="http://schemas.microsoft.com/office/drawing/2014/chart" uri="{C3380CC4-5D6E-409C-BE32-E72D297353CC}">
              <c16:uniqueId val="{0000000F-A036-4C34-BF14-4166A3B2F64F}"/>
            </c:ext>
          </c:extLst>
        </c:ser>
        <c:ser>
          <c:idx val="2"/>
          <c:order val="2"/>
          <c:tx>
            <c:strRef>
              <c:f>'[1]operational sheet'!$A$47</c:f>
              <c:strCache>
                <c:ptCount val="1"/>
                <c:pt idx="0">
                  <c:v>2023-2024 cumulated</c:v>
                </c:pt>
              </c:strCache>
            </c:strRef>
          </c:tx>
          <c:spPr>
            <a:ln w="38100" cap="rnd">
              <a:solidFill>
                <a:srgbClr val="FF0000"/>
              </a:solidFill>
              <a:round/>
            </a:ln>
            <a:effectLst/>
          </c:spPr>
          <c:marker>
            <c:symbol val="circle"/>
            <c:size val="9"/>
            <c:spPr>
              <a:solidFill>
                <a:srgbClr val="FF0000"/>
              </a:solidFill>
              <a:ln w="9525">
                <a:noFill/>
              </a:ln>
              <a:effectLst/>
            </c:spPr>
          </c:marker>
          <c:dPt>
            <c:idx val="1"/>
            <c:marker>
              <c:symbol val="circle"/>
              <c:size val="9"/>
              <c:spPr>
                <a:solidFill>
                  <a:srgbClr val="FF0000"/>
                </a:solidFill>
                <a:ln w="9525">
                  <a:noFill/>
                </a:ln>
                <a:effectLst/>
              </c:spPr>
            </c:marker>
            <c:bubble3D val="0"/>
            <c:spPr>
              <a:ln w="38100" cap="rnd">
                <a:solidFill>
                  <a:srgbClr val="FF0000"/>
                </a:solidFill>
                <a:prstDash val="solid"/>
                <a:round/>
              </a:ln>
              <a:effectLst/>
            </c:spPr>
            <c:extLst>
              <c:ext xmlns:c16="http://schemas.microsoft.com/office/drawing/2014/chart" uri="{C3380CC4-5D6E-409C-BE32-E72D297353CC}">
                <c16:uniqueId val="{00000011-A036-4C34-BF14-4166A3B2F64F}"/>
              </c:ext>
            </c:extLst>
          </c:dPt>
          <c:dPt>
            <c:idx val="2"/>
            <c:marker>
              <c:symbol val="circle"/>
              <c:size val="9"/>
              <c:spPr>
                <a:solidFill>
                  <a:srgbClr val="FF0000"/>
                </a:solidFill>
                <a:ln w="9525">
                  <a:noFill/>
                </a:ln>
                <a:effectLst/>
              </c:spPr>
            </c:marker>
            <c:bubble3D val="0"/>
            <c:spPr>
              <a:ln w="38100" cap="rnd">
                <a:solidFill>
                  <a:srgbClr val="FF0000"/>
                </a:solidFill>
                <a:prstDash val="solid"/>
                <a:round/>
              </a:ln>
              <a:effectLst/>
            </c:spPr>
            <c:extLst>
              <c:ext xmlns:c16="http://schemas.microsoft.com/office/drawing/2014/chart" uri="{C3380CC4-5D6E-409C-BE32-E72D297353CC}">
                <c16:uniqueId val="{00000013-A036-4C34-BF14-4166A3B2F64F}"/>
              </c:ext>
            </c:extLst>
          </c:dPt>
          <c:dPt>
            <c:idx val="3"/>
            <c:marker>
              <c:symbol val="circle"/>
              <c:size val="9"/>
              <c:spPr>
                <a:solidFill>
                  <a:srgbClr val="FF0000"/>
                </a:solidFill>
                <a:ln w="9525">
                  <a:noFill/>
                </a:ln>
                <a:effectLst/>
              </c:spPr>
            </c:marker>
            <c:bubble3D val="0"/>
            <c:spPr>
              <a:ln w="38100" cap="rnd">
                <a:solidFill>
                  <a:srgbClr val="FF0000"/>
                </a:solidFill>
                <a:prstDash val="solid"/>
                <a:round/>
              </a:ln>
              <a:effectLst/>
            </c:spPr>
            <c:extLst>
              <c:ext xmlns:c16="http://schemas.microsoft.com/office/drawing/2014/chart" uri="{C3380CC4-5D6E-409C-BE32-E72D297353CC}">
                <c16:uniqueId val="{00000015-A036-4C34-BF14-4166A3B2F64F}"/>
              </c:ext>
            </c:extLst>
          </c:dPt>
          <c:dPt>
            <c:idx val="4"/>
            <c:marker>
              <c:symbol val="circle"/>
              <c:size val="9"/>
              <c:spPr>
                <a:solidFill>
                  <a:srgbClr val="FF0000"/>
                </a:solidFill>
                <a:ln w="9525">
                  <a:noFill/>
                </a:ln>
                <a:effectLst/>
              </c:spPr>
            </c:marker>
            <c:bubble3D val="0"/>
            <c:spPr>
              <a:ln w="38100" cap="rnd">
                <a:solidFill>
                  <a:srgbClr val="FF0000"/>
                </a:solidFill>
                <a:prstDash val="solid"/>
                <a:round/>
              </a:ln>
              <a:effectLst/>
            </c:spPr>
            <c:extLst>
              <c:ext xmlns:c16="http://schemas.microsoft.com/office/drawing/2014/chart" uri="{C3380CC4-5D6E-409C-BE32-E72D297353CC}">
                <c16:uniqueId val="{00000017-A036-4C34-BF14-4166A3B2F64F}"/>
              </c:ext>
            </c:extLst>
          </c:dPt>
          <c:dPt>
            <c:idx val="5"/>
            <c:marker>
              <c:symbol val="circle"/>
              <c:size val="9"/>
              <c:spPr>
                <a:solidFill>
                  <a:srgbClr val="FF0000"/>
                </a:solidFill>
                <a:ln w="9525">
                  <a:noFill/>
                </a:ln>
                <a:effectLst/>
              </c:spPr>
            </c:marker>
            <c:bubble3D val="0"/>
            <c:spPr>
              <a:ln w="38100" cap="rnd">
                <a:solidFill>
                  <a:srgbClr val="FF0000"/>
                </a:solidFill>
                <a:prstDash val="solid"/>
                <a:round/>
              </a:ln>
              <a:effectLst/>
            </c:spPr>
            <c:extLst>
              <c:ext xmlns:c16="http://schemas.microsoft.com/office/drawing/2014/chart" uri="{C3380CC4-5D6E-409C-BE32-E72D297353CC}">
                <c16:uniqueId val="{00000019-A036-4C34-BF14-4166A3B2F64F}"/>
              </c:ext>
            </c:extLst>
          </c:dPt>
          <c:dPt>
            <c:idx val="6"/>
            <c:marker>
              <c:symbol val="circle"/>
              <c:size val="9"/>
              <c:spPr>
                <a:solidFill>
                  <a:srgbClr val="FF0000"/>
                </a:solidFill>
                <a:ln w="9525">
                  <a:noFill/>
                </a:ln>
                <a:effectLst/>
              </c:spPr>
            </c:marker>
            <c:bubble3D val="0"/>
            <c:spPr>
              <a:ln w="38100" cap="rnd">
                <a:solidFill>
                  <a:srgbClr val="FF0000"/>
                </a:solidFill>
                <a:prstDash val="solid"/>
                <a:round/>
              </a:ln>
              <a:effectLst/>
            </c:spPr>
            <c:extLst>
              <c:ext xmlns:c16="http://schemas.microsoft.com/office/drawing/2014/chart" uri="{C3380CC4-5D6E-409C-BE32-E72D297353CC}">
                <c16:uniqueId val="{0000001B-A036-4C34-BF14-4166A3B2F64F}"/>
              </c:ext>
            </c:extLst>
          </c:dPt>
          <c:dPt>
            <c:idx val="7"/>
            <c:marker>
              <c:symbol val="circle"/>
              <c:size val="9"/>
              <c:spPr>
                <a:solidFill>
                  <a:srgbClr val="FF0000"/>
                </a:solidFill>
                <a:ln w="9525">
                  <a:noFill/>
                </a:ln>
                <a:effectLst/>
              </c:spPr>
            </c:marker>
            <c:bubble3D val="0"/>
            <c:spPr>
              <a:ln w="38100" cap="rnd">
                <a:solidFill>
                  <a:srgbClr val="FF0000"/>
                </a:solidFill>
                <a:prstDash val="dash"/>
                <a:round/>
              </a:ln>
              <a:effectLst/>
            </c:spPr>
            <c:extLst>
              <c:ext xmlns:c16="http://schemas.microsoft.com/office/drawing/2014/chart" uri="{C3380CC4-5D6E-409C-BE32-E72D297353CC}">
                <c16:uniqueId val="{0000001D-A036-4C34-BF14-4166A3B2F64F}"/>
              </c:ext>
            </c:extLst>
          </c:dPt>
          <c:dPt>
            <c:idx val="8"/>
            <c:marker>
              <c:symbol val="circle"/>
              <c:size val="9"/>
              <c:spPr>
                <a:solidFill>
                  <a:srgbClr val="FF0000"/>
                </a:solidFill>
                <a:ln w="9525">
                  <a:noFill/>
                </a:ln>
                <a:effectLst/>
              </c:spPr>
            </c:marker>
            <c:bubble3D val="0"/>
            <c:spPr>
              <a:ln w="38100" cap="rnd">
                <a:solidFill>
                  <a:srgbClr val="FF0000"/>
                </a:solidFill>
                <a:prstDash val="dash"/>
                <a:round/>
              </a:ln>
              <a:effectLst/>
            </c:spPr>
            <c:extLst>
              <c:ext xmlns:c16="http://schemas.microsoft.com/office/drawing/2014/chart" uri="{C3380CC4-5D6E-409C-BE32-E72D297353CC}">
                <c16:uniqueId val="{0000000E-C130-41BB-9B34-248C96005581}"/>
              </c:ext>
            </c:extLst>
          </c:dPt>
          <c:dLbls>
            <c:dLbl>
              <c:idx val="5"/>
              <c:layout>
                <c:manualLayout>
                  <c:x val="-3.6414994405666284E-2"/>
                  <c:y val="-2.8407616117548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A036-4C34-BF14-4166A3B2F64F}"/>
                </c:ext>
              </c:extLst>
            </c:dLbl>
            <c:dLbl>
              <c:idx val="6"/>
              <c:layout>
                <c:manualLayout>
                  <c:x val="-4.0511556282781906E-2"/>
                  <c:y val="-2.63172838057347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A036-4C34-BF14-4166A3B2F64F}"/>
                </c:ext>
              </c:extLst>
            </c:dLbl>
            <c:dLbl>
              <c:idx val="7"/>
              <c:layout>
                <c:manualLayout>
                  <c:x val="-3.5049473779961079E-2"/>
                  <c:y val="-3.25882807411758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A036-4C34-BF14-4166A3B2F64F}"/>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rgbClr val="FF0000"/>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'[1]operational sheet'!$B$43:$M$44</c:f>
              <c:multiLvlStrCache>
                <c:ptCount val="12"/>
                <c:lvl>
                  <c:pt idx="0">
                    <c:v>Oct</c:v>
                  </c:pt>
                  <c:pt idx="1">
                    <c:v>Nov</c:v>
                  </c:pt>
                  <c:pt idx="2">
                    <c:v>Dec</c:v>
                  </c:pt>
                  <c:pt idx="3">
                    <c:v>Jan</c:v>
                  </c:pt>
                  <c:pt idx="4">
                    <c:v>Feb</c:v>
                  </c:pt>
                  <c:pt idx="5">
                    <c:v>Mar</c:v>
                  </c:pt>
                  <c:pt idx="6">
                    <c:v>Apr</c:v>
                  </c:pt>
                  <c:pt idx="7">
                    <c:v>May</c:v>
                  </c:pt>
                  <c:pt idx="8">
                    <c:v>June</c:v>
                  </c:pt>
                  <c:pt idx="9">
                    <c:v>July</c:v>
                  </c:pt>
                  <c:pt idx="10">
                    <c:v>Aug</c:v>
                  </c:pt>
                  <c:pt idx="11">
                    <c:v>Sep</c:v>
                  </c:pt>
                </c:lvl>
                <c:lvl>
                  <c:pt idx="0">
                    <c:v>Sources: Eurostat Comext; for May and June 2024: TAXUD surveillance; Updated on 03/07/2024</c:v>
                  </c:pt>
                </c:lvl>
              </c:multiLvlStrCache>
            </c:multiLvlStrRef>
          </c:cat>
          <c:val>
            <c:numRef>
              <c:f>'[1]operational sheet'!$B$47:$M$47</c:f>
              <c:numCache>
                <c:formatCode>General</c:formatCode>
                <c:ptCount val="12"/>
                <c:pt idx="0">
                  <c:v>105003.728</c:v>
                </c:pt>
                <c:pt idx="1">
                  <c:v>128633.97200000001</c:v>
                </c:pt>
                <c:pt idx="2">
                  <c:v>142182.13800000001</c:v>
                </c:pt>
                <c:pt idx="3">
                  <c:v>202439.46799999999</c:v>
                </c:pt>
                <c:pt idx="4">
                  <c:v>288621.00599999999</c:v>
                </c:pt>
                <c:pt idx="5">
                  <c:v>384386.96600000001</c:v>
                </c:pt>
                <c:pt idx="6">
                  <c:v>463957.66800000001</c:v>
                </c:pt>
                <c:pt idx="7">
                  <c:v>547587.93692300003</c:v>
                </c:pt>
                <c:pt idx="8">
                  <c:v>630819.43497499998</c:v>
                </c:pt>
              </c:numCache>
            </c:numRef>
          </c:val>
          <c:smooth val="0"/>
          <c:extLst>
            <c:ext xmlns:c16="http://schemas.microsoft.com/office/drawing/2014/chart" uri="{C3380CC4-5D6E-409C-BE32-E72D297353CC}">
              <c16:uniqueId val="{0000001E-A036-4C34-BF14-4166A3B2F64F}"/>
            </c:ext>
          </c:extLst>
        </c:ser>
        <c:dLbls>
          <c:showLegendKey val="0"/>
          <c:showVal val="0"/>
          <c:showCatName val="0"/>
          <c:showSerName val="0"/>
          <c:showPercent val="0"/>
          <c:showBubbleSize val="0"/>
        </c:dLbls>
        <c:marker val="1"/>
        <c:smooth val="0"/>
        <c:axId val="1087575120"/>
        <c:axId val="1585082240"/>
      </c:lineChart>
      <c:catAx>
        <c:axId val="1087575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585082240"/>
        <c:crosses val="autoZero"/>
        <c:auto val="1"/>
        <c:lblAlgn val="ctr"/>
        <c:lblOffset val="100"/>
        <c:noMultiLvlLbl val="0"/>
      </c:catAx>
      <c:valAx>
        <c:axId val="15850822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1000 tonnes</a:t>
                </a:r>
              </a:p>
            </c:rich>
          </c:tx>
          <c:layout>
            <c:manualLayout>
              <c:xMode val="edge"/>
              <c:yMode val="edge"/>
              <c:x val="3.6934813917491087E-2"/>
              <c:y val="8.5621915185130168E-2"/>
            </c:manualLayout>
          </c:layout>
          <c:overlay val="0"/>
          <c:spPr>
            <a:noFill/>
            <a:ln>
              <a:noFill/>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087575120"/>
        <c:crosses val="autoZero"/>
        <c:crossBetween val="between"/>
        <c:dispUnits>
          <c:builtInUnit val="thousands"/>
        </c:dispUnits>
      </c:valAx>
      <c:spPr>
        <a:noFill/>
        <a:ln>
          <a:noFill/>
        </a:ln>
        <a:effectLst/>
      </c:spPr>
    </c:plotArea>
    <c:legend>
      <c:legendPos val="r"/>
      <c:layout>
        <c:manualLayout>
          <c:xMode val="edge"/>
          <c:yMode val="edge"/>
          <c:x val="0.1334933131169041"/>
          <c:y val="0.19784936418105675"/>
          <c:w val="0.15458122800820434"/>
          <c:h val="0.35323750777961793"/>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IE" sz="1600" b="1"/>
              <a:t>Imports of small citrus into the EU (cumulated)</a:t>
            </a:r>
          </a:p>
          <a:p>
            <a:pPr>
              <a:defRPr/>
            </a:pPr>
            <a:r>
              <a:rPr lang="en-IE"/>
              <a:t>(CN 0805 21 10, 0805 21 90, 0805 22 00, 0805</a:t>
            </a:r>
            <a:r>
              <a:rPr lang="en-IE" baseline="0"/>
              <a:t> 29 00)</a:t>
            </a:r>
            <a:endParaRPr lang="en-IE"/>
          </a:p>
        </c:rich>
      </c:tx>
      <c:layout>
        <c:manualLayout>
          <c:xMode val="edge"/>
          <c:yMode val="edge"/>
          <c:x val="0.27235227968860776"/>
          <c:y val="3.5566523318806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5710440687606975E-2"/>
          <c:y val="0.16965231623070631"/>
          <c:w val="0.90925115756402008"/>
          <c:h val="0.67537516586865765"/>
        </c:manualLayout>
      </c:layout>
      <c:barChart>
        <c:barDir val="col"/>
        <c:grouping val="stacked"/>
        <c:varyColors val="0"/>
        <c:ser>
          <c:idx val="3"/>
          <c:order val="3"/>
          <c:tx>
            <c:strRef>
              <c:f>'[2]operational sheet'!$A$35</c:f>
              <c:strCache>
                <c:ptCount val="1"/>
                <c:pt idx="0">
                  <c:v>South Africa</c:v>
                </c:pt>
              </c:strCache>
            </c:strRef>
          </c:tx>
          <c:spPr>
            <a:solidFill>
              <a:schemeClr val="accent4"/>
            </a:solidFill>
            <a:ln>
              <a:solidFill>
                <a:schemeClr val="bg2">
                  <a:lumMod val="50000"/>
                </a:schemeClr>
              </a:solidFill>
            </a:ln>
            <a:effectLst/>
          </c:spPr>
          <c:invertIfNegative val="0"/>
          <c:cat>
            <c:strRef>
              <c:f>'[2]operational sheet'!$B$31:$M$31</c:f>
              <c:strCache>
                <c:ptCount val="12"/>
                <c:pt idx="0">
                  <c:v>Oct</c:v>
                </c:pt>
                <c:pt idx="1">
                  <c:v>Nov</c:v>
                </c:pt>
                <c:pt idx="2">
                  <c:v>Dec</c:v>
                </c:pt>
                <c:pt idx="3">
                  <c:v>Jan</c:v>
                </c:pt>
                <c:pt idx="4">
                  <c:v>Feb</c:v>
                </c:pt>
                <c:pt idx="5">
                  <c:v>Mar</c:v>
                </c:pt>
                <c:pt idx="6">
                  <c:v>Apr</c:v>
                </c:pt>
                <c:pt idx="7">
                  <c:v>May</c:v>
                </c:pt>
                <c:pt idx="8">
                  <c:v>June</c:v>
                </c:pt>
                <c:pt idx="9">
                  <c:v>July</c:v>
                </c:pt>
                <c:pt idx="10">
                  <c:v>Aug</c:v>
                </c:pt>
                <c:pt idx="11">
                  <c:v>Sep</c:v>
                </c:pt>
              </c:strCache>
            </c:strRef>
          </c:cat>
          <c:val>
            <c:numRef>
              <c:f>'[2]operational sheet'!$B$35:$M$35</c:f>
              <c:numCache>
                <c:formatCode>General</c:formatCode>
                <c:ptCount val="12"/>
                <c:pt idx="0">
                  <c:v>22235.905999999999</c:v>
                </c:pt>
                <c:pt idx="1">
                  <c:v>25510.387999999999</c:v>
                </c:pt>
                <c:pt idx="2">
                  <c:v>25554.067999999999</c:v>
                </c:pt>
                <c:pt idx="3">
                  <c:v>25598.583999999999</c:v>
                </c:pt>
                <c:pt idx="4">
                  <c:v>25598.583999999999</c:v>
                </c:pt>
                <c:pt idx="5">
                  <c:v>25598.583999999999</c:v>
                </c:pt>
                <c:pt idx="6">
                  <c:v>26204.811999999998</c:v>
                </c:pt>
                <c:pt idx="7">
                  <c:v>38768.888362999991</c:v>
                </c:pt>
                <c:pt idx="8">
                  <c:v>58718.635955999984</c:v>
                </c:pt>
              </c:numCache>
            </c:numRef>
          </c:val>
          <c:extLst>
            <c:ext xmlns:c16="http://schemas.microsoft.com/office/drawing/2014/chart" uri="{C3380CC4-5D6E-409C-BE32-E72D297353CC}">
              <c16:uniqueId val="{00000000-CA63-4744-AA23-23E4574FC56B}"/>
            </c:ext>
          </c:extLst>
        </c:ser>
        <c:ser>
          <c:idx val="4"/>
          <c:order val="4"/>
          <c:tx>
            <c:strRef>
              <c:f>'[2]operational sheet'!$A$36</c:f>
              <c:strCache>
                <c:ptCount val="1"/>
                <c:pt idx="0">
                  <c:v>Morocco</c:v>
                </c:pt>
              </c:strCache>
            </c:strRef>
          </c:tx>
          <c:spPr>
            <a:solidFill>
              <a:schemeClr val="accent5"/>
            </a:solidFill>
            <a:ln>
              <a:solidFill>
                <a:schemeClr val="bg2">
                  <a:lumMod val="50000"/>
                </a:schemeClr>
              </a:solidFill>
            </a:ln>
            <a:effectLst/>
          </c:spPr>
          <c:invertIfNegative val="0"/>
          <c:cat>
            <c:strRef>
              <c:f>'[2]operational sheet'!$B$31:$M$31</c:f>
              <c:strCache>
                <c:ptCount val="12"/>
                <c:pt idx="0">
                  <c:v>Oct</c:v>
                </c:pt>
                <c:pt idx="1">
                  <c:v>Nov</c:v>
                </c:pt>
                <c:pt idx="2">
                  <c:v>Dec</c:v>
                </c:pt>
                <c:pt idx="3">
                  <c:v>Jan</c:v>
                </c:pt>
                <c:pt idx="4">
                  <c:v>Feb</c:v>
                </c:pt>
                <c:pt idx="5">
                  <c:v>Mar</c:v>
                </c:pt>
                <c:pt idx="6">
                  <c:v>Apr</c:v>
                </c:pt>
                <c:pt idx="7">
                  <c:v>May</c:v>
                </c:pt>
                <c:pt idx="8">
                  <c:v>June</c:v>
                </c:pt>
                <c:pt idx="9">
                  <c:v>July</c:v>
                </c:pt>
                <c:pt idx="10">
                  <c:v>Aug</c:v>
                </c:pt>
                <c:pt idx="11">
                  <c:v>Sep</c:v>
                </c:pt>
              </c:strCache>
            </c:strRef>
          </c:cat>
          <c:val>
            <c:numRef>
              <c:f>'[2]operational sheet'!$B$36:$M$36</c:f>
              <c:numCache>
                <c:formatCode>General</c:formatCode>
                <c:ptCount val="12"/>
                <c:pt idx="0">
                  <c:v>729.11300000000006</c:v>
                </c:pt>
                <c:pt idx="1">
                  <c:v>10608.450999999999</c:v>
                </c:pt>
                <c:pt idx="2">
                  <c:v>25425.059000000001</c:v>
                </c:pt>
                <c:pt idx="3">
                  <c:v>45622.112000000001</c:v>
                </c:pt>
                <c:pt idx="4">
                  <c:v>60850.68</c:v>
                </c:pt>
                <c:pt idx="5">
                  <c:v>70636.104999999996</c:v>
                </c:pt>
                <c:pt idx="6">
                  <c:v>73676.811999999991</c:v>
                </c:pt>
                <c:pt idx="7">
                  <c:v>74057.231999999989</c:v>
                </c:pt>
                <c:pt idx="8">
                  <c:v>74057.231999999989</c:v>
                </c:pt>
              </c:numCache>
            </c:numRef>
          </c:val>
          <c:extLst>
            <c:ext xmlns:c16="http://schemas.microsoft.com/office/drawing/2014/chart" uri="{C3380CC4-5D6E-409C-BE32-E72D297353CC}">
              <c16:uniqueId val="{00000001-CA63-4744-AA23-23E4574FC56B}"/>
            </c:ext>
          </c:extLst>
        </c:ser>
        <c:ser>
          <c:idx val="5"/>
          <c:order val="5"/>
          <c:tx>
            <c:strRef>
              <c:f>'[2]operational sheet'!$A$37</c:f>
              <c:strCache>
                <c:ptCount val="1"/>
                <c:pt idx="0">
                  <c:v>Israel</c:v>
                </c:pt>
              </c:strCache>
            </c:strRef>
          </c:tx>
          <c:spPr>
            <a:solidFill>
              <a:schemeClr val="accent6"/>
            </a:solidFill>
            <a:ln>
              <a:solidFill>
                <a:schemeClr val="bg2">
                  <a:lumMod val="50000"/>
                </a:schemeClr>
              </a:solidFill>
            </a:ln>
            <a:effectLst/>
          </c:spPr>
          <c:invertIfNegative val="0"/>
          <c:cat>
            <c:strRef>
              <c:f>'[2]operational sheet'!$B$31:$M$31</c:f>
              <c:strCache>
                <c:ptCount val="12"/>
                <c:pt idx="0">
                  <c:v>Oct</c:v>
                </c:pt>
                <c:pt idx="1">
                  <c:v>Nov</c:v>
                </c:pt>
                <c:pt idx="2">
                  <c:v>Dec</c:v>
                </c:pt>
                <c:pt idx="3">
                  <c:v>Jan</c:v>
                </c:pt>
                <c:pt idx="4">
                  <c:v>Feb</c:v>
                </c:pt>
                <c:pt idx="5">
                  <c:v>Mar</c:v>
                </c:pt>
                <c:pt idx="6">
                  <c:v>Apr</c:v>
                </c:pt>
                <c:pt idx="7">
                  <c:v>May</c:v>
                </c:pt>
                <c:pt idx="8">
                  <c:v>June</c:v>
                </c:pt>
                <c:pt idx="9">
                  <c:v>July</c:v>
                </c:pt>
                <c:pt idx="10">
                  <c:v>Aug</c:v>
                </c:pt>
                <c:pt idx="11">
                  <c:v>Sep</c:v>
                </c:pt>
              </c:strCache>
            </c:strRef>
          </c:cat>
          <c:val>
            <c:numRef>
              <c:f>'[2]operational sheet'!$B$37:$M$37</c:f>
              <c:numCache>
                <c:formatCode>General</c:formatCode>
                <c:ptCount val="12"/>
                <c:pt idx="0">
                  <c:v>0</c:v>
                </c:pt>
                <c:pt idx="1">
                  <c:v>45.588999999999999</c:v>
                </c:pt>
                <c:pt idx="2">
                  <c:v>1254.3969999999999</c:v>
                </c:pt>
                <c:pt idx="3">
                  <c:v>9332.3260000000009</c:v>
                </c:pt>
                <c:pt idx="4">
                  <c:v>17272.366000000002</c:v>
                </c:pt>
                <c:pt idx="5">
                  <c:v>28431.549000000003</c:v>
                </c:pt>
                <c:pt idx="6">
                  <c:v>39664.204000000005</c:v>
                </c:pt>
                <c:pt idx="7">
                  <c:v>45024.434900000007</c:v>
                </c:pt>
                <c:pt idx="8">
                  <c:v>45062.949900000007</c:v>
                </c:pt>
              </c:numCache>
            </c:numRef>
          </c:val>
          <c:extLst>
            <c:ext xmlns:c16="http://schemas.microsoft.com/office/drawing/2014/chart" uri="{C3380CC4-5D6E-409C-BE32-E72D297353CC}">
              <c16:uniqueId val="{00000002-CA63-4744-AA23-23E4574FC56B}"/>
            </c:ext>
          </c:extLst>
        </c:ser>
        <c:ser>
          <c:idx val="6"/>
          <c:order val="6"/>
          <c:tx>
            <c:strRef>
              <c:f>'[2]operational sheet'!$A$38</c:f>
              <c:strCache>
                <c:ptCount val="1"/>
                <c:pt idx="0">
                  <c:v>Türkiye</c:v>
                </c:pt>
              </c:strCache>
            </c:strRef>
          </c:tx>
          <c:spPr>
            <a:solidFill>
              <a:schemeClr val="accent1">
                <a:lumMod val="60000"/>
              </a:schemeClr>
            </a:solidFill>
            <a:ln>
              <a:solidFill>
                <a:schemeClr val="bg2">
                  <a:lumMod val="50000"/>
                </a:schemeClr>
              </a:solidFill>
            </a:ln>
            <a:effectLst/>
          </c:spPr>
          <c:invertIfNegative val="0"/>
          <c:cat>
            <c:strRef>
              <c:f>'[2]operational sheet'!$B$31:$M$31</c:f>
              <c:strCache>
                <c:ptCount val="12"/>
                <c:pt idx="0">
                  <c:v>Oct</c:v>
                </c:pt>
                <c:pt idx="1">
                  <c:v>Nov</c:v>
                </c:pt>
                <c:pt idx="2">
                  <c:v>Dec</c:v>
                </c:pt>
                <c:pt idx="3">
                  <c:v>Jan</c:v>
                </c:pt>
                <c:pt idx="4">
                  <c:v>Feb</c:v>
                </c:pt>
                <c:pt idx="5">
                  <c:v>Mar</c:v>
                </c:pt>
                <c:pt idx="6">
                  <c:v>Apr</c:v>
                </c:pt>
                <c:pt idx="7">
                  <c:v>May</c:v>
                </c:pt>
                <c:pt idx="8">
                  <c:v>June</c:v>
                </c:pt>
                <c:pt idx="9">
                  <c:v>July</c:v>
                </c:pt>
                <c:pt idx="10">
                  <c:v>Aug</c:v>
                </c:pt>
                <c:pt idx="11">
                  <c:v>Sep</c:v>
                </c:pt>
              </c:strCache>
            </c:strRef>
          </c:cat>
          <c:val>
            <c:numRef>
              <c:f>'[2]operational sheet'!$B$38:$M$38</c:f>
              <c:numCache>
                <c:formatCode>General</c:formatCode>
                <c:ptCount val="12"/>
                <c:pt idx="0">
                  <c:v>6009.5280000000002</c:v>
                </c:pt>
                <c:pt idx="1">
                  <c:v>18210.044999999998</c:v>
                </c:pt>
                <c:pt idx="2">
                  <c:v>30624.964999999997</c:v>
                </c:pt>
                <c:pt idx="3">
                  <c:v>47666.729999999996</c:v>
                </c:pt>
                <c:pt idx="4">
                  <c:v>71569.296999999991</c:v>
                </c:pt>
                <c:pt idx="5">
                  <c:v>83102.998999999996</c:v>
                </c:pt>
                <c:pt idx="6">
                  <c:v>84456.152000000002</c:v>
                </c:pt>
                <c:pt idx="7">
                  <c:v>84547.559800000003</c:v>
                </c:pt>
                <c:pt idx="8">
                  <c:v>84547.560299999997</c:v>
                </c:pt>
              </c:numCache>
            </c:numRef>
          </c:val>
          <c:extLst>
            <c:ext xmlns:c16="http://schemas.microsoft.com/office/drawing/2014/chart" uri="{C3380CC4-5D6E-409C-BE32-E72D297353CC}">
              <c16:uniqueId val="{00000003-CA63-4744-AA23-23E4574FC56B}"/>
            </c:ext>
          </c:extLst>
        </c:ser>
        <c:ser>
          <c:idx val="7"/>
          <c:order val="7"/>
          <c:tx>
            <c:strRef>
              <c:f>'[2]operational sheet'!$A$39</c:f>
              <c:strCache>
                <c:ptCount val="1"/>
                <c:pt idx="0">
                  <c:v>Peru</c:v>
                </c:pt>
              </c:strCache>
            </c:strRef>
          </c:tx>
          <c:spPr>
            <a:solidFill>
              <a:schemeClr val="accent2">
                <a:lumMod val="60000"/>
              </a:schemeClr>
            </a:solidFill>
            <a:ln>
              <a:solidFill>
                <a:schemeClr val="bg2">
                  <a:lumMod val="50000"/>
                </a:schemeClr>
              </a:solidFill>
            </a:ln>
            <a:effectLst/>
          </c:spPr>
          <c:invertIfNegative val="0"/>
          <c:cat>
            <c:strRef>
              <c:f>'[2]operational sheet'!$B$31:$M$31</c:f>
              <c:strCache>
                <c:ptCount val="12"/>
                <c:pt idx="0">
                  <c:v>Oct</c:v>
                </c:pt>
                <c:pt idx="1">
                  <c:v>Nov</c:v>
                </c:pt>
                <c:pt idx="2">
                  <c:v>Dec</c:v>
                </c:pt>
                <c:pt idx="3">
                  <c:v>Jan</c:v>
                </c:pt>
                <c:pt idx="4">
                  <c:v>Feb</c:v>
                </c:pt>
                <c:pt idx="5">
                  <c:v>Mar</c:v>
                </c:pt>
                <c:pt idx="6">
                  <c:v>Apr</c:v>
                </c:pt>
                <c:pt idx="7">
                  <c:v>May</c:v>
                </c:pt>
                <c:pt idx="8">
                  <c:v>June</c:v>
                </c:pt>
                <c:pt idx="9">
                  <c:v>July</c:v>
                </c:pt>
                <c:pt idx="10">
                  <c:v>Aug</c:v>
                </c:pt>
                <c:pt idx="11">
                  <c:v>Sep</c:v>
                </c:pt>
              </c:strCache>
            </c:strRef>
          </c:cat>
          <c:val>
            <c:numRef>
              <c:f>'[2]operational sheet'!$B$39:$M$39</c:f>
              <c:numCache>
                <c:formatCode>General</c:formatCode>
                <c:ptCount val="12"/>
                <c:pt idx="0">
                  <c:v>4536.1369999999997</c:v>
                </c:pt>
                <c:pt idx="1">
                  <c:v>4939.777</c:v>
                </c:pt>
                <c:pt idx="2">
                  <c:v>5054.5770000000002</c:v>
                </c:pt>
                <c:pt idx="3">
                  <c:v>5054.5770000000002</c:v>
                </c:pt>
                <c:pt idx="4">
                  <c:v>5054.5770000000002</c:v>
                </c:pt>
                <c:pt idx="5">
                  <c:v>5054.5770000000002</c:v>
                </c:pt>
                <c:pt idx="6">
                  <c:v>5603.4160000000002</c:v>
                </c:pt>
                <c:pt idx="7">
                  <c:v>7831.5902000000006</c:v>
                </c:pt>
                <c:pt idx="8">
                  <c:v>8781.3888500000012</c:v>
                </c:pt>
              </c:numCache>
            </c:numRef>
          </c:val>
          <c:extLst>
            <c:ext xmlns:c16="http://schemas.microsoft.com/office/drawing/2014/chart" uri="{C3380CC4-5D6E-409C-BE32-E72D297353CC}">
              <c16:uniqueId val="{00000004-CA63-4744-AA23-23E4574FC56B}"/>
            </c:ext>
          </c:extLst>
        </c:ser>
        <c:ser>
          <c:idx val="8"/>
          <c:order val="8"/>
          <c:tx>
            <c:strRef>
              <c:f>'[2]operational sheet'!$A$40</c:f>
              <c:strCache>
                <c:ptCount val="1"/>
                <c:pt idx="0">
                  <c:v>Egypt</c:v>
                </c:pt>
              </c:strCache>
            </c:strRef>
          </c:tx>
          <c:spPr>
            <a:solidFill>
              <a:schemeClr val="accent3">
                <a:lumMod val="60000"/>
              </a:schemeClr>
            </a:solidFill>
            <a:ln>
              <a:solidFill>
                <a:schemeClr val="bg2">
                  <a:lumMod val="50000"/>
                </a:schemeClr>
              </a:solidFill>
            </a:ln>
            <a:effectLst/>
          </c:spPr>
          <c:invertIfNegative val="0"/>
          <c:cat>
            <c:strRef>
              <c:f>'[2]operational sheet'!$B$31:$M$31</c:f>
              <c:strCache>
                <c:ptCount val="12"/>
                <c:pt idx="0">
                  <c:v>Oct</c:v>
                </c:pt>
                <c:pt idx="1">
                  <c:v>Nov</c:v>
                </c:pt>
                <c:pt idx="2">
                  <c:v>Dec</c:v>
                </c:pt>
                <c:pt idx="3">
                  <c:v>Jan</c:v>
                </c:pt>
                <c:pt idx="4">
                  <c:v>Feb</c:v>
                </c:pt>
                <c:pt idx="5">
                  <c:v>Mar</c:v>
                </c:pt>
                <c:pt idx="6">
                  <c:v>Apr</c:v>
                </c:pt>
                <c:pt idx="7">
                  <c:v>May</c:v>
                </c:pt>
                <c:pt idx="8">
                  <c:v>June</c:v>
                </c:pt>
                <c:pt idx="9">
                  <c:v>July</c:v>
                </c:pt>
                <c:pt idx="10">
                  <c:v>Aug</c:v>
                </c:pt>
                <c:pt idx="11">
                  <c:v>Sep</c:v>
                </c:pt>
              </c:strCache>
            </c:strRef>
          </c:cat>
          <c:val>
            <c:numRef>
              <c:f>'[2]operational sheet'!$B$40:$M$40</c:f>
              <c:numCache>
                <c:formatCode>General</c:formatCode>
                <c:ptCount val="12"/>
                <c:pt idx="0">
                  <c:v>0</c:v>
                </c:pt>
                <c:pt idx="1">
                  <c:v>89.88</c:v>
                </c:pt>
                <c:pt idx="2">
                  <c:v>2653.0520000000001</c:v>
                </c:pt>
                <c:pt idx="3">
                  <c:v>12580.795</c:v>
                </c:pt>
                <c:pt idx="4">
                  <c:v>19884.099000000002</c:v>
                </c:pt>
                <c:pt idx="5">
                  <c:v>24942.9</c:v>
                </c:pt>
                <c:pt idx="6">
                  <c:v>29341.509000000002</c:v>
                </c:pt>
                <c:pt idx="7">
                  <c:v>32587.294000000002</c:v>
                </c:pt>
                <c:pt idx="8">
                  <c:v>33065.01</c:v>
                </c:pt>
              </c:numCache>
            </c:numRef>
          </c:val>
          <c:extLst>
            <c:ext xmlns:c16="http://schemas.microsoft.com/office/drawing/2014/chart" uri="{C3380CC4-5D6E-409C-BE32-E72D297353CC}">
              <c16:uniqueId val="{00000005-CA63-4744-AA23-23E4574FC56B}"/>
            </c:ext>
          </c:extLst>
        </c:ser>
        <c:ser>
          <c:idx val="10"/>
          <c:order val="10"/>
          <c:tx>
            <c:strRef>
              <c:f>'[2]operational sheet'!$A$41</c:f>
              <c:strCache>
                <c:ptCount val="1"/>
                <c:pt idx="0">
                  <c:v>Others</c:v>
                </c:pt>
              </c:strCache>
            </c:strRef>
          </c:tx>
          <c:spPr>
            <a:solidFill>
              <a:schemeClr val="bg1">
                <a:lumMod val="65000"/>
              </a:schemeClr>
            </a:solidFill>
            <a:ln>
              <a:solidFill>
                <a:schemeClr val="bg2">
                  <a:lumMod val="50000"/>
                </a:schemeClr>
              </a:solidFill>
            </a:ln>
            <a:effectLst/>
          </c:spPr>
          <c:invertIfNegative val="0"/>
          <c:val>
            <c:numRef>
              <c:f>'[2]operational sheet'!$B$41:$M$41</c:f>
              <c:numCache>
                <c:formatCode>General</c:formatCode>
                <c:ptCount val="12"/>
                <c:pt idx="0">
                  <c:v>2567.2829999999958</c:v>
                </c:pt>
                <c:pt idx="1">
                  <c:v>3656.6989999999969</c:v>
                </c:pt>
                <c:pt idx="2">
                  <c:v>9757.6449999999968</c:v>
                </c:pt>
                <c:pt idx="3">
                  <c:v>12203.318999999996</c:v>
                </c:pt>
                <c:pt idx="4">
                  <c:v>12666.018999999986</c:v>
                </c:pt>
                <c:pt idx="5">
                  <c:v>13274.89899999999</c:v>
                </c:pt>
                <c:pt idx="6">
                  <c:v>13933.061999999987</c:v>
                </c:pt>
                <c:pt idx="7">
                  <c:v>13994.629499999992</c:v>
                </c:pt>
                <c:pt idx="8">
                  <c:v>14050.823048999991</c:v>
                </c:pt>
              </c:numCache>
            </c:numRef>
          </c:val>
          <c:extLst>
            <c:ext xmlns:c16="http://schemas.microsoft.com/office/drawing/2014/chart" uri="{C3380CC4-5D6E-409C-BE32-E72D297353CC}">
              <c16:uniqueId val="{00000006-CA63-4744-AA23-23E4574FC56B}"/>
            </c:ext>
          </c:extLst>
        </c:ser>
        <c:dLbls>
          <c:showLegendKey val="0"/>
          <c:showVal val="0"/>
          <c:showCatName val="0"/>
          <c:showSerName val="0"/>
          <c:showPercent val="0"/>
          <c:showBubbleSize val="0"/>
        </c:dLbls>
        <c:gapWidth val="0"/>
        <c:overlap val="100"/>
        <c:axId val="1087575120"/>
        <c:axId val="1585082240"/>
      </c:barChart>
      <c:lineChart>
        <c:grouping val="standard"/>
        <c:varyColors val="0"/>
        <c:ser>
          <c:idx val="0"/>
          <c:order val="0"/>
          <c:tx>
            <c:strRef>
              <c:f>'[2]operational sheet'!$A$32</c:f>
              <c:strCache>
                <c:ptCount val="1"/>
                <c:pt idx="0">
                  <c:v>2022-2023 </c:v>
                </c:pt>
              </c:strCache>
            </c:strRef>
          </c:tx>
          <c:spPr>
            <a:ln w="38100" cap="rnd">
              <a:solidFill>
                <a:srgbClr val="607731"/>
              </a:solidFill>
              <a:round/>
            </a:ln>
            <a:effectLst/>
          </c:spPr>
          <c:marker>
            <c:symbol val="circle"/>
            <c:size val="9"/>
            <c:spPr>
              <a:solidFill>
                <a:srgbClr val="607731"/>
              </a:solidFill>
              <a:ln w="9525">
                <a:solidFill>
                  <a:srgbClr val="607731"/>
                </a:solid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07-CA63-4744-AA23-23E4574FC56B}"/>
                </c:ext>
              </c:extLst>
            </c:dLbl>
            <c:dLbl>
              <c:idx val="1"/>
              <c:delete val="1"/>
              <c:extLst>
                <c:ext xmlns:c15="http://schemas.microsoft.com/office/drawing/2012/chart" uri="{CE6537A1-D6FC-4f65-9D91-7224C49458BB}"/>
                <c:ext xmlns:c16="http://schemas.microsoft.com/office/drawing/2014/chart" uri="{C3380CC4-5D6E-409C-BE32-E72D297353CC}">
                  <c16:uniqueId val="{00000008-CA63-4744-AA23-23E4574FC56B}"/>
                </c:ext>
              </c:extLst>
            </c:dLbl>
            <c:dLbl>
              <c:idx val="2"/>
              <c:delete val="1"/>
              <c:extLst>
                <c:ext xmlns:c15="http://schemas.microsoft.com/office/drawing/2012/chart" uri="{CE6537A1-D6FC-4f65-9D91-7224C49458BB}"/>
                <c:ext xmlns:c16="http://schemas.microsoft.com/office/drawing/2014/chart" uri="{C3380CC4-5D6E-409C-BE32-E72D297353CC}">
                  <c16:uniqueId val="{00000009-CA63-4744-AA23-23E4574FC56B}"/>
                </c:ext>
              </c:extLst>
            </c:dLbl>
            <c:dLbl>
              <c:idx val="3"/>
              <c:delete val="1"/>
              <c:extLst>
                <c:ext xmlns:c15="http://schemas.microsoft.com/office/drawing/2012/chart" uri="{CE6537A1-D6FC-4f65-9D91-7224C49458BB}"/>
                <c:ext xmlns:c16="http://schemas.microsoft.com/office/drawing/2014/chart" uri="{C3380CC4-5D6E-409C-BE32-E72D297353CC}">
                  <c16:uniqueId val="{0000000A-CA63-4744-AA23-23E4574FC56B}"/>
                </c:ext>
              </c:extLst>
            </c:dLbl>
            <c:dLbl>
              <c:idx val="4"/>
              <c:layout>
                <c:manualLayout>
                  <c:x val="-4.024301278062524E-2"/>
                  <c:y val="-4.26461834506346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9C6-4C30-B2D0-13739A220E36}"/>
                </c:ext>
              </c:extLst>
            </c:dLbl>
            <c:dLbl>
              <c:idx val="5"/>
              <c:layout>
                <c:manualLayout>
                  <c:x val="-2.6592058648798565E-2"/>
                  <c:y val="-4.89146082596450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9C6-4C30-B2D0-13739A220E36}"/>
                </c:ext>
              </c:extLst>
            </c:dLbl>
            <c:dLbl>
              <c:idx val="6"/>
              <c:layout>
                <c:manualLayout>
                  <c:x val="-1.0208000529548893E-2"/>
                  <c:y val="-3.63230238461069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236-4739-A2FF-E16F11CF89AE}"/>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rgbClr val="60773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'[2]operational sheet'!$B$30:$M$31</c:f>
              <c:multiLvlStrCache>
                <c:ptCount val="12"/>
                <c:lvl>
                  <c:pt idx="0">
                    <c:v>Oct</c:v>
                  </c:pt>
                  <c:pt idx="1">
                    <c:v>Nov</c:v>
                  </c:pt>
                  <c:pt idx="2">
                    <c:v>Dec</c:v>
                  </c:pt>
                  <c:pt idx="3">
                    <c:v>Jan</c:v>
                  </c:pt>
                  <c:pt idx="4">
                    <c:v>Feb</c:v>
                  </c:pt>
                  <c:pt idx="5">
                    <c:v>Mar</c:v>
                  </c:pt>
                  <c:pt idx="6">
                    <c:v>Apr</c:v>
                  </c:pt>
                  <c:pt idx="7">
                    <c:v>May</c:v>
                  </c:pt>
                  <c:pt idx="8">
                    <c:v>June</c:v>
                  </c:pt>
                  <c:pt idx="9">
                    <c:v>July</c:v>
                  </c:pt>
                  <c:pt idx="10">
                    <c:v>Aug</c:v>
                  </c:pt>
                  <c:pt idx="11">
                    <c:v>Sep</c:v>
                  </c:pt>
                </c:lvl>
                <c:lvl>
                  <c:pt idx="0">
                    <c:v>Sources: Eurostat Comext; for May and June 2024: TAXUD surveillance; Updated on 03/07/2024</c:v>
                  </c:pt>
                </c:lvl>
              </c:multiLvlStrCache>
            </c:multiLvlStrRef>
          </c:cat>
          <c:val>
            <c:numRef>
              <c:f>'[2]operational sheet'!$B$32:$M$32</c:f>
              <c:numCache>
                <c:formatCode>General</c:formatCode>
                <c:ptCount val="12"/>
                <c:pt idx="0">
                  <c:v>25924.089</c:v>
                </c:pt>
                <c:pt idx="1">
                  <c:v>44040.524000000005</c:v>
                </c:pt>
                <c:pt idx="2">
                  <c:v>79351.445999999996</c:v>
                </c:pt>
                <c:pt idx="3">
                  <c:v>139883.815</c:v>
                </c:pt>
                <c:pt idx="4">
                  <c:v>199851.88500000001</c:v>
                </c:pt>
                <c:pt idx="5">
                  <c:v>258412.59000000003</c:v>
                </c:pt>
                <c:pt idx="6">
                  <c:v>290051.33500000002</c:v>
                </c:pt>
                <c:pt idx="7">
                  <c:v>315987.815</c:v>
                </c:pt>
                <c:pt idx="8">
                  <c:v>343264.38400000002</c:v>
                </c:pt>
                <c:pt idx="9">
                  <c:v>364865.69900000002</c:v>
                </c:pt>
                <c:pt idx="10">
                  <c:v>423263.48400000005</c:v>
                </c:pt>
                <c:pt idx="11">
                  <c:v>482165.93400000007</c:v>
                </c:pt>
              </c:numCache>
            </c:numRef>
          </c:val>
          <c:smooth val="1"/>
          <c:extLst>
            <c:ext xmlns:c16="http://schemas.microsoft.com/office/drawing/2014/chart" uri="{C3380CC4-5D6E-409C-BE32-E72D297353CC}">
              <c16:uniqueId val="{0000000B-CA63-4744-AA23-23E4574FC56B}"/>
            </c:ext>
          </c:extLst>
        </c:ser>
        <c:ser>
          <c:idx val="1"/>
          <c:order val="1"/>
          <c:tx>
            <c:strRef>
              <c:f>'[2]operational sheet'!$A$33</c:f>
              <c:strCache>
                <c:ptCount val="1"/>
                <c:pt idx="0">
                  <c:v>5Y average</c:v>
                </c:pt>
              </c:strCache>
            </c:strRef>
          </c:tx>
          <c:spPr>
            <a:ln w="38100" cap="rnd">
              <a:solidFill>
                <a:srgbClr val="0066FF"/>
              </a:solidFill>
              <a:round/>
            </a:ln>
            <a:effectLst/>
          </c:spPr>
          <c:marker>
            <c:symbol val="circle"/>
            <c:size val="9"/>
            <c:spPr>
              <a:solidFill>
                <a:srgbClr val="0066FF"/>
              </a:solidFill>
              <a:ln w="9525">
                <a:no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0C-CA63-4744-AA23-23E4574FC56B}"/>
                </c:ext>
              </c:extLst>
            </c:dLbl>
            <c:dLbl>
              <c:idx val="1"/>
              <c:delete val="1"/>
              <c:extLst>
                <c:ext xmlns:c15="http://schemas.microsoft.com/office/drawing/2012/chart" uri="{CE6537A1-D6FC-4f65-9D91-7224C49458BB}"/>
                <c:ext xmlns:c16="http://schemas.microsoft.com/office/drawing/2014/chart" uri="{C3380CC4-5D6E-409C-BE32-E72D297353CC}">
                  <c16:uniqueId val="{0000000D-CA63-4744-AA23-23E4574FC56B}"/>
                </c:ext>
              </c:extLst>
            </c:dLbl>
            <c:dLbl>
              <c:idx val="2"/>
              <c:delete val="1"/>
              <c:extLst>
                <c:ext xmlns:c15="http://schemas.microsoft.com/office/drawing/2012/chart" uri="{CE6537A1-D6FC-4f65-9D91-7224C49458BB}"/>
                <c:ext xmlns:c16="http://schemas.microsoft.com/office/drawing/2014/chart" uri="{C3380CC4-5D6E-409C-BE32-E72D297353CC}">
                  <c16:uniqueId val="{0000000E-CA63-4744-AA23-23E4574FC56B}"/>
                </c:ext>
              </c:extLst>
            </c:dLbl>
            <c:dLbl>
              <c:idx val="3"/>
              <c:delete val="1"/>
              <c:extLst>
                <c:ext xmlns:c15="http://schemas.microsoft.com/office/drawing/2012/chart" uri="{CE6537A1-D6FC-4f65-9D91-7224C49458BB}"/>
                <c:ext xmlns:c16="http://schemas.microsoft.com/office/drawing/2014/chart" uri="{C3380CC4-5D6E-409C-BE32-E72D297353CC}">
                  <c16:uniqueId val="{0000000F-CA63-4744-AA23-23E4574FC56B}"/>
                </c:ext>
              </c:extLst>
            </c:dLbl>
            <c:dLbl>
              <c:idx val="4"/>
              <c:delete val="1"/>
              <c:extLst>
                <c:ext xmlns:c15="http://schemas.microsoft.com/office/drawing/2012/chart" uri="{CE6537A1-D6FC-4f65-9D91-7224C49458BB}"/>
                <c:ext xmlns:c16="http://schemas.microsoft.com/office/drawing/2014/chart" uri="{C3380CC4-5D6E-409C-BE32-E72D297353CC}">
                  <c16:uniqueId val="{00000010-CA63-4744-AA23-23E4574FC56B}"/>
                </c:ext>
              </c:extLst>
            </c:dLbl>
            <c:dLbl>
              <c:idx val="5"/>
              <c:tx>
                <c:rich>
                  <a:bodyPr/>
                  <a:lstStyle/>
                  <a:p>
                    <a:fld id="{1C968891-3F3E-44BA-B2C7-0677E61F4B53}" type="VALUE">
                      <a:rPr lang="en-US">
                        <a:solidFill>
                          <a:schemeClr val="bg1"/>
                        </a:solidFill>
                      </a:rPr>
                      <a:pPr/>
                      <a:t>[VALUE]</a:t>
                    </a:fld>
                    <a:endParaRPr lang="en-IE"/>
                  </a:p>
                </c:rich>
              </c:tx>
              <c:dLblPos val="b"/>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71EA-462B-AFC8-1EBB5FB8A98D}"/>
                </c:ext>
              </c:extLst>
            </c:dLbl>
            <c:dLbl>
              <c:idx val="6"/>
              <c:tx>
                <c:rich>
                  <a:bodyPr/>
                  <a:lstStyle/>
                  <a:p>
                    <a:fld id="{6AAEF0B4-1401-4081-8553-E94A44AD52B2}" type="VALUE">
                      <a:rPr lang="en-US">
                        <a:solidFill>
                          <a:schemeClr val="bg1"/>
                        </a:solidFill>
                      </a:rPr>
                      <a:pPr/>
                      <a:t>[VALUE]</a:t>
                    </a:fld>
                    <a:endParaRPr lang="en-IE"/>
                  </a:p>
                </c:rich>
              </c:tx>
              <c:dLblPos val="b"/>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2-71EA-462B-AFC8-1EBB5FB8A98D}"/>
                </c:ext>
              </c:extLst>
            </c:dLbl>
            <c:dLbl>
              <c:idx val="7"/>
              <c:tx>
                <c:rich>
                  <a:bodyPr/>
                  <a:lstStyle/>
                  <a:p>
                    <a:fld id="{55E89EFF-5E03-4073-ABFD-1A912F3DF83B}" type="VALUE">
                      <a:rPr lang="en-US">
                        <a:solidFill>
                          <a:schemeClr val="bg1"/>
                        </a:solidFill>
                      </a:rPr>
                      <a:pPr/>
                      <a:t>[VALUE]</a:t>
                    </a:fld>
                    <a:endParaRPr lang="en-IE"/>
                  </a:p>
                </c:rich>
              </c:tx>
              <c:dLblPos val="b"/>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3-71EA-462B-AFC8-1EBB5FB8A98D}"/>
                </c:ext>
              </c:extLst>
            </c:dLbl>
            <c:dLbl>
              <c:idx val="8"/>
              <c:tx>
                <c:rich>
                  <a:bodyPr/>
                  <a:lstStyle/>
                  <a:p>
                    <a:fld id="{22AD1B5C-D1B7-43D9-B160-7B6C6473B370}" type="VALUE">
                      <a:rPr lang="en-US">
                        <a:solidFill>
                          <a:schemeClr val="bg1"/>
                        </a:solidFill>
                      </a:rPr>
                      <a:pPr/>
                      <a:t>[VALUE]</a:t>
                    </a:fld>
                    <a:endParaRPr lang="en-IE"/>
                  </a:p>
                </c:rich>
              </c:tx>
              <c:dLblPos val="b"/>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0-71EA-462B-AFC8-1EBB5FB8A98D}"/>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rgbClr val="0070C0"/>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'[2]operational sheet'!$B$30:$M$31</c:f>
              <c:multiLvlStrCache>
                <c:ptCount val="12"/>
                <c:lvl>
                  <c:pt idx="0">
                    <c:v>Oct</c:v>
                  </c:pt>
                  <c:pt idx="1">
                    <c:v>Nov</c:v>
                  </c:pt>
                  <c:pt idx="2">
                    <c:v>Dec</c:v>
                  </c:pt>
                  <c:pt idx="3">
                    <c:v>Jan</c:v>
                  </c:pt>
                  <c:pt idx="4">
                    <c:v>Feb</c:v>
                  </c:pt>
                  <c:pt idx="5">
                    <c:v>Mar</c:v>
                  </c:pt>
                  <c:pt idx="6">
                    <c:v>Apr</c:v>
                  </c:pt>
                  <c:pt idx="7">
                    <c:v>May</c:v>
                  </c:pt>
                  <c:pt idx="8">
                    <c:v>June</c:v>
                  </c:pt>
                  <c:pt idx="9">
                    <c:v>July</c:v>
                  </c:pt>
                  <c:pt idx="10">
                    <c:v>Aug</c:v>
                  </c:pt>
                  <c:pt idx="11">
                    <c:v>Sep</c:v>
                  </c:pt>
                </c:lvl>
                <c:lvl>
                  <c:pt idx="0">
                    <c:v>Sources: Eurostat Comext; for May and June 2024: TAXUD surveillance; Updated on 03/07/2024</c:v>
                  </c:pt>
                </c:lvl>
              </c:multiLvlStrCache>
            </c:multiLvlStrRef>
          </c:cat>
          <c:val>
            <c:numRef>
              <c:f>'[2]operational sheet'!$B$33:$M$33</c:f>
              <c:numCache>
                <c:formatCode>General</c:formatCode>
                <c:ptCount val="12"/>
                <c:pt idx="0">
                  <c:v>20628.547399999999</c:v>
                </c:pt>
                <c:pt idx="1">
                  <c:v>45090.885999999999</c:v>
                </c:pt>
                <c:pt idx="2">
                  <c:v>84441.874599999996</c:v>
                </c:pt>
                <c:pt idx="3">
                  <c:v>140278.25319999998</c:v>
                </c:pt>
                <c:pt idx="4">
                  <c:v>199940.67499999999</c:v>
                </c:pt>
                <c:pt idx="5">
                  <c:v>248373.06399999998</c:v>
                </c:pt>
                <c:pt idx="6">
                  <c:v>276750.48079999996</c:v>
                </c:pt>
                <c:pt idx="7">
                  <c:v>294276.37559999997</c:v>
                </c:pt>
                <c:pt idx="8">
                  <c:v>312081.53659999999</c:v>
                </c:pt>
                <c:pt idx="9">
                  <c:v>335417.61839999998</c:v>
                </c:pt>
                <c:pt idx="10">
                  <c:v>373644.02139999997</c:v>
                </c:pt>
                <c:pt idx="11">
                  <c:v>416360.42039999994</c:v>
                </c:pt>
              </c:numCache>
            </c:numRef>
          </c:val>
          <c:smooth val="1"/>
          <c:extLst>
            <c:ext xmlns:c16="http://schemas.microsoft.com/office/drawing/2014/chart" uri="{C3380CC4-5D6E-409C-BE32-E72D297353CC}">
              <c16:uniqueId val="{00000011-CA63-4744-AA23-23E4574FC56B}"/>
            </c:ext>
          </c:extLst>
        </c:ser>
        <c:ser>
          <c:idx val="2"/>
          <c:order val="2"/>
          <c:tx>
            <c:strRef>
              <c:f>'[2]operational sheet'!$A$34</c:f>
              <c:strCache>
                <c:ptCount val="1"/>
                <c:pt idx="0">
                  <c:v>2023-2024</c:v>
                </c:pt>
              </c:strCache>
            </c:strRef>
          </c:tx>
          <c:spPr>
            <a:ln w="28575" cap="rnd">
              <a:solidFill>
                <a:srgbClr val="FF0000"/>
              </a:solidFill>
              <a:round/>
            </a:ln>
            <a:effectLst/>
          </c:spPr>
          <c:marker>
            <c:symbol val="circle"/>
            <c:size val="9"/>
            <c:spPr>
              <a:solidFill>
                <a:srgbClr val="FF0000"/>
              </a:solidFill>
              <a:ln w="9525">
                <a:noFill/>
              </a:ln>
              <a:effectLst/>
            </c:spPr>
          </c:marker>
          <c:dPt>
            <c:idx val="1"/>
            <c:marker>
              <c:symbol val="circle"/>
              <c:size val="9"/>
              <c:spPr>
                <a:solidFill>
                  <a:srgbClr val="FF0000"/>
                </a:solidFill>
                <a:ln w="9525">
                  <a:noFill/>
                </a:ln>
                <a:effectLst/>
              </c:spPr>
            </c:marker>
            <c:bubble3D val="0"/>
            <c:spPr>
              <a:ln w="28575" cap="rnd">
                <a:solidFill>
                  <a:srgbClr val="FF0000"/>
                </a:solidFill>
                <a:prstDash val="solid"/>
                <a:round/>
              </a:ln>
              <a:effectLst/>
            </c:spPr>
            <c:extLst>
              <c:ext xmlns:c16="http://schemas.microsoft.com/office/drawing/2014/chart" uri="{C3380CC4-5D6E-409C-BE32-E72D297353CC}">
                <c16:uniqueId val="{00000013-CA63-4744-AA23-23E4574FC56B}"/>
              </c:ext>
            </c:extLst>
          </c:dPt>
          <c:dPt>
            <c:idx val="2"/>
            <c:marker>
              <c:symbol val="circle"/>
              <c:size val="9"/>
              <c:spPr>
                <a:solidFill>
                  <a:srgbClr val="FF0000"/>
                </a:solidFill>
                <a:ln w="9525">
                  <a:noFill/>
                </a:ln>
                <a:effectLst/>
              </c:spPr>
            </c:marker>
            <c:bubble3D val="0"/>
            <c:spPr>
              <a:ln w="28575" cap="rnd">
                <a:solidFill>
                  <a:srgbClr val="FF0000"/>
                </a:solidFill>
                <a:prstDash val="solid"/>
                <a:round/>
              </a:ln>
              <a:effectLst/>
            </c:spPr>
            <c:extLst>
              <c:ext xmlns:c16="http://schemas.microsoft.com/office/drawing/2014/chart" uri="{C3380CC4-5D6E-409C-BE32-E72D297353CC}">
                <c16:uniqueId val="{00000015-CA63-4744-AA23-23E4574FC56B}"/>
              </c:ext>
            </c:extLst>
          </c:dPt>
          <c:dPt>
            <c:idx val="3"/>
            <c:marker>
              <c:symbol val="circle"/>
              <c:size val="9"/>
              <c:spPr>
                <a:solidFill>
                  <a:srgbClr val="FF0000"/>
                </a:solidFill>
                <a:ln w="9525">
                  <a:noFill/>
                </a:ln>
                <a:effectLst/>
              </c:spPr>
            </c:marker>
            <c:bubble3D val="0"/>
            <c:spPr>
              <a:ln w="28575" cap="rnd">
                <a:solidFill>
                  <a:srgbClr val="FF0000"/>
                </a:solidFill>
                <a:prstDash val="solid"/>
                <a:round/>
              </a:ln>
              <a:effectLst/>
            </c:spPr>
            <c:extLst>
              <c:ext xmlns:c16="http://schemas.microsoft.com/office/drawing/2014/chart" uri="{C3380CC4-5D6E-409C-BE32-E72D297353CC}">
                <c16:uniqueId val="{00000017-CA63-4744-AA23-23E4574FC56B}"/>
              </c:ext>
            </c:extLst>
          </c:dPt>
          <c:dPt>
            <c:idx val="4"/>
            <c:marker>
              <c:symbol val="circle"/>
              <c:size val="9"/>
              <c:spPr>
                <a:solidFill>
                  <a:srgbClr val="FF0000"/>
                </a:solidFill>
                <a:ln w="9525">
                  <a:noFill/>
                </a:ln>
                <a:effectLst/>
              </c:spPr>
            </c:marker>
            <c:bubble3D val="0"/>
            <c:spPr>
              <a:ln w="28575" cap="rnd">
                <a:solidFill>
                  <a:srgbClr val="FF0000"/>
                </a:solidFill>
                <a:prstDash val="solid"/>
                <a:round/>
              </a:ln>
              <a:effectLst/>
            </c:spPr>
            <c:extLst>
              <c:ext xmlns:c16="http://schemas.microsoft.com/office/drawing/2014/chart" uri="{C3380CC4-5D6E-409C-BE32-E72D297353CC}">
                <c16:uniqueId val="{00000019-CA63-4744-AA23-23E4574FC56B}"/>
              </c:ext>
            </c:extLst>
          </c:dPt>
          <c:dPt>
            <c:idx val="5"/>
            <c:marker>
              <c:symbol val="circle"/>
              <c:size val="9"/>
              <c:spPr>
                <a:solidFill>
                  <a:srgbClr val="FF0000"/>
                </a:solidFill>
                <a:ln w="9525">
                  <a:solidFill>
                    <a:schemeClr val="tx1"/>
                  </a:solidFill>
                  <a:prstDash val="solid"/>
                </a:ln>
                <a:effectLst/>
              </c:spPr>
            </c:marker>
            <c:bubble3D val="0"/>
            <c:spPr>
              <a:ln w="28575" cap="rnd">
                <a:solidFill>
                  <a:srgbClr val="FF0000"/>
                </a:solidFill>
                <a:prstDash val="solid"/>
                <a:round/>
              </a:ln>
              <a:effectLst/>
            </c:spPr>
            <c:extLst>
              <c:ext xmlns:c16="http://schemas.microsoft.com/office/drawing/2014/chart" uri="{C3380CC4-5D6E-409C-BE32-E72D297353CC}">
                <c16:uniqueId val="{00000008-2D04-4D1D-B987-4543E106155B}"/>
              </c:ext>
            </c:extLst>
          </c:dPt>
          <c:dPt>
            <c:idx val="6"/>
            <c:marker>
              <c:symbol val="circle"/>
              <c:size val="9"/>
              <c:spPr>
                <a:solidFill>
                  <a:srgbClr val="FF0000"/>
                </a:solidFill>
                <a:ln w="9525">
                  <a:noFill/>
                </a:ln>
                <a:effectLst/>
              </c:spPr>
            </c:marker>
            <c:bubble3D val="0"/>
            <c:spPr>
              <a:ln w="28575" cap="rnd">
                <a:solidFill>
                  <a:srgbClr val="FF0000"/>
                </a:solidFill>
                <a:prstDash val="solid"/>
                <a:round/>
              </a:ln>
              <a:effectLst/>
            </c:spPr>
            <c:extLst>
              <c:ext xmlns:c16="http://schemas.microsoft.com/office/drawing/2014/chart" uri="{C3380CC4-5D6E-409C-BE32-E72D297353CC}">
                <c16:uniqueId val="{0000000B-D236-4739-A2FF-E16F11CF89AE}"/>
              </c:ext>
            </c:extLst>
          </c:dPt>
          <c:dPt>
            <c:idx val="7"/>
            <c:marker>
              <c:symbol val="circle"/>
              <c:size val="9"/>
              <c:spPr>
                <a:solidFill>
                  <a:srgbClr val="FF0000"/>
                </a:solidFill>
                <a:ln w="9525">
                  <a:solidFill>
                    <a:schemeClr val="tx1"/>
                  </a:solidFill>
                  <a:prstDash val="dash"/>
                </a:ln>
                <a:effectLst/>
              </c:spPr>
            </c:marker>
            <c:bubble3D val="0"/>
            <c:spPr>
              <a:ln w="28575" cap="rnd">
                <a:solidFill>
                  <a:srgbClr val="FF0000"/>
                </a:solidFill>
                <a:prstDash val="dash"/>
                <a:round/>
              </a:ln>
              <a:effectLst/>
            </c:spPr>
            <c:extLst>
              <c:ext xmlns:c16="http://schemas.microsoft.com/office/drawing/2014/chart" uri="{C3380CC4-5D6E-409C-BE32-E72D297353CC}">
                <c16:uniqueId val="{0000000C-99C6-4C30-B2D0-13739A220E36}"/>
              </c:ext>
            </c:extLst>
          </c:dPt>
          <c:dPt>
            <c:idx val="8"/>
            <c:marker>
              <c:symbol val="circle"/>
              <c:size val="9"/>
              <c:spPr>
                <a:solidFill>
                  <a:srgbClr val="FF0000"/>
                </a:solidFill>
                <a:ln w="9525">
                  <a:noFill/>
                </a:ln>
                <a:effectLst/>
              </c:spPr>
            </c:marker>
            <c:bubble3D val="0"/>
            <c:spPr>
              <a:ln w="28575" cap="rnd">
                <a:solidFill>
                  <a:srgbClr val="FF0000"/>
                </a:solidFill>
                <a:prstDash val="dash"/>
                <a:round/>
              </a:ln>
              <a:effectLst/>
            </c:spPr>
            <c:extLst>
              <c:ext xmlns:c16="http://schemas.microsoft.com/office/drawing/2014/chart" uri="{C3380CC4-5D6E-409C-BE32-E72D297353CC}">
                <c16:uniqueId val="{0000000E-842D-4106-8698-A820BCBC13F5}"/>
              </c:ext>
            </c:extLst>
          </c:dPt>
          <c:dLbls>
            <c:dLbl>
              <c:idx val="4"/>
              <c:layout>
                <c:manualLayout>
                  <c:x val="-1.0470711770422338E-2"/>
                  <c:y val="-3.84836861365148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CA63-4744-AA23-23E4574FC56B}"/>
                </c:ext>
              </c:extLst>
            </c:dLbl>
            <c:dLbl>
              <c:idx val="6"/>
              <c:layout>
                <c:manualLayout>
                  <c:x val="-3.8877917367442519E-2"/>
                  <c:y val="-4.68251333233083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236-4739-A2FF-E16F11CF89AE}"/>
                </c:ext>
              </c:extLst>
            </c:dLbl>
            <c:dLbl>
              <c:idx val="7"/>
              <c:layout>
                <c:manualLayout>
                  <c:x val="-4.570339443335588E-2"/>
                  <c:y val="-4.26461834506345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9C6-4C30-B2D0-13739A220E36}"/>
                </c:ext>
              </c:extLst>
            </c:dLbl>
            <c:dLbl>
              <c:idx val="8"/>
              <c:layout>
                <c:manualLayout>
                  <c:x val="-1.0216969164426557E-2"/>
                  <c:y val="-1.96988737849226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42D-4106-8698-A820BCBC13F5}"/>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rgbClr val="FF000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'[2]operational sheet'!$B$30:$M$31</c:f>
              <c:multiLvlStrCache>
                <c:ptCount val="12"/>
                <c:lvl>
                  <c:pt idx="0">
                    <c:v>Oct</c:v>
                  </c:pt>
                  <c:pt idx="1">
                    <c:v>Nov</c:v>
                  </c:pt>
                  <c:pt idx="2">
                    <c:v>Dec</c:v>
                  </c:pt>
                  <c:pt idx="3">
                    <c:v>Jan</c:v>
                  </c:pt>
                  <c:pt idx="4">
                    <c:v>Feb</c:v>
                  </c:pt>
                  <c:pt idx="5">
                    <c:v>Mar</c:v>
                  </c:pt>
                  <c:pt idx="6">
                    <c:v>Apr</c:v>
                  </c:pt>
                  <c:pt idx="7">
                    <c:v>May</c:v>
                  </c:pt>
                  <c:pt idx="8">
                    <c:v>June</c:v>
                  </c:pt>
                  <c:pt idx="9">
                    <c:v>July</c:v>
                  </c:pt>
                  <c:pt idx="10">
                    <c:v>Aug</c:v>
                  </c:pt>
                  <c:pt idx="11">
                    <c:v>Sep</c:v>
                  </c:pt>
                </c:lvl>
                <c:lvl>
                  <c:pt idx="0">
                    <c:v>Sources: Eurostat Comext; for May and June 2024: TAXUD surveillance; Updated on 03/07/2024</c:v>
                  </c:pt>
                </c:lvl>
              </c:multiLvlStrCache>
            </c:multiLvlStrRef>
          </c:cat>
          <c:val>
            <c:numRef>
              <c:f>'[2]operational sheet'!$B$34:$M$34</c:f>
              <c:numCache>
                <c:formatCode>General</c:formatCode>
                <c:ptCount val="12"/>
                <c:pt idx="0">
                  <c:v>36077.966999999997</c:v>
                </c:pt>
                <c:pt idx="1">
                  <c:v>63060.828999999998</c:v>
                </c:pt>
                <c:pt idx="2">
                  <c:v>100323.76300000001</c:v>
                </c:pt>
                <c:pt idx="3">
                  <c:v>158058.443</c:v>
                </c:pt>
                <c:pt idx="4">
                  <c:v>212895.622</c:v>
                </c:pt>
                <c:pt idx="5">
                  <c:v>251041.61300000001</c:v>
                </c:pt>
                <c:pt idx="6">
                  <c:v>272879.967</c:v>
                </c:pt>
                <c:pt idx="7">
                  <c:v>296811.62876300002</c:v>
                </c:pt>
                <c:pt idx="8">
                  <c:v>318283.60005499999</c:v>
                </c:pt>
              </c:numCache>
            </c:numRef>
          </c:val>
          <c:smooth val="0"/>
          <c:extLst>
            <c:ext xmlns:c16="http://schemas.microsoft.com/office/drawing/2014/chart" uri="{C3380CC4-5D6E-409C-BE32-E72D297353CC}">
              <c16:uniqueId val="{0000001A-CA63-4744-AA23-23E4574FC56B}"/>
            </c:ext>
          </c:extLst>
        </c:ser>
        <c:ser>
          <c:idx val="9"/>
          <c:order val="9"/>
          <c:tx>
            <c:strRef>
              <c:f>'[2]operational sheet'!$A$42</c:f>
              <c:strCache>
                <c:ptCount val="1"/>
              </c:strCache>
            </c:strRef>
          </c:tx>
          <c:spPr>
            <a:ln w="28575" cap="rnd">
              <a:noFill/>
              <a:round/>
            </a:ln>
            <a:effectLst/>
          </c:spPr>
          <c:marker>
            <c:symbol val="none"/>
          </c:marker>
          <c:dLbls>
            <c:dLbl>
              <c:idx val="0"/>
              <c:layout>
                <c:manualLayout>
                  <c:x val="-4.6449752379837971E-2"/>
                  <c:y val="-7.1342261480666046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CA63-4744-AA23-23E4574FC56B}"/>
                </c:ext>
              </c:extLst>
            </c:dLbl>
            <c:dLbl>
              <c:idx val="1"/>
              <c:layout>
                <c:manualLayout>
                  <c:x val="8.1849949753239979E-3"/>
                  <c:y val="-5.0420777175485838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CA63-4744-AA23-23E4574FC56B}"/>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rgbClr val="FF000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'[2]operational sheet'!$B$30:$M$31</c:f>
              <c:multiLvlStrCache>
                <c:ptCount val="12"/>
                <c:lvl>
                  <c:pt idx="0">
                    <c:v>Oct</c:v>
                  </c:pt>
                  <c:pt idx="1">
                    <c:v>Nov</c:v>
                  </c:pt>
                  <c:pt idx="2">
                    <c:v>Dec</c:v>
                  </c:pt>
                  <c:pt idx="3">
                    <c:v>Jan</c:v>
                  </c:pt>
                  <c:pt idx="4">
                    <c:v>Feb</c:v>
                  </c:pt>
                  <c:pt idx="5">
                    <c:v>Mar</c:v>
                  </c:pt>
                  <c:pt idx="6">
                    <c:v>Apr</c:v>
                  </c:pt>
                  <c:pt idx="7">
                    <c:v>May</c:v>
                  </c:pt>
                  <c:pt idx="8">
                    <c:v>June</c:v>
                  </c:pt>
                  <c:pt idx="9">
                    <c:v>July</c:v>
                  </c:pt>
                  <c:pt idx="10">
                    <c:v>Aug</c:v>
                  </c:pt>
                  <c:pt idx="11">
                    <c:v>Sep</c:v>
                  </c:pt>
                </c:lvl>
                <c:lvl>
                  <c:pt idx="0">
                    <c:v>Sources: Eurostat Comext; for May and June 2024: TAXUD surveillance; Updated on 03/07/2024</c:v>
                  </c:pt>
                </c:lvl>
              </c:multiLvlStrCache>
            </c:multiLvlStrRef>
          </c:cat>
          <c:val>
            <c:numRef>
              <c:f>'[2]operational sheet'!$B$42:$M$42</c:f>
              <c:numCache>
                <c:formatCode>General</c:formatCode>
                <c:ptCount val="12"/>
              </c:numCache>
            </c:numRef>
          </c:val>
          <c:smooth val="0"/>
          <c:extLst>
            <c:ext xmlns:c16="http://schemas.microsoft.com/office/drawing/2014/chart" uri="{C3380CC4-5D6E-409C-BE32-E72D297353CC}">
              <c16:uniqueId val="{0000001D-CA63-4744-AA23-23E4574FC56B}"/>
            </c:ext>
          </c:extLst>
        </c:ser>
        <c:dLbls>
          <c:showLegendKey val="0"/>
          <c:showVal val="0"/>
          <c:showCatName val="0"/>
          <c:showSerName val="0"/>
          <c:showPercent val="0"/>
          <c:showBubbleSize val="0"/>
        </c:dLbls>
        <c:marker val="1"/>
        <c:smooth val="0"/>
        <c:axId val="1087575120"/>
        <c:axId val="1585082240"/>
      </c:lineChart>
      <c:catAx>
        <c:axId val="1087575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585082240"/>
        <c:crosses val="autoZero"/>
        <c:auto val="1"/>
        <c:lblAlgn val="ctr"/>
        <c:lblOffset val="100"/>
        <c:noMultiLvlLbl val="0"/>
      </c:catAx>
      <c:valAx>
        <c:axId val="1585082240"/>
        <c:scaling>
          <c:orientation val="minMax"/>
          <c:max val="50000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1000 tonnes</a:t>
                </a:r>
              </a:p>
            </c:rich>
          </c:tx>
          <c:layout>
            <c:manualLayout>
              <c:xMode val="edge"/>
              <c:yMode val="edge"/>
              <c:x val="3.1443930928416242E-2"/>
              <c:y val="7.7188910295429444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087575120"/>
        <c:crosses val="autoZero"/>
        <c:crossBetween val="between"/>
        <c:dispUnits>
          <c:builtInUnit val="thousands"/>
        </c:dispUnits>
      </c:valAx>
      <c:spPr>
        <a:noFill/>
        <a:ln>
          <a:noFill/>
        </a:ln>
        <a:effectLst/>
      </c:spPr>
    </c:plotArea>
    <c:legend>
      <c:legendPos val="r"/>
      <c:legendEntry>
        <c:idx val="10"/>
        <c:delete val="1"/>
      </c:legendEntry>
      <c:layout>
        <c:manualLayout>
          <c:xMode val="edge"/>
          <c:yMode val="edge"/>
          <c:x val="0.1408246104155339"/>
          <c:y val="0.25524556798123327"/>
          <c:w val="0.15173478228698473"/>
          <c:h val="0.35305251869136939"/>
        </c:manualLayout>
      </c:layout>
      <c:overlay val="0"/>
      <c:spPr>
        <a:solidFill>
          <a:schemeClr val="bg1"/>
        </a:solidFill>
        <a:ln>
          <a:solidFill>
            <a:schemeClr val="bg1">
              <a:lumMod val="75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IE" b="1"/>
              <a:t>Imports of lemons into the EU (cumulated)</a:t>
            </a:r>
          </a:p>
          <a:p>
            <a:pPr>
              <a:defRPr/>
            </a:pPr>
            <a:r>
              <a:rPr lang="en-IE"/>
              <a:t>(CN 0805 50 10)</a:t>
            </a:r>
          </a:p>
        </c:rich>
      </c:tx>
      <c:layout>
        <c:manualLayout>
          <c:xMode val="edge"/>
          <c:yMode val="edge"/>
          <c:x val="0.35824850277693188"/>
          <c:y val="3.246356370474846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5710440687606975E-2"/>
          <c:y val="0.13199364448138196"/>
          <c:w val="0.90925115756402008"/>
          <c:h val="0.71303383761798189"/>
        </c:manualLayout>
      </c:layout>
      <c:barChart>
        <c:barDir val="col"/>
        <c:grouping val="stacked"/>
        <c:varyColors val="0"/>
        <c:ser>
          <c:idx val="3"/>
          <c:order val="3"/>
          <c:tx>
            <c:strRef>
              <c:f>'[3]operational table'!$A$46</c:f>
              <c:strCache>
                <c:ptCount val="1"/>
                <c:pt idx="0">
                  <c:v>South Africa</c:v>
                </c:pt>
              </c:strCache>
            </c:strRef>
          </c:tx>
          <c:spPr>
            <a:solidFill>
              <a:schemeClr val="accent6">
                <a:lumMod val="75000"/>
              </a:schemeClr>
            </a:solidFill>
            <a:ln>
              <a:solidFill>
                <a:schemeClr val="tx1">
                  <a:lumMod val="65000"/>
                  <a:lumOff val="35000"/>
                </a:schemeClr>
              </a:solidFill>
            </a:ln>
            <a:effectLst/>
          </c:spPr>
          <c:invertIfNegative val="0"/>
          <c:cat>
            <c:strRef>
              <c:f>'[3]operational table'!$B$42:$M$42</c:f>
              <c:strCache>
                <c:ptCount val="12"/>
                <c:pt idx="0">
                  <c:v>Oct</c:v>
                </c:pt>
                <c:pt idx="1">
                  <c:v>Nov</c:v>
                </c:pt>
                <c:pt idx="2">
                  <c:v>Dec</c:v>
                </c:pt>
                <c:pt idx="3">
                  <c:v>Jan</c:v>
                </c:pt>
                <c:pt idx="4">
                  <c:v>Feb</c:v>
                </c:pt>
                <c:pt idx="5">
                  <c:v>Mar</c:v>
                </c:pt>
                <c:pt idx="6">
                  <c:v>Apr</c:v>
                </c:pt>
                <c:pt idx="7">
                  <c:v>May</c:v>
                </c:pt>
                <c:pt idx="8">
                  <c:v>June</c:v>
                </c:pt>
                <c:pt idx="9">
                  <c:v>July</c:v>
                </c:pt>
                <c:pt idx="10">
                  <c:v>Aug</c:v>
                </c:pt>
                <c:pt idx="11">
                  <c:v>Sep</c:v>
                </c:pt>
              </c:strCache>
            </c:strRef>
          </c:cat>
          <c:val>
            <c:numRef>
              <c:f>'[3]operational table'!$B$46:$M$46</c:f>
              <c:numCache>
                <c:formatCode>General</c:formatCode>
                <c:ptCount val="12"/>
                <c:pt idx="0">
                  <c:v>3776.6770000000001</c:v>
                </c:pt>
                <c:pt idx="1">
                  <c:v>3807.3900000000003</c:v>
                </c:pt>
                <c:pt idx="2">
                  <c:v>3873.7930000000001</c:v>
                </c:pt>
                <c:pt idx="3">
                  <c:v>3878.0460000000003</c:v>
                </c:pt>
                <c:pt idx="4">
                  <c:v>3878.1720000000005</c:v>
                </c:pt>
                <c:pt idx="5">
                  <c:v>4030.0360000000005</c:v>
                </c:pt>
                <c:pt idx="6">
                  <c:v>4243.9080000000004</c:v>
                </c:pt>
                <c:pt idx="7">
                  <c:v>9378.6908699999985</c:v>
                </c:pt>
                <c:pt idx="8">
                  <c:v>47777.916658999995</c:v>
                </c:pt>
              </c:numCache>
            </c:numRef>
          </c:val>
          <c:extLst>
            <c:ext xmlns:c16="http://schemas.microsoft.com/office/drawing/2014/chart" uri="{C3380CC4-5D6E-409C-BE32-E72D297353CC}">
              <c16:uniqueId val="{00000000-5985-42AD-9E8D-04EC00374AE1}"/>
            </c:ext>
          </c:extLst>
        </c:ser>
        <c:ser>
          <c:idx val="4"/>
          <c:order val="4"/>
          <c:tx>
            <c:strRef>
              <c:f>'[3]operational table'!$A$47</c:f>
              <c:strCache>
                <c:ptCount val="1"/>
                <c:pt idx="0">
                  <c:v>Argentina   </c:v>
                </c:pt>
              </c:strCache>
            </c:strRef>
          </c:tx>
          <c:spPr>
            <a:solidFill>
              <a:schemeClr val="accent5"/>
            </a:solidFill>
            <a:ln>
              <a:solidFill>
                <a:schemeClr val="tx1">
                  <a:lumMod val="65000"/>
                  <a:lumOff val="35000"/>
                </a:schemeClr>
              </a:solidFill>
            </a:ln>
            <a:effectLst/>
          </c:spPr>
          <c:invertIfNegative val="0"/>
          <c:cat>
            <c:strRef>
              <c:f>'[3]operational table'!$B$42:$M$42</c:f>
              <c:strCache>
                <c:ptCount val="12"/>
                <c:pt idx="0">
                  <c:v>Oct</c:v>
                </c:pt>
                <c:pt idx="1">
                  <c:v>Nov</c:v>
                </c:pt>
                <c:pt idx="2">
                  <c:v>Dec</c:v>
                </c:pt>
                <c:pt idx="3">
                  <c:v>Jan</c:v>
                </c:pt>
                <c:pt idx="4">
                  <c:v>Feb</c:v>
                </c:pt>
                <c:pt idx="5">
                  <c:v>Mar</c:v>
                </c:pt>
                <c:pt idx="6">
                  <c:v>Apr</c:v>
                </c:pt>
                <c:pt idx="7">
                  <c:v>May</c:v>
                </c:pt>
                <c:pt idx="8">
                  <c:v>June</c:v>
                </c:pt>
                <c:pt idx="9">
                  <c:v>July</c:v>
                </c:pt>
                <c:pt idx="10">
                  <c:v>Aug</c:v>
                </c:pt>
                <c:pt idx="11">
                  <c:v>Sep</c:v>
                </c:pt>
              </c:strCache>
            </c:strRef>
          </c:cat>
          <c:val>
            <c:numRef>
              <c:f>'[3]operational table'!$B$47:$M$47</c:f>
              <c:numCache>
                <c:formatCode>General</c:formatCode>
                <c:ptCount val="12"/>
                <c:pt idx="0">
                  <c:v>710.59500000000003</c:v>
                </c:pt>
                <c:pt idx="1">
                  <c:v>820.76700000000005</c:v>
                </c:pt>
                <c:pt idx="2">
                  <c:v>820.76700000000005</c:v>
                </c:pt>
                <c:pt idx="3">
                  <c:v>820.76700000000005</c:v>
                </c:pt>
                <c:pt idx="4">
                  <c:v>820.76700000000005</c:v>
                </c:pt>
                <c:pt idx="5">
                  <c:v>820.76700000000005</c:v>
                </c:pt>
                <c:pt idx="6">
                  <c:v>820.76700000000005</c:v>
                </c:pt>
                <c:pt idx="7">
                  <c:v>1404.9281000000001</c:v>
                </c:pt>
                <c:pt idx="8">
                  <c:v>4885.0248700000002</c:v>
                </c:pt>
              </c:numCache>
            </c:numRef>
          </c:val>
          <c:extLst>
            <c:ext xmlns:c16="http://schemas.microsoft.com/office/drawing/2014/chart" uri="{C3380CC4-5D6E-409C-BE32-E72D297353CC}">
              <c16:uniqueId val="{00000001-5985-42AD-9E8D-04EC00374AE1}"/>
            </c:ext>
          </c:extLst>
        </c:ser>
        <c:ser>
          <c:idx val="5"/>
          <c:order val="5"/>
          <c:tx>
            <c:strRef>
              <c:f>'[3]operational table'!$A$48</c:f>
              <c:strCache>
                <c:ptCount val="1"/>
                <c:pt idx="0">
                  <c:v>Türkiye     </c:v>
                </c:pt>
              </c:strCache>
            </c:strRef>
          </c:tx>
          <c:spPr>
            <a:solidFill>
              <a:srgbClr val="FFC000"/>
            </a:solidFill>
            <a:ln>
              <a:solidFill>
                <a:schemeClr val="bg2">
                  <a:lumMod val="25000"/>
                </a:schemeClr>
              </a:solidFill>
            </a:ln>
            <a:effectLst/>
          </c:spPr>
          <c:invertIfNegative val="0"/>
          <c:cat>
            <c:strRef>
              <c:f>'[3]operational table'!$B$42:$M$42</c:f>
              <c:strCache>
                <c:ptCount val="12"/>
                <c:pt idx="0">
                  <c:v>Oct</c:v>
                </c:pt>
                <c:pt idx="1">
                  <c:v>Nov</c:v>
                </c:pt>
                <c:pt idx="2">
                  <c:v>Dec</c:v>
                </c:pt>
                <c:pt idx="3">
                  <c:v>Jan</c:v>
                </c:pt>
                <c:pt idx="4">
                  <c:v>Feb</c:v>
                </c:pt>
                <c:pt idx="5">
                  <c:v>Mar</c:v>
                </c:pt>
                <c:pt idx="6">
                  <c:v>Apr</c:v>
                </c:pt>
                <c:pt idx="7">
                  <c:v>May</c:v>
                </c:pt>
                <c:pt idx="8">
                  <c:v>June</c:v>
                </c:pt>
                <c:pt idx="9">
                  <c:v>July</c:v>
                </c:pt>
                <c:pt idx="10">
                  <c:v>Aug</c:v>
                </c:pt>
                <c:pt idx="11">
                  <c:v>Sep</c:v>
                </c:pt>
              </c:strCache>
            </c:strRef>
          </c:cat>
          <c:val>
            <c:numRef>
              <c:f>'[3]operational table'!$B$48:$M$48</c:f>
              <c:numCache>
                <c:formatCode>General</c:formatCode>
                <c:ptCount val="12"/>
                <c:pt idx="0">
                  <c:v>23994.137999999999</c:v>
                </c:pt>
                <c:pt idx="1">
                  <c:v>40764.712</c:v>
                </c:pt>
                <c:pt idx="2">
                  <c:v>58774.968999999997</c:v>
                </c:pt>
                <c:pt idx="3">
                  <c:v>72912.202999999994</c:v>
                </c:pt>
                <c:pt idx="4">
                  <c:v>84250.64899999999</c:v>
                </c:pt>
                <c:pt idx="5">
                  <c:v>95709.382999999987</c:v>
                </c:pt>
                <c:pt idx="6">
                  <c:v>105118.59799999998</c:v>
                </c:pt>
                <c:pt idx="7">
                  <c:v>109161.16929999998</c:v>
                </c:pt>
                <c:pt idx="8">
                  <c:v>109601.51589999998</c:v>
                </c:pt>
              </c:numCache>
            </c:numRef>
          </c:val>
          <c:extLst>
            <c:ext xmlns:c16="http://schemas.microsoft.com/office/drawing/2014/chart" uri="{C3380CC4-5D6E-409C-BE32-E72D297353CC}">
              <c16:uniqueId val="{00000002-5985-42AD-9E8D-04EC00374AE1}"/>
            </c:ext>
          </c:extLst>
        </c:ser>
        <c:ser>
          <c:idx val="6"/>
          <c:order val="6"/>
          <c:tx>
            <c:strRef>
              <c:f>'[3]operational table'!$A$49</c:f>
              <c:strCache>
                <c:ptCount val="1"/>
                <c:pt idx="0">
                  <c:v>Uruguay     </c:v>
                </c:pt>
              </c:strCache>
            </c:strRef>
          </c:tx>
          <c:spPr>
            <a:solidFill>
              <a:schemeClr val="accent1">
                <a:lumMod val="60000"/>
              </a:schemeClr>
            </a:solidFill>
            <a:ln>
              <a:noFill/>
            </a:ln>
            <a:effectLst/>
          </c:spPr>
          <c:invertIfNegative val="0"/>
          <c:cat>
            <c:strRef>
              <c:f>'[3]operational table'!$B$42:$M$42</c:f>
              <c:strCache>
                <c:ptCount val="12"/>
                <c:pt idx="0">
                  <c:v>Oct</c:v>
                </c:pt>
                <c:pt idx="1">
                  <c:v>Nov</c:v>
                </c:pt>
                <c:pt idx="2">
                  <c:v>Dec</c:v>
                </c:pt>
                <c:pt idx="3">
                  <c:v>Jan</c:v>
                </c:pt>
                <c:pt idx="4">
                  <c:v>Feb</c:v>
                </c:pt>
                <c:pt idx="5">
                  <c:v>Mar</c:v>
                </c:pt>
                <c:pt idx="6">
                  <c:v>Apr</c:v>
                </c:pt>
                <c:pt idx="7">
                  <c:v>May</c:v>
                </c:pt>
                <c:pt idx="8">
                  <c:v>June</c:v>
                </c:pt>
                <c:pt idx="9">
                  <c:v>July</c:v>
                </c:pt>
                <c:pt idx="10">
                  <c:v>Aug</c:v>
                </c:pt>
                <c:pt idx="11">
                  <c:v>Sep</c:v>
                </c:pt>
              </c:strCache>
            </c:strRef>
          </c:cat>
          <c:val>
            <c:numRef>
              <c:f>'[3]operational table'!$B$49:$M$49</c:f>
              <c:numCache>
                <c:formatCode>General</c:formatCode>
                <c:ptCount val="12"/>
                <c:pt idx="0">
                  <c:v>70.510999999999996</c:v>
                </c:pt>
                <c:pt idx="1">
                  <c:v>70.510999999999996</c:v>
                </c:pt>
                <c:pt idx="2">
                  <c:v>70.510999999999996</c:v>
                </c:pt>
                <c:pt idx="3">
                  <c:v>70.510999999999996</c:v>
                </c:pt>
                <c:pt idx="4">
                  <c:v>70.510999999999996</c:v>
                </c:pt>
                <c:pt idx="5">
                  <c:v>70.510999999999996</c:v>
                </c:pt>
                <c:pt idx="6">
                  <c:v>70.510999999999996</c:v>
                </c:pt>
                <c:pt idx="7">
                  <c:v>70.510999999999996</c:v>
                </c:pt>
                <c:pt idx="8">
                  <c:v>119.21899999999999</c:v>
                </c:pt>
              </c:numCache>
            </c:numRef>
          </c:val>
          <c:extLst>
            <c:ext xmlns:c16="http://schemas.microsoft.com/office/drawing/2014/chart" uri="{C3380CC4-5D6E-409C-BE32-E72D297353CC}">
              <c16:uniqueId val="{00000003-5985-42AD-9E8D-04EC00374AE1}"/>
            </c:ext>
          </c:extLst>
        </c:ser>
        <c:ser>
          <c:idx val="7"/>
          <c:order val="7"/>
          <c:tx>
            <c:strRef>
              <c:f>'[3]operational table'!$A$50</c:f>
              <c:strCache>
                <c:ptCount val="1"/>
                <c:pt idx="0">
                  <c:v>Egypt       </c:v>
                </c:pt>
              </c:strCache>
            </c:strRef>
          </c:tx>
          <c:spPr>
            <a:solidFill>
              <a:schemeClr val="accent2">
                <a:lumMod val="60000"/>
              </a:schemeClr>
            </a:solidFill>
            <a:ln>
              <a:noFill/>
            </a:ln>
            <a:effectLst/>
          </c:spPr>
          <c:invertIfNegative val="0"/>
          <c:cat>
            <c:strRef>
              <c:f>'[3]operational table'!$B$42:$M$42</c:f>
              <c:strCache>
                <c:ptCount val="12"/>
                <c:pt idx="0">
                  <c:v>Oct</c:v>
                </c:pt>
                <c:pt idx="1">
                  <c:v>Nov</c:v>
                </c:pt>
                <c:pt idx="2">
                  <c:v>Dec</c:v>
                </c:pt>
                <c:pt idx="3">
                  <c:v>Jan</c:v>
                </c:pt>
                <c:pt idx="4">
                  <c:v>Feb</c:v>
                </c:pt>
                <c:pt idx="5">
                  <c:v>Mar</c:v>
                </c:pt>
                <c:pt idx="6">
                  <c:v>Apr</c:v>
                </c:pt>
                <c:pt idx="7">
                  <c:v>May</c:v>
                </c:pt>
                <c:pt idx="8">
                  <c:v>June</c:v>
                </c:pt>
                <c:pt idx="9">
                  <c:v>July</c:v>
                </c:pt>
                <c:pt idx="10">
                  <c:v>Aug</c:v>
                </c:pt>
                <c:pt idx="11">
                  <c:v>Sep</c:v>
                </c:pt>
              </c:strCache>
            </c:strRef>
          </c:cat>
          <c:val>
            <c:numRef>
              <c:f>'[3]operational table'!$B$50:$M$50</c:f>
              <c:numCache>
                <c:formatCode>General</c:formatCode>
                <c:ptCount val="12"/>
                <c:pt idx="0">
                  <c:v>181.15600000000001</c:v>
                </c:pt>
                <c:pt idx="1">
                  <c:v>861.26</c:v>
                </c:pt>
                <c:pt idx="2">
                  <c:v>3193.3630000000003</c:v>
                </c:pt>
                <c:pt idx="3">
                  <c:v>5764.39</c:v>
                </c:pt>
                <c:pt idx="4">
                  <c:v>7381.81</c:v>
                </c:pt>
                <c:pt idx="5">
                  <c:v>8292.3340000000007</c:v>
                </c:pt>
                <c:pt idx="6">
                  <c:v>8565.1450000000004</c:v>
                </c:pt>
                <c:pt idx="7">
                  <c:v>9714.4510000000009</c:v>
                </c:pt>
                <c:pt idx="8">
                  <c:v>11271.989000000001</c:v>
                </c:pt>
              </c:numCache>
            </c:numRef>
          </c:val>
          <c:extLst>
            <c:ext xmlns:c16="http://schemas.microsoft.com/office/drawing/2014/chart" uri="{C3380CC4-5D6E-409C-BE32-E72D297353CC}">
              <c16:uniqueId val="{00000004-5985-42AD-9E8D-04EC00374AE1}"/>
            </c:ext>
          </c:extLst>
        </c:ser>
        <c:ser>
          <c:idx val="8"/>
          <c:order val="8"/>
          <c:tx>
            <c:strRef>
              <c:f>'[3]operational table'!$A$51</c:f>
              <c:strCache>
                <c:ptCount val="1"/>
                <c:pt idx="0">
                  <c:v>Others</c:v>
                </c:pt>
              </c:strCache>
            </c:strRef>
          </c:tx>
          <c:spPr>
            <a:solidFill>
              <a:schemeClr val="accent3">
                <a:lumMod val="60000"/>
              </a:schemeClr>
            </a:solidFill>
            <a:ln>
              <a:noFill/>
            </a:ln>
            <a:effectLst/>
          </c:spPr>
          <c:invertIfNegative val="0"/>
          <c:cat>
            <c:strRef>
              <c:f>'[3]operational table'!$B$42:$M$42</c:f>
              <c:strCache>
                <c:ptCount val="12"/>
                <c:pt idx="0">
                  <c:v>Oct</c:v>
                </c:pt>
                <c:pt idx="1">
                  <c:v>Nov</c:v>
                </c:pt>
                <c:pt idx="2">
                  <c:v>Dec</c:v>
                </c:pt>
                <c:pt idx="3">
                  <c:v>Jan</c:v>
                </c:pt>
                <c:pt idx="4">
                  <c:v>Feb</c:v>
                </c:pt>
                <c:pt idx="5">
                  <c:v>Mar</c:v>
                </c:pt>
                <c:pt idx="6">
                  <c:v>Apr</c:v>
                </c:pt>
                <c:pt idx="7">
                  <c:v>May</c:v>
                </c:pt>
                <c:pt idx="8">
                  <c:v>June</c:v>
                </c:pt>
                <c:pt idx="9">
                  <c:v>July</c:v>
                </c:pt>
                <c:pt idx="10">
                  <c:v>Aug</c:v>
                </c:pt>
                <c:pt idx="11">
                  <c:v>Sep</c:v>
                </c:pt>
              </c:strCache>
            </c:strRef>
          </c:cat>
          <c:val>
            <c:numRef>
              <c:f>'[3]operational table'!$B$51:$M$51</c:f>
              <c:numCache>
                <c:formatCode>General</c:formatCode>
                <c:ptCount val="12"/>
                <c:pt idx="0">
                  <c:v>620.7980000000025</c:v>
                </c:pt>
                <c:pt idx="1">
                  <c:v>807.95100000000457</c:v>
                </c:pt>
                <c:pt idx="2">
                  <c:v>925.40700000000652</c:v>
                </c:pt>
                <c:pt idx="3">
                  <c:v>999.39500000000407</c:v>
                </c:pt>
                <c:pt idx="4">
                  <c:v>1057.0200000000041</c:v>
                </c:pt>
                <c:pt idx="5">
                  <c:v>1087.5750000000044</c:v>
                </c:pt>
                <c:pt idx="6">
                  <c:v>1268.2980000000043</c:v>
                </c:pt>
                <c:pt idx="7">
                  <c:v>1465.617218000003</c:v>
                </c:pt>
                <c:pt idx="8">
                  <c:v>1891.7327180000102</c:v>
                </c:pt>
              </c:numCache>
            </c:numRef>
          </c:val>
          <c:extLst>
            <c:ext xmlns:c16="http://schemas.microsoft.com/office/drawing/2014/chart" uri="{C3380CC4-5D6E-409C-BE32-E72D297353CC}">
              <c16:uniqueId val="{00000005-5985-42AD-9E8D-04EC00374AE1}"/>
            </c:ext>
          </c:extLst>
        </c:ser>
        <c:dLbls>
          <c:showLegendKey val="0"/>
          <c:showVal val="0"/>
          <c:showCatName val="0"/>
          <c:showSerName val="0"/>
          <c:showPercent val="0"/>
          <c:showBubbleSize val="0"/>
        </c:dLbls>
        <c:gapWidth val="0"/>
        <c:overlap val="100"/>
        <c:axId val="1087575120"/>
        <c:axId val="1585082240"/>
      </c:barChart>
      <c:lineChart>
        <c:grouping val="standard"/>
        <c:varyColors val="0"/>
        <c:ser>
          <c:idx val="0"/>
          <c:order val="0"/>
          <c:tx>
            <c:strRef>
              <c:f>'[3]operational table'!$A$43</c:f>
              <c:strCache>
                <c:ptCount val="1"/>
                <c:pt idx="0">
                  <c:v>2022-2023</c:v>
                </c:pt>
              </c:strCache>
            </c:strRef>
          </c:tx>
          <c:spPr>
            <a:ln w="38100" cap="rnd">
              <a:solidFill>
                <a:srgbClr val="607731"/>
              </a:solidFill>
              <a:round/>
            </a:ln>
            <a:effectLst/>
          </c:spPr>
          <c:marker>
            <c:symbol val="circle"/>
            <c:size val="9"/>
            <c:spPr>
              <a:solidFill>
                <a:srgbClr val="607731"/>
              </a:solidFill>
              <a:ln w="9525">
                <a:solidFill>
                  <a:srgbClr val="607731"/>
                </a:solid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06-5985-42AD-9E8D-04EC00374AE1}"/>
                </c:ext>
              </c:extLst>
            </c:dLbl>
            <c:dLbl>
              <c:idx val="1"/>
              <c:delete val="1"/>
              <c:extLst>
                <c:ext xmlns:c15="http://schemas.microsoft.com/office/drawing/2012/chart" uri="{CE6537A1-D6FC-4f65-9D91-7224C49458BB}"/>
                <c:ext xmlns:c16="http://schemas.microsoft.com/office/drawing/2014/chart" uri="{C3380CC4-5D6E-409C-BE32-E72D297353CC}">
                  <c16:uniqueId val="{00000007-5985-42AD-9E8D-04EC00374AE1}"/>
                </c:ext>
              </c:extLst>
            </c:dLbl>
            <c:dLbl>
              <c:idx val="2"/>
              <c:delete val="1"/>
              <c:extLst>
                <c:ext xmlns:c15="http://schemas.microsoft.com/office/drawing/2012/chart" uri="{CE6537A1-D6FC-4f65-9D91-7224C49458BB}"/>
                <c:ext xmlns:c16="http://schemas.microsoft.com/office/drawing/2014/chart" uri="{C3380CC4-5D6E-409C-BE32-E72D297353CC}">
                  <c16:uniqueId val="{00000008-5985-42AD-9E8D-04EC00374AE1}"/>
                </c:ext>
              </c:extLst>
            </c:dLbl>
            <c:dLbl>
              <c:idx val="3"/>
              <c:delete val="1"/>
              <c:extLst>
                <c:ext xmlns:c15="http://schemas.microsoft.com/office/drawing/2012/chart" uri="{CE6537A1-D6FC-4f65-9D91-7224C49458BB}"/>
                <c:ext xmlns:c16="http://schemas.microsoft.com/office/drawing/2014/chart" uri="{C3380CC4-5D6E-409C-BE32-E72D297353CC}">
                  <c16:uniqueId val="{00000009-5985-42AD-9E8D-04EC00374AE1}"/>
                </c:ext>
              </c:extLst>
            </c:dLbl>
            <c:dLbl>
              <c:idx val="4"/>
              <c:delete val="1"/>
              <c:extLst>
                <c:ext xmlns:c15="http://schemas.microsoft.com/office/drawing/2012/chart" uri="{CE6537A1-D6FC-4f65-9D91-7224C49458BB}"/>
                <c:ext xmlns:c16="http://schemas.microsoft.com/office/drawing/2014/chart" uri="{C3380CC4-5D6E-409C-BE32-E72D297353CC}">
                  <c16:uniqueId val="{0000000A-5985-42AD-9E8D-04EC00374AE1}"/>
                </c:ext>
              </c:extLst>
            </c:dLbl>
            <c:dLbl>
              <c:idx val="5"/>
              <c:layout>
                <c:manualLayout>
                  <c:x val="-2.4841510966580249E-3"/>
                  <c:y val="-4.68326458625790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BDA-4619-807F-78105BFB1178}"/>
                </c:ext>
              </c:extLst>
            </c:dLbl>
            <c:dLbl>
              <c:idx val="6"/>
              <c:delete val="1"/>
              <c:extLst>
                <c:ext xmlns:c15="http://schemas.microsoft.com/office/drawing/2012/chart" uri="{CE6537A1-D6FC-4f65-9D91-7224C49458BB}"/>
                <c:ext xmlns:c16="http://schemas.microsoft.com/office/drawing/2014/chart" uri="{C3380CC4-5D6E-409C-BE32-E72D297353CC}">
                  <c16:uniqueId val="{0000000E-513E-4CF1-BA7D-01D0BA5B5F86}"/>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rgbClr val="60773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'[3]operational table'!$B$41:$M$42</c:f>
              <c:multiLvlStrCache>
                <c:ptCount val="12"/>
                <c:lvl>
                  <c:pt idx="0">
                    <c:v>Oct</c:v>
                  </c:pt>
                  <c:pt idx="1">
                    <c:v>Nov</c:v>
                  </c:pt>
                  <c:pt idx="2">
                    <c:v>Dec</c:v>
                  </c:pt>
                  <c:pt idx="3">
                    <c:v>Jan</c:v>
                  </c:pt>
                  <c:pt idx="4">
                    <c:v>Feb</c:v>
                  </c:pt>
                  <c:pt idx="5">
                    <c:v>Mar</c:v>
                  </c:pt>
                  <c:pt idx="6">
                    <c:v>Apr</c:v>
                  </c:pt>
                  <c:pt idx="7">
                    <c:v>May</c:v>
                  </c:pt>
                  <c:pt idx="8">
                    <c:v>June</c:v>
                  </c:pt>
                  <c:pt idx="9">
                    <c:v>July</c:v>
                  </c:pt>
                  <c:pt idx="10">
                    <c:v>Aug</c:v>
                  </c:pt>
                  <c:pt idx="11">
                    <c:v>Sep</c:v>
                  </c:pt>
                </c:lvl>
                <c:lvl>
                  <c:pt idx="0">
                    <c:v>Sources: Eurostat Comext; for May and June 2024: TAXUD surveillance; Updated on 03/07/2024</c:v>
                  </c:pt>
                </c:lvl>
              </c:multiLvlStrCache>
            </c:multiLvlStrRef>
          </c:cat>
          <c:val>
            <c:numRef>
              <c:f>'[3]operational table'!$B$43:$M$43</c:f>
              <c:numCache>
                <c:formatCode>General</c:formatCode>
                <c:ptCount val="12"/>
                <c:pt idx="0">
                  <c:v>17324.643</c:v>
                </c:pt>
                <c:pt idx="1">
                  <c:v>32902.694000000003</c:v>
                </c:pt>
                <c:pt idx="2">
                  <c:v>52780.349000000002</c:v>
                </c:pt>
                <c:pt idx="3">
                  <c:v>67359.877999999997</c:v>
                </c:pt>
                <c:pt idx="4">
                  <c:v>79669.243999999992</c:v>
                </c:pt>
                <c:pt idx="5">
                  <c:v>90297.097999999998</c:v>
                </c:pt>
                <c:pt idx="6">
                  <c:v>100647.65699999999</c:v>
                </c:pt>
                <c:pt idx="7">
                  <c:v>125975.636</c:v>
                </c:pt>
                <c:pt idx="8">
                  <c:v>202200.41700000002</c:v>
                </c:pt>
                <c:pt idx="9">
                  <c:v>287999.80300000001</c:v>
                </c:pt>
                <c:pt idx="10">
                  <c:v>384309.071</c:v>
                </c:pt>
                <c:pt idx="11">
                  <c:v>429437.495</c:v>
                </c:pt>
              </c:numCache>
            </c:numRef>
          </c:val>
          <c:smooth val="1"/>
          <c:extLst>
            <c:ext xmlns:c16="http://schemas.microsoft.com/office/drawing/2014/chart" uri="{C3380CC4-5D6E-409C-BE32-E72D297353CC}">
              <c16:uniqueId val="{0000000B-5985-42AD-9E8D-04EC00374AE1}"/>
            </c:ext>
          </c:extLst>
        </c:ser>
        <c:ser>
          <c:idx val="1"/>
          <c:order val="1"/>
          <c:tx>
            <c:strRef>
              <c:f>'[3]operational table'!$A$44</c:f>
              <c:strCache>
                <c:ptCount val="1"/>
                <c:pt idx="0">
                  <c:v>5Y average</c:v>
                </c:pt>
              </c:strCache>
            </c:strRef>
          </c:tx>
          <c:spPr>
            <a:ln w="38100" cap="rnd">
              <a:solidFill>
                <a:srgbClr val="0066FF"/>
              </a:solidFill>
              <a:round/>
            </a:ln>
            <a:effectLst/>
          </c:spPr>
          <c:marker>
            <c:symbol val="circle"/>
            <c:size val="9"/>
            <c:spPr>
              <a:solidFill>
                <a:srgbClr val="0066FF"/>
              </a:solidFill>
              <a:ln w="9525">
                <a:noFill/>
              </a:ln>
              <a:effectLst/>
            </c:spPr>
          </c:marker>
          <c:dLbls>
            <c:dLbl>
              <c:idx val="8"/>
              <c:layout>
                <c:manualLayout>
                  <c:x val="1.5729295791910226E-2"/>
                  <c:y val="-3.326057394049838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035-4FF5-A775-80B69218B136}"/>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rgbClr val="27697B"/>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'[3]operational table'!$B$41:$M$42</c:f>
              <c:multiLvlStrCache>
                <c:ptCount val="12"/>
                <c:lvl>
                  <c:pt idx="0">
                    <c:v>Oct</c:v>
                  </c:pt>
                  <c:pt idx="1">
                    <c:v>Nov</c:v>
                  </c:pt>
                  <c:pt idx="2">
                    <c:v>Dec</c:v>
                  </c:pt>
                  <c:pt idx="3">
                    <c:v>Jan</c:v>
                  </c:pt>
                  <c:pt idx="4">
                    <c:v>Feb</c:v>
                  </c:pt>
                  <c:pt idx="5">
                    <c:v>Mar</c:v>
                  </c:pt>
                  <c:pt idx="6">
                    <c:v>Apr</c:v>
                  </c:pt>
                  <c:pt idx="7">
                    <c:v>May</c:v>
                  </c:pt>
                  <c:pt idx="8">
                    <c:v>June</c:v>
                  </c:pt>
                  <c:pt idx="9">
                    <c:v>July</c:v>
                  </c:pt>
                  <c:pt idx="10">
                    <c:v>Aug</c:v>
                  </c:pt>
                  <c:pt idx="11">
                    <c:v>Sep</c:v>
                  </c:pt>
                </c:lvl>
                <c:lvl>
                  <c:pt idx="0">
                    <c:v>Sources: Eurostat Comext; for May and June 2024: TAXUD surveillance; Updated on 03/07/2024</c:v>
                  </c:pt>
                </c:lvl>
              </c:multiLvlStrCache>
            </c:multiLvlStrRef>
          </c:cat>
          <c:val>
            <c:numRef>
              <c:f>'[3]operational table'!$B$44:$M$44</c:f>
              <c:numCache>
                <c:formatCode>General</c:formatCode>
                <c:ptCount val="12"/>
                <c:pt idx="0">
                  <c:v>25685.7952</c:v>
                </c:pt>
                <c:pt idx="1">
                  <c:v>43415.4594</c:v>
                </c:pt>
                <c:pt idx="2">
                  <c:v>62161.183199999999</c:v>
                </c:pt>
                <c:pt idx="3">
                  <c:v>76531.631800000003</c:v>
                </c:pt>
                <c:pt idx="4">
                  <c:v>86186.456600000005</c:v>
                </c:pt>
                <c:pt idx="5">
                  <c:v>94671.861400000009</c:v>
                </c:pt>
                <c:pt idx="6">
                  <c:v>102014.60680000001</c:v>
                </c:pt>
                <c:pt idx="7">
                  <c:v>121842.8138</c:v>
                </c:pt>
                <c:pt idx="8">
                  <c:v>182874.9626</c:v>
                </c:pt>
                <c:pt idx="9">
                  <c:v>272050.07980000001</c:v>
                </c:pt>
                <c:pt idx="10">
                  <c:v>360999.37439999997</c:v>
                </c:pt>
                <c:pt idx="11">
                  <c:v>410295.51239999995</c:v>
                </c:pt>
              </c:numCache>
            </c:numRef>
          </c:val>
          <c:smooth val="1"/>
          <c:extLst>
            <c:ext xmlns:c16="http://schemas.microsoft.com/office/drawing/2014/chart" uri="{C3380CC4-5D6E-409C-BE32-E72D297353CC}">
              <c16:uniqueId val="{0000000C-5985-42AD-9E8D-04EC00374AE1}"/>
            </c:ext>
          </c:extLst>
        </c:ser>
        <c:ser>
          <c:idx val="2"/>
          <c:order val="2"/>
          <c:tx>
            <c:strRef>
              <c:f>'[3]operational table'!$A$45</c:f>
              <c:strCache>
                <c:ptCount val="1"/>
                <c:pt idx="0">
                  <c:v>2023-2024</c:v>
                </c:pt>
              </c:strCache>
            </c:strRef>
          </c:tx>
          <c:spPr>
            <a:ln w="28575" cap="rnd">
              <a:solidFill>
                <a:srgbClr val="FF0000"/>
              </a:solidFill>
              <a:round/>
            </a:ln>
            <a:effectLst/>
          </c:spPr>
          <c:marker>
            <c:symbol val="circle"/>
            <c:size val="9"/>
            <c:spPr>
              <a:solidFill>
                <a:srgbClr val="FF0000"/>
              </a:solidFill>
              <a:ln w="9525">
                <a:noFill/>
              </a:ln>
              <a:effectLst/>
            </c:spPr>
          </c:marker>
          <c:dPt>
            <c:idx val="1"/>
            <c:marker>
              <c:symbol val="circle"/>
              <c:size val="9"/>
              <c:spPr>
                <a:solidFill>
                  <a:srgbClr val="FF0000"/>
                </a:solidFill>
                <a:ln w="9525">
                  <a:noFill/>
                </a:ln>
                <a:effectLst/>
              </c:spPr>
            </c:marker>
            <c:bubble3D val="0"/>
            <c:spPr>
              <a:ln w="28575" cap="rnd">
                <a:solidFill>
                  <a:srgbClr val="FF0000"/>
                </a:solidFill>
                <a:prstDash val="solid"/>
                <a:round/>
              </a:ln>
              <a:effectLst/>
            </c:spPr>
            <c:extLst>
              <c:ext xmlns:c16="http://schemas.microsoft.com/office/drawing/2014/chart" uri="{C3380CC4-5D6E-409C-BE32-E72D297353CC}">
                <c16:uniqueId val="{0000000E-5985-42AD-9E8D-04EC00374AE1}"/>
              </c:ext>
            </c:extLst>
          </c:dPt>
          <c:dPt>
            <c:idx val="2"/>
            <c:marker>
              <c:symbol val="circle"/>
              <c:size val="9"/>
              <c:spPr>
                <a:solidFill>
                  <a:srgbClr val="FF0000"/>
                </a:solidFill>
                <a:ln w="9525">
                  <a:noFill/>
                </a:ln>
                <a:effectLst/>
              </c:spPr>
            </c:marker>
            <c:bubble3D val="0"/>
            <c:spPr>
              <a:ln w="28575" cap="rnd">
                <a:solidFill>
                  <a:srgbClr val="FF0000"/>
                </a:solidFill>
                <a:prstDash val="solid"/>
                <a:round/>
              </a:ln>
              <a:effectLst/>
            </c:spPr>
            <c:extLst>
              <c:ext xmlns:c16="http://schemas.microsoft.com/office/drawing/2014/chart" uri="{C3380CC4-5D6E-409C-BE32-E72D297353CC}">
                <c16:uniqueId val="{00000010-5985-42AD-9E8D-04EC00374AE1}"/>
              </c:ext>
            </c:extLst>
          </c:dPt>
          <c:dPt>
            <c:idx val="3"/>
            <c:marker>
              <c:symbol val="circle"/>
              <c:size val="9"/>
              <c:spPr>
                <a:solidFill>
                  <a:srgbClr val="FF0000"/>
                </a:solidFill>
                <a:ln w="9525">
                  <a:noFill/>
                </a:ln>
                <a:effectLst/>
              </c:spPr>
            </c:marker>
            <c:bubble3D val="0"/>
            <c:spPr>
              <a:ln w="28575" cap="rnd">
                <a:solidFill>
                  <a:srgbClr val="FF0000"/>
                </a:solidFill>
                <a:prstDash val="solid"/>
                <a:round/>
              </a:ln>
              <a:effectLst/>
            </c:spPr>
            <c:extLst>
              <c:ext xmlns:c16="http://schemas.microsoft.com/office/drawing/2014/chart" uri="{C3380CC4-5D6E-409C-BE32-E72D297353CC}">
                <c16:uniqueId val="{00000012-5985-42AD-9E8D-04EC00374AE1}"/>
              </c:ext>
            </c:extLst>
          </c:dPt>
          <c:dPt>
            <c:idx val="4"/>
            <c:marker>
              <c:symbol val="circle"/>
              <c:size val="9"/>
              <c:spPr>
                <a:solidFill>
                  <a:srgbClr val="FF0000"/>
                </a:solidFill>
                <a:ln w="9525">
                  <a:noFill/>
                </a:ln>
                <a:effectLst/>
              </c:spPr>
            </c:marker>
            <c:bubble3D val="0"/>
            <c:spPr>
              <a:ln w="28575" cap="rnd">
                <a:solidFill>
                  <a:srgbClr val="FF0000"/>
                </a:solidFill>
                <a:prstDash val="solid"/>
                <a:round/>
              </a:ln>
              <a:effectLst/>
            </c:spPr>
            <c:extLst>
              <c:ext xmlns:c16="http://schemas.microsoft.com/office/drawing/2014/chart" uri="{C3380CC4-5D6E-409C-BE32-E72D297353CC}">
                <c16:uniqueId val="{00000014-5985-42AD-9E8D-04EC00374AE1}"/>
              </c:ext>
            </c:extLst>
          </c:dPt>
          <c:dPt>
            <c:idx val="5"/>
            <c:marker>
              <c:symbol val="circle"/>
              <c:size val="9"/>
              <c:spPr>
                <a:solidFill>
                  <a:srgbClr val="FF0000"/>
                </a:solidFill>
                <a:ln w="9525">
                  <a:solidFill>
                    <a:schemeClr val="tx1"/>
                  </a:solidFill>
                  <a:prstDash val="solid"/>
                </a:ln>
                <a:effectLst/>
              </c:spPr>
            </c:marker>
            <c:bubble3D val="0"/>
            <c:spPr>
              <a:ln w="28575" cap="rnd">
                <a:solidFill>
                  <a:srgbClr val="FF0000"/>
                </a:solidFill>
                <a:prstDash val="solid"/>
                <a:round/>
              </a:ln>
              <a:effectLst/>
            </c:spPr>
            <c:extLst>
              <c:ext xmlns:c16="http://schemas.microsoft.com/office/drawing/2014/chart" uri="{C3380CC4-5D6E-409C-BE32-E72D297353CC}">
                <c16:uniqueId val="{00000008-8305-45E4-9EDB-5076F57895BA}"/>
              </c:ext>
            </c:extLst>
          </c:dPt>
          <c:dPt>
            <c:idx val="6"/>
            <c:marker>
              <c:symbol val="circle"/>
              <c:size val="9"/>
              <c:spPr>
                <a:solidFill>
                  <a:srgbClr val="FF0000"/>
                </a:solidFill>
                <a:ln w="9525">
                  <a:noFill/>
                </a:ln>
                <a:effectLst/>
              </c:spPr>
            </c:marker>
            <c:bubble3D val="0"/>
            <c:spPr>
              <a:ln w="28575" cap="rnd">
                <a:solidFill>
                  <a:srgbClr val="FF0000"/>
                </a:solidFill>
                <a:prstDash val="solid"/>
                <a:round/>
              </a:ln>
              <a:effectLst/>
            </c:spPr>
            <c:extLst>
              <c:ext xmlns:c16="http://schemas.microsoft.com/office/drawing/2014/chart" uri="{C3380CC4-5D6E-409C-BE32-E72D297353CC}">
                <c16:uniqueId val="{0000000A-D7D1-469E-861B-1CF2B56706DB}"/>
              </c:ext>
            </c:extLst>
          </c:dPt>
          <c:dPt>
            <c:idx val="7"/>
            <c:marker>
              <c:symbol val="circle"/>
              <c:size val="9"/>
              <c:spPr>
                <a:solidFill>
                  <a:srgbClr val="FF0000"/>
                </a:solidFill>
                <a:ln w="9525">
                  <a:solidFill>
                    <a:schemeClr val="tx1"/>
                  </a:solidFill>
                  <a:prstDash val="dash"/>
                </a:ln>
                <a:effectLst/>
              </c:spPr>
            </c:marker>
            <c:bubble3D val="0"/>
            <c:spPr>
              <a:ln w="28575" cap="rnd">
                <a:solidFill>
                  <a:srgbClr val="FF0000"/>
                </a:solidFill>
                <a:prstDash val="dash"/>
                <a:round/>
              </a:ln>
              <a:effectLst/>
            </c:spPr>
            <c:extLst>
              <c:ext xmlns:c16="http://schemas.microsoft.com/office/drawing/2014/chart" uri="{C3380CC4-5D6E-409C-BE32-E72D297353CC}">
                <c16:uniqueId val="{0000000C-7BDE-4B07-9269-2ED47678FE04}"/>
              </c:ext>
            </c:extLst>
          </c:dPt>
          <c:dPt>
            <c:idx val="8"/>
            <c:marker>
              <c:symbol val="circle"/>
              <c:size val="9"/>
              <c:spPr>
                <a:solidFill>
                  <a:srgbClr val="FF0000"/>
                </a:solidFill>
                <a:ln w="9525">
                  <a:noFill/>
                </a:ln>
                <a:effectLst/>
              </c:spPr>
            </c:marker>
            <c:bubble3D val="0"/>
            <c:spPr>
              <a:ln w="28575" cap="rnd">
                <a:solidFill>
                  <a:srgbClr val="FF0000"/>
                </a:solidFill>
                <a:prstDash val="dash"/>
                <a:round/>
              </a:ln>
              <a:effectLst/>
            </c:spPr>
            <c:extLst>
              <c:ext xmlns:c16="http://schemas.microsoft.com/office/drawing/2014/chart" uri="{C3380CC4-5D6E-409C-BE32-E72D297353CC}">
                <c16:uniqueId val="{0000000F-513E-4CF1-BA7D-01D0BA5B5F86}"/>
              </c:ext>
            </c:extLst>
          </c:dPt>
          <c:dLbls>
            <c:dLbl>
              <c:idx val="7"/>
              <c:layout>
                <c:manualLayout>
                  <c:x val="-5.25315087992414E-2"/>
                  <c:y val="-1.96343296955833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BDE-4B07-9269-2ED47678FE04}"/>
                </c:ext>
              </c:extLst>
            </c:dLbl>
            <c:dLbl>
              <c:idx val="8"/>
              <c:layout>
                <c:manualLayout>
                  <c:x val="-5.2540217193811134E-2"/>
                  <c:y val="-4.47867225198776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13E-4CF1-BA7D-01D0BA5B5F86}"/>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rgbClr val="FF000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'[3]operational table'!$B$41:$M$42</c:f>
              <c:multiLvlStrCache>
                <c:ptCount val="12"/>
                <c:lvl>
                  <c:pt idx="0">
                    <c:v>Oct</c:v>
                  </c:pt>
                  <c:pt idx="1">
                    <c:v>Nov</c:v>
                  </c:pt>
                  <c:pt idx="2">
                    <c:v>Dec</c:v>
                  </c:pt>
                  <c:pt idx="3">
                    <c:v>Jan</c:v>
                  </c:pt>
                  <c:pt idx="4">
                    <c:v>Feb</c:v>
                  </c:pt>
                  <c:pt idx="5">
                    <c:v>Mar</c:v>
                  </c:pt>
                  <c:pt idx="6">
                    <c:v>Apr</c:v>
                  </c:pt>
                  <c:pt idx="7">
                    <c:v>May</c:v>
                  </c:pt>
                  <c:pt idx="8">
                    <c:v>June</c:v>
                  </c:pt>
                  <c:pt idx="9">
                    <c:v>July</c:v>
                  </c:pt>
                  <c:pt idx="10">
                    <c:v>Aug</c:v>
                  </c:pt>
                  <c:pt idx="11">
                    <c:v>Sep</c:v>
                  </c:pt>
                </c:lvl>
                <c:lvl>
                  <c:pt idx="0">
                    <c:v>Sources: Eurostat Comext; for May and June 2024: TAXUD surveillance; Updated on 03/07/2024</c:v>
                  </c:pt>
                </c:lvl>
              </c:multiLvlStrCache>
            </c:multiLvlStrRef>
          </c:cat>
          <c:val>
            <c:numRef>
              <c:f>'[3]operational table'!$B$45:$M$45</c:f>
              <c:numCache>
                <c:formatCode>General</c:formatCode>
                <c:ptCount val="12"/>
                <c:pt idx="0">
                  <c:v>29353.875</c:v>
                </c:pt>
                <c:pt idx="1">
                  <c:v>47132.591</c:v>
                </c:pt>
                <c:pt idx="2">
                  <c:v>67658.81</c:v>
                </c:pt>
                <c:pt idx="3">
                  <c:v>84445.312000000005</c:v>
                </c:pt>
                <c:pt idx="4">
                  <c:v>97458.929000000004</c:v>
                </c:pt>
                <c:pt idx="5">
                  <c:v>110010.606</c:v>
                </c:pt>
                <c:pt idx="6">
                  <c:v>120087.227</c:v>
                </c:pt>
                <c:pt idx="7">
                  <c:v>131195.36748799999</c:v>
                </c:pt>
                <c:pt idx="8">
                  <c:v>175547.398147</c:v>
                </c:pt>
              </c:numCache>
            </c:numRef>
          </c:val>
          <c:smooth val="0"/>
          <c:extLst>
            <c:ext xmlns:c16="http://schemas.microsoft.com/office/drawing/2014/chart" uri="{C3380CC4-5D6E-409C-BE32-E72D297353CC}">
              <c16:uniqueId val="{00000015-5985-42AD-9E8D-04EC00374AE1}"/>
            </c:ext>
          </c:extLst>
        </c:ser>
        <c:dLbls>
          <c:showLegendKey val="0"/>
          <c:showVal val="0"/>
          <c:showCatName val="0"/>
          <c:showSerName val="0"/>
          <c:showPercent val="0"/>
          <c:showBubbleSize val="0"/>
        </c:dLbls>
        <c:marker val="1"/>
        <c:smooth val="0"/>
        <c:axId val="1087575120"/>
        <c:axId val="1585082240"/>
      </c:lineChart>
      <c:catAx>
        <c:axId val="10875751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585082240"/>
        <c:crosses val="autoZero"/>
        <c:auto val="1"/>
        <c:lblAlgn val="ctr"/>
        <c:lblOffset val="100"/>
        <c:noMultiLvlLbl val="0"/>
      </c:catAx>
      <c:valAx>
        <c:axId val="158508224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1000 tonnes</a:t>
                </a:r>
              </a:p>
            </c:rich>
          </c:tx>
          <c:layout>
            <c:manualLayout>
              <c:xMode val="edge"/>
              <c:yMode val="edge"/>
              <c:x val="2.6839928848672923E-2"/>
              <c:y val="5.6032303084822439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087575120"/>
        <c:crosses val="autoZero"/>
        <c:crossBetween val="between"/>
        <c:dispUnits>
          <c:builtInUnit val="thousands"/>
        </c:dispUnits>
      </c:valAx>
      <c:spPr>
        <a:noFill/>
        <a:ln>
          <a:noFill/>
        </a:ln>
        <a:effectLst/>
      </c:spPr>
    </c:plotArea>
    <c:legend>
      <c:legendPos val="r"/>
      <c:layout>
        <c:manualLayout>
          <c:xMode val="edge"/>
          <c:yMode val="edge"/>
          <c:x val="0.11254404663505459"/>
          <c:y val="0.16014385719415541"/>
          <c:w val="0.17029673776965726"/>
          <c:h val="0.42823151161111911"/>
        </c:manualLayout>
      </c:layout>
      <c:overlay val="0"/>
      <c:spPr>
        <a:solidFill>
          <a:schemeClr val="bg1"/>
        </a:solidFill>
        <a:ln>
          <a:solidFill>
            <a:schemeClr val="bg1">
              <a:lumMod val="75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t>Grapefruit imports into the EU (cumulated)</a:t>
            </a:r>
          </a:p>
          <a:p>
            <a:pPr>
              <a:defRPr sz="1800" b="1"/>
            </a:pPr>
            <a:r>
              <a:rPr lang="en-US" sz="1800" b="0"/>
              <a:t>(CN</a:t>
            </a:r>
            <a:r>
              <a:rPr lang="en-US" sz="1800" b="0" baseline="0"/>
              <a:t> 0805 40 00)</a:t>
            </a:r>
            <a:endParaRPr lang="en-US" sz="1600" b="0"/>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7615482169159745E-2"/>
          <c:y val="0.13348961297725076"/>
          <c:w val="0.86805540978245344"/>
          <c:h val="0.74325483932876635"/>
        </c:manualLayout>
      </c:layout>
      <c:barChart>
        <c:barDir val="col"/>
        <c:grouping val="stacked"/>
        <c:varyColors val="0"/>
        <c:ser>
          <c:idx val="3"/>
          <c:order val="3"/>
          <c:tx>
            <c:strRef>
              <c:f>'[4]operational sheet'!$A$45</c:f>
              <c:strCache>
                <c:ptCount val="1"/>
                <c:pt idx="0">
                  <c:v>South Africa</c:v>
                </c:pt>
              </c:strCache>
            </c:strRef>
          </c:tx>
          <c:spPr>
            <a:solidFill>
              <a:schemeClr val="accent4"/>
            </a:solidFill>
            <a:ln>
              <a:solidFill>
                <a:schemeClr val="tx1">
                  <a:lumMod val="65000"/>
                  <a:lumOff val="35000"/>
                </a:schemeClr>
              </a:solidFill>
            </a:ln>
            <a:effectLst/>
          </c:spPr>
          <c:invertIfNegative val="0"/>
          <c:val>
            <c:numRef>
              <c:f>'[4]operational sheet'!$B$45:$M$45</c:f>
              <c:numCache>
                <c:formatCode>General</c:formatCode>
                <c:ptCount val="12"/>
                <c:pt idx="0">
                  <c:v>4314.5789999999997</c:v>
                </c:pt>
                <c:pt idx="1">
                  <c:v>4523.7699999999995</c:v>
                </c:pt>
                <c:pt idx="2">
                  <c:v>4523.7699999999995</c:v>
                </c:pt>
                <c:pt idx="3">
                  <c:v>4523.7699999999995</c:v>
                </c:pt>
                <c:pt idx="4">
                  <c:v>4523.7699999999995</c:v>
                </c:pt>
                <c:pt idx="5">
                  <c:v>4523.7699999999995</c:v>
                </c:pt>
                <c:pt idx="6">
                  <c:v>5381.0389999999998</c:v>
                </c:pt>
                <c:pt idx="7">
                  <c:v>17425.702109999995</c:v>
                </c:pt>
                <c:pt idx="8">
                  <c:v>41563.687456999993</c:v>
                </c:pt>
              </c:numCache>
            </c:numRef>
          </c:val>
          <c:extLst>
            <c:ext xmlns:c16="http://schemas.microsoft.com/office/drawing/2014/chart" uri="{C3380CC4-5D6E-409C-BE32-E72D297353CC}">
              <c16:uniqueId val="{00000000-F602-494E-A073-BAD8A95CABCF}"/>
            </c:ext>
          </c:extLst>
        </c:ser>
        <c:ser>
          <c:idx val="4"/>
          <c:order val="4"/>
          <c:tx>
            <c:strRef>
              <c:f>'[4]operational sheet'!$A$46</c:f>
              <c:strCache>
                <c:ptCount val="1"/>
                <c:pt idx="0">
                  <c:v>China       </c:v>
                </c:pt>
              </c:strCache>
            </c:strRef>
          </c:tx>
          <c:spPr>
            <a:solidFill>
              <a:schemeClr val="accent5"/>
            </a:solidFill>
            <a:ln>
              <a:solidFill>
                <a:schemeClr val="tx1">
                  <a:lumMod val="65000"/>
                  <a:lumOff val="35000"/>
                </a:schemeClr>
              </a:solidFill>
            </a:ln>
            <a:effectLst/>
          </c:spPr>
          <c:invertIfNegative val="0"/>
          <c:val>
            <c:numRef>
              <c:f>'[4]operational sheet'!$B$46:$M$46</c:f>
              <c:numCache>
                <c:formatCode>General</c:formatCode>
                <c:ptCount val="12"/>
                <c:pt idx="0">
                  <c:v>11958.244000000001</c:v>
                </c:pt>
                <c:pt idx="1">
                  <c:v>29788.809000000001</c:v>
                </c:pt>
                <c:pt idx="2">
                  <c:v>44192.351999999999</c:v>
                </c:pt>
                <c:pt idx="3">
                  <c:v>55963.288</c:v>
                </c:pt>
                <c:pt idx="4">
                  <c:v>61941.870999999999</c:v>
                </c:pt>
                <c:pt idx="5">
                  <c:v>63182.171000000002</c:v>
                </c:pt>
                <c:pt idx="6">
                  <c:v>63627.190999999999</c:v>
                </c:pt>
                <c:pt idx="7">
                  <c:v>63628.440999999999</c:v>
                </c:pt>
                <c:pt idx="8">
                  <c:v>63628.440999999999</c:v>
                </c:pt>
              </c:numCache>
            </c:numRef>
          </c:val>
          <c:extLst>
            <c:ext xmlns:c16="http://schemas.microsoft.com/office/drawing/2014/chart" uri="{C3380CC4-5D6E-409C-BE32-E72D297353CC}">
              <c16:uniqueId val="{00000001-F602-494E-A073-BAD8A95CABCF}"/>
            </c:ext>
          </c:extLst>
        </c:ser>
        <c:ser>
          <c:idx val="5"/>
          <c:order val="5"/>
          <c:tx>
            <c:strRef>
              <c:f>'[4]operational sheet'!$A$47</c:f>
              <c:strCache>
                <c:ptCount val="1"/>
                <c:pt idx="0">
                  <c:v>Türkiye     </c:v>
                </c:pt>
              </c:strCache>
            </c:strRef>
          </c:tx>
          <c:spPr>
            <a:solidFill>
              <a:schemeClr val="accent6"/>
            </a:solidFill>
            <a:ln>
              <a:solidFill>
                <a:schemeClr val="tx1">
                  <a:lumMod val="65000"/>
                  <a:lumOff val="35000"/>
                </a:schemeClr>
              </a:solidFill>
            </a:ln>
            <a:effectLst/>
          </c:spPr>
          <c:invertIfNegative val="0"/>
          <c:val>
            <c:numRef>
              <c:f>'[4]operational sheet'!$B$47:$M$47</c:f>
              <c:numCache>
                <c:formatCode>General</c:formatCode>
                <c:ptCount val="12"/>
                <c:pt idx="0">
                  <c:v>3811.51</c:v>
                </c:pt>
                <c:pt idx="1">
                  <c:v>10879.45</c:v>
                </c:pt>
                <c:pt idx="2">
                  <c:v>16645.825000000001</c:v>
                </c:pt>
                <c:pt idx="3">
                  <c:v>22532.485000000001</c:v>
                </c:pt>
                <c:pt idx="4">
                  <c:v>29262.955999999998</c:v>
                </c:pt>
                <c:pt idx="5">
                  <c:v>36590.167999999998</c:v>
                </c:pt>
                <c:pt idx="6">
                  <c:v>43148.487000000001</c:v>
                </c:pt>
                <c:pt idx="7">
                  <c:v>45527.702000000005</c:v>
                </c:pt>
                <c:pt idx="8">
                  <c:v>45956.846000000005</c:v>
                </c:pt>
              </c:numCache>
            </c:numRef>
          </c:val>
          <c:extLst>
            <c:ext xmlns:c16="http://schemas.microsoft.com/office/drawing/2014/chart" uri="{C3380CC4-5D6E-409C-BE32-E72D297353CC}">
              <c16:uniqueId val="{00000002-F602-494E-A073-BAD8A95CABCF}"/>
            </c:ext>
          </c:extLst>
        </c:ser>
        <c:ser>
          <c:idx val="6"/>
          <c:order val="6"/>
          <c:tx>
            <c:strRef>
              <c:f>'[4]operational sheet'!$A$48</c:f>
              <c:strCache>
                <c:ptCount val="1"/>
                <c:pt idx="0">
                  <c:v>Israel</c:v>
                </c:pt>
              </c:strCache>
            </c:strRef>
          </c:tx>
          <c:spPr>
            <a:solidFill>
              <a:schemeClr val="accent1">
                <a:lumMod val="60000"/>
              </a:schemeClr>
            </a:solidFill>
            <a:ln>
              <a:solidFill>
                <a:schemeClr val="tx1">
                  <a:lumMod val="65000"/>
                  <a:lumOff val="35000"/>
                </a:schemeClr>
              </a:solidFill>
            </a:ln>
            <a:effectLst/>
          </c:spPr>
          <c:invertIfNegative val="0"/>
          <c:val>
            <c:numRef>
              <c:f>'[4]operational sheet'!$B$48:$M$48</c:f>
              <c:numCache>
                <c:formatCode>General</c:formatCode>
                <c:ptCount val="12"/>
                <c:pt idx="0">
                  <c:v>3118.3829999999998</c:v>
                </c:pt>
                <c:pt idx="1">
                  <c:v>5608.0499999999993</c:v>
                </c:pt>
                <c:pt idx="2">
                  <c:v>6893.847999999999</c:v>
                </c:pt>
                <c:pt idx="3">
                  <c:v>8309.1329999999998</c:v>
                </c:pt>
                <c:pt idx="4">
                  <c:v>9161.4549999999999</c:v>
                </c:pt>
                <c:pt idx="5">
                  <c:v>10458.434999999999</c:v>
                </c:pt>
                <c:pt idx="6">
                  <c:v>11235.611999999999</c:v>
                </c:pt>
                <c:pt idx="7">
                  <c:v>11541.966249999999</c:v>
                </c:pt>
                <c:pt idx="8">
                  <c:v>11541.966249999999</c:v>
                </c:pt>
              </c:numCache>
            </c:numRef>
          </c:val>
          <c:extLst>
            <c:ext xmlns:c16="http://schemas.microsoft.com/office/drawing/2014/chart" uri="{C3380CC4-5D6E-409C-BE32-E72D297353CC}">
              <c16:uniqueId val="{00000003-F602-494E-A073-BAD8A95CABCF}"/>
            </c:ext>
          </c:extLst>
        </c:ser>
        <c:ser>
          <c:idx val="7"/>
          <c:order val="7"/>
          <c:tx>
            <c:strRef>
              <c:f>'[4]operational sheet'!$A$49</c:f>
              <c:strCache>
                <c:ptCount val="1"/>
                <c:pt idx="0">
                  <c:v>USA</c:v>
                </c:pt>
              </c:strCache>
            </c:strRef>
          </c:tx>
          <c:spPr>
            <a:solidFill>
              <a:schemeClr val="accent2">
                <a:lumMod val="60000"/>
              </a:schemeClr>
            </a:solidFill>
            <a:ln>
              <a:solidFill>
                <a:schemeClr val="tx1">
                  <a:lumMod val="65000"/>
                  <a:lumOff val="35000"/>
                </a:schemeClr>
              </a:solidFill>
            </a:ln>
            <a:effectLst/>
          </c:spPr>
          <c:invertIfNegative val="0"/>
          <c:val>
            <c:numRef>
              <c:f>'[4]operational sheet'!$B$49:$M$49</c:f>
              <c:numCache>
                <c:formatCode>General</c:formatCode>
                <c:ptCount val="12"/>
                <c:pt idx="0">
                  <c:v>6.7000000000000004E-2</c:v>
                </c:pt>
                <c:pt idx="1">
                  <c:v>682.572</c:v>
                </c:pt>
                <c:pt idx="2">
                  <c:v>1785.5480000000002</c:v>
                </c:pt>
                <c:pt idx="3">
                  <c:v>2949.7650000000003</c:v>
                </c:pt>
                <c:pt idx="4">
                  <c:v>3074.7040000000002</c:v>
                </c:pt>
                <c:pt idx="5">
                  <c:v>3094.864</c:v>
                </c:pt>
                <c:pt idx="6">
                  <c:v>3116.038</c:v>
                </c:pt>
                <c:pt idx="7">
                  <c:v>3116.038</c:v>
                </c:pt>
                <c:pt idx="8">
                  <c:v>3116.038</c:v>
                </c:pt>
              </c:numCache>
            </c:numRef>
          </c:val>
          <c:extLst>
            <c:ext xmlns:c16="http://schemas.microsoft.com/office/drawing/2014/chart" uri="{C3380CC4-5D6E-409C-BE32-E72D297353CC}">
              <c16:uniqueId val="{00000004-F602-494E-A073-BAD8A95CABCF}"/>
            </c:ext>
          </c:extLst>
        </c:ser>
        <c:ser>
          <c:idx val="8"/>
          <c:order val="8"/>
          <c:tx>
            <c:strRef>
              <c:f>'[4]operational sheet'!$A$50</c:f>
              <c:strCache>
                <c:ptCount val="1"/>
                <c:pt idx="0">
                  <c:v>Others</c:v>
                </c:pt>
              </c:strCache>
            </c:strRef>
          </c:tx>
          <c:spPr>
            <a:solidFill>
              <a:schemeClr val="accent3">
                <a:lumMod val="60000"/>
              </a:schemeClr>
            </a:solidFill>
            <a:ln>
              <a:solidFill>
                <a:schemeClr val="tx1">
                  <a:lumMod val="65000"/>
                  <a:lumOff val="35000"/>
                </a:schemeClr>
              </a:solidFill>
            </a:ln>
            <a:effectLst/>
          </c:spPr>
          <c:invertIfNegative val="0"/>
          <c:val>
            <c:numRef>
              <c:f>'[4]operational sheet'!$B$50:$M$50</c:f>
              <c:numCache>
                <c:formatCode>General</c:formatCode>
                <c:ptCount val="12"/>
                <c:pt idx="0">
                  <c:v>1611.8460000000014</c:v>
                </c:pt>
                <c:pt idx="1">
                  <c:v>2020.9080000000031</c:v>
                </c:pt>
                <c:pt idx="2">
                  <c:v>2722.0470000000059</c:v>
                </c:pt>
                <c:pt idx="3">
                  <c:v>3810.8640000000087</c:v>
                </c:pt>
                <c:pt idx="4">
                  <c:v>5093.7720000000081</c:v>
                </c:pt>
                <c:pt idx="5">
                  <c:v>5968.6210000000083</c:v>
                </c:pt>
                <c:pt idx="6">
                  <c:v>6531.195000000007</c:v>
                </c:pt>
                <c:pt idx="7">
                  <c:v>8677.19740000001</c:v>
                </c:pt>
                <c:pt idx="8">
                  <c:v>10039.096270000011</c:v>
                </c:pt>
              </c:numCache>
            </c:numRef>
          </c:val>
          <c:extLst>
            <c:ext xmlns:c16="http://schemas.microsoft.com/office/drawing/2014/chart" uri="{C3380CC4-5D6E-409C-BE32-E72D297353CC}">
              <c16:uniqueId val="{00000005-F602-494E-A073-BAD8A95CABCF}"/>
            </c:ext>
          </c:extLst>
        </c:ser>
        <c:dLbls>
          <c:showLegendKey val="0"/>
          <c:showVal val="0"/>
          <c:showCatName val="0"/>
          <c:showSerName val="0"/>
          <c:showPercent val="0"/>
          <c:showBubbleSize val="0"/>
        </c:dLbls>
        <c:gapWidth val="0"/>
        <c:overlap val="100"/>
        <c:axId val="748164639"/>
        <c:axId val="94661343"/>
      </c:barChart>
      <c:lineChart>
        <c:grouping val="standard"/>
        <c:varyColors val="0"/>
        <c:ser>
          <c:idx val="0"/>
          <c:order val="0"/>
          <c:tx>
            <c:strRef>
              <c:f>'[4]operational sheet'!$A$42</c:f>
              <c:strCache>
                <c:ptCount val="1"/>
                <c:pt idx="0">
                  <c:v>2022-2023 cumulated</c:v>
                </c:pt>
              </c:strCache>
            </c:strRef>
          </c:tx>
          <c:spPr>
            <a:ln w="38100" cap="rnd">
              <a:solidFill>
                <a:srgbClr val="607731"/>
              </a:solidFill>
              <a:round/>
            </a:ln>
            <a:effectLst/>
          </c:spPr>
          <c:marker>
            <c:symbol val="circle"/>
            <c:size val="9"/>
            <c:spPr>
              <a:solidFill>
                <a:srgbClr val="607731"/>
              </a:solidFill>
              <a:ln w="9525">
                <a:solidFill>
                  <a:srgbClr val="607731"/>
                </a:solid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06-F602-494E-A073-BAD8A95CABCF}"/>
                </c:ext>
              </c:extLst>
            </c:dLbl>
            <c:dLbl>
              <c:idx val="1"/>
              <c:delete val="1"/>
              <c:extLst>
                <c:ext xmlns:c15="http://schemas.microsoft.com/office/drawing/2012/chart" uri="{CE6537A1-D6FC-4f65-9D91-7224C49458BB}"/>
                <c:ext xmlns:c16="http://schemas.microsoft.com/office/drawing/2014/chart" uri="{C3380CC4-5D6E-409C-BE32-E72D297353CC}">
                  <c16:uniqueId val="{00000007-F602-494E-A073-BAD8A95CABCF}"/>
                </c:ext>
              </c:extLst>
            </c:dLbl>
            <c:dLbl>
              <c:idx val="2"/>
              <c:delete val="1"/>
              <c:extLst>
                <c:ext xmlns:c15="http://schemas.microsoft.com/office/drawing/2012/chart" uri="{CE6537A1-D6FC-4f65-9D91-7224C49458BB}"/>
                <c:ext xmlns:c16="http://schemas.microsoft.com/office/drawing/2014/chart" uri="{C3380CC4-5D6E-409C-BE32-E72D297353CC}">
                  <c16:uniqueId val="{00000008-F602-494E-A073-BAD8A95CABCF}"/>
                </c:ext>
              </c:extLst>
            </c:dLbl>
            <c:dLbl>
              <c:idx val="3"/>
              <c:delete val="1"/>
              <c:extLst>
                <c:ext xmlns:c15="http://schemas.microsoft.com/office/drawing/2012/chart" uri="{CE6537A1-D6FC-4f65-9D91-7224C49458BB}"/>
                <c:ext xmlns:c16="http://schemas.microsoft.com/office/drawing/2014/chart" uri="{C3380CC4-5D6E-409C-BE32-E72D297353CC}">
                  <c16:uniqueId val="{00000009-F602-494E-A073-BAD8A95CABCF}"/>
                </c:ext>
              </c:extLst>
            </c:dLbl>
            <c:dLbl>
              <c:idx val="7"/>
              <c:tx>
                <c:rich>
                  <a:bodyPr/>
                  <a:lstStyle/>
                  <a:p>
                    <a:fld id="{77F23BBC-0963-4F86-802E-6680817E928F}" type="VALUE">
                      <a:rPr lang="en-US">
                        <a:solidFill>
                          <a:schemeClr val="bg1"/>
                        </a:solidFill>
                      </a:rPr>
                      <a:pPr/>
                      <a:t>[VALUE]</a:t>
                    </a:fld>
                    <a:endParaRPr lang="en-IE"/>
                  </a:p>
                </c:rich>
              </c:tx>
              <c:dLblPos val="b"/>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E-DC0F-4528-ABB0-F733809FBFBE}"/>
                </c:ext>
              </c:extLst>
            </c:dLbl>
            <c:dLbl>
              <c:idx val="8"/>
              <c:tx>
                <c:rich>
                  <a:bodyPr/>
                  <a:lstStyle/>
                  <a:p>
                    <a:fld id="{B4F81AC0-1414-4D63-ABC0-1F10D541B7AB}" type="VALUE">
                      <a:rPr lang="en-US">
                        <a:solidFill>
                          <a:schemeClr val="bg1"/>
                        </a:solidFill>
                      </a:rPr>
                      <a:pPr/>
                      <a:t>[VALUE]</a:t>
                    </a:fld>
                    <a:endParaRPr lang="en-IE"/>
                  </a:p>
                </c:rich>
              </c:tx>
              <c:dLblPos val="b"/>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F-DC0F-4528-ABB0-F733809FBFBE}"/>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607731"/>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'[4]operational sheet'!$B$40:$M$41</c:f>
              <c:multiLvlStrCache>
                <c:ptCount val="12"/>
                <c:lvl>
                  <c:pt idx="0">
                    <c:v>Oct</c:v>
                  </c:pt>
                  <c:pt idx="1">
                    <c:v>Nov</c:v>
                  </c:pt>
                  <c:pt idx="2">
                    <c:v>Dec</c:v>
                  </c:pt>
                  <c:pt idx="3">
                    <c:v>Jan</c:v>
                  </c:pt>
                  <c:pt idx="4">
                    <c:v>Feb</c:v>
                  </c:pt>
                  <c:pt idx="5">
                    <c:v>Mar</c:v>
                  </c:pt>
                  <c:pt idx="6">
                    <c:v>Apr</c:v>
                  </c:pt>
                  <c:pt idx="7">
                    <c:v>May</c:v>
                  </c:pt>
                  <c:pt idx="8">
                    <c:v>June</c:v>
                  </c:pt>
                  <c:pt idx="9">
                    <c:v>July</c:v>
                  </c:pt>
                  <c:pt idx="10">
                    <c:v>Aug</c:v>
                  </c:pt>
                  <c:pt idx="11">
                    <c:v>Sep</c:v>
                  </c:pt>
                </c:lvl>
                <c:lvl>
                  <c:pt idx="0">
                    <c:v>Sources: Eurostat Comext; for May and June 2024: TAXUD surveillance; Updated on 03/07/2024</c:v>
                  </c:pt>
                </c:lvl>
              </c:multiLvlStrCache>
            </c:multiLvlStrRef>
          </c:cat>
          <c:val>
            <c:numRef>
              <c:f>'[4]operational sheet'!$B$42:$M$42</c:f>
              <c:numCache>
                <c:formatCode>General</c:formatCode>
                <c:ptCount val="12"/>
                <c:pt idx="0">
                  <c:v>24123.73</c:v>
                </c:pt>
                <c:pt idx="1">
                  <c:v>55455.982000000004</c:v>
                </c:pt>
                <c:pt idx="2">
                  <c:v>76358.368000000002</c:v>
                </c:pt>
                <c:pt idx="3">
                  <c:v>92204.347999999998</c:v>
                </c:pt>
                <c:pt idx="4">
                  <c:v>102655.68399999999</c:v>
                </c:pt>
                <c:pt idx="5">
                  <c:v>112039.45899999999</c:v>
                </c:pt>
                <c:pt idx="6">
                  <c:v>119358.35799999999</c:v>
                </c:pt>
                <c:pt idx="7">
                  <c:v>143678.69999999998</c:v>
                </c:pt>
                <c:pt idx="8">
                  <c:v>168693.37499999997</c:v>
                </c:pt>
                <c:pt idx="9">
                  <c:v>184280.61099999998</c:v>
                </c:pt>
                <c:pt idx="10">
                  <c:v>198969.35699999996</c:v>
                </c:pt>
                <c:pt idx="11">
                  <c:v>208987.71499999997</c:v>
                </c:pt>
              </c:numCache>
            </c:numRef>
          </c:val>
          <c:smooth val="1"/>
          <c:extLst>
            <c:ext xmlns:c16="http://schemas.microsoft.com/office/drawing/2014/chart" uri="{C3380CC4-5D6E-409C-BE32-E72D297353CC}">
              <c16:uniqueId val="{0000000A-F602-494E-A073-BAD8A95CABCF}"/>
            </c:ext>
          </c:extLst>
        </c:ser>
        <c:ser>
          <c:idx val="1"/>
          <c:order val="1"/>
          <c:tx>
            <c:strRef>
              <c:f>'[4]operational sheet'!$A$43</c:f>
              <c:strCache>
                <c:ptCount val="1"/>
                <c:pt idx="0">
                  <c:v>5Y average cumulated</c:v>
                </c:pt>
              </c:strCache>
            </c:strRef>
          </c:tx>
          <c:spPr>
            <a:ln w="38100" cap="rnd">
              <a:solidFill>
                <a:srgbClr val="0066FF"/>
              </a:solidFill>
              <a:round/>
            </a:ln>
            <a:effectLst/>
          </c:spPr>
          <c:marker>
            <c:symbol val="circle"/>
            <c:size val="9"/>
            <c:spPr>
              <a:solidFill>
                <a:srgbClr val="0066FF"/>
              </a:solidFill>
              <a:ln w="9525">
                <a:no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70C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'[4]operational sheet'!$B$40:$M$41</c:f>
              <c:multiLvlStrCache>
                <c:ptCount val="12"/>
                <c:lvl>
                  <c:pt idx="0">
                    <c:v>Oct</c:v>
                  </c:pt>
                  <c:pt idx="1">
                    <c:v>Nov</c:v>
                  </c:pt>
                  <c:pt idx="2">
                    <c:v>Dec</c:v>
                  </c:pt>
                  <c:pt idx="3">
                    <c:v>Jan</c:v>
                  </c:pt>
                  <c:pt idx="4">
                    <c:v>Feb</c:v>
                  </c:pt>
                  <c:pt idx="5">
                    <c:v>Mar</c:v>
                  </c:pt>
                  <c:pt idx="6">
                    <c:v>Apr</c:v>
                  </c:pt>
                  <c:pt idx="7">
                    <c:v>May</c:v>
                  </c:pt>
                  <c:pt idx="8">
                    <c:v>June</c:v>
                  </c:pt>
                  <c:pt idx="9">
                    <c:v>July</c:v>
                  </c:pt>
                  <c:pt idx="10">
                    <c:v>Aug</c:v>
                  </c:pt>
                  <c:pt idx="11">
                    <c:v>Sep</c:v>
                  </c:pt>
                </c:lvl>
                <c:lvl>
                  <c:pt idx="0">
                    <c:v>Sources: Eurostat Comext; for May and June 2024: TAXUD surveillance; Updated on 03/07/2024</c:v>
                  </c:pt>
                </c:lvl>
              </c:multiLvlStrCache>
            </c:multiLvlStrRef>
          </c:cat>
          <c:val>
            <c:numRef>
              <c:f>'[4]operational sheet'!$B$43:$M$43</c:f>
              <c:numCache>
                <c:formatCode>General</c:formatCode>
                <c:ptCount val="12"/>
                <c:pt idx="0">
                  <c:v>30630.595400000002</c:v>
                </c:pt>
                <c:pt idx="1">
                  <c:v>71461.823199999999</c:v>
                </c:pt>
                <c:pt idx="2">
                  <c:v>106732.87639999999</c:v>
                </c:pt>
                <c:pt idx="3">
                  <c:v>132255.20019999999</c:v>
                </c:pt>
                <c:pt idx="4">
                  <c:v>148065.7746</c:v>
                </c:pt>
                <c:pt idx="5">
                  <c:v>161607.753</c:v>
                </c:pt>
                <c:pt idx="6">
                  <c:v>170895.8824</c:v>
                </c:pt>
                <c:pt idx="7">
                  <c:v>191948.91700000002</c:v>
                </c:pt>
                <c:pt idx="8">
                  <c:v>222189.39640000003</c:v>
                </c:pt>
                <c:pt idx="9">
                  <c:v>245595.20960000003</c:v>
                </c:pt>
                <c:pt idx="10">
                  <c:v>257722.85280000002</c:v>
                </c:pt>
                <c:pt idx="11">
                  <c:v>270725.45699999999</c:v>
                </c:pt>
              </c:numCache>
            </c:numRef>
          </c:val>
          <c:smooth val="1"/>
          <c:extLst>
            <c:ext xmlns:c16="http://schemas.microsoft.com/office/drawing/2014/chart" uri="{C3380CC4-5D6E-409C-BE32-E72D297353CC}">
              <c16:uniqueId val="{0000000B-F602-494E-A073-BAD8A95CABCF}"/>
            </c:ext>
          </c:extLst>
        </c:ser>
        <c:ser>
          <c:idx val="2"/>
          <c:order val="2"/>
          <c:tx>
            <c:strRef>
              <c:f>'[4]operational sheet'!$A$44</c:f>
              <c:strCache>
                <c:ptCount val="1"/>
                <c:pt idx="0">
                  <c:v>2023-2024 cumulated</c:v>
                </c:pt>
              </c:strCache>
            </c:strRef>
          </c:tx>
          <c:spPr>
            <a:ln w="38100" cap="rnd">
              <a:solidFill>
                <a:srgbClr val="FF0000"/>
              </a:solidFill>
              <a:round/>
            </a:ln>
            <a:effectLst/>
          </c:spPr>
          <c:marker>
            <c:symbol val="circle"/>
            <c:size val="9"/>
            <c:spPr>
              <a:solidFill>
                <a:srgbClr val="FF0000"/>
              </a:solidFill>
              <a:ln w="9525">
                <a:noFill/>
              </a:ln>
              <a:effectLst/>
            </c:spPr>
          </c:marker>
          <c:dPt>
            <c:idx val="2"/>
            <c:marker>
              <c:symbol val="circle"/>
              <c:size val="9"/>
              <c:spPr>
                <a:solidFill>
                  <a:srgbClr val="FF0000"/>
                </a:solidFill>
                <a:ln w="9525">
                  <a:noFill/>
                </a:ln>
                <a:effectLst/>
              </c:spPr>
            </c:marker>
            <c:bubble3D val="0"/>
            <c:spPr>
              <a:ln w="38100" cap="rnd">
                <a:solidFill>
                  <a:srgbClr val="FF0000"/>
                </a:solidFill>
                <a:prstDash val="solid"/>
                <a:round/>
              </a:ln>
              <a:effectLst/>
            </c:spPr>
            <c:extLst>
              <c:ext xmlns:c16="http://schemas.microsoft.com/office/drawing/2014/chart" uri="{C3380CC4-5D6E-409C-BE32-E72D297353CC}">
                <c16:uniqueId val="{0000000D-F602-494E-A073-BAD8A95CABCF}"/>
              </c:ext>
            </c:extLst>
          </c:dPt>
          <c:dPt>
            <c:idx val="3"/>
            <c:marker>
              <c:symbol val="circle"/>
              <c:size val="9"/>
              <c:spPr>
                <a:solidFill>
                  <a:srgbClr val="FF0000"/>
                </a:solidFill>
                <a:ln w="9525">
                  <a:noFill/>
                </a:ln>
                <a:effectLst/>
              </c:spPr>
            </c:marker>
            <c:bubble3D val="0"/>
            <c:spPr>
              <a:ln w="38100" cap="rnd">
                <a:solidFill>
                  <a:srgbClr val="FF0000"/>
                </a:solidFill>
                <a:prstDash val="solid"/>
                <a:round/>
              </a:ln>
              <a:effectLst/>
            </c:spPr>
            <c:extLst>
              <c:ext xmlns:c16="http://schemas.microsoft.com/office/drawing/2014/chart" uri="{C3380CC4-5D6E-409C-BE32-E72D297353CC}">
                <c16:uniqueId val="{0000000F-F602-494E-A073-BAD8A95CABCF}"/>
              </c:ext>
            </c:extLst>
          </c:dPt>
          <c:dPt>
            <c:idx val="4"/>
            <c:marker>
              <c:symbol val="circle"/>
              <c:size val="9"/>
              <c:spPr>
                <a:solidFill>
                  <a:srgbClr val="FF0000"/>
                </a:solidFill>
                <a:ln w="9525">
                  <a:noFill/>
                </a:ln>
                <a:effectLst/>
              </c:spPr>
            </c:marker>
            <c:bubble3D val="0"/>
            <c:spPr>
              <a:ln w="38100" cap="rnd">
                <a:solidFill>
                  <a:srgbClr val="FF0000"/>
                </a:solidFill>
                <a:prstDash val="solid"/>
                <a:round/>
              </a:ln>
              <a:effectLst/>
            </c:spPr>
            <c:extLst>
              <c:ext xmlns:c16="http://schemas.microsoft.com/office/drawing/2014/chart" uri="{C3380CC4-5D6E-409C-BE32-E72D297353CC}">
                <c16:uniqueId val="{00000011-F602-494E-A073-BAD8A95CABCF}"/>
              </c:ext>
            </c:extLst>
          </c:dPt>
          <c:dPt>
            <c:idx val="5"/>
            <c:marker>
              <c:symbol val="circle"/>
              <c:size val="9"/>
              <c:spPr>
                <a:solidFill>
                  <a:srgbClr val="FF0000"/>
                </a:solidFill>
                <a:ln w="9525">
                  <a:solidFill>
                    <a:schemeClr val="tx1"/>
                  </a:solidFill>
                  <a:prstDash val="solid"/>
                </a:ln>
                <a:effectLst/>
              </c:spPr>
            </c:marker>
            <c:bubble3D val="0"/>
            <c:spPr>
              <a:ln w="38100" cap="rnd">
                <a:solidFill>
                  <a:srgbClr val="FF0000"/>
                </a:solidFill>
                <a:prstDash val="solid"/>
                <a:round/>
              </a:ln>
              <a:effectLst/>
            </c:spPr>
            <c:extLst>
              <c:ext xmlns:c16="http://schemas.microsoft.com/office/drawing/2014/chart" uri="{C3380CC4-5D6E-409C-BE32-E72D297353CC}">
                <c16:uniqueId val="{00000006-4D45-4902-8AA8-32F92B279E3F}"/>
              </c:ext>
            </c:extLst>
          </c:dPt>
          <c:dPt>
            <c:idx val="6"/>
            <c:marker>
              <c:symbol val="circle"/>
              <c:size val="9"/>
              <c:spPr>
                <a:solidFill>
                  <a:srgbClr val="FF0000"/>
                </a:solidFill>
                <a:ln w="9525">
                  <a:noFill/>
                </a:ln>
                <a:effectLst/>
              </c:spPr>
            </c:marker>
            <c:bubble3D val="0"/>
            <c:spPr>
              <a:ln w="38100" cap="rnd">
                <a:solidFill>
                  <a:srgbClr val="FF0000"/>
                </a:solidFill>
                <a:prstDash val="solid"/>
                <a:round/>
              </a:ln>
              <a:effectLst/>
            </c:spPr>
            <c:extLst>
              <c:ext xmlns:c16="http://schemas.microsoft.com/office/drawing/2014/chart" uri="{C3380CC4-5D6E-409C-BE32-E72D297353CC}">
                <c16:uniqueId val="{00000008-5268-47C0-8578-8582C7AA670E}"/>
              </c:ext>
            </c:extLst>
          </c:dPt>
          <c:dPt>
            <c:idx val="7"/>
            <c:marker>
              <c:symbol val="circle"/>
              <c:size val="9"/>
              <c:spPr>
                <a:solidFill>
                  <a:srgbClr val="FF0000"/>
                </a:solidFill>
                <a:ln w="9525">
                  <a:solidFill>
                    <a:schemeClr val="tx1"/>
                  </a:solidFill>
                  <a:prstDash val="dash"/>
                </a:ln>
                <a:effectLst/>
              </c:spPr>
            </c:marker>
            <c:bubble3D val="0"/>
            <c:spPr>
              <a:ln w="38100" cap="rnd">
                <a:solidFill>
                  <a:srgbClr val="FF0000"/>
                </a:solidFill>
                <a:prstDash val="dash"/>
                <a:round/>
              </a:ln>
              <a:effectLst/>
            </c:spPr>
            <c:extLst>
              <c:ext xmlns:c16="http://schemas.microsoft.com/office/drawing/2014/chart" uri="{C3380CC4-5D6E-409C-BE32-E72D297353CC}">
                <c16:uniqueId val="{0000000A-3C5B-427E-92CD-7F93FAF9A203}"/>
              </c:ext>
            </c:extLst>
          </c:dPt>
          <c:dPt>
            <c:idx val="8"/>
            <c:marker>
              <c:symbol val="circle"/>
              <c:size val="9"/>
              <c:spPr>
                <a:solidFill>
                  <a:srgbClr val="FF0000"/>
                </a:solidFill>
                <a:ln w="9525">
                  <a:noFill/>
                </a:ln>
                <a:effectLst/>
              </c:spPr>
            </c:marker>
            <c:bubble3D val="0"/>
            <c:spPr>
              <a:ln w="38100" cap="rnd">
                <a:solidFill>
                  <a:srgbClr val="FF0000"/>
                </a:solidFill>
                <a:prstDash val="dash"/>
                <a:round/>
              </a:ln>
              <a:effectLst/>
            </c:spPr>
            <c:extLst>
              <c:ext xmlns:c16="http://schemas.microsoft.com/office/drawing/2014/chart" uri="{C3380CC4-5D6E-409C-BE32-E72D297353CC}">
                <c16:uniqueId val="{0000000C-2D74-4457-BCE8-2000F02A0F2A}"/>
              </c:ext>
            </c:extLst>
          </c:dPt>
          <c:dLbls>
            <c:dLbl>
              <c:idx val="0"/>
              <c:layout>
                <c:manualLayout>
                  <c:x val="-4.2352146328200849E-2"/>
                  <c:y val="-7.1342261480666046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602-494E-A073-BAD8A95CABCF}"/>
                </c:ext>
              </c:extLst>
            </c:dLbl>
            <c:dLbl>
              <c:idx val="1"/>
              <c:layout>
                <c:manualLayout>
                  <c:x val="-2.4595853437773148E-2"/>
                  <c:y val="-2.8055710453246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602-494E-A073-BAD8A95CABCF}"/>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rgbClr val="FF000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'[4]operational sheet'!$B$40:$M$41</c:f>
              <c:multiLvlStrCache>
                <c:ptCount val="12"/>
                <c:lvl>
                  <c:pt idx="0">
                    <c:v>Oct</c:v>
                  </c:pt>
                  <c:pt idx="1">
                    <c:v>Nov</c:v>
                  </c:pt>
                  <c:pt idx="2">
                    <c:v>Dec</c:v>
                  </c:pt>
                  <c:pt idx="3">
                    <c:v>Jan</c:v>
                  </c:pt>
                  <c:pt idx="4">
                    <c:v>Feb</c:v>
                  </c:pt>
                  <c:pt idx="5">
                    <c:v>Mar</c:v>
                  </c:pt>
                  <c:pt idx="6">
                    <c:v>Apr</c:v>
                  </c:pt>
                  <c:pt idx="7">
                    <c:v>May</c:v>
                  </c:pt>
                  <c:pt idx="8">
                    <c:v>June</c:v>
                  </c:pt>
                  <c:pt idx="9">
                    <c:v>July</c:v>
                  </c:pt>
                  <c:pt idx="10">
                    <c:v>Aug</c:v>
                  </c:pt>
                  <c:pt idx="11">
                    <c:v>Sep</c:v>
                  </c:pt>
                </c:lvl>
                <c:lvl>
                  <c:pt idx="0">
                    <c:v>Sources: Eurostat Comext; for May and June 2024: TAXUD surveillance; Updated on 03/07/2024</c:v>
                  </c:pt>
                </c:lvl>
              </c:multiLvlStrCache>
            </c:multiLvlStrRef>
          </c:cat>
          <c:val>
            <c:numRef>
              <c:f>'[4]operational sheet'!$B$44:$M$44</c:f>
              <c:numCache>
                <c:formatCode>General</c:formatCode>
                <c:ptCount val="12"/>
                <c:pt idx="0">
                  <c:v>24814.629000000001</c:v>
                </c:pt>
                <c:pt idx="1">
                  <c:v>53503.559000000001</c:v>
                </c:pt>
                <c:pt idx="2">
                  <c:v>76763.39</c:v>
                </c:pt>
                <c:pt idx="3">
                  <c:v>98089.304999999993</c:v>
                </c:pt>
                <c:pt idx="4">
                  <c:v>113058.52799999999</c:v>
                </c:pt>
                <c:pt idx="5">
                  <c:v>123818.02899999999</c:v>
                </c:pt>
                <c:pt idx="6">
                  <c:v>133039.56200000001</c:v>
                </c:pt>
                <c:pt idx="7">
                  <c:v>149917.04676</c:v>
                </c:pt>
                <c:pt idx="8">
                  <c:v>175846.07497700001</c:v>
                </c:pt>
              </c:numCache>
            </c:numRef>
          </c:val>
          <c:smooth val="1"/>
          <c:extLst>
            <c:ext xmlns:c16="http://schemas.microsoft.com/office/drawing/2014/chart" uri="{C3380CC4-5D6E-409C-BE32-E72D297353CC}">
              <c16:uniqueId val="{00000014-F602-494E-A073-BAD8A95CABCF}"/>
            </c:ext>
          </c:extLst>
        </c:ser>
        <c:dLbls>
          <c:showLegendKey val="0"/>
          <c:showVal val="0"/>
          <c:showCatName val="0"/>
          <c:showSerName val="0"/>
          <c:showPercent val="0"/>
          <c:showBubbleSize val="0"/>
        </c:dLbls>
        <c:marker val="1"/>
        <c:smooth val="0"/>
        <c:axId val="748164639"/>
        <c:axId val="94661343"/>
        <c:extLst>
          <c:ext xmlns:c15="http://schemas.microsoft.com/office/drawing/2012/chart" uri="{02D57815-91ED-43cb-92C2-25804820EDAC}">
            <c15:filteredLineSeries>
              <c15:ser>
                <c:idx val="9"/>
                <c:order val="9"/>
                <c:tx>
                  <c:strRef>
                    <c:extLst>
                      <c:ext uri="{02D57815-91ED-43cb-92C2-25804820EDAC}">
                        <c15:formulaRef>
                          <c15:sqref>'[4]operational sheet'!$A$51</c15:sqref>
                        </c15:formulaRef>
                      </c:ext>
                    </c:extLst>
                    <c:strCache>
                      <c:ptCount val="1"/>
                      <c:pt idx="0">
                        <c:v>Total 2023/24</c:v>
                      </c:pt>
                    </c:strCache>
                  </c:strRef>
                </c:tx>
                <c:spPr>
                  <a:ln w="28575" cap="rnd">
                    <a:noFill/>
                    <a:round/>
                  </a:ln>
                  <a:effectLst/>
                </c:spPr>
                <c:marker>
                  <c:symbol val="none"/>
                </c:marker>
                <c:dLbls>
                  <c:dLbl>
                    <c:idx val="0"/>
                    <c:layout>
                      <c:manualLayout>
                        <c:x val="-4.8970504602429119E-2"/>
                        <c:y val="-2.3871413592210771E-2"/>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15-F602-494E-A073-BAD8A95CABCF}"/>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rgbClr val="FF0000"/>
                          </a:solidFill>
                          <a:latin typeface="+mn-lt"/>
                          <a:ea typeface="+mn-ea"/>
                          <a:cs typeface="+mn-cs"/>
                        </a:defRPr>
                      </a:pPr>
                      <a:endParaRPr lang="en-US"/>
                    </a:p>
                  </c:txPr>
                  <c:dLblPos val="t"/>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c:ext uri="{02D57815-91ED-43cb-92C2-25804820EDAC}">
                        <c15:formulaRef>
                          <c15:sqref>'[4]operational sheet'!$B$40:$M$41</c15:sqref>
                        </c15:formulaRef>
                      </c:ext>
                    </c:extLst>
                    <c:multiLvlStrCache>
                      <c:ptCount val="12"/>
                      <c:lvl>
                        <c:pt idx="0">
                          <c:v>Oct</c:v>
                        </c:pt>
                        <c:pt idx="1">
                          <c:v>Nov</c:v>
                        </c:pt>
                        <c:pt idx="2">
                          <c:v>Dec</c:v>
                        </c:pt>
                        <c:pt idx="3">
                          <c:v>Jan</c:v>
                        </c:pt>
                        <c:pt idx="4">
                          <c:v>Feb</c:v>
                        </c:pt>
                        <c:pt idx="5">
                          <c:v>Mar</c:v>
                        </c:pt>
                        <c:pt idx="6">
                          <c:v>Apr</c:v>
                        </c:pt>
                        <c:pt idx="7">
                          <c:v>May</c:v>
                        </c:pt>
                        <c:pt idx="8">
                          <c:v>June</c:v>
                        </c:pt>
                        <c:pt idx="9">
                          <c:v>July</c:v>
                        </c:pt>
                        <c:pt idx="10">
                          <c:v>Aug</c:v>
                        </c:pt>
                        <c:pt idx="11">
                          <c:v>Sep</c:v>
                        </c:pt>
                      </c:lvl>
                      <c:lvl>
                        <c:pt idx="0">
                          <c:v>Sources: Eurostat Comext; for May and June 2024: TAXUD surveillance; Updated on 03/07/2024</c:v>
                        </c:pt>
                      </c:lvl>
                    </c:multiLvlStrCache>
                  </c:multiLvlStrRef>
                </c:cat>
                <c:val>
                  <c:numRef>
                    <c:extLst>
                      <c:ext uri="{02D57815-91ED-43cb-92C2-25804820EDAC}">
                        <c15:formulaRef>
                          <c15:sqref>'[4]operational sheet'!$B$51:$M$51</c15:sqref>
                        </c15:formulaRef>
                      </c:ext>
                    </c:extLst>
                    <c:numCache>
                      <c:formatCode>General</c:formatCode>
                      <c:ptCount val="12"/>
                      <c:pt idx="0">
                        <c:v>24814.629000000001</c:v>
                      </c:pt>
                      <c:pt idx="1">
                        <c:v>53503.559000000001</c:v>
                      </c:pt>
                      <c:pt idx="2">
                        <c:v>76763.39</c:v>
                      </c:pt>
                      <c:pt idx="3">
                        <c:v>98089.305000000022</c:v>
                      </c:pt>
                      <c:pt idx="4">
                        <c:v>113058.52800000002</c:v>
                      </c:pt>
                      <c:pt idx="5">
                        <c:v>123818.02900000001</c:v>
                      </c:pt>
                      <c:pt idx="6">
                        <c:v>133039.56200000001</c:v>
                      </c:pt>
                      <c:pt idx="7">
                        <c:v>149917.04676</c:v>
                      </c:pt>
                      <c:pt idx="8">
                        <c:v>175846.07497699998</c:v>
                      </c:pt>
                    </c:numCache>
                  </c:numRef>
                </c:val>
                <c:smooth val="0"/>
                <c:extLst>
                  <c:ext xmlns:c16="http://schemas.microsoft.com/office/drawing/2014/chart" uri="{C3380CC4-5D6E-409C-BE32-E72D297353CC}">
                    <c16:uniqueId val="{00000016-F602-494E-A073-BAD8A95CABCF}"/>
                  </c:ext>
                </c:extLst>
              </c15:ser>
            </c15:filteredLineSeries>
          </c:ext>
        </c:extLst>
      </c:lineChart>
      <c:catAx>
        <c:axId val="748164639"/>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94661343"/>
        <c:crosses val="autoZero"/>
        <c:auto val="1"/>
        <c:lblAlgn val="ctr"/>
        <c:lblOffset val="100"/>
        <c:noMultiLvlLbl val="0"/>
      </c:catAx>
      <c:valAx>
        <c:axId val="94661343"/>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1000 tonnes</a:t>
                </a:r>
              </a:p>
            </c:rich>
          </c:tx>
          <c:layout>
            <c:manualLayout>
              <c:xMode val="edge"/>
              <c:yMode val="edge"/>
              <c:x val="2.7342548633405427E-2"/>
              <c:y val="6.4505219251389773E-2"/>
            </c:manualLayout>
          </c:layout>
          <c:overlay val="0"/>
          <c:spPr>
            <a:noFill/>
            <a:ln>
              <a:noFill/>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48164639"/>
        <c:crosses val="autoZero"/>
        <c:crossBetween val="between"/>
        <c:dispUnits>
          <c:builtInUnit val="thousands"/>
        </c:dispUnits>
      </c:valAx>
      <c:spPr>
        <a:noFill/>
        <a:ln>
          <a:noFill/>
        </a:ln>
        <a:effectLst/>
      </c:spPr>
    </c:plotArea>
    <c:legend>
      <c:legendPos val="r"/>
      <c:layout>
        <c:manualLayout>
          <c:xMode val="edge"/>
          <c:yMode val="edge"/>
          <c:x val="0.10000712551776882"/>
          <c:y val="0.14556992332042204"/>
          <c:w val="0.26865098206764237"/>
          <c:h val="0.35079310769297561"/>
        </c:manualLayout>
      </c:layout>
      <c:overlay val="0"/>
      <c:spPr>
        <a:solidFill>
          <a:schemeClr val="bg1"/>
        </a:solidFill>
        <a:ln>
          <a:solidFill>
            <a:schemeClr val="bg1">
              <a:lumMod val="85000"/>
            </a:schemeClr>
          </a:solid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r>
              <a:rPr lang="en-GB" sz="1100" b="1" i="0" baseline="0">
                <a:effectLst/>
              </a:rPr>
              <a:t>2019/20 EU + UK monthly orange imports [tonnes]</a:t>
            </a:r>
            <a:endParaRPr lang="en-GB" sz="1100">
              <a:effectLst/>
            </a:endParaRPr>
          </a:p>
          <a:p>
            <a:pPr>
              <a:defRPr sz="1100" b="1"/>
            </a:pPr>
            <a:r>
              <a:rPr lang="en-GB" sz="1100" b="0" i="1" baseline="0">
                <a:effectLst/>
              </a:rPr>
              <a:t>(source: TAXUD surveillance, updated on 07.12.2020)</a:t>
            </a:r>
          </a:p>
        </c:rich>
      </c:tx>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457630296212973"/>
          <c:y val="0.13292511163377305"/>
          <c:w val="0.87161417322834644"/>
          <c:h val="0.5739256321942553"/>
        </c:manualLayout>
      </c:layout>
      <c:barChart>
        <c:barDir val="col"/>
        <c:grouping val="stacked"/>
        <c:varyColors val="0"/>
        <c:ser>
          <c:idx val="0"/>
          <c:order val="0"/>
          <c:tx>
            <c:strRef>
              <c:f>'EU28 2019-20'!$C$27</c:f>
              <c:strCache>
                <c:ptCount val="1"/>
                <c:pt idx="0">
                  <c:v>South Africa </c:v>
                </c:pt>
              </c:strCache>
            </c:strRef>
          </c:tx>
          <c:spPr>
            <a:solidFill>
              <a:schemeClr val="accent3"/>
            </a:solidFill>
            <a:ln>
              <a:noFill/>
            </a:ln>
            <a:effectLst/>
          </c:spPr>
          <c:invertIfNegative val="0"/>
          <c:cat>
            <c:multiLvlStrRef>
              <c:f>'EU28 2019-20'!$A$28:$B$39</c:f>
              <c:multiLvlStrCache>
                <c:ptCount val="12"/>
                <c:lvl>
                  <c:pt idx="0">
                    <c:v> 136,176 </c:v>
                  </c:pt>
                  <c:pt idx="1">
                    <c:v> 9,858 </c:v>
                  </c:pt>
                  <c:pt idx="2">
                    <c:v> 10,533 </c:v>
                  </c:pt>
                  <c:pt idx="3">
                    <c:v> 33,587 </c:v>
                  </c:pt>
                  <c:pt idx="4">
                    <c:v> 45,149 </c:v>
                  </c:pt>
                  <c:pt idx="5">
                    <c:v> 68,482 </c:v>
                  </c:pt>
                  <c:pt idx="6">
                    <c:v> 116,343 </c:v>
                  </c:pt>
                  <c:pt idx="7">
                    <c:v> 84,390 </c:v>
                  </c:pt>
                  <c:pt idx="8">
                    <c:v> 54,571 </c:v>
                  </c:pt>
                  <c:pt idx="9">
                    <c:v> 140,676 </c:v>
                  </c:pt>
                  <c:pt idx="10">
                    <c:v> 178,691 </c:v>
                  </c:pt>
                  <c:pt idx="11">
                    <c:v> 190,847 </c:v>
                  </c:pt>
                </c:lvl>
                <c:lvl>
                  <c:pt idx="0">
                    <c:v>Oct</c:v>
                  </c:pt>
                  <c:pt idx="1">
                    <c:v>Nov</c:v>
                  </c:pt>
                  <c:pt idx="2">
                    <c:v>Dec</c:v>
                  </c:pt>
                  <c:pt idx="3">
                    <c:v>Jan</c:v>
                  </c:pt>
                  <c:pt idx="4">
                    <c:v>Feb</c:v>
                  </c:pt>
                  <c:pt idx="5">
                    <c:v>Mar</c:v>
                  </c:pt>
                  <c:pt idx="6">
                    <c:v>Apr</c:v>
                  </c:pt>
                  <c:pt idx="7">
                    <c:v>May</c:v>
                  </c:pt>
                  <c:pt idx="8">
                    <c:v>Jun</c:v>
                  </c:pt>
                  <c:pt idx="9">
                    <c:v>Jul</c:v>
                  </c:pt>
                  <c:pt idx="10">
                    <c:v>Aug</c:v>
                  </c:pt>
                  <c:pt idx="11">
                    <c:v>Sep</c:v>
                  </c:pt>
                </c:lvl>
              </c:multiLvlStrCache>
            </c:multiLvlStrRef>
          </c:cat>
          <c:val>
            <c:numRef>
              <c:f>'EU28 2019-20'!$C$28:$C$39</c:f>
              <c:numCache>
                <c:formatCode>_-* #,##0_-;\-* #,##0_-;_-* "-"??_-;_-@_-</c:formatCode>
                <c:ptCount val="12"/>
                <c:pt idx="0">
                  <c:v>96734.2</c:v>
                </c:pt>
                <c:pt idx="1">
                  <c:v>1200.2529999999999</c:v>
                </c:pt>
                <c:pt idx="2">
                  <c:v>129.44239999999999</c:v>
                </c:pt>
                <c:pt idx="3">
                  <c:v>45</c:v>
                </c:pt>
                <c:pt idx="4">
                  <c:v>1</c:v>
                </c:pt>
                <c:pt idx="5">
                  <c:v>0</c:v>
                </c:pt>
                <c:pt idx="6">
                  <c:v>43</c:v>
                </c:pt>
                <c:pt idx="7">
                  <c:v>971</c:v>
                </c:pt>
                <c:pt idx="8">
                  <c:v>20663.416829999998</c:v>
                </c:pt>
                <c:pt idx="9">
                  <c:v>101333.11509799999</c:v>
                </c:pt>
                <c:pt idx="10">
                  <c:v>136459.234108</c:v>
                </c:pt>
                <c:pt idx="11">
                  <c:v>155862.514</c:v>
                </c:pt>
              </c:numCache>
            </c:numRef>
          </c:val>
          <c:extLst>
            <c:ext xmlns:c16="http://schemas.microsoft.com/office/drawing/2014/chart" uri="{C3380CC4-5D6E-409C-BE32-E72D297353CC}">
              <c16:uniqueId val="{00000000-4639-4B39-9D7D-A9E17689F417}"/>
            </c:ext>
          </c:extLst>
        </c:ser>
        <c:ser>
          <c:idx val="1"/>
          <c:order val="1"/>
          <c:tx>
            <c:strRef>
              <c:f>'EU28 2019-20'!$D$27</c:f>
              <c:strCache>
                <c:ptCount val="1"/>
                <c:pt idx="0">
                  <c:v>Egypt</c:v>
                </c:pt>
              </c:strCache>
            </c:strRef>
          </c:tx>
          <c:spPr>
            <a:solidFill>
              <a:schemeClr val="accent5"/>
            </a:solidFill>
            <a:ln>
              <a:noFill/>
            </a:ln>
            <a:effectLst/>
          </c:spPr>
          <c:invertIfNegative val="0"/>
          <c:cat>
            <c:multiLvlStrRef>
              <c:f>'EU28 2019-20'!$A$28:$B$39</c:f>
              <c:multiLvlStrCache>
                <c:ptCount val="12"/>
                <c:lvl>
                  <c:pt idx="0">
                    <c:v> 136,176 </c:v>
                  </c:pt>
                  <c:pt idx="1">
                    <c:v> 9,858 </c:v>
                  </c:pt>
                  <c:pt idx="2">
                    <c:v> 10,533 </c:v>
                  </c:pt>
                  <c:pt idx="3">
                    <c:v> 33,587 </c:v>
                  </c:pt>
                  <c:pt idx="4">
                    <c:v> 45,149 </c:v>
                  </c:pt>
                  <c:pt idx="5">
                    <c:v> 68,482 </c:v>
                  </c:pt>
                  <c:pt idx="6">
                    <c:v> 116,343 </c:v>
                  </c:pt>
                  <c:pt idx="7">
                    <c:v> 84,390 </c:v>
                  </c:pt>
                  <c:pt idx="8">
                    <c:v> 54,571 </c:v>
                  </c:pt>
                  <c:pt idx="9">
                    <c:v> 140,676 </c:v>
                  </c:pt>
                  <c:pt idx="10">
                    <c:v> 178,691 </c:v>
                  </c:pt>
                  <c:pt idx="11">
                    <c:v> 190,847 </c:v>
                  </c:pt>
                </c:lvl>
                <c:lvl>
                  <c:pt idx="0">
                    <c:v>Oct</c:v>
                  </c:pt>
                  <c:pt idx="1">
                    <c:v>Nov</c:v>
                  </c:pt>
                  <c:pt idx="2">
                    <c:v>Dec</c:v>
                  </c:pt>
                  <c:pt idx="3">
                    <c:v>Jan</c:v>
                  </c:pt>
                  <c:pt idx="4">
                    <c:v>Feb</c:v>
                  </c:pt>
                  <c:pt idx="5">
                    <c:v>Mar</c:v>
                  </c:pt>
                  <c:pt idx="6">
                    <c:v>Apr</c:v>
                  </c:pt>
                  <c:pt idx="7">
                    <c:v>May</c:v>
                  </c:pt>
                  <c:pt idx="8">
                    <c:v>Jun</c:v>
                  </c:pt>
                  <c:pt idx="9">
                    <c:v>Jul</c:v>
                  </c:pt>
                  <c:pt idx="10">
                    <c:v>Aug</c:v>
                  </c:pt>
                  <c:pt idx="11">
                    <c:v>Sep</c:v>
                  </c:pt>
                </c:lvl>
              </c:multiLvlStrCache>
            </c:multiLvlStrRef>
          </c:cat>
          <c:val>
            <c:numRef>
              <c:f>'EU28 2019-20'!$D$28:$D$39</c:f>
              <c:numCache>
                <c:formatCode>_-* #,##0_-;\-* #,##0_-;_-* "-"??_-;_-@_-</c:formatCode>
                <c:ptCount val="12"/>
                <c:pt idx="0">
                  <c:v>1.042</c:v>
                </c:pt>
                <c:pt idx="1">
                  <c:v>2.8000000000000001E-2</c:v>
                </c:pt>
                <c:pt idx="2">
                  <c:v>4438.3820000000014</c:v>
                </c:pt>
                <c:pt idx="3">
                  <c:v>24881.817500000001</c:v>
                </c:pt>
                <c:pt idx="4">
                  <c:v>36557.032200000001</c:v>
                </c:pt>
                <c:pt idx="5">
                  <c:v>61002.322999999997</c:v>
                </c:pt>
                <c:pt idx="6">
                  <c:v>101377.6728</c:v>
                </c:pt>
                <c:pt idx="7">
                  <c:v>65335.893997000006</c:v>
                </c:pt>
                <c:pt idx="8">
                  <c:v>18684.866999999998</c:v>
                </c:pt>
                <c:pt idx="9">
                  <c:v>1690.86</c:v>
                </c:pt>
                <c:pt idx="10">
                  <c:v>73.162999999999997</c:v>
                </c:pt>
                <c:pt idx="11">
                  <c:v>24.96</c:v>
                </c:pt>
              </c:numCache>
            </c:numRef>
          </c:val>
          <c:extLst>
            <c:ext xmlns:c16="http://schemas.microsoft.com/office/drawing/2014/chart" uri="{C3380CC4-5D6E-409C-BE32-E72D297353CC}">
              <c16:uniqueId val="{00000001-4639-4B39-9D7D-A9E17689F417}"/>
            </c:ext>
          </c:extLst>
        </c:ser>
        <c:ser>
          <c:idx val="2"/>
          <c:order val="2"/>
          <c:tx>
            <c:strRef>
              <c:f>'EU28 2019-20'!$E$27</c:f>
              <c:strCache>
                <c:ptCount val="1"/>
                <c:pt idx="0">
                  <c:v>Morocco</c:v>
                </c:pt>
              </c:strCache>
            </c:strRef>
          </c:tx>
          <c:spPr>
            <a:solidFill>
              <a:schemeClr val="tx2"/>
            </a:solidFill>
            <a:ln>
              <a:noFill/>
            </a:ln>
            <a:effectLst/>
          </c:spPr>
          <c:invertIfNegative val="0"/>
          <c:cat>
            <c:multiLvlStrRef>
              <c:f>'EU28 2019-20'!$A$28:$B$39</c:f>
              <c:multiLvlStrCache>
                <c:ptCount val="12"/>
                <c:lvl>
                  <c:pt idx="0">
                    <c:v> 136,176 </c:v>
                  </c:pt>
                  <c:pt idx="1">
                    <c:v> 9,858 </c:v>
                  </c:pt>
                  <c:pt idx="2">
                    <c:v> 10,533 </c:v>
                  </c:pt>
                  <c:pt idx="3">
                    <c:v> 33,587 </c:v>
                  </c:pt>
                  <c:pt idx="4">
                    <c:v> 45,149 </c:v>
                  </c:pt>
                  <c:pt idx="5">
                    <c:v> 68,482 </c:v>
                  </c:pt>
                  <c:pt idx="6">
                    <c:v> 116,343 </c:v>
                  </c:pt>
                  <c:pt idx="7">
                    <c:v> 84,390 </c:v>
                  </c:pt>
                  <c:pt idx="8">
                    <c:v> 54,571 </c:v>
                  </c:pt>
                  <c:pt idx="9">
                    <c:v> 140,676 </c:v>
                  </c:pt>
                  <c:pt idx="10">
                    <c:v> 178,691 </c:v>
                  </c:pt>
                  <c:pt idx="11">
                    <c:v> 190,847 </c:v>
                  </c:pt>
                </c:lvl>
                <c:lvl>
                  <c:pt idx="0">
                    <c:v>Oct</c:v>
                  </c:pt>
                  <c:pt idx="1">
                    <c:v>Nov</c:v>
                  </c:pt>
                  <c:pt idx="2">
                    <c:v>Dec</c:v>
                  </c:pt>
                  <c:pt idx="3">
                    <c:v>Jan</c:v>
                  </c:pt>
                  <c:pt idx="4">
                    <c:v>Feb</c:v>
                  </c:pt>
                  <c:pt idx="5">
                    <c:v>Mar</c:v>
                  </c:pt>
                  <c:pt idx="6">
                    <c:v>Apr</c:v>
                  </c:pt>
                  <c:pt idx="7">
                    <c:v>May</c:v>
                  </c:pt>
                  <c:pt idx="8">
                    <c:v>Jun</c:v>
                  </c:pt>
                  <c:pt idx="9">
                    <c:v>Jul</c:v>
                  </c:pt>
                  <c:pt idx="10">
                    <c:v>Aug</c:v>
                  </c:pt>
                  <c:pt idx="11">
                    <c:v>Sep</c:v>
                  </c:pt>
                </c:lvl>
              </c:multiLvlStrCache>
            </c:multiLvlStrRef>
          </c:cat>
          <c:val>
            <c:numRef>
              <c:f>'EU28 2019-20'!$E$28:$E$39</c:f>
              <c:numCache>
                <c:formatCode>_-* #,##0_-;\-* #,##0_-;_-* "-"??_-;_-@_-</c:formatCode>
                <c:ptCount val="12"/>
                <c:pt idx="0">
                  <c:v>7454.3310000000001</c:v>
                </c:pt>
                <c:pt idx="1">
                  <c:v>486.79599999999999</c:v>
                </c:pt>
                <c:pt idx="2">
                  <c:v>923.18</c:v>
                </c:pt>
                <c:pt idx="3">
                  <c:v>2954.8870000000002</c:v>
                </c:pt>
                <c:pt idx="4">
                  <c:v>2875.27</c:v>
                </c:pt>
                <c:pt idx="5">
                  <c:v>2329.8359999999998</c:v>
                </c:pt>
                <c:pt idx="6">
                  <c:v>8727.0789999999997</c:v>
                </c:pt>
                <c:pt idx="7">
                  <c:v>15350.96</c:v>
                </c:pt>
                <c:pt idx="8">
                  <c:v>12574.861999999999</c:v>
                </c:pt>
                <c:pt idx="9">
                  <c:v>14551.162</c:v>
                </c:pt>
                <c:pt idx="10">
                  <c:v>5056.6750000000002</c:v>
                </c:pt>
                <c:pt idx="11">
                  <c:v>1043.251</c:v>
                </c:pt>
              </c:numCache>
            </c:numRef>
          </c:val>
          <c:extLst>
            <c:ext xmlns:c16="http://schemas.microsoft.com/office/drawing/2014/chart" uri="{C3380CC4-5D6E-409C-BE32-E72D297353CC}">
              <c16:uniqueId val="{00000002-4639-4B39-9D7D-A9E17689F417}"/>
            </c:ext>
          </c:extLst>
        </c:ser>
        <c:ser>
          <c:idx val="3"/>
          <c:order val="3"/>
          <c:tx>
            <c:strRef>
              <c:f>'EU28 2019-20'!$F$27</c:f>
              <c:strCache>
                <c:ptCount val="1"/>
                <c:pt idx="0">
                  <c:v>Argentina</c:v>
                </c:pt>
              </c:strCache>
            </c:strRef>
          </c:tx>
          <c:spPr>
            <a:solidFill>
              <a:srgbClr val="607731"/>
            </a:solidFill>
            <a:ln>
              <a:noFill/>
            </a:ln>
            <a:effectLst/>
          </c:spPr>
          <c:invertIfNegative val="0"/>
          <c:cat>
            <c:multiLvlStrRef>
              <c:f>'EU28 2019-20'!$A$28:$B$39</c:f>
              <c:multiLvlStrCache>
                <c:ptCount val="12"/>
                <c:lvl>
                  <c:pt idx="0">
                    <c:v> 136,176 </c:v>
                  </c:pt>
                  <c:pt idx="1">
                    <c:v> 9,858 </c:v>
                  </c:pt>
                  <c:pt idx="2">
                    <c:v> 10,533 </c:v>
                  </c:pt>
                  <c:pt idx="3">
                    <c:v> 33,587 </c:v>
                  </c:pt>
                  <c:pt idx="4">
                    <c:v> 45,149 </c:v>
                  </c:pt>
                  <c:pt idx="5">
                    <c:v> 68,482 </c:v>
                  </c:pt>
                  <c:pt idx="6">
                    <c:v> 116,343 </c:v>
                  </c:pt>
                  <c:pt idx="7">
                    <c:v> 84,390 </c:v>
                  </c:pt>
                  <c:pt idx="8">
                    <c:v> 54,571 </c:v>
                  </c:pt>
                  <c:pt idx="9">
                    <c:v> 140,676 </c:v>
                  </c:pt>
                  <c:pt idx="10">
                    <c:v> 178,691 </c:v>
                  </c:pt>
                  <c:pt idx="11">
                    <c:v> 190,847 </c:v>
                  </c:pt>
                </c:lvl>
                <c:lvl>
                  <c:pt idx="0">
                    <c:v>Oct</c:v>
                  </c:pt>
                  <c:pt idx="1">
                    <c:v>Nov</c:v>
                  </c:pt>
                  <c:pt idx="2">
                    <c:v>Dec</c:v>
                  </c:pt>
                  <c:pt idx="3">
                    <c:v>Jan</c:v>
                  </c:pt>
                  <c:pt idx="4">
                    <c:v>Feb</c:v>
                  </c:pt>
                  <c:pt idx="5">
                    <c:v>Mar</c:v>
                  </c:pt>
                  <c:pt idx="6">
                    <c:v>Apr</c:v>
                  </c:pt>
                  <c:pt idx="7">
                    <c:v>May</c:v>
                  </c:pt>
                  <c:pt idx="8">
                    <c:v>Jun</c:v>
                  </c:pt>
                  <c:pt idx="9">
                    <c:v>Jul</c:v>
                  </c:pt>
                  <c:pt idx="10">
                    <c:v>Aug</c:v>
                  </c:pt>
                  <c:pt idx="11">
                    <c:v>Sep</c:v>
                  </c:pt>
                </c:lvl>
              </c:multiLvlStrCache>
            </c:multiLvlStrRef>
          </c:cat>
          <c:val>
            <c:numRef>
              <c:f>'EU28 2019-20'!$F$28:$F$39</c:f>
              <c:numCache>
                <c:formatCode>_-* #,##0_-;\-* #,##0_-;_-* "-"??_-;_-@_-</c:formatCode>
                <c:ptCount val="12"/>
                <c:pt idx="0">
                  <c:v>6131.9139999999998</c:v>
                </c:pt>
                <c:pt idx="1">
                  <c:v>569.20000000000005</c:v>
                </c:pt>
                <c:pt idx="2">
                  <c:v>0</c:v>
                </c:pt>
                <c:pt idx="3">
                  <c:v>0</c:v>
                </c:pt>
                <c:pt idx="4">
                  <c:v>0</c:v>
                </c:pt>
                <c:pt idx="5">
                  <c:v>0</c:v>
                </c:pt>
                <c:pt idx="6">
                  <c:v>0</c:v>
                </c:pt>
                <c:pt idx="7">
                  <c:v>0</c:v>
                </c:pt>
                <c:pt idx="8">
                  <c:v>362</c:v>
                </c:pt>
                <c:pt idx="9">
                  <c:v>6894.817</c:v>
                </c:pt>
                <c:pt idx="10">
                  <c:v>13020.996999999999</c:v>
                </c:pt>
                <c:pt idx="11">
                  <c:v>4567</c:v>
                </c:pt>
              </c:numCache>
            </c:numRef>
          </c:val>
          <c:extLst>
            <c:ext xmlns:c16="http://schemas.microsoft.com/office/drawing/2014/chart" uri="{C3380CC4-5D6E-409C-BE32-E72D297353CC}">
              <c16:uniqueId val="{00000003-4639-4B39-9D7D-A9E17689F417}"/>
            </c:ext>
          </c:extLst>
        </c:ser>
        <c:ser>
          <c:idx val="4"/>
          <c:order val="4"/>
          <c:tx>
            <c:strRef>
              <c:f>'EU28 2019-20'!$G$27</c:f>
              <c:strCache>
                <c:ptCount val="1"/>
                <c:pt idx="0">
                  <c:v>Zimbabwe</c:v>
                </c:pt>
              </c:strCache>
            </c:strRef>
          </c:tx>
          <c:spPr>
            <a:solidFill>
              <a:srgbClr val="27697B"/>
            </a:solidFill>
            <a:ln>
              <a:noFill/>
            </a:ln>
            <a:effectLst/>
          </c:spPr>
          <c:invertIfNegative val="0"/>
          <c:cat>
            <c:multiLvlStrRef>
              <c:f>'EU28 2019-20'!$A$28:$B$39</c:f>
              <c:multiLvlStrCache>
                <c:ptCount val="12"/>
                <c:lvl>
                  <c:pt idx="0">
                    <c:v> 136,176 </c:v>
                  </c:pt>
                  <c:pt idx="1">
                    <c:v> 9,858 </c:v>
                  </c:pt>
                  <c:pt idx="2">
                    <c:v> 10,533 </c:v>
                  </c:pt>
                  <c:pt idx="3">
                    <c:v> 33,587 </c:v>
                  </c:pt>
                  <c:pt idx="4">
                    <c:v> 45,149 </c:v>
                  </c:pt>
                  <c:pt idx="5">
                    <c:v> 68,482 </c:v>
                  </c:pt>
                  <c:pt idx="6">
                    <c:v> 116,343 </c:v>
                  </c:pt>
                  <c:pt idx="7">
                    <c:v> 84,390 </c:v>
                  </c:pt>
                  <c:pt idx="8">
                    <c:v> 54,571 </c:v>
                  </c:pt>
                  <c:pt idx="9">
                    <c:v> 140,676 </c:v>
                  </c:pt>
                  <c:pt idx="10">
                    <c:v> 178,691 </c:v>
                  </c:pt>
                  <c:pt idx="11">
                    <c:v> 190,847 </c:v>
                  </c:pt>
                </c:lvl>
                <c:lvl>
                  <c:pt idx="0">
                    <c:v>Oct</c:v>
                  </c:pt>
                  <c:pt idx="1">
                    <c:v>Nov</c:v>
                  </c:pt>
                  <c:pt idx="2">
                    <c:v>Dec</c:v>
                  </c:pt>
                  <c:pt idx="3">
                    <c:v>Jan</c:v>
                  </c:pt>
                  <c:pt idx="4">
                    <c:v>Feb</c:v>
                  </c:pt>
                  <c:pt idx="5">
                    <c:v>Mar</c:v>
                  </c:pt>
                  <c:pt idx="6">
                    <c:v>Apr</c:v>
                  </c:pt>
                  <c:pt idx="7">
                    <c:v>May</c:v>
                  </c:pt>
                  <c:pt idx="8">
                    <c:v>Jun</c:v>
                  </c:pt>
                  <c:pt idx="9">
                    <c:v>Jul</c:v>
                  </c:pt>
                  <c:pt idx="10">
                    <c:v>Aug</c:v>
                  </c:pt>
                  <c:pt idx="11">
                    <c:v>Sep</c:v>
                  </c:pt>
                </c:lvl>
              </c:multiLvlStrCache>
            </c:multiLvlStrRef>
          </c:cat>
          <c:val>
            <c:numRef>
              <c:f>'EU28 2019-20'!$G$28:$G$39</c:f>
              <c:numCache>
                <c:formatCode>_-* #,##0_-;\-* #,##0_-;_-* "-"??_-;_-@_-</c:formatCode>
                <c:ptCount val="12"/>
                <c:pt idx="0">
                  <c:v>8621.0380000000005</c:v>
                </c:pt>
                <c:pt idx="1">
                  <c:v>550.73800000000006</c:v>
                </c:pt>
                <c:pt idx="2">
                  <c:v>0</c:v>
                </c:pt>
                <c:pt idx="3">
                  <c:v>0</c:v>
                </c:pt>
                <c:pt idx="4">
                  <c:v>0</c:v>
                </c:pt>
                <c:pt idx="5">
                  <c:v>0</c:v>
                </c:pt>
                <c:pt idx="6">
                  <c:v>0</c:v>
                </c:pt>
                <c:pt idx="7">
                  <c:v>0</c:v>
                </c:pt>
                <c:pt idx="8">
                  <c:v>0</c:v>
                </c:pt>
                <c:pt idx="9">
                  <c:v>6340.5479999999998</c:v>
                </c:pt>
                <c:pt idx="10">
                  <c:v>11530.499400000001</c:v>
                </c:pt>
                <c:pt idx="11">
                  <c:v>13557.856</c:v>
                </c:pt>
              </c:numCache>
            </c:numRef>
          </c:val>
          <c:extLst>
            <c:ext xmlns:c16="http://schemas.microsoft.com/office/drawing/2014/chart" uri="{C3380CC4-5D6E-409C-BE32-E72D297353CC}">
              <c16:uniqueId val="{00000004-4639-4B39-9D7D-A9E17689F417}"/>
            </c:ext>
          </c:extLst>
        </c:ser>
        <c:ser>
          <c:idx val="5"/>
          <c:order val="5"/>
          <c:tx>
            <c:strRef>
              <c:f>'EU28 2019-20'!$H$27</c:f>
              <c:strCache>
                <c:ptCount val="1"/>
                <c:pt idx="0">
                  <c:v>Others</c:v>
                </c:pt>
              </c:strCache>
            </c:strRef>
          </c:tx>
          <c:spPr>
            <a:solidFill>
              <a:srgbClr val="85A7D1"/>
            </a:solidFill>
            <a:ln>
              <a:noFill/>
            </a:ln>
            <a:effectLst/>
          </c:spPr>
          <c:invertIfNegative val="0"/>
          <c:cat>
            <c:multiLvlStrRef>
              <c:f>'EU28 2019-20'!$A$28:$B$39</c:f>
              <c:multiLvlStrCache>
                <c:ptCount val="12"/>
                <c:lvl>
                  <c:pt idx="0">
                    <c:v> 136,176 </c:v>
                  </c:pt>
                  <c:pt idx="1">
                    <c:v> 9,858 </c:v>
                  </c:pt>
                  <c:pt idx="2">
                    <c:v> 10,533 </c:v>
                  </c:pt>
                  <c:pt idx="3">
                    <c:v> 33,587 </c:v>
                  </c:pt>
                  <c:pt idx="4">
                    <c:v> 45,149 </c:v>
                  </c:pt>
                  <c:pt idx="5">
                    <c:v> 68,482 </c:v>
                  </c:pt>
                  <c:pt idx="6">
                    <c:v> 116,343 </c:v>
                  </c:pt>
                  <c:pt idx="7">
                    <c:v> 84,390 </c:v>
                  </c:pt>
                  <c:pt idx="8">
                    <c:v> 54,571 </c:v>
                  </c:pt>
                  <c:pt idx="9">
                    <c:v> 140,676 </c:v>
                  </c:pt>
                  <c:pt idx="10">
                    <c:v> 178,691 </c:v>
                  </c:pt>
                  <c:pt idx="11">
                    <c:v> 190,847 </c:v>
                  </c:pt>
                </c:lvl>
                <c:lvl>
                  <c:pt idx="0">
                    <c:v>Oct</c:v>
                  </c:pt>
                  <c:pt idx="1">
                    <c:v>Nov</c:v>
                  </c:pt>
                  <c:pt idx="2">
                    <c:v>Dec</c:v>
                  </c:pt>
                  <c:pt idx="3">
                    <c:v>Jan</c:v>
                  </c:pt>
                  <c:pt idx="4">
                    <c:v>Feb</c:v>
                  </c:pt>
                  <c:pt idx="5">
                    <c:v>Mar</c:v>
                  </c:pt>
                  <c:pt idx="6">
                    <c:v>Apr</c:v>
                  </c:pt>
                  <c:pt idx="7">
                    <c:v>May</c:v>
                  </c:pt>
                  <c:pt idx="8">
                    <c:v>Jun</c:v>
                  </c:pt>
                  <c:pt idx="9">
                    <c:v>Jul</c:v>
                  </c:pt>
                  <c:pt idx="10">
                    <c:v>Aug</c:v>
                  </c:pt>
                  <c:pt idx="11">
                    <c:v>Sep</c:v>
                  </c:pt>
                </c:lvl>
              </c:multiLvlStrCache>
            </c:multiLvlStrRef>
          </c:cat>
          <c:val>
            <c:numRef>
              <c:f>'EU28 2019-20'!$H$28:$H$39</c:f>
              <c:numCache>
                <c:formatCode>_-* #,##0_-;\-* #,##0_-;_-* "-"??_-;_-@_-</c:formatCode>
                <c:ptCount val="12"/>
                <c:pt idx="0">
                  <c:v>17233.032199999972</c:v>
                </c:pt>
                <c:pt idx="1">
                  <c:v>7050.7340000000013</c:v>
                </c:pt>
                <c:pt idx="2">
                  <c:v>5041.5518000000011</c:v>
                </c:pt>
                <c:pt idx="3">
                  <c:v>5704.8855999999869</c:v>
                </c:pt>
                <c:pt idx="4">
                  <c:v>5715.8222199999946</c:v>
                </c:pt>
                <c:pt idx="5">
                  <c:v>5149.5767040000064</c:v>
                </c:pt>
                <c:pt idx="6">
                  <c:v>6195.2363999999798</c:v>
                </c:pt>
                <c:pt idx="7">
                  <c:v>2732.6025599999994</c:v>
                </c:pt>
                <c:pt idx="8">
                  <c:v>2285.4070000000065</c:v>
                </c:pt>
                <c:pt idx="9">
                  <c:v>9865.9917599999899</c:v>
                </c:pt>
                <c:pt idx="10">
                  <c:v>12550.706499999971</c:v>
                </c:pt>
                <c:pt idx="11">
                  <c:v>15791.894000000029</c:v>
                </c:pt>
              </c:numCache>
            </c:numRef>
          </c:val>
          <c:extLst>
            <c:ext xmlns:c16="http://schemas.microsoft.com/office/drawing/2014/chart" uri="{C3380CC4-5D6E-409C-BE32-E72D297353CC}">
              <c16:uniqueId val="{00000005-4639-4B39-9D7D-A9E17689F417}"/>
            </c:ext>
          </c:extLst>
        </c:ser>
        <c:dLbls>
          <c:showLegendKey val="0"/>
          <c:showVal val="0"/>
          <c:showCatName val="0"/>
          <c:showSerName val="0"/>
          <c:showPercent val="0"/>
          <c:showBubbleSize val="0"/>
        </c:dLbls>
        <c:gapWidth val="50"/>
        <c:overlap val="100"/>
        <c:axId val="479457944"/>
        <c:axId val="479457616"/>
      </c:barChart>
      <c:catAx>
        <c:axId val="479457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479457616"/>
        <c:crosses val="autoZero"/>
        <c:auto val="1"/>
        <c:lblAlgn val="ctr"/>
        <c:lblOffset val="100"/>
        <c:noMultiLvlLbl val="0"/>
      </c:catAx>
      <c:valAx>
        <c:axId val="479457616"/>
        <c:scaling>
          <c:orientation val="minMax"/>
        </c:scaling>
        <c:delete val="0"/>
        <c:axPos val="l"/>
        <c:majorGridlines>
          <c:spPr>
            <a:ln w="9525" cap="flat" cmpd="sng" algn="ctr">
              <a:solidFill>
                <a:schemeClr val="bg1">
                  <a:lumMod val="7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4794579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72136D4B-E9FD-41AD-B51A-3F21B02A4DEB}">
  <sheetPr>
    <tabColor rgb="FFFFC000"/>
  </sheetPr>
  <sheetViews>
    <sheetView zoomScale="150"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BAB4C19-5AF4-4C30-9729-EE708BC3E864}">
  <sheetPr>
    <tabColor rgb="FFFFC000"/>
  </sheetPr>
  <sheetViews>
    <sheetView zoomScale="130" workbookViewId="0"/>
  </sheetViews>
  <pageMargins left="0.7" right="0.7" top="0.75" bottom="0.75" header="0.3" footer="0.3"/>
  <pageSetup paperSize="9" orientation="landscape" verticalDpi="1200"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7983756F-8592-47FD-958E-074023CF18F0}">
  <sheetPr>
    <tabColor rgb="FFFFC000"/>
  </sheetPr>
  <sheetViews>
    <sheetView zoomScale="115" workbookViewId="0" zoomToFit="1"/>
  </sheetViews>
  <pageMargins left="0.7" right="0.7" top="0.75" bottom="0.75" header="0.3" footer="0.3"/>
  <pageSetup paperSize="9" orientation="landscape" verticalDpi="1200"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991B916-F0B4-413A-97DD-379AAB65E74B}">
  <sheetPr>
    <tabColor rgb="FFFFC000"/>
  </sheetPr>
  <sheetViews>
    <sheetView tabSelected="1" zoomScale="115" workbookViewId="0" zoomToFit="1"/>
  </sheetViews>
  <pageMargins left="0.7" right="0.7" top="0.75" bottom="0.75" header="0.3" footer="0.3"/>
  <pageSetup paperSize="9" orientation="landscape" verticalDpi="1200"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301370" cy="6071152"/>
    <xdr:graphicFrame macro="">
      <xdr:nvGraphicFramePr>
        <xdr:cNvPr id="2" name="Chart 1">
          <a:extLst>
            <a:ext uri="{FF2B5EF4-FFF2-40B4-BE49-F238E27FC236}">
              <a16:creationId xmlns:a16="http://schemas.microsoft.com/office/drawing/2014/main" id="{8BF9FC94-1368-FCF1-0C21-219F77CCB1B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0.04147</cdr:x>
      <cdr:y>0.89845</cdr:y>
    </cdr:from>
    <cdr:to>
      <cdr:x>0.65346</cdr:x>
      <cdr:y>0.97461</cdr:y>
    </cdr:to>
    <cdr:sp macro="" textlink="">
      <cdr:nvSpPr>
        <cdr:cNvPr id="2" name="TextBox 1">
          <a:extLst xmlns:a="http://schemas.openxmlformats.org/drawingml/2006/main">
            <a:ext uri="{FF2B5EF4-FFF2-40B4-BE49-F238E27FC236}">
              <a16:creationId xmlns:a16="http://schemas.microsoft.com/office/drawing/2014/main" id="{F5559490-09B2-446F-057B-1D01B6E6856E}"/>
            </a:ext>
          </a:extLst>
        </cdr:cNvPr>
        <cdr:cNvSpPr txBox="1"/>
      </cdr:nvSpPr>
      <cdr:spPr>
        <a:xfrm xmlns:a="http://schemas.openxmlformats.org/drawingml/2006/main">
          <a:off x="385281" y="5453865"/>
          <a:ext cx="5685034" cy="4623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IE" sz="1100"/>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97865" cy="6066692"/>
    <xdr:graphicFrame macro="">
      <xdr:nvGraphicFramePr>
        <xdr:cNvPr id="2" name="Chart 1">
          <a:extLst>
            <a:ext uri="{FF2B5EF4-FFF2-40B4-BE49-F238E27FC236}">
              <a16:creationId xmlns:a16="http://schemas.microsoft.com/office/drawing/2014/main" id="{3E64031A-CBF0-22EE-0FE0-373E4532756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0.04147</cdr:x>
      <cdr:y>0.89845</cdr:y>
    </cdr:from>
    <cdr:to>
      <cdr:x>0.65346</cdr:x>
      <cdr:y>0.97461</cdr:y>
    </cdr:to>
    <cdr:sp macro="" textlink="">
      <cdr:nvSpPr>
        <cdr:cNvPr id="2" name="TextBox 1">
          <a:extLst xmlns:a="http://schemas.openxmlformats.org/drawingml/2006/main">
            <a:ext uri="{FF2B5EF4-FFF2-40B4-BE49-F238E27FC236}">
              <a16:creationId xmlns:a16="http://schemas.microsoft.com/office/drawing/2014/main" id="{F5559490-09B2-446F-057B-1D01B6E6856E}"/>
            </a:ext>
          </a:extLst>
        </cdr:cNvPr>
        <cdr:cNvSpPr txBox="1"/>
      </cdr:nvSpPr>
      <cdr:spPr>
        <a:xfrm xmlns:a="http://schemas.openxmlformats.org/drawingml/2006/main">
          <a:off x="385281" y="5453865"/>
          <a:ext cx="5685034" cy="4623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I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301370" cy="6071152"/>
    <xdr:graphicFrame macro="">
      <xdr:nvGraphicFramePr>
        <xdr:cNvPr id="2" name="Chart 1">
          <a:extLst>
            <a:ext uri="{FF2B5EF4-FFF2-40B4-BE49-F238E27FC236}">
              <a16:creationId xmlns:a16="http://schemas.microsoft.com/office/drawing/2014/main" id="{3B1ADDE8-646C-CFC9-8CE7-3E9686BA18A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0.04147</cdr:x>
      <cdr:y>0.89845</cdr:y>
    </cdr:from>
    <cdr:to>
      <cdr:x>0.65346</cdr:x>
      <cdr:y>0.97461</cdr:y>
    </cdr:to>
    <cdr:sp macro="" textlink="">
      <cdr:nvSpPr>
        <cdr:cNvPr id="2" name="TextBox 1">
          <a:extLst xmlns:a="http://schemas.openxmlformats.org/drawingml/2006/main">
            <a:ext uri="{FF2B5EF4-FFF2-40B4-BE49-F238E27FC236}">
              <a16:creationId xmlns:a16="http://schemas.microsoft.com/office/drawing/2014/main" id="{F5559490-09B2-446F-057B-1D01B6E6856E}"/>
            </a:ext>
          </a:extLst>
        </cdr:cNvPr>
        <cdr:cNvSpPr txBox="1"/>
      </cdr:nvSpPr>
      <cdr:spPr>
        <a:xfrm xmlns:a="http://schemas.openxmlformats.org/drawingml/2006/main">
          <a:off x="385281" y="5453865"/>
          <a:ext cx="5685034" cy="4623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IE" sz="1100"/>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301370" cy="6071152"/>
    <xdr:graphicFrame macro="">
      <xdr:nvGraphicFramePr>
        <xdr:cNvPr id="2" name="Chart 1">
          <a:extLst>
            <a:ext uri="{FF2B5EF4-FFF2-40B4-BE49-F238E27FC236}">
              <a16:creationId xmlns:a16="http://schemas.microsoft.com/office/drawing/2014/main" id="{2E4DF0DD-4AA7-CC0B-CB60-9DFBF0052F8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twoCellAnchor>
    <xdr:from>
      <xdr:col>0</xdr:col>
      <xdr:colOff>3175</xdr:colOff>
      <xdr:row>0</xdr:row>
      <xdr:rowOff>0</xdr:rowOff>
    </xdr:from>
    <xdr:to>
      <xdr:col>8</xdr:col>
      <xdr:colOff>0</xdr:colOff>
      <xdr:row>22</xdr:row>
      <xdr:rowOff>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U:\FRUIT%20&amp;%20VEGETABLES\15.STATISTICS-MARKET%20SITUATION\15.2.CITRUS\A%20IMPORTS%20MONTHLY%20PUBLICATION\oranges%20extra%20EU%20trade.xlsx" TargetMode="External"/><Relationship Id="rId1" Type="http://schemas.openxmlformats.org/officeDocument/2006/relationships/externalLinkPath" Target="oranges%20extra%20EU%20trade.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U:\FRUIT%20&amp;%20VEGETABLES\15.STATISTICS-MARKET%20SITUATION\15.2.CITRUS\A%20IMPORTS%20MONTHLY%20PUBLICATION\small%20citrus%20extra%20EU%20trade.xlsx" TargetMode="External"/><Relationship Id="rId1" Type="http://schemas.openxmlformats.org/officeDocument/2006/relationships/externalLinkPath" Target="small%20citrus%20extra%20EU%20trade.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U:\FRUIT%20&amp;%20VEGETABLES\15.STATISTICS-MARKET%20SITUATION\15.2.CITRUS\A%20IMPORTS%20MONTHLY%20PUBLICATION\lemons%20extra%20EU%20trade.xlsx" TargetMode="External"/><Relationship Id="rId1" Type="http://schemas.openxmlformats.org/officeDocument/2006/relationships/externalLinkPath" Target="lemons%20extra%20EU%20trade.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U:\FRUIT%20&amp;%20VEGETABLES\15.STATISTICS-MARKET%20SITUATION\15.2.CITRUS\A%20IMPORTS%20MONTHLY%20PUBLICATION\grapefruits%20extra%20EU%20trade.xlsx" TargetMode="External"/><Relationship Id="rId1" Type="http://schemas.openxmlformats.org/officeDocument/2006/relationships/externalLinkPath" Target="grapefruits%20extra%20EU%20trad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graph oranges cumul"/>
      <sheetName val="table for publication"/>
      <sheetName val="operational sheet"/>
      <sheetName val="copy Comext here"/>
      <sheetName val="copy Taxud here"/>
      <sheetName val="Tab imports per MS"/>
      <sheetName val="Data for Imports per MS"/>
      <sheetName val="Chart2"/>
      <sheetName val="South Africa details"/>
    </sheetNames>
    <sheetDataSet>
      <sheetData sheetId="0" refreshError="1"/>
      <sheetData sheetId="1">
        <row r="3">
          <cell r="A3" t="str">
            <v>Sources: Eurostat Comext; for May and June 2024: TAXUD surveillance</v>
          </cell>
        </row>
      </sheetData>
      <sheetData sheetId="2">
        <row r="1">
          <cell r="B1">
            <v>45476</v>
          </cell>
        </row>
        <row r="31">
          <cell r="B31">
            <v>170718.71100000001</v>
          </cell>
          <cell r="C31">
            <v>15510.251</v>
          </cell>
          <cell r="D31">
            <v>5556.58</v>
          </cell>
          <cell r="E31">
            <v>28355.7</v>
          </cell>
          <cell r="F31">
            <v>53183.752</v>
          </cell>
          <cell r="G31">
            <v>87578.577999999994</v>
          </cell>
          <cell r="H31">
            <v>97261.964000000007</v>
          </cell>
          <cell r="I31">
            <v>111406.643</v>
          </cell>
          <cell r="J31">
            <v>92117.557000000001</v>
          </cell>
          <cell r="K31">
            <v>68800.540999999997</v>
          </cell>
          <cell r="L31">
            <v>148555.20000000001</v>
          </cell>
          <cell r="M31">
            <v>157688.90400000001</v>
          </cell>
        </row>
        <row r="32">
          <cell r="B32">
            <v>144105.26920000001</v>
          </cell>
          <cell r="C32">
            <v>11610.5972</v>
          </cell>
          <cell r="D32">
            <v>8669.8935999999994</v>
          </cell>
          <cell r="E32">
            <v>29157.985800000002</v>
          </cell>
          <cell r="F32">
            <v>38137.381600000008</v>
          </cell>
          <cell r="G32">
            <v>65245.058199999992</v>
          </cell>
          <cell r="H32">
            <v>83320.001800000013</v>
          </cell>
          <cell r="I32">
            <v>68765.62539999999</v>
          </cell>
          <cell r="J32">
            <v>51587.263599999998</v>
          </cell>
          <cell r="K32">
            <v>80070.198000000004</v>
          </cell>
          <cell r="L32">
            <v>129412.23500000002</v>
          </cell>
          <cell r="M32">
            <v>173138.89019999999</v>
          </cell>
        </row>
        <row r="33">
          <cell r="B33">
            <v>105003.728</v>
          </cell>
          <cell r="C33">
            <v>23630.243999999999</v>
          </cell>
          <cell r="D33">
            <v>13548.165999999999</v>
          </cell>
          <cell r="E33">
            <v>60257.33</v>
          </cell>
          <cell r="F33">
            <v>86181.538</v>
          </cell>
          <cell r="G33">
            <v>95765.96</v>
          </cell>
          <cell r="H33">
            <v>79570.702000000005</v>
          </cell>
          <cell r="I33">
            <v>83630.268923000011</v>
          </cell>
          <cell r="J33">
            <v>83231.498051999981</v>
          </cell>
        </row>
        <row r="34">
          <cell r="B34">
            <v>89840.895999999993</v>
          </cell>
          <cell r="C34">
            <v>15565.736999999999</v>
          </cell>
          <cell r="D34">
            <v>878.45399999999995</v>
          </cell>
          <cell r="E34">
            <v>0.33</v>
          </cell>
          <cell r="F34">
            <v>0.218</v>
          </cell>
          <cell r="G34">
            <v>0</v>
          </cell>
          <cell r="H34">
            <v>0</v>
          </cell>
          <cell r="I34">
            <v>0</v>
          </cell>
          <cell r="J34">
            <v>6205.4027719999976</v>
          </cell>
        </row>
        <row r="35">
          <cell r="B35">
            <v>0</v>
          </cell>
          <cell r="C35">
            <v>4.0000000000000001E-3</v>
          </cell>
          <cell r="D35">
            <v>3399.1379999999999</v>
          </cell>
          <cell r="E35">
            <v>51770.559999999998</v>
          </cell>
          <cell r="F35">
            <v>80994.445000000007</v>
          </cell>
          <cell r="G35">
            <v>91416.573000000004</v>
          </cell>
          <cell r="H35">
            <v>77766.554000000004</v>
          </cell>
          <cell r="I35">
            <v>82354.731</v>
          </cell>
          <cell r="J35">
            <v>75615.320999999996</v>
          </cell>
        </row>
        <row r="36">
          <cell r="B36">
            <v>0</v>
          </cell>
          <cell r="C36">
            <v>28.131</v>
          </cell>
          <cell r="D36">
            <v>686.45100000000002</v>
          </cell>
          <cell r="E36">
            <v>653.27499999999998</v>
          </cell>
          <cell r="F36">
            <v>214.16</v>
          </cell>
          <cell r="G36">
            <v>131.61799999999999</v>
          </cell>
          <cell r="H36">
            <v>121.94499999999999</v>
          </cell>
          <cell r="I36">
            <v>701.7</v>
          </cell>
          <cell r="J36">
            <v>1102.886</v>
          </cell>
        </row>
        <row r="37">
          <cell r="B37">
            <v>1392.1120000000001</v>
          </cell>
          <cell r="C37">
            <v>21.001000000000001</v>
          </cell>
          <cell r="D37">
            <v>0</v>
          </cell>
          <cell r="E37">
            <v>0</v>
          </cell>
          <cell r="F37">
            <v>0</v>
          </cell>
          <cell r="G37">
            <v>0</v>
          </cell>
          <cell r="H37">
            <v>0</v>
          </cell>
          <cell r="I37">
            <v>0</v>
          </cell>
          <cell r="J37">
            <v>23.04</v>
          </cell>
        </row>
        <row r="38">
          <cell r="B38">
            <v>366.26799999999997</v>
          </cell>
          <cell r="C38">
            <v>3280.3220000000001</v>
          </cell>
          <cell r="D38">
            <v>5771.0079999999998</v>
          </cell>
          <cell r="E38">
            <v>4422.3509999999997</v>
          </cell>
          <cell r="F38">
            <v>2068.1860000000001</v>
          </cell>
          <cell r="G38">
            <v>1676.816</v>
          </cell>
          <cell r="H38">
            <v>353.08699999999999</v>
          </cell>
          <cell r="I38">
            <v>294.1293</v>
          </cell>
          <cell r="J38">
            <v>102.2</v>
          </cell>
        </row>
        <row r="39">
          <cell r="B39">
            <v>6470.4629999999997</v>
          </cell>
          <cell r="C39">
            <v>587.45299999999997</v>
          </cell>
          <cell r="D39">
            <v>112.13200000000001</v>
          </cell>
          <cell r="E39">
            <v>0</v>
          </cell>
          <cell r="F39">
            <v>0</v>
          </cell>
          <cell r="G39">
            <v>0</v>
          </cell>
          <cell r="H39">
            <v>0</v>
          </cell>
          <cell r="I39">
            <v>0</v>
          </cell>
          <cell r="J39">
            <v>0</v>
          </cell>
        </row>
        <row r="40">
          <cell r="B40">
            <v>6933.9890000000159</v>
          </cell>
          <cell r="C40">
            <v>4147.5959999999977</v>
          </cell>
          <cell r="D40">
            <v>2700.9830000000002</v>
          </cell>
          <cell r="E40">
            <v>3410.8139999999985</v>
          </cell>
          <cell r="F40">
            <v>2904.528999999995</v>
          </cell>
          <cell r="G40">
            <v>2540.9529999999941</v>
          </cell>
          <cell r="H40">
            <v>1329.1159999999945</v>
          </cell>
          <cell r="I40">
            <v>279.70862300001318</v>
          </cell>
          <cell r="J40">
            <v>182.64827999999397</v>
          </cell>
        </row>
        <row r="43">
          <cell r="B43" t="str">
            <v>Sources: Eurostat Comext; for May and June 2024: TAXUD surveillance; Updated on 03/07/2024</v>
          </cell>
          <cell r="C43"/>
          <cell r="D43"/>
          <cell r="E43"/>
          <cell r="F43"/>
          <cell r="G43"/>
          <cell r="H43"/>
          <cell r="I43"/>
        </row>
        <row r="44">
          <cell r="B44" t="str">
            <v>Oct</v>
          </cell>
          <cell r="C44" t="str">
            <v>Nov</v>
          </cell>
          <cell r="D44" t="str">
            <v>Dec</v>
          </cell>
          <cell r="E44" t="str">
            <v>Jan</v>
          </cell>
          <cell r="F44" t="str">
            <v>Feb</v>
          </cell>
          <cell r="G44" t="str">
            <v>Mar</v>
          </cell>
          <cell r="H44" t="str">
            <v>Apr</v>
          </cell>
          <cell r="I44" t="str">
            <v>May</v>
          </cell>
          <cell r="J44" t="str">
            <v>June</v>
          </cell>
          <cell r="K44" t="str">
            <v>July</v>
          </cell>
          <cell r="L44" t="str">
            <v>Aug</v>
          </cell>
          <cell r="M44" t="str">
            <v>Sep</v>
          </cell>
        </row>
        <row r="45">
          <cell r="A45" t="str">
            <v>2022-2023 cumulated</v>
          </cell>
          <cell r="B45">
            <v>170718.71100000001</v>
          </cell>
          <cell r="C45">
            <v>186228.962</v>
          </cell>
          <cell r="D45">
            <v>191785.54199999999</v>
          </cell>
          <cell r="E45">
            <v>220141.242</v>
          </cell>
          <cell r="F45">
            <v>273324.99400000001</v>
          </cell>
          <cell r="G45">
            <v>360903.57199999999</v>
          </cell>
          <cell r="H45">
            <v>458165.53599999996</v>
          </cell>
          <cell r="I45">
            <v>569572.179</v>
          </cell>
          <cell r="J45">
            <v>661689.73600000003</v>
          </cell>
          <cell r="K45">
            <v>730490.277</v>
          </cell>
          <cell r="L45">
            <v>879045.47699999996</v>
          </cell>
          <cell r="M45">
            <v>1036734.3809999999</v>
          </cell>
        </row>
        <row r="46">
          <cell r="A46" t="str">
            <v>5Y  average cumulated</v>
          </cell>
          <cell r="B46">
            <v>144105.26920000001</v>
          </cell>
          <cell r="C46">
            <v>155715.8664</v>
          </cell>
          <cell r="D46">
            <v>164385.76</v>
          </cell>
          <cell r="E46">
            <v>193543.7458</v>
          </cell>
          <cell r="F46">
            <v>231681.1274</v>
          </cell>
          <cell r="G46">
            <v>296926.18559999997</v>
          </cell>
          <cell r="H46">
            <v>380246.1874</v>
          </cell>
          <cell r="I46">
            <v>449011.81279999996</v>
          </cell>
          <cell r="J46">
            <v>500599.07639999996</v>
          </cell>
          <cell r="K46">
            <v>580669.27439999999</v>
          </cell>
          <cell r="L46">
            <v>710081.50939999998</v>
          </cell>
          <cell r="M46">
            <v>883220.3996</v>
          </cell>
        </row>
        <row r="47">
          <cell r="A47" t="str">
            <v>2023-2024 cumulated</v>
          </cell>
          <cell r="B47">
            <v>105003.728</v>
          </cell>
          <cell r="C47">
            <v>128633.97200000001</v>
          </cell>
          <cell r="D47">
            <v>142182.13800000001</v>
          </cell>
          <cell r="E47">
            <v>202439.46799999999</v>
          </cell>
          <cell r="F47">
            <v>288621.00599999999</v>
          </cell>
          <cell r="G47">
            <v>384386.96600000001</v>
          </cell>
          <cell r="H47">
            <v>463957.66800000001</v>
          </cell>
          <cell r="I47">
            <v>547587.93692300003</v>
          </cell>
          <cell r="J47">
            <v>630819.43497499998</v>
          </cell>
          <cell r="K47"/>
          <cell r="L47"/>
          <cell r="M47"/>
        </row>
        <row r="48">
          <cell r="A48" t="str">
            <v>South Africa</v>
          </cell>
          <cell r="B48">
            <v>89840.895999999993</v>
          </cell>
          <cell r="C48">
            <v>105406.63299999999</v>
          </cell>
          <cell r="D48">
            <v>106285.08699999998</v>
          </cell>
          <cell r="E48">
            <v>106285.41699999999</v>
          </cell>
          <cell r="F48">
            <v>106285.63499999998</v>
          </cell>
          <cell r="G48">
            <v>106285.63499999998</v>
          </cell>
          <cell r="H48">
            <v>106285.63499999998</v>
          </cell>
          <cell r="I48">
            <v>106285.63499999998</v>
          </cell>
          <cell r="J48">
            <v>112491.03777199998</v>
          </cell>
          <cell r="K48"/>
          <cell r="L48"/>
          <cell r="M48"/>
        </row>
        <row r="49">
          <cell r="A49" t="str">
            <v xml:space="preserve">Egypt       </v>
          </cell>
          <cell r="B49">
            <v>0</v>
          </cell>
          <cell r="C49">
            <v>4.0000000000000001E-3</v>
          </cell>
          <cell r="D49">
            <v>3399.1419999999998</v>
          </cell>
          <cell r="E49">
            <v>55169.701999999997</v>
          </cell>
          <cell r="F49">
            <v>136164.147</v>
          </cell>
          <cell r="G49">
            <v>227580.72</v>
          </cell>
          <cell r="H49">
            <v>305347.27399999998</v>
          </cell>
          <cell r="I49">
            <v>387702.005</v>
          </cell>
          <cell r="J49">
            <v>463317.326</v>
          </cell>
          <cell r="K49"/>
          <cell r="L49"/>
          <cell r="M49"/>
        </row>
        <row r="50">
          <cell r="A50" t="str">
            <v xml:space="preserve">Morocco     </v>
          </cell>
          <cell r="B50">
            <v>0</v>
          </cell>
          <cell r="C50">
            <v>28.131</v>
          </cell>
          <cell r="D50">
            <v>714.58199999999999</v>
          </cell>
          <cell r="E50">
            <v>1367.857</v>
          </cell>
          <cell r="F50">
            <v>1582.0170000000001</v>
          </cell>
          <cell r="G50">
            <v>1713.635</v>
          </cell>
          <cell r="H50">
            <v>1835.58</v>
          </cell>
          <cell r="I50">
            <v>2537.2799999999997</v>
          </cell>
          <cell r="J50">
            <v>3640.1659999999997</v>
          </cell>
          <cell r="K50"/>
          <cell r="L50"/>
          <cell r="M50"/>
        </row>
        <row r="51">
          <cell r="A51" t="str">
            <v xml:space="preserve">Argentina   </v>
          </cell>
          <cell r="B51">
            <v>1392.1120000000001</v>
          </cell>
          <cell r="C51">
            <v>1413.1130000000001</v>
          </cell>
          <cell r="D51">
            <v>1413.1130000000001</v>
          </cell>
          <cell r="E51">
            <v>1413.1130000000001</v>
          </cell>
          <cell r="F51">
            <v>1413.1130000000001</v>
          </cell>
          <cell r="G51">
            <v>1413.1130000000001</v>
          </cell>
          <cell r="H51">
            <v>1413.1130000000001</v>
          </cell>
          <cell r="I51">
            <v>1413.1130000000001</v>
          </cell>
          <cell r="J51">
            <v>1436.153</v>
          </cell>
          <cell r="K51"/>
          <cell r="L51"/>
          <cell r="M51"/>
        </row>
        <row r="52">
          <cell r="A52" t="str">
            <v>Türkiye</v>
          </cell>
          <cell r="B52">
            <v>366.26799999999997</v>
          </cell>
          <cell r="C52">
            <v>3646.59</v>
          </cell>
          <cell r="D52">
            <v>9417.598</v>
          </cell>
          <cell r="E52">
            <v>13839.949000000001</v>
          </cell>
          <cell r="F52">
            <v>15908.135</v>
          </cell>
          <cell r="G52">
            <v>17584.951000000001</v>
          </cell>
          <cell r="H52">
            <v>17938.038</v>
          </cell>
          <cell r="I52">
            <v>18232.167300000001</v>
          </cell>
          <cell r="J52">
            <v>18334.367300000002</v>
          </cell>
          <cell r="K52"/>
          <cell r="L52"/>
          <cell r="M52"/>
        </row>
        <row r="53">
          <cell r="A53" t="str">
            <v>Zimbabwe</v>
          </cell>
          <cell r="B53">
            <v>6470.4629999999997</v>
          </cell>
          <cell r="C53">
            <v>7057.9159999999993</v>
          </cell>
          <cell r="D53">
            <v>7170.0479999999989</v>
          </cell>
          <cell r="E53">
            <v>7170.0479999999989</v>
          </cell>
          <cell r="F53">
            <v>7170.0479999999989</v>
          </cell>
          <cell r="G53">
            <v>7170.0479999999989</v>
          </cell>
          <cell r="H53">
            <v>7170.0479999999989</v>
          </cell>
          <cell r="I53">
            <v>7170.0479999999989</v>
          </cell>
          <cell r="J53">
            <v>7170.0479999999989</v>
          </cell>
          <cell r="K53"/>
          <cell r="L53"/>
          <cell r="M53"/>
        </row>
        <row r="54">
          <cell r="A54" t="str">
            <v>Others</v>
          </cell>
          <cell r="B54">
            <v>6933.9890000000159</v>
          </cell>
          <cell r="C54">
            <v>11081.585000000014</v>
          </cell>
          <cell r="D54">
            <v>13782.568000000014</v>
          </cell>
          <cell r="E54">
            <v>17193.382000000012</v>
          </cell>
          <cell r="F54">
            <v>20097.911000000007</v>
          </cell>
          <cell r="G54">
            <v>22638.864000000001</v>
          </cell>
          <cell r="H54">
            <v>23967.979999999996</v>
          </cell>
          <cell r="I54">
            <v>24247.688623000009</v>
          </cell>
          <cell r="J54">
            <v>24430.336903000003</v>
          </cell>
          <cell r="K54"/>
          <cell r="L54"/>
          <cell r="M54"/>
        </row>
      </sheetData>
      <sheetData sheetId="3"/>
      <sheetData sheetId="4"/>
      <sheetData sheetId="5"/>
      <sheetData sheetId="6"/>
      <sheetData sheetId="7" refreshError="1"/>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graph small citrus"/>
      <sheetName val="table for publication"/>
      <sheetName val="operational sheet"/>
      <sheetName val="Copy TAXUD here"/>
      <sheetName val="Copy Comext here"/>
    </sheetNames>
    <sheetDataSet>
      <sheetData sheetId="0" refreshError="1"/>
      <sheetData sheetId="1">
        <row r="3">
          <cell r="A3" t="str">
            <v>Sources: Eurostat Comext; for May and June 2024: TAXUD surveillance</v>
          </cell>
        </row>
      </sheetData>
      <sheetData sheetId="2">
        <row r="1">
          <cell r="B1">
            <v>45476</v>
          </cell>
        </row>
        <row r="7">
          <cell r="B7">
            <v>25924.089</v>
          </cell>
          <cell r="C7">
            <v>18116.435000000001</v>
          </cell>
          <cell r="D7">
            <v>35310.921999999999</v>
          </cell>
          <cell r="E7">
            <v>60532.368999999999</v>
          </cell>
          <cell r="F7">
            <v>59968.07</v>
          </cell>
          <cell r="G7">
            <v>58560.705000000002</v>
          </cell>
          <cell r="H7">
            <v>31638.744999999999</v>
          </cell>
          <cell r="I7">
            <v>25936.48</v>
          </cell>
          <cell r="J7">
            <v>27276.569</v>
          </cell>
          <cell r="K7">
            <v>21601.314999999999</v>
          </cell>
          <cell r="L7">
            <v>58397.785000000003</v>
          </cell>
          <cell r="M7">
            <v>58902.45</v>
          </cell>
        </row>
        <row r="8">
          <cell r="B8">
            <v>20628.547399999999</v>
          </cell>
          <cell r="C8">
            <v>24462.338599999995</v>
          </cell>
          <cell r="D8">
            <v>39350.988599999997</v>
          </cell>
          <cell r="E8">
            <v>55836.378599999996</v>
          </cell>
          <cell r="F8">
            <v>59662.421799999996</v>
          </cell>
          <cell r="G8">
            <v>48432.389000000003</v>
          </cell>
          <cell r="H8">
            <v>28377.416799999999</v>
          </cell>
          <cell r="I8">
            <v>17525.894800000002</v>
          </cell>
          <cell r="J8">
            <v>17805.161</v>
          </cell>
          <cell r="K8">
            <v>23336.0818</v>
          </cell>
          <cell r="L8">
            <v>38226.402999999998</v>
          </cell>
          <cell r="M8">
            <v>42716.398999999998</v>
          </cell>
        </row>
        <row r="9">
          <cell r="B9">
            <v>36077.966999999997</v>
          </cell>
          <cell r="C9">
            <v>26982.862000000001</v>
          </cell>
          <cell r="D9">
            <v>37262.934000000001</v>
          </cell>
          <cell r="E9">
            <v>57734.68</v>
          </cell>
          <cell r="F9">
            <v>54837.178999999996</v>
          </cell>
          <cell r="G9">
            <v>38145.991000000002</v>
          </cell>
          <cell r="H9">
            <v>21838.353999999999</v>
          </cell>
          <cell r="I9">
            <v>0</v>
          </cell>
          <cell r="J9">
            <v>0</v>
          </cell>
        </row>
        <row r="10">
          <cell r="B10">
            <v>22235.905999999999</v>
          </cell>
          <cell r="C10">
            <v>3274.482</v>
          </cell>
          <cell r="D10">
            <v>43.68</v>
          </cell>
          <cell r="E10">
            <v>44.515999999999998</v>
          </cell>
          <cell r="F10">
            <v>0</v>
          </cell>
          <cell r="G10">
            <v>0</v>
          </cell>
          <cell r="H10">
            <v>606.22799999999995</v>
          </cell>
          <cell r="I10">
            <v>0</v>
          </cell>
          <cell r="J10">
            <v>0</v>
          </cell>
        </row>
        <row r="11">
          <cell r="B11">
            <v>729.11300000000006</v>
          </cell>
          <cell r="C11">
            <v>9879.3379999999997</v>
          </cell>
          <cell r="D11">
            <v>14816.608</v>
          </cell>
          <cell r="E11">
            <v>20197.053</v>
          </cell>
          <cell r="F11">
            <v>15228.567999999999</v>
          </cell>
          <cell r="G11">
            <v>9785.4249999999993</v>
          </cell>
          <cell r="H11">
            <v>3040.7069999999999</v>
          </cell>
          <cell r="I11">
            <v>0</v>
          </cell>
          <cell r="J11">
            <v>0</v>
          </cell>
        </row>
        <row r="12">
          <cell r="B12">
            <v>0</v>
          </cell>
          <cell r="C12">
            <v>45.588999999999999</v>
          </cell>
          <cell r="D12">
            <v>1208.808</v>
          </cell>
          <cell r="E12">
            <v>8077.9290000000001</v>
          </cell>
          <cell r="F12">
            <v>7940.04</v>
          </cell>
          <cell r="G12">
            <v>11159.183000000001</v>
          </cell>
          <cell r="H12">
            <v>11232.655000000001</v>
          </cell>
          <cell r="I12">
            <v>0</v>
          </cell>
          <cell r="J12">
            <v>0</v>
          </cell>
        </row>
        <row r="13">
          <cell r="B13">
            <v>6009.5280000000002</v>
          </cell>
          <cell r="C13">
            <v>12200.517</v>
          </cell>
          <cell r="D13">
            <v>12414.92</v>
          </cell>
          <cell r="E13">
            <v>17041.764999999999</v>
          </cell>
          <cell r="F13">
            <v>23902.566999999999</v>
          </cell>
          <cell r="G13">
            <v>11533.701999999999</v>
          </cell>
          <cell r="H13">
            <v>1353.153</v>
          </cell>
          <cell r="I13">
            <v>0</v>
          </cell>
          <cell r="J13">
            <v>0</v>
          </cell>
        </row>
        <row r="14">
          <cell r="B14">
            <v>4536.1369999999997</v>
          </cell>
          <cell r="C14">
            <v>403.64</v>
          </cell>
          <cell r="D14">
            <v>114.8</v>
          </cell>
          <cell r="E14">
            <v>0</v>
          </cell>
          <cell r="F14">
            <v>0</v>
          </cell>
          <cell r="G14">
            <v>0</v>
          </cell>
          <cell r="H14">
            <v>548.83900000000006</v>
          </cell>
          <cell r="I14">
            <v>0</v>
          </cell>
          <cell r="J14">
            <v>0</v>
          </cell>
        </row>
        <row r="15">
          <cell r="B15">
            <v>0</v>
          </cell>
          <cell r="C15">
            <v>89.88</v>
          </cell>
          <cell r="D15">
            <v>2563.172</v>
          </cell>
          <cell r="E15">
            <v>9927.7430000000004</v>
          </cell>
          <cell r="F15">
            <v>7303.3040000000001</v>
          </cell>
          <cell r="G15">
            <v>5058.8010000000004</v>
          </cell>
          <cell r="H15">
            <v>4398.6090000000004</v>
          </cell>
          <cell r="I15">
            <v>0</v>
          </cell>
          <cell r="J15">
            <v>0</v>
          </cell>
        </row>
        <row r="16">
          <cell r="B16">
            <v>2567.2829999999958</v>
          </cell>
          <cell r="C16">
            <v>1089.4160000000011</v>
          </cell>
          <cell r="D16">
            <v>6100.9459999999999</v>
          </cell>
          <cell r="E16">
            <v>2445.6739999999991</v>
          </cell>
          <cell r="F16">
            <v>462.69999999998981</v>
          </cell>
          <cell r="G16">
            <v>608.88000000000466</v>
          </cell>
          <cell r="H16">
            <v>658.16299999999683</v>
          </cell>
          <cell r="I16">
            <v>0</v>
          </cell>
          <cell r="J16">
            <v>0</v>
          </cell>
        </row>
        <row r="19">
          <cell r="B19">
            <v>36600.304889999999</v>
          </cell>
          <cell r="C19">
            <v>27045.434102000007</v>
          </cell>
          <cell r="D19">
            <v>37627.55315</v>
          </cell>
          <cell r="E19">
            <v>55105.158199999998</v>
          </cell>
          <cell r="F19">
            <v>48413.358570000033</v>
          </cell>
          <cell r="G19">
            <v>32869.282629999994</v>
          </cell>
          <cell r="H19">
            <v>21599.281371000001</v>
          </cell>
          <cell r="I19">
            <v>23931.661763</v>
          </cell>
          <cell r="J19">
            <v>21471.971291999991</v>
          </cell>
        </row>
        <row r="20">
          <cell r="B20">
            <v>22511.283197000004</v>
          </cell>
          <cell r="C20">
            <v>3330.2612100000001</v>
          </cell>
          <cell r="D20">
            <v>43.68</v>
          </cell>
          <cell r="E20">
            <v>44.516599999999997</v>
          </cell>
          <cell r="F20">
            <v>0</v>
          </cell>
          <cell r="G20">
            <v>0</v>
          </cell>
          <cell r="H20">
            <v>635.66544999999996</v>
          </cell>
          <cell r="I20">
            <v>12564.076362999995</v>
          </cell>
          <cell r="J20">
            <v>19949.747592999993</v>
          </cell>
        </row>
        <row r="21">
          <cell r="B21">
            <v>665.65700000000004</v>
          </cell>
          <cell r="C21">
            <v>10044.204</v>
          </cell>
          <cell r="D21">
            <v>14939.539000000001</v>
          </cell>
          <cell r="E21">
            <v>20590.05</v>
          </cell>
          <cell r="F21">
            <v>14606.683000000001</v>
          </cell>
          <cell r="G21">
            <v>8362.8070000000007</v>
          </cell>
          <cell r="H21">
            <v>3017.8270000000002</v>
          </cell>
          <cell r="I21">
            <v>380.42</v>
          </cell>
          <cell r="J21">
            <v>0</v>
          </cell>
        </row>
        <row r="22">
          <cell r="B22">
            <v>0</v>
          </cell>
          <cell r="C22">
            <v>45.588699999999996</v>
          </cell>
          <cell r="D22">
            <v>1208.8132500000002</v>
          </cell>
          <cell r="E22">
            <v>7698.4801000000007</v>
          </cell>
          <cell r="F22">
            <v>7447.0167699999984</v>
          </cell>
          <cell r="G22">
            <v>8644.0926299999937</v>
          </cell>
          <cell r="H22">
            <v>11191.842059999997</v>
          </cell>
          <cell r="I22">
            <v>5360.2308999999996</v>
          </cell>
          <cell r="J22">
            <v>38.515000000000001</v>
          </cell>
        </row>
        <row r="23">
          <cell r="B23">
            <v>6093.2647000000006</v>
          </cell>
          <cell r="C23">
            <v>12160.02324</v>
          </cell>
          <cell r="D23">
            <v>12234.6034</v>
          </cell>
          <cell r="E23">
            <v>14454.0075</v>
          </cell>
          <cell r="F23">
            <v>18725.650399999999</v>
          </cell>
          <cell r="G23">
            <v>10239.32</v>
          </cell>
          <cell r="H23">
            <v>1263.4151999999999</v>
          </cell>
          <cell r="I23">
            <v>91.407800000000009</v>
          </cell>
          <cell r="J23">
            <v>5.0000000000000001E-4</v>
          </cell>
        </row>
        <row r="24">
          <cell r="B24">
            <v>4780.5032999999994</v>
          </cell>
          <cell r="C24">
            <v>338.44</v>
          </cell>
          <cell r="D24">
            <v>114.8</v>
          </cell>
          <cell r="E24">
            <v>0</v>
          </cell>
          <cell r="F24">
            <v>0</v>
          </cell>
          <cell r="G24">
            <v>0</v>
          </cell>
          <cell r="H24">
            <v>548.83846100000005</v>
          </cell>
          <cell r="I24">
            <v>2228.1742000000004</v>
          </cell>
          <cell r="J24">
            <v>949.79864999999995</v>
          </cell>
        </row>
        <row r="25">
          <cell r="B25">
            <v>0</v>
          </cell>
          <cell r="C25">
            <v>89.88</v>
          </cell>
          <cell r="D25">
            <v>2563.172</v>
          </cell>
          <cell r="E25">
            <v>10024.142</v>
          </cell>
          <cell r="F25">
            <v>7222.8320000000003</v>
          </cell>
          <cell r="G25">
            <v>4976.2659999999996</v>
          </cell>
          <cell r="H25">
            <v>4306.8953000000001</v>
          </cell>
          <cell r="I25">
            <v>3245.7849999999999</v>
          </cell>
          <cell r="J25">
            <v>477.71600000000001</v>
          </cell>
        </row>
        <row r="26">
          <cell r="B26">
            <v>2549.5966929999995</v>
          </cell>
          <cell r="C26">
            <v>1037.0369520000058</v>
          </cell>
          <cell r="D26">
            <v>6522.9455000000016</v>
          </cell>
          <cell r="E26">
            <v>2293.9619999999995</v>
          </cell>
          <cell r="F26">
            <v>411.17640000003303</v>
          </cell>
          <cell r="G26">
            <v>646.7970000000023</v>
          </cell>
          <cell r="H26">
            <v>634.79790000000503</v>
          </cell>
          <cell r="I26">
            <v>61.567500000004657</v>
          </cell>
          <cell r="J26">
            <v>56.193548999999621</v>
          </cell>
        </row>
        <row r="30">
          <cell r="B30" t="str">
            <v>Sources: Eurostat Comext; for May and June 2024: TAXUD surveillance; Updated on 03/07/2024</v>
          </cell>
          <cell r="C30"/>
          <cell r="D30"/>
          <cell r="E30"/>
          <cell r="F30"/>
          <cell r="G30"/>
          <cell r="H30"/>
          <cell r="I30"/>
          <cell r="J30"/>
          <cell r="K30"/>
          <cell r="L30"/>
          <cell r="M30"/>
        </row>
        <row r="31">
          <cell r="B31" t="str">
            <v>Oct</v>
          </cell>
          <cell r="C31" t="str">
            <v>Nov</v>
          </cell>
          <cell r="D31" t="str">
            <v>Dec</v>
          </cell>
          <cell r="E31" t="str">
            <v>Jan</v>
          </cell>
          <cell r="F31" t="str">
            <v>Feb</v>
          </cell>
          <cell r="G31" t="str">
            <v>Mar</v>
          </cell>
          <cell r="H31" t="str">
            <v>Apr</v>
          </cell>
          <cell r="I31" t="str">
            <v>May</v>
          </cell>
          <cell r="J31" t="str">
            <v>June</v>
          </cell>
          <cell r="K31" t="str">
            <v>July</v>
          </cell>
          <cell r="L31" t="str">
            <v>Aug</v>
          </cell>
          <cell r="M31" t="str">
            <v>Sep</v>
          </cell>
        </row>
        <row r="32">
          <cell r="A32" t="str">
            <v xml:space="preserve">2022-2023 </v>
          </cell>
          <cell r="B32">
            <v>25924.089</v>
          </cell>
          <cell r="C32">
            <v>44040.524000000005</v>
          </cell>
          <cell r="D32">
            <v>79351.445999999996</v>
          </cell>
          <cell r="E32">
            <v>139883.815</v>
          </cell>
          <cell r="F32">
            <v>199851.88500000001</v>
          </cell>
          <cell r="G32">
            <v>258412.59000000003</v>
          </cell>
          <cell r="H32">
            <v>290051.33500000002</v>
          </cell>
          <cell r="I32">
            <v>315987.815</v>
          </cell>
          <cell r="J32">
            <v>343264.38400000002</v>
          </cell>
          <cell r="K32">
            <v>364865.69900000002</v>
          </cell>
          <cell r="L32">
            <v>423263.48400000005</v>
          </cell>
          <cell r="M32">
            <v>482165.93400000007</v>
          </cell>
        </row>
        <row r="33">
          <cell r="A33" t="str">
            <v>5Y average</v>
          </cell>
          <cell r="B33">
            <v>20628.547399999999</v>
          </cell>
          <cell r="C33">
            <v>45090.885999999999</v>
          </cell>
          <cell r="D33">
            <v>84441.874599999996</v>
          </cell>
          <cell r="E33">
            <v>140278.25319999998</v>
          </cell>
          <cell r="F33">
            <v>199940.67499999999</v>
          </cell>
          <cell r="G33">
            <v>248373.06399999998</v>
          </cell>
          <cell r="H33">
            <v>276750.48079999996</v>
          </cell>
          <cell r="I33">
            <v>294276.37559999997</v>
          </cell>
          <cell r="J33">
            <v>312081.53659999999</v>
          </cell>
          <cell r="K33">
            <v>335417.61839999998</v>
          </cell>
          <cell r="L33">
            <v>373644.02139999997</v>
          </cell>
          <cell r="M33">
            <v>416360.42039999994</v>
          </cell>
        </row>
        <row r="34">
          <cell r="A34" t="str">
            <v>2023-2024</v>
          </cell>
          <cell r="B34">
            <v>36077.966999999997</v>
          </cell>
          <cell r="C34">
            <v>63060.828999999998</v>
          </cell>
          <cell r="D34">
            <v>100323.76300000001</v>
          </cell>
          <cell r="E34">
            <v>158058.443</v>
          </cell>
          <cell r="F34">
            <v>212895.622</v>
          </cell>
          <cell r="G34">
            <v>251041.61300000001</v>
          </cell>
          <cell r="H34">
            <v>272879.967</v>
          </cell>
          <cell r="I34">
            <v>296811.62876300002</v>
          </cell>
          <cell r="J34">
            <v>318283.60005499999</v>
          </cell>
        </row>
        <row r="35">
          <cell r="A35" t="str">
            <v>South Africa</v>
          </cell>
          <cell r="B35">
            <v>22235.905999999999</v>
          </cell>
          <cell r="C35">
            <v>25510.387999999999</v>
          </cell>
          <cell r="D35">
            <v>25554.067999999999</v>
          </cell>
          <cell r="E35">
            <v>25598.583999999999</v>
          </cell>
          <cell r="F35">
            <v>25598.583999999999</v>
          </cell>
          <cell r="G35">
            <v>25598.583999999999</v>
          </cell>
          <cell r="H35">
            <v>26204.811999999998</v>
          </cell>
          <cell r="I35">
            <v>38768.888362999991</v>
          </cell>
          <cell r="J35">
            <v>58718.635955999984</v>
          </cell>
        </row>
        <row r="36">
          <cell r="A36" t="str">
            <v>Morocco</v>
          </cell>
          <cell r="B36">
            <v>729.11300000000006</v>
          </cell>
          <cell r="C36">
            <v>10608.450999999999</v>
          </cell>
          <cell r="D36">
            <v>25425.059000000001</v>
          </cell>
          <cell r="E36">
            <v>45622.112000000001</v>
          </cell>
          <cell r="F36">
            <v>60850.68</v>
          </cell>
          <cell r="G36">
            <v>70636.104999999996</v>
          </cell>
          <cell r="H36">
            <v>73676.811999999991</v>
          </cell>
          <cell r="I36">
            <v>74057.231999999989</v>
          </cell>
          <cell r="J36">
            <v>74057.231999999989</v>
          </cell>
        </row>
        <row r="37">
          <cell r="A37" t="str">
            <v>Israel</v>
          </cell>
          <cell r="B37">
            <v>0</v>
          </cell>
          <cell r="C37">
            <v>45.588999999999999</v>
          </cell>
          <cell r="D37">
            <v>1254.3969999999999</v>
          </cell>
          <cell r="E37">
            <v>9332.3260000000009</v>
          </cell>
          <cell r="F37">
            <v>17272.366000000002</v>
          </cell>
          <cell r="G37">
            <v>28431.549000000003</v>
          </cell>
          <cell r="H37">
            <v>39664.204000000005</v>
          </cell>
          <cell r="I37">
            <v>45024.434900000007</v>
          </cell>
          <cell r="J37">
            <v>45062.949900000007</v>
          </cell>
        </row>
        <row r="38">
          <cell r="A38" t="str">
            <v>Türkiye</v>
          </cell>
          <cell r="B38">
            <v>6009.5280000000002</v>
          </cell>
          <cell r="C38">
            <v>18210.044999999998</v>
          </cell>
          <cell r="D38">
            <v>30624.964999999997</v>
          </cell>
          <cell r="E38">
            <v>47666.729999999996</v>
          </cell>
          <cell r="F38">
            <v>71569.296999999991</v>
          </cell>
          <cell r="G38">
            <v>83102.998999999996</v>
          </cell>
          <cell r="H38">
            <v>84456.152000000002</v>
          </cell>
          <cell r="I38">
            <v>84547.559800000003</v>
          </cell>
          <cell r="J38">
            <v>84547.560299999997</v>
          </cell>
        </row>
        <row r="39">
          <cell r="A39" t="str">
            <v>Peru</v>
          </cell>
          <cell r="B39">
            <v>4536.1369999999997</v>
          </cell>
          <cell r="C39">
            <v>4939.777</v>
          </cell>
          <cell r="D39">
            <v>5054.5770000000002</v>
          </cell>
          <cell r="E39">
            <v>5054.5770000000002</v>
          </cell>
          <cell r="F39">
            <v>5054.5770000000002</v>
          </cell>
          <cell r="G39">
            <v>5054.5770000000002</v>
          </cell>
          <cell r="H39">
            <v>5603.4160000000002</v>
          </cell>
          <cell r="I39">
            <v>7831.5902000000006</v>
          </cell>
          <cell r="J39">
            <v>8781.3888500000012</v>
          </cell>
        </row>
        <row r="40">
          <cell r="A40" t="str">
            <v>Egypt</v>
          </cell>
          <cell r="B40">
            <v>0</v>
          </cell>
          <cell r="C40">
            <v>89.88</v>
          </cell>
          <cell r="D40">
            <v>2653.0520000000001</v>
          </cell>
          <cell r="E40">
            <v>12580.795</v>
          </cell>
          <cell r="F40">
            <v>19884.099000000002</v>
          </cell>
          <cell r="G40">
            <v>24942.9</v>
          </cell>
          <cell r="H40">
            <v>29341.509000000002</v>
          </cell>
          <cell r="I40">
            <v>32587.294000000002</v>
          </cell>
          <cell r="J40">
            <v>33065.01</v>
          </cell>
        </row>
        <row r="41">
          <cell r="A41" t="str">
            <v>Others</v>
          </cell>
          <cell r="B41">
            <v>2567.2829999999958</v>
          </cell>
          <cell r="C41">
            <v>3656.6989999999969</v>
          </cell>
          <cell r="D41">
            <v>9757.6449999999968</v>
          </cell>
          <cell r="E41">
            <v>12203.318999999996</v>
          </cell>
          <cell r="F41">
            <v>12666.018999999986</v>
          </cell>
          <cell r="G41">
            <v>13274.89899999999</v>
          </cell>
          <cell r="H41">
            <v>13933.061999999987</v>
          </cell>
          <cell r="I41">
            <v>13994.629499999992</v>
          </cell>
          <cell r="J41">
            <v>14050.823048999991</v>
          </cell>
        </row>
        <row r="42">
          <cell r="B42"/>
          <cell r="C42"/>
          <cell r="D42"/>
        </row>
      </sheetData>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graph lemons cumul"/>
      <sheetName val="table for publication"/>
      <sheetName val="operational table"/>
      <sheetName val="copy here new Comext data"/>
      <sheetName val="copy here new Taxud data"/>
    </sheetNames>
    <sheetDataSet>
      <sheetData sheetId="0" refreshError="1"/>
      <sheetData sheetId="1">
        <row r="3">
          <cell r="A3" t="str">
            <v>Sources: Eurostat Comext; for May and June 2024: TAXUD surveillance</v>
          </cell>
        </row>
      </sheetData>
      <sheetData sheetId="2">
        <row r="1">
          <cell r="B1">
            <v>45476</v>
          </cell>
        </row>
        <row r="7">
          <cell r="B7">
            <v>17324.643</v>
          </cell>
          <cell r="C7">
            <v>15578.050999999999</v>
          </cell>
          <cell r="D7">
            <v>19877.654999999999</v>
          </cell>
          <cell r="E7">
            <v>14579.529</v>
          </cell>
          <cell r="F7">
            <v>12309.366</v>
          </cell>
          <cell r="G7">
            <v>10627.853999999999</v>
          </cell>
          <cell r="H7">
            <v>10350.558999999999</v>
          </cell>
          <cell r="I7">
            <v>25327.978999999999</v>
          </cell>
          <cell r="J7">
            <v>76224.781000000003</v>
          </cell>
          <cell r="K7">
            <v>85799.385999999999</v>
          </cell>
          <cell r="L7">
            <v>96309.267999999996</v>
          </cell>
          <cell r="M7">
            <v>45128.423999999999</v>
          </cell>
        </row>
        <row r="8">
          <cell r="B8">
            <v>25685.7952</v>
          </cell>
          <cell r="C8">
            <v>17729.664199999999</v>
          </cell>
          <cell r="D8">
            <v>18745.7238</v>
          </cell>
          <cell r="E8">
            <v>14370.4486</v>
          </cell>
          <cell r="F8">
            <v>9654.8248000000003</v>
          </cell>
          <cell r="G8">
            <v>8485.4048000000003</v>
          </cell>
          <cell r="H8">
            <v>7342.7453999999998</v>
          </cell>
          <cell r="I8">
            <v>19828.207000000002</v>
          </cell>
          <cell r="J8">
            <v>61032.148800000003</v>
          </cell>
          <cell r="K8">
            <v>89175.117200000008</v>
          </cell>
          <cell r="L8">
            <v>88949.294599999994</v>
          </cell>
          <cell r="M8">
            <v>49296.137999999999</v>
          </cell>
        </row>
        <row r="9">
          <cell r="B9">
            <v>29353.875</v>
          </cell>
        </row>
        <row r="10">
          <cell r="B10">
            <v>3776.6770000000001</v>
          </cell>
        </row>
        <row r="11">
          <cell r="B11">
            <v>710.59500000000003</v>
          </cell>
        </row>
        <row r="12">
          <cell r="B12">
            <v>23994.137999999999</v>
          </cell>
        </row>
        <row r="13">
          <cell r="B13">
            <v>70.510999999999996</v>
          </cell>
        </row>
        <row r="14">
          <cell r="B14">
            <v>181.15600000000001</v>
          </cell>
        </row>
        <row r="15">
          <cell r="B15">
            <v>620.7980000000025</v>
          </cell>
        </row>
        <row r="19">
          <cell r="A19" t="str">
            <v>South Africa</v>
          </cell>
        </row>
        <row r="20">
          <cell r="A20" t="str">
            <v>Argentina</v>
          </cell>
        </row>
        <row r="21">
          <cell r="A21" t="str">
            <v>Türkiye</v>
          </cell>
        </row>
        <row r="22">
          <cell r="A22" t="str">
            <v>Uruguay</v>
          </cell>
        </row>
        <row r="23">
          <cell r="A23" t="str">
            <v>Egypt</v>
          </cell>
        </row>
        <row r="24">
          <cell r="A24" t="str">
            <v>Others</v>
          </cell>
        </row>
        <row r="32">
          <cell r="C32">
            <v>17778.716</v>
          </cell>
          <cell r="D32">
            <v>20526.219000000001</v>
          </cell>
          <cell r="E32">
            <v>16786.502</v>
          </cell>
          <cell r="F32">
            <v>13013.617</v>
          </cell>
          <cell r="G32">
            <v>12551.677</v>
          </cell>
          <cell r="H32">
            <v>10076.620999999999</v>
          </cell>
          <cell r="I32">
            <v>11108.140487999999</v>
          </cell>
          <cell r="J32">
            <v>44352.030658999996</v>
          </cell>
        </row>
        <row r="33">
          <cell r="C33">
            <v>30.713000000000001</v>
          </cell>
          <cell r="D33">
            <v>66.403000000000006</v>
          </cell>
          <cell r="E33">
            <v>4.2530000000000001</v>
          </cell>
          <cell r="F33">
            <v>0.126</v>
          </cell>
          <cell r="G33">
            <v>151.864</v>
          </cell>
          <cell r="H33">
            <v>213.87200000000001</v>
          </cell>
          <cell r="I33">
            <v>5134.7828699999991</v>
          </cell>
          <cell r="J33">
            <v>38399.225788999996</v>
          </cell>
        </row>
        <row r="34">
          <cell r="C34">
            <v>110.172</v>
          </cell>
          <cell r="D34">
            <v>0</v>
          </cell>
          <cell r="E34">
            <v>0</v>
          </cell>
          <cell r="F34">
            <v>0</v>
          </cell>
          <cell r="G34">
            <v>0</v>
          </cell>
          <cell r="H34">
            <v>0</v>
          </cell>
          <cell r="I34">
            <v>584.16110000000003</v>
          </cell>
          <cell r="J34">
            <v>3480.0967700000001</v>
          </cell>
        </row>
        <row r="35">
          <cell r="C35">
            <v>16770.574000000001</v>
          </cell>
          <cell r="D35">
            <v>18010.257000000001</v>
          </cell>
          <cell r="E35">
            <v>14137.234</v>
          </cell>
          <cell r="F35">
            <v>11338.446</v>
          </cell>
          <cell r="G35">
            <v>11458.734</v>
          </cell>
          <cell r="H35">
            <v>9409.2150000000001</v>
          </cell>
          <cell r="I35">
            <v>4042.5712999999996</v>
          </cell>
          <cell r="J35">
            <v>440.34659999999997</v>
          </cell>
        </row>
        <row r="36">
          <cell r="C36">
            <v>0</v>
          </cell>
          <cell r="D36">
            <v>0</v>
          </cell>
          <cell r="E36">
            <v>0</v>
          </cell>
          <cell r="F36">
            <v>0</v>
          </cell>
          <cell r="G36">
            <v>0</v>
          </cell>
          <cell r="H36">
            <v>0</v>
          </cell>
          <cell r="I36">
            <v>0</v>
          </cell>
          <cell r="J36">
            <v>48.707999999999998</v>
          </cell>
        </row>
        <row r="37">
          <cell r="C37">
            <v>680.10400000000004</v>
          </cell>
          <cell r="D37">
            <v>2332.1030000000001</v>
          </cell>
          <cell r="E37">
            <v>2571.027</v>
          </cell>
          <cell r="F37">
            <v>1617.42</v>
          </cell>
          <cell r="G37">
            <v>910.524</v>
          </cell>
          <cell r="H37">
            <v>272.81099999999998</v>
          </cell>
          <cell r="I37">
            <v>1149.306</v>
          </cell>
          <cell r="J37">
            <v>1557.538</v>
          </cell>
        </row>
        <row r="38">
          <cell r="C38">
            <v>187.15300000000207</v>
          </cell>
          <cell r="D38">
            <v>117.45600000000195</v>
          </cell>
          <cell r="E38">
            <v>73.987999999997555</v>
          </cell>
          <cell r="F38">
            <v>57.625</v>
          </cell>
          <cell r="G38">
            <v>30.555000000000291</v>
          </cell>
          <cell r="H38">
            <v>180.72299999999996</v>
          </cell>
          <cell r="I38">
            <v>197.31921799999873</v>
          </cell>
          <cell r="J38">
            <v>426.11550000000716</v>
          </cell>
        </row>
        <row r="41">
          <cell r="B41" t="str">
            <v>Sources: Eurostat Comext; for May and June 2024: TAXUD surveillance; Updated on 03/07/2024</v>
          </cell>
          <cell r="C41"/>
          <cell r="D41"/>
          <cell r="E41"/>
          <cell r="F41"/>
          <cell r="G41"/>
          <cell r="H41"/>
          <cell r="I41"/>
          <cell r="J41"/>
          <cell r="K41"/>
          <cell r="L41"/>
          <cell r="M41"/>
        </row>
        <row r="42">
          <cell r="B42" t="str">
            <v>Oct</v>
          </cell>
          <cell r="C42" t="str">
            <v>Nov</v>
          </cell>
          <cell r="D42" t="str">
            <v>Dec</v>
          </cell>
          <cell r="E42" t="str">
            <v>Jan</v>
          </cell>
          <cell r="F42" t="str">
            <v>Feb</v>
          </cell>
          <cell r="G42" t="str">
            <v>Mar</v>
          </cell>
          <cell r="H42" t="str">
            <v>Apr</v>
          </cell>
          <cell r="I42" t="str">
            <v>May</v>
          </cell>
          <cell r="J42" t="str">
            <v>June</v>
          </cell>
          <cell r="K42" t="str">
            <v>July</v>
          </cell>
          <cell r="L42" t="str">
            <v>Aug</v>
          </cell>
          <cell r="M42" t="str">
            <v>Sep</v>
          </cell>
        </row>
        <row r="43">
          <cell r="A43" t="str">
            <v>2022-2023</v>
          </cell>
          <cell r="B43">
            <v>17324.643</v>
          </cell>
          <cell r="C43">
            <v>32902.694000000003</v>
          </cell>
          <cell r="D43">
            <v>52780.349000000002</v>
          </cell>
          <cell r="E43">
            <v>67359.877999999997</v>
          </cell>
          <cell r="F43">
            <v>79669.243999999992</v>
          </cell>
          <cell r="G43">
            <v>90297.097999999998</v>
          </cell>
          <cell r="H43">
            <v>100647.65699999999</v>
          </cell>
          <cell r="I43">
            <v>125975.636</v>
          </cell>
          <cell r="J43">
            <v>202200.41700000002</v>
          </cell>
          <cell r="K43">
            <v>287999.80300000001</v>
          </cell>
          <cell r="L43">
            <v>384309.071</v>
          </cell>
          <cell r="M43">
            <v>429437.495</v>
          </cell>
        </row>
        <row r="44">
          <cell r="A44" t="str">
            <v>5Y average</v>
          </cell>
          <cell r="B44">
            <v>25685.7952</v>
          </cell>
          <cell r="C44">
            <v>43415.4594</v>
          </cell>
          <cell r="D44">
            <v>62161.183199999999</v>
          </cell>
          <cell r="E44">
            <v>76531.631800000003</v>
          </cell>
          <cell r="F44">
            <v>86186.456600000005</v>
          </cell>
          <cell r="G44">
            <v>94671.861400000009</v>
          </cell>
          <cell r="H44">
            <v>102014.60680000001</v>
          </cell>
          <cell r="I44">
            <v>121842.8138</v>
          </cell>
          <cell r="J44">
            <v>182874.9626</v>
          </cell>
          <cell r="K44">
            <v>272050.07980000001</v>
          </cell>
          <cell r="L44">
            <v>360999.37439999997</v>
          </cell>
          <cell r="M44">
            <v>410295.51239999995</v>
          </cell>
        </row>
        <row r="45">
          <cell r="A45" t="str">
            <v>2023-2024</v>
          </cell>
          <cell r="B45">
            <v>29353.875</v>
          </cell>
          <cell r="C45">
            <v>47132.591</v>
          </cell>
          <cell r="D45">
            <v>67658.81</v>
          </cell>
          <cell r="E45">
            <v>84445.312000000005</v>
          </cell>
          <cell r="F45">
            <v>97458.929000000004</v>
          </cell>
          <cell r="G45">
            <v>110010.606</v>
          </cell>
          <cell r="H45">
            <v>120087.227</v>
          </cell>
          <cell r="I45">
            <v>131195.36748799999</v>
          </cell>
          <cell r="J45">
            <v>175547.398147</v>
          </cell>
          <cell r="K45"/>
          <cell r="L45"/>
          <cell r="M45"/>
        </row>
        <row r="46">
          <cell r="A46" t="str">
            <v>South Africa</v>
          </cell>
          <cell r="B46">
            <v>3776.6770000000001</v>
          </cell>
          <cell r="C46">
            <v>3807.3900000000003</v>
          </cell>
          <cell r="D46">
            <v>3873.7930000000001</v>
          </cell>
          <cell r="E46">
            <v>3878.0460000000003</v>
          </cell>
          <cell r="F46">
            <v>3878.1720000000005</v>
          </cell>
          <cell r="G46">
            <v>4030.0360000000005</v>
          </cell>
          <cell r="H46">
            <v>4243.9080000000004</v>
          </cell>
          <cell r="I46">
            <v>9378.6908699999985</v>
          </cell>
          <cell r="J46">
            <v>47777.916658999995</v>
          </cell>
          <cell r="K46"/>
          <cell r="L46"/>
          <cell r="M46"/>
        </row>
        <row r="47">
          <cell r="A47" t="str">
            <v xml:space="preserve">Argentina   </v>
          </cell>
          <cell r="B47">
            <v>710.59500000000003</v>
          </cell>
          <cell r="C47">
            <v>820.76700000000005</v>
          </cell>
          <cell r="D47">
            <v>820.76700000000005</v>
          </cell>
          <cell r="E47">
            <v>820.76700000000005</v>
          </cell>
          <cell r="F47">
            <v>820.76700000000005</v>
          </cell>
          <cell r="G47">
            <v>820.76700000000005</v>
          </cell>
          <cell r="H47">
            <v>820.76700000000005</v>
          </cell>
          <cell r="I47">
            <v>1404.9281000000001</v>
          </cell>
          <cell r="J47">
            <v>4885.0248700000002</v>
          </cell>
          <cell r="K47"/>
          <cell r="L47"/>
          <cell r="M47"/>
        </row>
        <row r="48">
          <cell r="A48" t="str">
            <v xml:space="preserve">Türkiye     </v>
          </cell>
          <cell r="B48">
            <v>23994.137999999999</v>
          </cell>
          <cell r="C48">
            <v>40764.712</v>
          </cell>
          <cell r="D48">
            <v>58774.968999999997</v>
          </cell>
          <cell r="E48">
            <v>72912.202999999994</v>
          </cell>
          <cell r="F48">
            <v>84250.64899999999</v>
          </cell>
          <cell r="G48">
            <v>95709.382999999987</v>
          </cell>
          <cell r="H48">
            <v>105118.59799999998</v>
          </cell>
          <cell r="I48">
            <v>109161.16929999998</v>
          </cell>
          <cell r="J48">
            <v>109601.51589999998</v>
          </cell>
          <cell r="K48"/>
          <cell r="L48"/>
          <cell r="M48"/>
        </row>
        <row r="49">
          <cell r="A49" t="str">
            <v xml:space="preserve">Uruguay     </v>
          </cell>
          <cell r="B49">
            <v>70.510999999999996</v>
          </cell>
          <cell r="C49">
            <v>70.510999999999996</v>
          </cell>
          <cell r="D49">
            <v>70.510999999999996</v>
          </cell>
          <cell r="E49">
            <v>70.510999999999996</v>
          </cell>
          <cell r="F49">
            <v>70.510999999999996</v>
          </cell>
          <cell r="G49">
            <v>70.510999999999996</v>
          </cell>
          <cell r="H49">
            <v>70.510999999999996</v>
          </cell>
          <cell r="I49">
            <v>70.510999999999996</v>
          </cell>
          <cell r="J49">
            <v>119.21899999999999</v>
          </cell>
          <cell r="K49"/>
          <cell r="L49"/>
          <cell r="M49"/>
        </row>
        <row r="50">
          <cell r="A50" t="str">
            <v xml:space="preserve">Egypt       </v>
          </cell>
          <cell r="B50">
            <v>181.15600000000001</v>
          </cell>
          <cell r="C50">
            <v>861.26</v>
          </cell>
          <cell r="D50">
            <v>3193.3630000000003</v>
          </cell>
          <cell r="E50">
            <v>5764.39</v>
          </cell>
          <cell r="F50">
            <v>7381.81</v>
          </cell>
          <cell r="G50">
            <v>8292.3340000000007</v>
          </cell>
          <cell r="H50">
            <v>8565.1450000000004</v>
          </cell>
          <cell r="I50">
            <v>9714.4510000000009</v>
          </cell>
          <cell r="J50">
            <v>11271.989000000001</v>
          </cell>
          <cell r="K50"/>
          <cell r="L50"/>
          <cell r="M50"/>
        </row>
        <row r="51">
          <cell r="A51" t="str">
            <v>Others</v>
          </cell>
          <cell r="B51">
            <v>620.7980000000025</v>
          </cell>
          <cell r="C51">
            <v>807.95100000000457</v>
          </cell>
          <cell r="D51">
            <v>925.40700000000652</v>
          </cell>
          <cell r="E51">
            <v>999.39500000000407</v>
          </cell>
          <cell r="F51">
            <v>1057.0200000000041</v>
          </cell>
          <cell r="G51">
            <v>1087.5750000000044</v>
          </cell>
          <cell r="H51">
            <v>1268.2980000000043</v>
          </cell>
          <cell r="I51">
            <v>1465.617218000003</v>
          </cell>
          <cell r="J51">
            <v>1891.7327180000102</v>
          </cell>
          <cell r="K51"/>
          <cell r="L51"/>
          <cell r="M51"/>
        </row>
      </sheetData>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graph grapefruits"/>
      <sheetName val="table for publication"/>
      <sheetName val="operational sheet"/>
      <sheetName val="update Comext here"/>
      <sheetName val="update TAXUD here"/>
    </sheetNames>
    <sheetDataSet>
      <sheetData sheetId="0" refreshError="1"/>
      <sheetData sheetId="1"/>
      <sheetData sheetId="2">
        <row r="1">
          <cell r="B1">
            <v>45476</v>
          </cell>
        </row>
        <row r="28">
          <cell r="B28">
            <v>24123.73</v>
          </cell>
          <cell r="C28">
            <v>31332.252</v>
          </cell>
          <cell r="D28">
            <v>20902.385999999999</v>
          </cell>
          <cell r="E28">
            <v>15845.98</v>
          </cell>
          <cell r="F28">
            <v>10451.335999999999</v>
          </cell>
          <cell r="G28">
            <v>9383.7749999999996</v>
          </cell>
          <cell r="H28">
            <v>7318.8990000000003</v>
          </cell>
          <cell r="I28">
            <v>24320.342000000001</v>
          </cell>
          <cell r="J28">
            <v>25014.674999999999</v>
          </cell>
          <cell r="K28">
            <v>15587.236000000001</v>
          </cell>
          <cell r="L28">
            <v>14688.745999999999</v>
          </cell>
          <cell r="M28">
            <v>10018.358</v>
          </cell>
        </row>
        <row r="29">
          <cell r="B29">
            <v>30630.595400000002</v>
          </cell>
          <cell r="C29">
            <v>40831.227800000001</v>
          </cell>
          <cell r="D29">
            <v>35271.053199999995</v>
          </cell>
          <cell r="E29">
            <v>25522.323800000002</v>
          </cell>
          <cell r="F29">
            <v>15810.574400000001</v>
          </cell>
          <cell r="G29">
            <v>13541.978400000002</v>
          </cell>
          <cell r="H29">
            <v>9288.1293999999998</v>
          </cell>
          <cell r="I29">
            <v>21053.034600000003</v>
          </cell>
          <cell r="J29">
            <v>30240.4794</v>
          </cell>
          <cell r="K29">
            <v>23405.813199999997</v>
          </cell>
          <cell r="L29">
            <v>12127.643199999999</v>
          </cell>
          <cell r="M29">
            <v>13002.6042</v>
          </cell>
        </row>
        <row r="30">
          <cell r="B30">
            <v>24814.629000000001</v>
          </cell>
          <cell r="C30">
            <v>28688.93</v>
          </cell>
          <cell r="D30">
            <v>23259.830999999998</v>
          </cell>
          <cell r="E30">
            <v>21325.915000000001</v>
          </cell>
          <cell r="F30">
            <v>14969.223</v>
          </cell>
          <cell r="G30">
            <v>10759.501</v>
          </cell>
          <cell r="H30">
            <v>9221.5329999999994</v>
          </cell>
          <cell r="I30">
            <v>16877.484759999999</v>
          </cell>
          <cell r="J30">
            <v>25929.028217000003</v>
          </cell>
        </row>
        <row r="31">
          <cell r="B31">
            <v>4314.5789999999997</v>
          </cell>
          <cell r="C31">
            <v>209.191</v>
          </cell>
          <cell r="D31">
            <v>0</v>
          </cell>
          <cell r="E31">
            <v>0</v>
          </cell>
          <cell r="F31">
            <v>0</v>
          </cell>
          <cell r="G31">
            <v>0</v>
          </cell>
          <cell r="H31">
            <v>857.26900000000001</v>
          </cell>
          <cell r="I31">
            <v>12044.663109999996</v>
          </cell>
          <cell r="J31">
            <v>24137.985347000002</v>
          </cell>
        </row>
        <row r="32">
          <cell r="B32">
            <v>11958.244000000001</v>
          </cell>
          <cell r="C32">
            <v>17830.564999999999</v>
          </cell>
          <cell r="D32">
            <v>14403.543</v>
          </cell>
          <cell r="E32">
            <v>11770.936</v>
          </cell>
          <cell r="F32">
            <v>5978.5829999999996</v>
          </cell>
          <cell r="G32">
            <v>1240.3</v>
          </cell>
          <cell r="H32">
            <v>445.02</v>
          </cell>
          <cell r="I32">
            <v>1.25</v>
          </cell>
          <cell r="J32">
            <v>0</v>
          </cell>
        </row>
        <row r="33">
          <cell r="B33">
            <v>3811.51</v>
          </cell>
          <cell r="C33">
            <v>7067.94</v>
          </cell>
          <cell r="D33">
            <v>5766.375</v>
          </cell>
          <cell r="E33">
            <v>5886.66</v>
          </cell>
          <cell r="F33">
            <v>6730.4709999999995</v>
          </cell>
          <cell r="G33">
            <v>7327.2120000000004</v>
          </cell>
          <cell r="H33">
            <v>6558.3190000000004</v>
          </cell>
          <cell r="I33">
            <v>2379.2150000000001</v>
          </cell>
          <cell r="J33">
            <v>429.14400000000001</v>
          </cell>
        </row>
        <row r="34">
          <cell r="B34">
            <v>3118.3829999999998</v>
          </cell>
          <cell r="C34">
            <v>2489.6669999999999</v>
          </cell>
          <cell r="D34">
            <v>1285.798</v>
          </cell>
          <cell r="E34">
            <v>1415.2850000000001</v>
          </cell>
          <cell r="F34">
            <v>852.322</v>
          </cell>
          <cell r="G34">
            <v>1296.98</v>
          </cell>
          <cell r="H34">
            <v>777.17700000000002</v>
          </cell>
          <cell r="I34">
            <v>306.35424999999998</v>
          </cell>
          <cell r="J34">
            <v>0</v>
          </cell>
        </row>
        <row r="35">
          <cell r="B35">
            <v>6.7000000000000004E-2</v>
          </cell>
          <cell r="C35">
            <v>682.505</v>
          </cell>
          <cell r="D35">
            <v>1102.9760000000001</v>
          </cell>
          <cell r="E35">
            <v>1164.2170000000001</v>
          </cell>
          <cell r="F35">
            <v>124.93899999999999</v>
          </cell>
          <cell r="G35">
            <v>20.16</v>
          </cell>
          <cell r="H35">
            <v>21.173999999999999</v>
          </cell>
          <cell r="I35">
            <v>0</v>
          </cell>
          <cell r="J35">
            <v>0</v>
          </cell>
        </row>
        <row r="36">
          <cell r="B36">
            <v>1611.8460000000014</v>
          </cell>
          <cell r="C36">
            <v>409.06200000000172</v>
          </cell>
          <cell r="D36">
            <v>701.13900000000285</v>
          </cell>
          <cell r="E36">
            <v>1088.8170000000027</v>
          </cell>
          <cell r="F36">
            <v>1282.9079999999994</v>
          </cell>
          <cell r="G36">
            <v>874.84900000000016</v>
          </cell>
          <cell r="H36">
            <v>562.5739999999987</v>
          </cell>
          <cell r="I36">
            <v>2146.002400000003</v>
          </cell>
          <cell r="J36">
            <v>1361.8988700000009</v>
          </cell>
        </row>
        <row r="40">
          <cell r="B40" t="str">
            <v>Sources: Eurostat Comext; for May and June 2024: TAXUD surveillance; Updated on 03/07/2024</v>
          </cell>
          <cell r="C40"/>
          <cell r="D40"/>
          <cell r="E40"/>
          <cell r="F40"/>
          <cell r="G40"/>
          <cell r="H40"/>
          <cell r="I40"/>
          <cell r="J40"/>
          <cell r="K40"/>
          <cell r="L40"/>
          <cell r="M40"/>
        </row>
        <row r="41">
          <cell r="B41" t="str">
            <v>Oct</v>
          </cell>
          <cell r="C41" t="str">
            <v>Nov</v>
          </cell>
          <cell r="D41" t="str">
            <v>Dec</v>
          </cell>
          <cell r="E41" t="str">
            <v>Jan</v>
          </cell>
          <cell r="F41" t="str">
            <v>Feb</v>
          </cell>
          <cell r="G41" t="str">
            <v>Mar</v>
          </cell>
          <cell r="H41" t="str">
            <v>Apr</v>
          </cell>
          <cell r="I41" t="str">
            <v>May</v>
          </cell>
          <cell r="J41" t="str">
            <v>June</v>
          </cell>
          <cell r="K41" t="str">
            <v>July</v>
          </cell>
          <cell r="L41" t="str">
            <v>Aug</v>
          </cell>
          <cell r="M41" t="str">
            <v>Sep</v>
          </cell>
        </row>
        <row r="42">
          <cell r="A42" t="str">
            <v>2022-2023 cumulated</v>
          </cell>
          <cell r="B42">
            <v>24123.73</v>
          </cell>
          <cell r="C42">
            <v>55455.982000000004</v>
          </cell>
          <cell r="D42">
            <v>76358.368000000002</v>
          </cell>
          <cell r="E42">
            <v>92204.347999999998</v>
          </cell>
          <cell r="F42">
            <v>102655.68399999999</v>
          </cell>
          <cell r="G42">
            <v>112039.45899999999</v>
          </cell>
          <cell r="H42">
            <v>119358.35799999999</v>
          </cell>
          <cell r="I42">
            <v>143678.69999999998</v>
          </cell>
          <cell r="J42">
            <v>168693.37499999997</v>
          </cell>
          <cell r="K42">
            <v>184280.61099999998</v>
          </cell>
          <cell r="L42">
            <v>198969.35699999996</v>
          </cell>
          <cell r="M42">
            <v>208987.71499999997</v>
          </cell>
        </row>
        <row r="43">
          <cell r="A43" t="str">
            <v>5Y average cumulated</v>
          </cell>
          <cell r="B43">
            <v>30630.595400000002</v>
          </cell>
          <cell r="C43">
            <v>71461.823199999999</v>
          </cell>
          <cell r="D43">
            <v>106732.87639999999</v>
          </cell>
          <cell r="E43">
            <v>132255.20019999999</v>
          </cell>
          <cell r="F43">
            <v>148065.7746</v>
          </cell>
          <cell r="G43">
            <v>161607.753</v>
          </cell>
          <cell r="H43">
            <v>170895.8824</v>
          </cell>
          <cell r="I43">
            <v>191948.91700000002</v>
          </cell>
          <cell r="J43">
            <v>222189.39640000003</v>
          </cell>
          <cell r="K43">
            <v>245595.20960000003</v>
          </cell>
          <cell r="L43">
            <v>257722.85280000002</v>
          </cell>
          <cell r="M43">
            <v>270725.45699999999</v>
          </cell>
        </row>
        <row r="44">
          <cell r="A44" t="str">
            <v>2023-2024 cumulated</v>
          </cell>
          <cell r="B44">
            <v>24814.629000000001</v>
          </cell>
          <cell r="C44">
            <v>53503.559000000001</v>
          </cell>
          <cell r="D44">
            <v>76763.39</v>
          </cell>
          <cell r="E44">
            <v>98089.304999999993</v>
          </cell>
          <cell r="F44">
            <v>113058.52799999999</v>
          </cell>
          <cell r="G44">
            <v>123818.02899999999</v>
          </cell>
          <cell r="H44">
            <v>133039.56200000001</v>
          </cell>
          <cell r="I44">
            <v>149917.04676</v>
          </cell>
          <cell r="J44">
            <v>175846.07497700001</v>
          </cell>
        </row>
        <row r="45">
          <cell r="A45" t="str">
            <v>South Africa</v>
          </cell>
          <cell r="B45">
            <v>4314.5789999999997</v>
          </cell>
          <cell r="C45">
            <v>4523.7699999999995</v>
          </cell>
          <cell r="D45">
            <v>4523.7699999999995</v>
          </cell>
          <cell r="E45">
            <v>4523.7699999999995</v>
          </cell>
          <cell r="F45">
            <v>4523.7699999999995</v>
          </cell>
          <cell r="G45">
            <v>4523.7699999999995</v>
          </cell>
          <cell r="H45">
            <v>5381.0389999999998</v>
          </cell>
          <cell r="I45">
            <v>17425.702109999995</v>
          </cell>
          <cell r="J45">
            <v>41563.687456999993</v>
          </cell>
        </row>
        <row r="46">
          <cell r="A46" t="str">
            <v xml:space="preserve">China       </v>
          </cell>
          <cell r="B46">
            <v>11958.244000000001</v>
          </cell>
          <cell r="C46">
            <v>29788.809000000001</v>
          </cell>
          <cell r="D46">
            <v>44192.351999999999</v>
          </cell>
          <cell r="E46">
            <v>55963.288</v>
          </cell>
          <cell r="F46">
            <v>61941.870999999999</v>
          </cell>
          <cell r="G46">
            <v>63182.171000000002</v>
          </cell>
          <cell r="H46">
            <v>63627.190999999999</v>
          </cell>
          <cell r="I46">
            <v>63628.440999999999</v>
          </cell>
          <cell r="J46">
            <v>63628.440999999999</v>
          </cell>
        </row>
        <row r="47">
          <cell r="A47" t="str">
            <v xml:space="preserve">Türkiye     </v>
          </cell>
          <cell r="B47">
            <v>3811.51</v>
          </cell>
          <cell r="C47">
            <v>10879.45</v>
          </cell>
          <cell r="D47">
            <v>16645.825000000001</v>
          </cell>
          <cell r="E47">
            <v>22532.485000000001</v>
          </cell>
          <cell r="F47">
            <v>29262.955999999998</v>
          </cell>
          <cell r="G47">
            <v>36590.167999999998</v>
          </cell>
          <cell r="H47">
            <v>43148.487000000001</v>
          </cell>
          <cell r="I47">
            <v>45527.702000000005</v>
          </cell>
          <cell r="J47">
            <v>45956.846000000005</v>
          </cell>
        </row>
        <row r="48">
          <cell r="A48" t="str">
            <v>Israel</v>
          </cell>
          <cell r="B48">
            <v>3118.3829999999998</v>
          </cell>
          <cell r="C48">
            <v>5608.0499999999993</v>
          </cell>
          <cell r="D48">
            <v>6893.847999999999</v>
          </cell>
          <cell r="E48">
            <v>8309.1329999999998</v>
          </cell>
          <cell r="F48">
            <v>9161.4549999999999</v>
          </cell>
          <cell r="G48">
            <v>10458.434999999999</v>
          </cell>
          <cell r="H48">
            <v>11235.611999999999</v>
          </cell>
          <cell r="I48">
            <v>11541.966249999999</v>
          </cell>
          <cell r="J48">
            <v>11541.966249999999</v>
          </cell>
        </row>
        <row r="49">
          <cell r="A49" t="str">
            <v>USA</v>
          </cell>
          <cell r="B49">
            <v>6.7000000000000004E-2</v>
          </cell>
          <cell r="C49">
            <v>682.572</v>
          </cell>
          <cell r="D49">
            <v>1785.5480000000002</v>
          </cell>
          <cell r="E49">
            <v>2949.7650000000003</v>
          </cell>
          <cell r="F49">
            <v>3074.7040000000002</v>
          </cell>
          <cell r="G49">
            <v>3094.864</v>
          </cell>
          <cell r="H49">
            <v>3116.038</v>
          </cell>
          <cell r="I49">
            <v>3116.038</v>
          </cell>
          <cell r="J49">
            <v>3116.038</v>
          </cell>
        </row>
        <row r="50">
          <cell r="A50" t="str">
            <v>Others</v>
          </cell>
          <cell r="B50">
            <v>1611.8460000000014</v>
          </cell>
          <cell r="C50">
            <v>2020.9080000000031</v>
          </cell>
          <cell r="D50">
            <v>2722.0470000000059</v>
          </cell>
          <cell r="E50">
            <v>3810.8640000000087</v>
          </cell>
          <cell r="F50">
            <v>5093.7720000000081</v>
          </cell>
          <cell r="G50">
            <v>5968.6210000000083</v>
          </cell>
          <cell r="H50">
            <v>6531.195000000007</v>
          </cell>
          <cell r="I50">
            <v>8677.19740000001</v>
          </cell>
          <cell r="J50">
            <v>10039.096270000011</v>
          </cell>
        </row>
        <row r="51">
          <cell r="A51" t="str">
            <v>Total 2023/24</v>
          </cell>
          <cell r="B51">
            <v>24814.629000000001</v>
          </cell>
          <cell r="C51">
            <v>53503.559000000001</v>
          </cell>
          <cell r="D51">
            <v>76763.39</v>
          </cell>
          <cell r="E51">
            <v>98089.305000000022</v>
          </cell>
          <cell r="F51">
            <v>113058.52800000002</v>
          </cell>
          <cell r="G51">
            <v>123818.02900000001</v>
          </cell>
          <cell r="H51">
            <v>133039.56200000001</v>
          </cell>
          <cell r="I51">
            <v>149917.04676</v>
          </cell>
          <cell r="J51">
            <v>175846.07497699998</v>
          </cell>
        </row>
      </sheetData>
      <sheetData sheetId="3"/>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B522D-1CEC-4014-8A97-1A4882A255E1}">
  <sheetPr>
    <tabColor rgb="FFFFFF00"/>
  </sheetPr>
  <dimension ref="A1:N18"/>
  <sheetViews>
    <sheetView workbookViewId="0">
      <selection activeCell="A2" sqref="A2:N16"/>
    </sheetView>
  </sheetViews>
  <sheetFormatPr defaultColWidth="8.85546875" defaultRowHeight="15" x14ac:dyDescent="0.25"/>
  <cols>
    <col min="1" max="1" width="21.42578125" style="12" customWidth="1"/>
    <col min="2" max="2" width="12.5703125" style="12" bestFit="1" customWidth="1"/>
    <col min="3" max="7" width="11.5703125" style="12" bestFit="1" customWidth="1"/>
    <col min="8" max="9" width="12.5703125" style="12" bestFit="1" customWidth="1"/>
    <col min="10" max="11" width="8.42578125" style="12" bestFit="1" customWidth="1"/>
    <col min="12" max="13" width="9.42578125" style="12" bestFit="1" customWidth="1"/>
    <col min="14" max="14" width="10.5703125" style="12" customWidth="1"/>
    <col min="15" max="16384" width="8.85546875" style="12"/>
  </cols>
  <sheetData>
    <row r="1" spans="1:14" x14ac:dyDescent="0.25">
      <c r="A1"/>
      <c r="B1"/>
      <c r="C1"/>
      <c r="D1"/>
      <c r="E1"/>
      <c r="F1"/>
      <c r="G1"/>
      <c r="H1"/>
      <c r="I1"/>
      <c r="J1"/>
      <c r="K1"/>
      <c r="L1"/>
      <c r="M1"/>
      <c r="N1"/>
    </row>
    <row r="2" spans="1:14" ht="18.75" x14ac:dyDescent="0.3">
      <c r="A2" s="14" t="s">
        <v>40</v>
      </c>
      <c r="B2"/>
      <c r="C2"/>
      <c r="D2"/>
      <c r="E2"/>
      <c r="F2"/>
      <c r="G2"/>
      <c r="H2"/>
      <c r="I2"/>
      <c r="J2"/>
      <c r="K2"/>
      <c r="L2"/>
      <c r="M2"/>
      <c r="N2"/>
    </row>
    <row r="3" spans="1:14" x14ac:dyDescent="0.25">
      <c r="A3" t="str">
        <f>'[1]table for publication'!$A$3</f>
        <v>Sources: Eurostat Comext; for May and June 2024: TAXUD surveillance</v>
      </c>
      <c r="B3"/>
      <c r="C3"/>
      <c r="D3"/>
      <c r="E3"/>
      <c r="F3"/>
      <c r="G3"/>
      <c r="H3"/>
      <c r="I3"/>
      <c r="J3"/>
      <c r="K3"/>
      <c r="L3"/>
      <c r="M3"/>
      <c r="N3"/>
    </row>
    <row r="4" spans="1:14" x14ac:dyDescent="0.25">
      <c r="A4" t="str">
        <f>CONCATENATE("Updated on "&amp;TEXT('[1]operational sheet'!B1,"DD/mm/YYYY"))</f>
        <v>Updated on 03/07/2024</v>
      </c>
      <c r="B4" s="15"/>
      <c r="C4" s="15"/>
      <c r="D4"/>
      <c r="E4"/>
      <c r="F4"/>
      <c r="G4"/>
      <c r="H4"/>
      <c r="I4"/>
      <c r="J4"/>
      <c r="K4"/>
      <c r="L4"/>
      <c r="M4"/>
      <c r="N4"/>
    </row>
    <row r="5" spans="1:14" x14ac:dyDescent="0.25">
      <c r="A5"/>
      <c r="B5" s="16"/>
      <c r="C5" s="16"/>
      <c r="D5"/>
      <c r="E5"/>
      <c r="F5"/>
      <c r="G5"/>
      <c r="H5"/>
      <c r="I5"/>
      <c r="J5"/>
      <c r="K5"/>
      <c r="L5"/>
      <c r="M5"/>
      <c r="N5"/>
    </row>
    <row r="6" spans="1:14" x14ac:dyDescent="0.25">
      <c r="A6" s="17"/>
      <c r="B6" s="18" t="s">
        <v>14</v>
      </c>
      <c r="C6" s="19" t="s">
        <v>15</v>
      </c>
      <c r="D6" s="19" t="s">
        <v>16</v>
      </c>
      <c r="E6" s="19" t="s">
        <v>6</v>
      </c>
      <c r="F6" s="19" t="s">
        <v>7</v>
      </c>
      <c r="G6" s="19" t="s">
        <v>8</v>
      </c>
      <c r="H6" s="19" t="s">
        <v>9</v>
      </c>
      <c r="I6" s="19" t="s">
        <v>4</v>
      </c>
      <c r="J6" s="19" t="s">
        <v>26</v>
      </c>
      <c r="K6" s="19" t="s">
        <v>27</v>
      </c>
      <c r="L6" s="19" t="s">
        <v>12</v>
      </c>
      <c r="M6" s="20" t="s">
        <v>13</v>
      </c>
      <c r="N6" s="17" t="s">
        <v>18</v>
      </c>
    </row>
    <row r="7" spans="1:14" x14ac:dyDescent="0.25">
      <c r="A7" s="21" t="s">
        <v>28</v>
      </c>
      <c r="B7" s="53">
        <f>'[1]operational sheet'!B31</f>
        <v>170718.71100000001</v>
      </c>
      <c r="C7" s="54">
        <f>'[1]operational sheet'!C31</f>
        <v>15510.251</v>
      </c>
      <c r="D7" s="54">
        <f>'[1]operational sheet'!D31</f>
        <v>5556.58</v>
      </c>
      <c r="E7" s="54">
        <f>'[1]operational sheet'!E31</f>
        <v>28355.7</v>
      </c>
      <c r="F7" s="54">
        <f>'[1]operational sheet'!F31</f>
        <v>53183.752</v>
      </c>
      <c r="G7" s="54">
        <f>'[1]operational sheet'!G31</f>
        <v>87578.577999999994</v>
      </c>
      <c r="H7" s="54">
        <f>'[1]operational sheet'!H31</f>
        <v>97261.964000000007</v>
      </c>
      <c r="I7" s="54">
        <f>'[1]operational sheet'!I31</f>
        <v>111406.643</v>
      </c>
      <c r="J7" s="54">
        <f>'[1]operational sheet'!J31</f>
        <v>92117.557000000001</v>
      </c>
      <c r="K7" s="54">
        <f>'[1]operational sheet'!K31</f>
        <v>68800.540999999997</v>
      </c>
      <c r="L7" s="54">
        <f>'[1]operational sheet'!L31</f>
        <v>148555.20000000001</v>
      </c>
      <c r="M7" s="55">
        <f>'[1]operational sheet'!M31</f>
        <v>157688.90400000001</v>
      </c>
      <c r="N7" s="22">
        <f>SUM(B7:M7)</f>
        <v>1036734.3809999999</v>
      </c>
    </row>
    <row r="8" spans="1:14" x14ac:dyDescent="0.25">
      <c r="A8" s="23" t="s">
        <v>34</v>
      </c>
      <c r="B8" s="24">
        <f>'[1]operational sheet'!B32</f>
        <v>144105.26920000001</v>
      </c>
      <c r="C8" s="25">
        <f>'[1]operational sheet'!C32</f>
        <v>11610.5972</v>
      </c>
      <c r="D8" s="25">
        <f>'[1]operational sheet'!D32</f>
        <v>8669.8935999999994</v>
      </c>
      <c r="E8" s="25">
        <f>'[1]operational sheet'!E32</f>
        <v>29157.985800000002</v>
      </c>
      <c r="F8" s="25">
        <f>'[1]operational sheet'!F32</f>
        <v>38137.381600000008</v>
      </c>
      <c r="G8" s="25">
        <f>'[1]operational sheet'!G32</f>
        <v>65245.058199999992</v>
      </c>
      <c r="H8" s="25">
        <f>'[1]operational sheet'!H32</f>
        <v>83320.001800000013</v>
      </c>
      <c r="I8" s="25">
        <f>'[1]operational sheet'!I32</f>
        <v>68765.62539999999</v>
      </c>
      <c r="J8" s="25">
        <f>'[1]operational sheet'!J32</f>
        <v>51587.263599999998</v>
      </c>
      <c r="K8" s="25">
        <f>'[1]operational sheet'!K32</f>
        <v>80070.198000000004</v>
      </c>
      <c r="L8" s="25">
        <f>'[1]operational sheet'!L32</f>
        <v>129412.23500000002</v>
      </c>
      <c r="M8" s="26">
        <f>'[1]operational sheet'!M32</f>
        <v>173138.89019999999</v>
      </c>
      <c r="N8" s="27">
        <f t="shared" ref="N8:N16" si="0">SUM(B8:M8)</f>
        <v>883220.3996</v>
      </c>
    </row>
    <row r="9" spans="1:14" x14ac:dyDescent="0.25">
      <c r="A9" s="28" t="s">
        <v>35</v>
      </c>
      <c r="B9" s="56">
        <f>'[1]operational sheet'!B33</f>
        <v>105003.728</v>
      </c>
      <c r="C9" s="57">
        <f>'[1]operational sheet'!C33</f>
        <v>23630.243999999999</v>
      </c>
      <c r="D9" s="57">
        <f>'[1]operational sheet'!D33</f>
        <v>13548.165999999999</v>
      </c>
      <c r="E9" s="57">
        <f>'[1]operational sheet'!E33</f>
        <v>60257.33</v>
      </c>
      <c r="F9" s="57">
        <f>'[1]operational sheet'!F33</f>
        <v>86181.538</v>
      </c>
      <c r="G9" s="57">
        <f>'[1]operational sheet'!G33</f>
        <v>95765.96</v>
      </c>
      <c r="H9" s="57">
        <f>'[1]operational sheet'!H33</f>
        <v>79570.702000000005</v>
      </c>
      <c r="I9" s="57">
        <f>'[1]operational sheet'!I33</f>
        <v>83630.268923000011</v>
      </c>
      <c r="J9" s="57">
        <f>'[1]operational sheet'!J33</f>
        <v>83231.498051999981</v>
      </c>
      <c r="K9" s="57"/>
      <c r="L9" s="57"/>
      <c r="M9" s="58"/>
      <c r="N9" s="29">
        <f t="shared" si="0"/>
        <v>630819.43497499998</v>
      </c>
    </row>
    <row r="10" spans="1:14" x14ac:dyDescent="0.25">
      <c r="A10" s="30" t="s">
        <v>22</v>
      </c>
      <c r="B10" s="59">
        <f>'[1]operational sheet'!B34</f>
        <v>89840.895999999993</v>
      </c>
      <c r="C10" s="60">
        <f>'[1]operational sheet'!C34</f>
        <v>15565.736999999999</v>
      </c>
      <c r="D10" s="60">
        <f>'[1]operational sheet'!D34</f>
        <v>878.45399999999995</v>
      </c>
      <c r="E10" s="60">
        <f>'[1]operational sheet'!E34</f>
        <v>0.33</v>
      </c>
      <c r="F10" s="60">
        <f>'[1]operational sheet'!F34</f>
        <v>0.218</v>
      </c>
      <c r="G10" s="60">
        <f>'[1]operational sheet'!G34</f>
        <v>0</v>
      </c>
      <c r="H10" s="60">
        <f>'[1]operational sheet'!H34</f>
        <v>0</v>
      </c>
      <c r="I10" s="60">
        <f>'[1]operational sheet'!I34</f>
        <v>0</v>
      </c>
      <c r="J10" s="60">
        <f>'[1]operational sheet'!J34</f>
        <v>6205.4027719999976</v>
      </c>
      <c r="K10" s="60"/>
      <c r="L10" s="60"/>
      <c r="M10" s="61"/>
      <c r="N10" s="31">
        <f t="shared" si="0"/>
        <v>112491.03777199998</v>
      </c>
    </row>
    <row r="11" spans="1:14" x14ac:dyDescent="0.25">
      <c r="A11" s="32" t="s">
        <v>39</v>
      </c>
      <c r="B11" s="59">
        <f>'[1]operational sheet'!B35</f>
        <v>0</v>
      </c>
      <c r="C11" s="60">
        <f>'[1]operational sheet'!C35</f>
        <v>4.0000000000000001E-3</v>
      </c>
      <c r="D11" s="60">
        <f>'[1]operational sheet'!D35</f>
        <v>3399.1379999999999</v>
      </c>
      <c r="E11" s="60">
        <f>'[1]operational sheet'!E35</f>
        <v>51770.559999999998</v>
      </c>
      <c r="F11" s="60">
        <f>'[1]operational sheet'!F35</f>
        <v>80994.445000000007</v>
      </c>
      <c r="G11" s="60">
        <f>'[1]operational sheet'!G35</f>
        <v>91416.573000000004</v>
      </c>
      <c r="H11" s="60">
        <f>'[1]operational sheet'!H35</f>
        <v>77766.554000000004</v>
      </c>
      <c r="I11" s="60">
        <f>'[1]operational sheet'!I35</f>
        <v>82354.731</v>
      </c>
      <c r="J11" s="60">
        <f>'[1]operational sheet'!J35</f>
        <v>75615.320999999996</v>
      </c>
      <c r="K11" s="60"/>
      <c r="L11" s="60"/>
      <c r="M11" s="61"/>
      <c r="N11" s="27">
        <f t="shared" si="0"/>
        <v>463317.326</v>
      </c>
    </row>
    <row r="12" spans="1:14" x14ac:dyDescent="0.25">
      <c r="A12" s="32" t="s">
        <v>37</v>
      </c>
      <c r="B12" s="62">
        <f>'[1]operational sheet'!B36</f>
        <v>0</v>
      </c>
      <c r="C12" s="63">
        <f>'[1]operational sheet'!C36</f>
        <v>28.131</v>
      </c>
      <c r="D12" s="63">
        <f>'[1]operational sheet'!D36</f>
        <v>686.45100000000002</v>
      </c>
      <c r="E12" s="63">
        <f>'[1]operational sheet'!E36</f>
        <v>653.27499999999998</v>
      </c>
      <c r="F12" s="63">
        <f>'[1]operational sheet'!F36</f>
        <v>214.16</v>
      </c>
      <c r="G12" s="63">
        <f>'[1]operational sheet'!G36</f>
        <v>131.61799999999999</v>
      </c>
      <c r="H12" s="63">
        <f>'[1]operational sheet'!H36</f>
        <v>121.94499999999999</v>
      </c>
      <c r="I12" s="63">
        <f>'[1]operational sheet'!I36</f>
        <v>701.7</v>
      </c>
      <c r="J12" s="63">
        <f>'[1]operational sheet'!J36</f>
        <v>1102.886</v>
      </c>
      <c r="K12" s="63"/>
      <c r="L12" s="63"/>
      <c r="M12" s="64"/>
      <c r="N12" s="27">
        <f t="shared" si="0"/>
        <v>3640.1659999999997</v>
      </c>
    </row>
    <row r="13" spans="1:14" x14ac:dyDescent="0.25">
      <c r="A13" s="32" t="s">
        <v>41</v>
      </c>
      <c r="B13" s="62">
        <f>'[1]operational sheet'!B37</f>
        <v>1392.1120000000001</v>
      </c>
      <c r="C13" s="63">
        <f>'[1]operational sheet'!C37</f>
        <v>21.001000000000001</v>
      </c>
      <c r="D13" s="63">
        <f>'[1]operational sheet'!D37</f>
        <v>0</v>
      </c>
      <c r="E13" s="63">
        <f>'[1]operational sheet'!E37</f>
        <v>0</v>
      </c>
      <c r="F13" s="63">
        <f>'[1]operational sheet'!F37</f>
        <v>0</v>
      </c>
      <c r="G13" s="63">
        <f>'[1]operational sheet'!G37</f>
        <v>0</v>
      </c>
      <c r="H13" s="63">
        <f>'[1]operational sheet'!H37</f>
        <v>0</v>
      </c>
      <c r="I13" s="63">
        <f>'[1]operational sheet'!I37</f>
        <v>0</v>
      </c>
      <c r="J13" s="63">
        <f>'[1]operational sheet'!J37</f>
        <v>23.04</v>
      </c>
      <c r="K13" s="63"/>
      <c r="L13" s="63"/>
      <c r="M13" s="64"/>
      <c r="N13" s="27">
        <f t="shared" si="0"/>
        <v>1436.153</v>
      </c>
    </row>
    <row r="14" spans="1:14" x14ac:dyDescent="0.25">
      <c r="A14" s="32" t="s">
        <v>42</v>
      </c>
      <c r="B14" s="62">
        <f>'[1]operational sheet'!B38</f>
        <v>366.26799999999997</v>
      </c>
      <c r="C14" s="63">
        <f>'[1]operational sheet'!C38</f>
        <v>3280.3220000000001</v>
      </c>
      <c r="D14" s="63">
        <f>'[1]operational sheet'!D38</f>
        <v>5771.0079999999998</v>
      </c>
      <c r="E14" s="63">
        <f>'[1]operational sheet'!E38</f>
        <v>4422.3509999999997</v>
      </c>
      <c r="F14" s="63">
        <f>'[1]operational sheet'!F38</f>
        <v>2068.1860000000001</v>
      </c>
      <c r="G14" s="63">
        <f>'[1]operational sheet'!G38</f>
        <v>1676.816</v>
      </c>
      <c r="H14" s="63">
        <f>'[1]operational sheet'!H38</f>
        <v>353.08699999999999</v>
      </c>
      <c r="I14" s="63">
        <f>'[1]operational sheet'!I38</f>
        <v>294.1293</v>
      </c>
      <c r="J14" s="63">
        <f>'[1]operational sheet'!J38</f>
        <v>102.2</v>
      </c>
      <c r="K14" s="63"/>
      <c r="L14" s="63"/>
      <c r="M14" s="64"/>
      <c r="N14" s="27">
        <f t="shared" si="0"/>
        <v>18334.367300000002</v>
      </c>
    </row>
    <row r="15" spans="1:14" x14ac:dyDescent="0.25">
      <c r="A15" s="52" t="s">
        <v>3</v>
      </c>
      <c r="B15" s="62">
        <f>'[1]operational sheet'!B39</f>
        <v>6470.4629999999997</v>
      </c>
      <c r="C15" s="63">
        <f>'[1]operational sheet'!C39</f>
        <v>587.45299999999997</v>
      </c>
      <c r="D15" s="63">
        <f>'[1]operational sheet'!D39</f>
        <v>112.13200000000001</v>
      </c>
      <c r="E15" s="63">
        <f>'[1]operational sheet'!E39</f>
        <v>0</v>
      </c>
      <c r="F15" s="63">
        <f>'[1]operational sheet'!F39</f>
        <v>0</v>
      </c>
      <c r="G15" s="63">
        <f>'[1]operational sheet'!G39</f>
        <v>0</v>
      </c>
      <c r="H15" s="63">
        <f>'[1]operational sheet'!H39</f>
        <v>0</v>
      </c>
      <c r="I15" s="63">
        <f>'[1]operational sheet'!I39</f>
        <v>0</v>
      </c>
      <c r="J15" s="63">
        <f>'[1]operational sheet'!J39</f>
        <v>0</v>
      </c>
      <c r="K15" s="63"/>
      <c r="L15" s="63"/>
      <c r="M15" s="64"/>
      <c r="N15" s="27">
        <f t="shared" si="0"/>
        <v>7170.0479999999989</v>
      </c>
    </row>
    <row r="16" spans="1:14" x14ac:dyDescent="0.25">
      <c r="A16" s="33" t="s">
        <v>19</v>
      </c>
      <c r="B16" s="56">
        <f>'[1]operational sheet'!B40</f>
        <v>6933.9890000000159</v>
      </c>
      <c r="C16" s="57">
        <f>'[1]operational sheet'!C40</f>
        <v>4147.5959999999977</v>
      </c>
      <c r="D16" s="57">
        <f>'[1]operational sheet'!D40</f>
        <v>2700.9830000000002</v>
      </c>
      <c r="E16" s="57">
        <f>'[1]operational sheet'!E40</f>
        <v>3410.8139999999985</v>
      </c>
      <c r="F16" s="57">
        <f>'[1]operational sheet'!F40</f>
        <v>2904.528999999995</v>
      </c>
      <c r="G16" s="57">
        <f>'[1]operational sheet'!G40</f>
        <v>2540.9529999999941</v>
      </c>
      <c r="H16" s="57">
        <f>'[1]operational sheet'!H40</f>
        <v>1329.1159999999945</v>
      </c>
      <c r="I16" s="57">
        <f>'[1]operational sheet'!I40</f>
        <v>279.70862300001318</v>
      </c>
      <c r="J16" s="57">
        <f>'[1]operational sheet'!J40</f>
        <v>182.64827999999397</v>
      </c>
      <c r="K16" s="57"/>
      <c r="L16" s="57"/>
      <c r="M16" s="58"/>
      <c r="N16" s="29">
        <f t="shared" si="0"/>
        <v>24430.336903000003</v>
      </c>
    </row>
    <row r="17" spans="3:13" x14ac:dyDescent="0.25">
      <c r="J17" s="37"/>
      <c r="K17" s="37"/>
      <c r="L17" s="37"/>
      <c r="M17" s="37"/>
    </row>
    <row r="18" spans="3:13" x14ac:dyDescent="0.25">
      <c r="C18" s="13"/>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4FD73-9B31-411B-B140-92C38D255C0B}">
  <sheetPr>
    <tabColor rgb="FFFFFF00"/>
  </sheetPr>
  <dimension ref="A1:N16"/>
  <sheetViews>
    <sheetView workbookViewId="0">
      <selection activeCell="A2" sqref="A2:N16"/>
    </sheetView>
  </sheetViews>
  <sheetFormatPr defaultColWidth="8.85546875" defaultRowHeight="15" x14ac:dyDescent="0.25"/>
  <cols>
    <col min="1" max="1" width="15.42578125" style="12" customWidth="1"/>
    <col min="2" max="5" width="8.42578125" style="12" bestFit="1" customWidth="1"/>
    <col min="6" max="13" width="7.85546875" style="12" bestFit="1" customWidth="1"/>
    <col min="14" max="16384" width="8.85546875" style="12"/>
  </cols>
  <sheetData>
    <row r="1" spans="1:14" x14ac:dyDescent="0.25">
      <c r="A1" s="34">
        <f ca="1">TODAY()</f>
        <v>45476</v>
      </c>
      <c r="B1"/>
      <c r="C1"/>
      <c r="D1"/>
      <c r="E1"/>
      <c r="F1"/>
      <c r="G1"/>
      <c r="H1"/>
      <c r="I1"/>
      <c r="J1"/>
      <c r="K1"/>
      <c r="L1"/>
      <c r="M1"/>
      <c r="N1"/>
    </row>
    <row r="2" spans="1:14" ht="18.75" x14ac:dyDescent="0.3">
      <c r="A2" s="14" t="s">
        <v>36</v>
      </c>
      <c r="B2"/>
      <c r="C2"/>
      <c r="D2"/>
      <c r="E2"/>
      <c r="F2"/>
      <c r="G2"/>
      <c r="H2"/>
      <c r="I2"/>
      <c r="J2"/>
      <c r="K2"/>
      <c r="L2"/>
      <c r="M2"/>
      <c r="N2"/>
    </row>
    <row r="3" spans="1:14" x14ac:dyDescent="0.25">
      <c r="A3" t="str">
        <f>'[2]table for publication'!$A$3</f>
        <v>Sources: Eurostat Comext; for May and June 2024: TAXUD surveillance</v>
      </c>
      <c r="B3"/>
      <c r="C3"/>
      <c r="D3"/>
      <c r="E3"/>
      <c r="F3"/>
      <c r="G3"/>
      <c r="H3"/>
      <c r="I3"/>
      <c r="J3"/>
      <c r="K3"/>
      <c r="L3"/>
      <c r="M3"/>
      <c r="N3"/>
    </row>
    <row r="4" spans="1:14" ht="29.45" customHeight="1" x14ac:dyDescent="0.25">
      <c r="A4" s="35" t="str">
        <f>CONCATENATE("Updated on "&amp;TEXT('[2]operational sheet'!B1,"DD/mm/YYYY"))</f>
        <v>Updated on 03/07/2024</v>
      </c>
      <c r="B4" s="15"/>
      <c r="C4" s="15"/>
      <c r="D4"/>
      <c r="E4"/>
      <c r="F4"/>
      <c r="G4"/>
      <c r="H4"/>
      <c r="I4"/>
      <c r="J4"/>
      <c r="K4"/>
      <c r="L4"/>
      <c r="M4"/>
      <c r="N4"/>
    </row>
    <row r="5" spans="1:14" x14ac:dyDescent="0.25">
      <c r="A5"/>
      <c r="B5" s="15"/>
      <c r="C5" s="15"/>
      <c r="D5"/>
      <c r="E5"/>
      <c r="F5"/>
      <c r="G5"/>
      <c r="H5"/>
      <c r="I5"/>
      <c r="J5"/>
      <c r="K5"/>
      <c r="L5"/>
      <c r="M5"/>
      <c r="N5"/>
    </row>
    <row r="6" spans="1:14" x14ac:dyDescent="0.25">
      <c r="A6" s="17"/>
      <c r="B6" s="18" t="s">
        <v>14</v>
      </c>
      <c r="C6" s="19" t="s">
        <v>15</v>
      </c>
      <c r="D6" s="19" t="s">
        <v>16</v>
      </c>
      <c r="E6" s="19" t="s">
        <v>6</v>
      </c>
      <c r="F6" s="19" t="s">
        <v>7</v>
      </c>
      <c r="G6" s="19" t="s">
        <v>8</v>
      </c>
      <c r="H6" s="19" t="s">
        <v>9</v>
      </c>
      <c r="I6" s="19" t="s">
        <v>4</v>
      </c>
      <c r="J6" s="19" t="s">
        <v>26</v>
      </c>
      <c r="K6" s="19" t="s">
        <v>27</v>
      </c>
      <c r="L6" s="19" t="s">
        <v>12</v>
      </c>
      <c r="M6" s="20" t="s">
        <v>13</v>
      </c>
      <c r="N6" s="17" t="s">
        <v>18</v>
      </c>
    </row>
    <row r="7" spans="1:14" x14ac:dyDescent="0.25">
      <c r="A7" s="21" t="s">
        <v>28</v>
      </c>
      <c r="B7" s="36">
        <f>'[2]operational sheet'!B7</f>
        <v>25924.089</v>
      </c>
      <c r="C7" s="37">
        <f>'[2]operational sheet'!C7</f>
        <v>18116.435000000001</v>
      </c>
      <c r="D7" s="37">
        <f>'[2]operational sheet'!D7</f>
        <v>35310.921999999999</v>
      </c>
      <c r="E7" s="37">
        <f>'[2]operational sheet'!E7</f>
        <v>60532.368999999999</v>
      </c>
      <c r="F7" s="37">
        <f>'[2]operational sheet'!F7</f>
        <v>59968.07</v>
      </c>
      <c r="G7" s="37">
        <f>'[2]operational sheet'!G7</f>
        <v>58560.705000000002</v>
      </c>
      <c r="H7" s="37">
        <f>'[2]operational sheet'!H7</f>
        <v>31638.744999999999</v>
      </c>
      <c r="I7" s="37">
        <f>'[2]operational sheet'!I7</f>
        <v>25936.48</v>
      </c>
      <c r="J7" s="37">
        <f>'[2]operational sheet'!J7</f>
        <v>27276.569</v>
      </c>
      <c r="K7" s="37">
        <f>'[2]operational sheet'!K7</f>
        <v>21601.314999999999</v>
      </c>
      <c r="L7" s="37">
        <f>'[2]operational sheet'!L7</f>
        <v>58397.785000000003</v>
      </c>
      <c r="M7" s="38">
        <f>'[2]operational sheet'!M7</f>
        <v>58902.45</v>
      </c>
      <c r="N7" s="22">
        <f>SUM(B7:M7)</f>
        <v>482165.93400000007</v>
      </c>
    </row>
    <row r="8" spans="1:14" x14ac:dyDescent="0.25">
      <c r="A8" s="23" t="s">
        <v>34</v>
      </c>
      <c r="B8" s="39">
        <f>'[2]operational sheet'!B8</f>
        <v>20628.547399999999</v>
      </c>
      <c r="C8" s="40">
        <f>'[2]operational sheet'!C8</f>
        <v>24462.338599999995</v>
      </c>
      <c r="D8" s="40">
        <f>'[2]operational sheet'!D8</f>
        <v>39350.988599999997</v>
      </c>
      <c r="E8" s="40">
        <f>'[2]operational sheet'!E8</f>
        <v>55836.378599999996</v>
      </c>
      <c r="F8" s="40">
        <f>'[2]operational sheet'!F8</f>
        <v>59662.421799999996</v>
      </c>
      <c r="G8" s="40">
        <f>'[2]operational sheet'!G8</f>
        <v>48432.389000000003</v>
      </c>
      <c r="H8" s="40">
        <f>'[2]operational sheet'!H8</f>
        <v>28377.416799999999</v>
      </c>
      <c r="I8" s="40">
        <f>'[2]operational sheet'!I8</f>
        <v>17525.894800000002</v>
      </c>
      <c r="J8" s="40">
        <f>'[2]operational sheet'!J8</f>
        <v>17805.161</v>
      </c>
      <c r="K8" s="40">
        <f>'[2]operational sheet'!K8</f>
        <v>23336.0818</v>
      </c>
      <c r="L8" s="40">
        <f>'[2]operational sheet'!L8</f>
        <v>38226.402999999998</v>
      </c>
      <c r="M8" s="41">
        <f>'[2]operational sheet'!M8</f>
        <v>42716.398999999998</v>
      </c>
      <c r="N8" s="27">
        <f t="shared" ref="N8:N16" si="0">SUM(B8:M8)</f>
        <v>416360.42039999994</v>
      </c>
    </row>
    <row r="9" spans="1:14" x14ac:dyDescent="0.25">
      <c r="A9" s="28" t="s">
        <v>35</v>
      </c>
      <c r="B9" s="42">
        <f>IF('[2]operational sheet'!B9="",'[2]operational sheet'!B19,'[2]operational sheet'!B9)</f>
        <v>36077.966999999997</v>
      </c>
      <c r="C9" s="43">
        <f>IF('[2]operational sheet'!C9="",'[2]operational sheet'!C19,'[2]operational sheet'!C9)</f>
        <v>26982.862000000001</v>
      </c>
      <c r="D9" s="43">
        <f>IF('[2]operational sheet'!D9="",'[2]operational sheet'!D19,'[2]operational sheet'!D9)</f>
        <v>37262.934000000001</v>
      </c>
      <c r="E9" s="43">
        <f>IF('[2]operational sheet'!E9=0,'[2]operational sheet'!E19,'[2]operational sheet'!E9)</f>
        <v>57734.68</v>
      </c>
      <c r="F9" s="43">
        <f>IF('[2]operational sheet'!F9=0,'[2]operational sheet'!F19,'[2]operational sheet'!F9)</f>
        <v>54837.178999999996</v>
      </c>
      <c r="G9" s="43">
        <f>IF('[2]operational sheet'!G9=0,'[2]operational sheet'!G19,'[2]operational sheet'!G9)</f>
        <v>38145.991000000002</v>
      </c>
      <c r="H9" s="43">
        <f>IF('[2]operational sheet'!H9=0,'[2]operational sheet'!H19,'[2]operational sheet'!H9)</f>
        <v>21838.353999999999</v>
      </c>
      <c r="I9" s="43">
        <f>IF('[2]operational sheet'!I9=0,'[2]operational sheet'!I19,'[2]operational sheet'!I9)</f>
        <v>23931.661763</v>
      </c>
      <c r="J9" s="43">
        <f>IF('[2]operational sheet'!J9=0,'[2]operational sheet'!J19,'[2]operational sheet'!J9)</f>
        <v>21471.971291999991</v>
      </c>
      <c r="K9" s="43"/>
      <c r="L9" s="43"/>
      <c r="M9" s="44"/>
      <c r="N9" s="29">
        <f t="shared" si="0"/>
        <v>318283.60005499999</v>
      </c>
    </row>
    <row r="10" spans="1:14" x14ac:dyDescent="0.25">
      <c r="A10" s="30" t="s">
        <v>22</v>
      </c>
      <c r="B10" s="45">
        <f>IF('[2]operational sheet'!B10="",'[2]operational sheet'!B20,'[2]operational sheet'!B10)</f>
        <v>22235.905999999999</v>
      </c>
      <c r="C10" s="46">
        <f>IF('[2]operational sheet'!C10="",'[2]operational sheet'!C20,'[2]operational sheet'!C10)</f>
        <v>3274.482</v>
      </c>
      <c r="D10" s="46">
        <f>IF('[2]operational sheet'!D10="",'[2]operational sheet'!D20,'[2]operational sheet'!D10)</f>
        <v>43.68</v>
      </c>
      <c r="E10" s="46">
        <f>IF('[2]operational sheet'!E10=0,'[2]operational sheet'!E20,'[2]operational sheet'!E10)</f>
        <v>44.515999999999998</v>
      </c>
      <c r="F10" s="46">
        <f>IF('[2]operational sheet'!F10=0,'[2]operational sheet'!F20,'[2]operational sheet'!F10)</f>
        <v>0</v>
      </c>
      <c r="G10" s="46">
        <f>IF('[2]operational sheet'!G10=0,'[2]operational sheet'!G20,'[2]operational sheet'!G10)</f>
        <v>0</v>
      </c>
      <c r="H10" s="46">
        <f>IF('[2]operational sheet'!H10=0,'[2]operational sheet'!H20,'[2]operational sheet'!H10)</f>
        <v>606.22799999999995</v>
      </c>
      <c r="I10" s="46">
        <f>IF('[2]operational sheet'!I10=0,'[2]operational sheet'!I20,'[2]operational sheet'!I10)</f>
        <v>12564.076362999995</v>
      </c>
      <c r="J10" s="46">
        <f>IF('[2]operational sheet'!J10=0,'[2]operational sheet'!J20,'[2]operational sheet'!J10)</f>
        <v>19949.747592999993</v>
      </c>
      <c r="K10" s="46"/>
      <c r="L10" s="46"/>
      <c r="M10" s="47"/>
      <c r="N10" s="31">
        <f t="shared" si="0"/>
        <v>58718.635955999984</v>
      </c>
    </row>
    <row r="11" spans="1:14" x14ac:dyDescent="0.25">
      <c r="A11" s="32" t="s">
        <v>37</v>
      </c>
      <c r="B11" s="24">
        <f>IF('[2]operational sheet'!B11="",'[2]operational sheet'!B21,'[2]operational sheet'!B11)</f>
        <v>729.11300000000006</v>
      </c>
      <c r="C11" s="25">
        <f>IF('[2]operational sheet'!C11="",'[2]operational sheet'!C21,'[2]operational sheet'!C11)</f>
        <v>9879.3379999999997</v>
      </c>
      <c r="D11" s="25">
        <f>IF('[2]operational sheet'!D11="",'[2]operational sheet'!D21,'[2]operational sheet'!D11)</f>
        <v>14816.608</v>
      </c>
      <c r="E11" s="25">
        <f>IF('[2]operational sheet'!E11=0,'[2]operational sheet'!E21,'[2]operational sheet'!E11)</f>
        <v>20197.053</v>
      </c>
      <c r="F11" s="25">
        <f>IF('[2]operational sheet'!F11=0,'[2]operational sheet'!F21,'[2]operational sheet'!F11)</f>
        <v>15228.567999999999</v>
      </c>
      <c r="G11" s="25">
        <f>IF('[2]operational sheet'!G11=0,'[2]operational sheet'!G21,'[2]operational sheet'!G11)</f>
        <v>9785.4249999999993</v>
      </c>
      <c r="H11" s="25">
        <f>IF('[2]operational sheet'!H11=0,'[2]operational sheet'!H21,'[2]operational sheet'!H11)</f>
        <v>3040.7069999999999</v>
      </c>
      <c r="I11" s="25">
        <f>IF('[2]operational sheet'!I11=0,'[2]operational sheet'!I21,'[2]operational sheet'!I11)</f>
        <v>380.42</v>
      </c>
      <c r="J11" s="25">
        <f>IF('[2]operational sheet'!J11=0,'[2]operational sheet'!J21,'[2]operational sheet'!J11)</f>
        <v>0</v>
      </c>
      <c r="K11" s="25"/>
      <c r="L11" s="25"/>
      <c r="M11" s="26"/>
      <c r="N11" s="27">
        <f t="shared" si="0"/>
        <v>74057.231999999989</v>
      </c>
    </row>
    <row r="12" spans="1:14" x14ac:dyDescent="0.25">
      <c r="A12" s="32" t="s">
        <v>23</v>
      </c>
      <c r="B12" s="24">
        <f>IF('[2]operational sheet'!B12="",'[2]operational sheet'!B22,'[2]operational sheet'!B12)</f>
        <v>0</v>
      </c>
      <c r="C12" s="25">
        <f>IF('[2]operational sheet'!C12="",'[2]operational sheet'!C22,'[2]operational sheet'!C12)</f>
        <v>45.588999999999999</v>
      </c>
      <c r="D12" s="25">
        <f>IF('[2]operational sheet'!D12="",'[2]operational sheet'!D22,'[2]operational sheet'!D12)</f>
        <v>1208.808</v>
      </c>
      <c r="E12" s="25">
        <f>IF('[2]operational sheet'!E12=0,'[2]operational sheet'!E22,'[2]operational sheet'!E12)</f>
        <v>8077.9290000000001</v>
      </c>
      <c r="F12" s="25">
        <f>IF('[2]operational sheet'!F12=0,'[2]operational sheet'!F22,'[2]operational sheet'!F12)</f>
        <v>7940.04</v>
      </c>
      <c r="G12" s="25">
        <f>IF('[2]operational sheet'!G12=0,'[2]operational sheet'!G22,'[2]operational sheet'!G12)</f>
        <v>11159.183000000001</v>
      </c>
      <c r="H12" s="25">
        <f>IF('[2]operational sheet'!H12=0,'[2]operational sheet'!H22,'[2]operational sheet'!H12)</f>
        <v>11232.655000000001</v>
      </c>
      <c r="I12" s="25">
        <f>IF('[2]operational sheet'!I12=0,'[2]operational sheet'!I22,'[2]operational sheet'!I12)</f>
        <v>5360.2308999999996</v>
      </c>
      <c r="J12" s="25">
        <f>IF('[2]operational sheet'!J12=0,'[2]operational sheet'!J22,'[2]operational sheet'!J12)</f>
        <v>38.515000000000001</v>
      </c>
      <c r="K12" s="25"/>
      <c r="L12" s="25"/>
      <c r="M12" s="26"/>
      <c r="N12" s="27">
        <f t="shared" si="0"/>
        <v>45062.949900000007</v>
      </c>
    </row>
    <row r="13" spans="1:14" x14ac:dyDescent="0.25">
      <c r="A13" s="32" t="s">
        <v>24</v>
      </c>
      <c r="B13" s="24">
        <f>IF('[2]operational sheet'!B13="",'[2]operational sheet'!B23,'[2]operational sheet'!B13)</f>
        <v>6009.5280000000002</v>
      </c>
      <c r="C13" s="25">
        <f>IF('[2]operational sheet'!C13="",'[2]operational sheet'!C23,'[2]operational sheet'!C13)</f>
        <v>12200.517</v>
      </c>
      <c r="D13" s="25">
        <f>IF('[2]operational sheet'!D13="",'[2]operational sheet'!D23,'[2]operational sheet'!D13)</f>
        <v>12414.92</v>
      </c>
      <c r="E13" s="25">
        <f>IF('[2]operational sheet'!E13=0,'[2]operational sheet'!E23,'[2]operational sheet'!E13)</f>
        <v>17041.764999999999</v>
      </c>
      <c r="F13" s="25">
        <f>IF('[2]operational sheet'!F13=0,'[2]operational sheet'!F23,'[2]operational sheet'!F13)</f>
        <v>23902.566999999999</v>
      </c>
      <c r="G13" s="25">
        <f>IF('[2]operational sheet'!G13=0,'[2]operational sheet'!G23,'[2]operational sheet'!G13)</f>
        <v>11533.701999999999</v>
      </c>
      <c r="H13" s="25">
        <f>IF('[2]operational sheet'!H13=0,'[2]operational sheet'!H23,'[2]operational sheet'!H13)</f>
        <v>1353.153</v>
      </c>
      <c r="I13" s="25">
        <f>IF('[2]operational sheet'!I13=0,'[2]operational sheet'!I23,'[2]operational sheet'!I13)</f>
        <v>91.407800000000009</v>
      </c>
      <c r="J13" s="25">
        <f>IF('[2]operational sheet'!J13=0,'[2]operational sheet'!J23,'[2]operational sheet'!J13)</f>
        <v>5.0000000000000001E-4</v>
      </c>
      <c r="K13" s="25"/>
      <c r="L13" s="25"/>
      <c r="M13" s="26"/>
      <c r="N13" s="27">
        <f t="shared" si="0"/>
        <v>84547.560299999997</v>
      </c>
    </row>
    <row r="14" spans="1:14" x14ac:dyDescent="0.25">
      <c r="A14" s="32" t="s">
        <v>38</v>
      </c>
      <c r="B14" s="24">
        <f>IF('[2]operational sheet'!B14="",'[2]operational sheet'!B24,'[2]operational sheet'!B14)</f>
        <v>4536.1369999999997</v>
      </c>
      <c r="C14" s="25">
        <f>IF('[2]operational sheet'!C14="",'[2]operational sheet'!C24,'[2]operational sheet'!C14)</f>
        <v>403.64</v>
      </c>
      <c r="D14" s="25">
        <f>IF('[2]operational sheet'!D14="",'[2]operational sheet'!D24,'[2]operational sheet'!D14)</f>
        <v>114.8</v>
      </c>
      <c r="E14" s="25">
        <f>IF('[2]operational sheet'!E14=0,'[2]operational sheet'!E24,'[2]operational sheet'!E14)</f>
        <v>0</v>
      </c>
      <c r="F14" s="25">
        <f>IF('[2]operational sheet'!F14=0,'[2]operational sheet'!F24,'[2]operational sheet'!F14)</f>
        <v>0</v>
      </c>
      <c r="G14" s="25">
        <f>IF('[2]operational sheet'!G14=0,'[2]operational sheet'!G24,'[2]operational sheet'!G14)</f>
        <v>0</v>
      </c>
      <c r="H14" s="25">
        <f>IF('[2]operational sheet'!H14=0,'[2]operational sheet'!H24,'[2]operational sheet'!H14)</f>
        <v>548.83900000000006</v>
      </c>
      <c r="I14" s="25">
        <f>IF('[2]operational sheet'!I14=0,'[2]operational sheet'!I24,'[2]operational sheet'!I14)</f>
        <v>2228.1742000000004</v>
      </c>
      <c r="J14" s="25">
        <f>IF('[2]operational sheet'!J14=0,'[2]operational sheet'!J24,'[2]operational sheet'!J14)</f>
        <v>949.79864999999995</v>
      </c>
      <c r="K14" s="25"/>
      <c r="L14" s="25"/>
      <c r="M14" s="26"/>
      <c r="N14" s="27">
        <f t="shared" si="0"/>
        <v>8781.3888500000012</v>
      </c>
    </row>
    <row r="15" spans="1:14" x14ac:dyDescent="0.25">
      <c r="A15" s="32" t="s">
        <v>39</v>
      </c>
      <c r="B15" s="24">
        <f>IF('[2]operational sheet'!B15="",'[2]operational sheet'!B25,'[2]operational sheet'!B15)</f>
        <v>0</v>
      </c>
      <c r="C15" s="25">
        <f>IF('[2]operational sheet'!C15="",'[2]operational sheet'!C25,'[2]operational sheet'!C15)</f>
        <v>89.88</v>
      </c>
      <c r="D15" s="25">
        <f>IF('[2]operational sheet'!D15="",'[2]operational sheet'!D25,'[2]operational sheet'!D15)</f>
        <v>2563.172</v>
      </c>
      <c r="E15" s="25">
        <f>IF('[2]operational sheet'!E15=0,'[2]operational sheet'!E25,'[2]operational sheet'!E15)</f>
        <v>9927.7430000000004</v>
      </c>
      <c r="F15" s="25">
        <f>IF('[2]operational sheet'!F15=0,'[2]operational sheet'!F25,'[2]operational sheet'!F15)</f>
        <v>7303.3040000000001</v>
      </c>
      <c r="G15" s="25">
        <f>IF('[2]operational sheet'!G15=0,'[2]operational sheet'!G25,'[2]operational sheet'!G15)</f>
        <v>5058.8010000000004</v>
      </c>
      <c r="H15" s="25">
        <f>IF('[2]operational sheet'!H15=0,'[2]operational sheet'!H25,'[2]operational sheet'!H15)</f>
        <v>4398.6090000000004</v>
      </c>
      <c r="I15" s="25">
        <f>IF('[2]operational sheet'!I15=0,'[2]operational sheet'!I25,'[2]operational sheet'!I15)</f>
        <v>3245.7849999999999</v>
      </c>
      <c r="J15" s="25">
        <f>IF('[2]operational sheet'!J15=0,'[2]operational sheet'!J25,'[2]operational sheet'!J15)</f>
        <v>477.71600000000001</v>
      </c>
      <c r="K15" s="25"/>
      <c r="L15" s="25"/>
      <c r="M15" s="26"/>
      <c r="N15" s="27">
        <f t="shared" si="0"/>
        <v>33065.01</v>
      </c>
    </row>
    <row r="16" spans="1:14" x14ac:dyDescent="0.25">
      <c r="A16" s="33" t="s">
        <v>19</v>
      </c>
      <c r="B16" s="42">
        <f>IF('[2]operational sheet'!B16="",'[2]operational sheet'!B26,'[2]operational sheet'!B16)</f>
        <v>2567.2829999999958</v>
      </c>
      <c r="C16" s="43">
        <f>IF('[2]operational sheet'!C16="",'[2]operational sheet'!C26,'[2]operational sheet'!C16)</f>
        <v>1089.4160000000011</v>
      </c>
      <c r="D16" s="43">
        <f>IF('[2]operational sheet'!D16="",'[2]operational sheet'!D26,'[2]operational sheet'!D16)</f>
        <v>6100.9459999999999</v>
      </c>
      <c r="E16" s="43">
        <f>IF('[2]operational sheet'!E16=0,'[2]operational sheet'!E26,'[2]operational sheet'!E16)</f>
        <v>2445.6739999999991</v>
      </c>
      <c r="F16" s="43">
        <f>IF('[2]operational sheet'!F16=0,'[2]operational sheet'!F26,'[2]operational sheet'!F16)</f>
        <v>462.69999999998981</v>
      </c>
      <c r="G16" s="43">
        <f>IF('[2]operational sheet'!G16=0,'[2]operational sheet'!G26,'[2]operational sheet'!G16)</f>
        <v>608.88000000000466</v>
      </c>
      <c r="H16" s="43">
        <f>IF('[2]operational sheet'!H16=0,'[2]operational sheet'!H26,'[2]operational sheet'!H16)</f>
        <v>658.16299999999683</v>
      </c>
      <c r="I16" s="43">
        <f>IF('[2]operational sheet'!I16=0,'[2]operational sheet'!I26,'[2]operational sheet'!I16)</f>
        <v>61.567500000004657</v>
      </c>
      <c r="J16" s="43">
        <f>IF('[2]operational sheet'!J16=0,'[2]operational sheet'!J26,'[2]operational sheet'!J16)</f>
        <v>56.193548999999621</v>
      </c>
      <c r="K16" s="43"/>
      <c r="L16" s="43"/>
      <c r="M16" s="44"/>
      <c r="N16" s="29">
        <f t="shared" si="0"/>
        <v>14050.823048999991</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EE0C6-54DD-464E-9E0B-6447908CEFB6}">
  <sheetPr>
    <tabColor rgb="FFFFFF00"/>
  </sheetPr>
  <dimension ref="A1:N16"/>
  <sheetViews>
    <sheetView workbookViewId="0">
      <selection activeCell="A2" sqref="A2:N15"/>
    </sheetView>
  </sheetViews>
  <sheetFormatPr defaultColWidth="8.85546875" defaultRowHeight="15" x14ac:dyDescent="0.25"/>
  <cols>
    <col min="1" max="1" width="18.42578125" style="12" customWidth="1"/>
    <col min="2" max="5" width="8.42578125" style="12" bestFit="1" customWidth="1"/>
    <col min="6" max="13" width="7.85546875" style="12" bestFit="1" customWidth="1"/>
    <col min="14" max="16384" width="8.85546875" style="12"/>
  </cols>
  <sheetData>
    <row r="1" spans="1:14" x14ac:dyDescent="0.25">
      <c r="A1" s="34">
        <f>'[3]operational table'!B1</f>
        <v>45476</v>
      </c>
      <c r="B1"/>
      <c r="C1"/>
      <c r="D1"/>
      <c r="E1"/>
      <c r="F1"/>
      <c r="G1"/>
      <c r="H1"/>
      <c r="I1"/>
      <c r="J1"/>
      <c r="K1"/>
      <c r="L1"/>
      <c r="M1"/>
      <c r="N1"/>
    </row>
    <row r="2" spans="1:14" ht="18.75" x14ac:dyDescent="0.3">
      <c r="A2" s="14" t="s">
        <v>33</v>
      </c>
      <c r="B2"/>
      <c r="C2"/>
      <c r="D2"/>
      <c r="E2"/>
      <c r="F2"/>
      <c r="G2"/>
      <c r="H2"/>
      <c r="I2"/>
      <c r="J2"/>
      <c r="K2"/>
      <c r="L2"/>
      <c r="M2"/>
      <c r="N2"/>
    </row>
    <row r="3" spans="1:14" x14ac:dyDescent="0.25">
      <c r="A3" t="str">
        <f>'[3]table for publication'!$A$3</f>
        <v>Sources: Eurostat Comext; for May and June 2024: TAXUD surveillance</v>
      </c>
      <c r="B3"/>
      <c r="C3"/>
      <c r="D3"/>
      <c r="E3"/>
      <c r="F3"/>
      <c r="G3"/>
      <c r="H3"/>
      <c r="I3"/>
      <c r="J3"/>
      <c r="K3"/>
      <c r="L3"/>
      <c r="M3"/>
      <c r="N3"/>
    </row>
    <row r="4" spans="1:14" x14ac:dyDescent="0.25">
      <c r="A4" t="str">
        <f>CONCATENATE("Updated on "&amp;TEXT(A1,"DD/mm/YYYY"))</f>
        <v>Updated on 03/07/2024</v>
      </c>
      <c r="B4"/>
      <c r="C4"/>
      <c r="D4"/>
      <c r="E4"/>
      <c r="F4"/>
      <c r="G4"/>
      <c r="H4"/>
      <c r="I4"/>
      <c r="J4"/>
      <c r="K4"/>
      <c r="L4"/>
      <c r="M4"/>
      <c r="N4"/>
    </row>
    <row r="5" spans="1:14" x14ac:dyDescent="0.25">
      <c r="A5"/>
      <c r="B5"/>
      <c r="C5"/>
      <c r="D5"/>
      <c r="E5"/>
      <c r="F5"/>
      <c r="G5"/>
      <c r="H5"/>
      <c r="I5"/>
      <c r="J5"/>
      <c r="K5"/>
      <c r="L5"/>
      <c r="M5"/>
      <c r="N5"/>
    </row>
    <row r="6" spans="1:14" x14ac:dyDescent="0.25">
      <c r="A6" s="17"/>
      <c r="B6" s="18" t="s">
        <v>14</v>
      </c>
      <c r="C6" s="19" t="s">
        <v>15</v>
      </c>
      <c r="D6" s="19" t="s">
        <v>16</v>
      </c>
      <c r="E6" s="19" t="s">
        <v>6</v>
      </c>
      <c r="F6" s="19" t="s">
        <v>7</v>
      </c>
      <c r="G6" s="19" t="s">
        <v>8</v>
      </c>
      <c r="H6" s="19" t="s">
        <v>9</v>
      </c>
      <c r="I6" s="19" t="s">
        <v>4</v>
      </c>
      <c r="J6" s="19" t="s">
        <v>26</v>
      </c>
      <c r="K6" s="19" t="s">
        <v>27</v>
      </c>
      <c r="L6" s="19" t="s">
        <v>12</v>
      </c>
      <c r="M6" s="20" t="s">
        <v>13</v>
      </c>
      <c r="N6" s="17" t="s">
        <v>18</v>
      </c>
    </row>
    <row r="7" spans="1:14" x14ac:dyDescent="0.25">
      <c r="A7" s="21" t="s">
        <v>28</v>
      </c>
      <c r="B7" s="36">
        <f>'[3]operational table'!B7</f>
        <v>17324.643</v>
      </c>
      <c r="C7" s="37">
        <f>'[3]operational table'!C7</f>
        <v>15578.050999999999</v>
      </c>
      <c r="D7" s="37">
        <f>'[3]operational table'!D7</f>
        <v>19877.654999999999</v>
      </c>
      <c r="E7" s="37">
        <f>'[3]operational table'!E7</f>
        <v>14579.529</v>
      </c>
      <c r="F7" s="37">
        <f>'[3]operational table'!F7</f>
        <v>12309.366</v>
      </c>
      <c r="G7" s="37">
        <f>'[3]operational table'!G7</f>
        <v>10627.853999999999</v>
      </c>
      <c r="H7" s="37">
        <f>'[3]operational table'!H7</f>
        <v>10350.558999999999</v>
      </c>
      <c r="I7" s="37">
        <f>'[3]operational table'!I7</f>
        <v>25327.978999999999</v>
      </c>
      <c r="J7" s="37">
        <f>'[3]operational table'!J7</f>
        <v>76224.781000000003</v>
      </c>
      <c r="K7" s="37">
        <f>'[3]operational table'!K7</f>
        <v>85799.385999999999</v>
      </c>
      <c r="L7" s="37">
        <f>'[3]operational table'!L7</f>
        <v>96309.267999999996</v>
      </c>
      <c r="M7" s="38">
        <f>'[3]operational table'!M7</f>
        <v>45128.423999999999</v>
      </c>
      <c r="N7" s="22">
        <f>SUM(B7:M7)</f>
        <v>429437.495</v>
      </c>
    </row>
    <row r="8" spans="1:14" x14ac:dyDescent="0.25">
      <c r="A8" s="23" t="s">
        <v>34</v>
      </c>
      <c r="B8" s="39">
        <f>'[3]operational table'!B8</f>
        <v>25685.7952</v>
      </c>
      <c r="C8" s="40">
        <f>'[3]operational table'!C8</f>
        <v>17729.664199999999</v>
      </c>
      <c r="D8" s="40">
        <f>'[3]operational table'!D8</f>
        <v>18745.7238</v>
      </c>
      <c r="E8" s="40">
        <f>'[3]operational table'!E8</f>
        <v>14370.4486</v>
      </c>
      <c r="F8" s="40">
        <f>'[3]operational table'!F8</f>
        <v>9654.8248000000003</v>
      </c>
      <c r="G8" s="40">
        <f>'[3]operational table'!G8</f>
        <v>8485.4048000000003</v>
      </c>
      <c r="H8" s="40">
        <f>'[3]operational table'!H8</f>
        <v>7342.7453999999998</v>
      </c>
      <c r="I8" s="40">
        <f>'[3]operational table'!I8</f>
        <v>19828.207000000002</v>
      </c>
      <c r="J8" s="40">
        <f>'[3]operational table'!J8</f>
        <v>61032.148800000003</v>
      </c>
      <c r="K8" s="40">
        <f>'[3]operational table'!K8</f>
        <v>89175.117200000008</v>
      </c>
      <c r="L8" s="40">
        <f>'[3]operational table'!L8</f>
        <v>88949.294599999994</v>
      </c>
      <c r="M8" s="41">
        <f>'[3]operational table'!M8</f>
        <v>49296.137999999999</v>
      </c>
      <c r="N8" s="27">
        <f t="shared" ref="N8:N15" si="0">SUM(B8:M8)</f>
        <v>410295.51239999995</v>
      </c>
    </row>
    <row r="9" spans="1:14" x14ac:dyDescent="0.25">
      <c r="A9" s="28" t="s">
        <v>35</v>
      </c>
      <c r="B9" s="42">
        <f>'[3]operational table'!B9</f>
        <v>29353.875</v>
      </c>
      <c r="C9" s="43">
        <f>'[3]operational table'!C32</f>
        <v>17778.716</v>
      </c>
      <c r="D9" s="43">
        <f>'[3]operational table'!D32</f>
        <v>20526.219000000001</v>
      </c>
      <c r="E9" s="43">
        <f>'[3]operational table'!E32</f>
        <v>16786.502</v>
      </c>
      <c r="F9" s="43">
        <f>'[3]operational table'!F32</f>
        <v>13013.617</v>
      </c>
      <c r="G9" s="43">
        <f>'[3]operational table'!G32</f>
        <v>12551.677</v>
      </c>
      <c r="H9" s="43">
        <f>'[3]operational table'!H32</f>
        <v>10076.620999999999</v>
      </c>
      <c r="I9" s="43">
        <f>'[3]operational table'!I32</f>
        <v>11108.140487999999</v>
      </c>
      <c r="J9" s="43">
        <f>'[3]operational table'!J32</f>
        <v>44352.030658999996</v>
      </c>
      <c r="K9" s="48"/>
      <c r="L9" s="48"/>
      <c r="M9" s="49"/>
      <c r="N9" s="29">
        <f t="shared" si="0"/>
        <v>175547.398147</v>
      </c>
    </row>
    <row r="10" spans="1:14" x14ac:dyDescent="0.25">
      <c r="A10" s="30" t="str">
        <f>'[3]operational table'!A19</f>
        <v>South Africa</v>
      </c>
      <c r="B10" s="45">
        <f>'[3]operational table'!B10</f>
        <v>3776.6770000000001</v>
      </c>
      <c r="C10" s="46">
        <f>'[3]operational table'!C33</f>
        <v>30.713000000000001</v>
      </c>
      <c r="D10" s="46">
        <f>'[3]operational table'!D33</f>
        <v>66.403000000000006</v>
      </c>
      <c r="E10" s="46">
        <f>'[3]operational table'!E33</f>
        <v>4.2530000000000001</v>
      </c>
      <c r="F10" s="46">
        <f>'[3]operational table'!F33</f>
        <v>0.126</v>
      </c>
      <c r="G10" s="46">
        <f>'[3]operational table'!G33</f>
        <v>151.864</v>
      </c>
      <c r="H10" s="46">
        <f>'[3]operational table'!H33</f>
        <v>213.87200000000001</v>
      </c>
      <c r="I10" s="46">
        <f>'[3]operational table'!I33</f>
        <v>5134.7828699999991</v>
      </c>
      <c r="J10" s="46">
        <f>'[3]operational table'!J33</f>
        <v>38399.225788999996</v>
      </c>
      <c r="K10" s="50"/>
      <c r="L10" s="50"/>
      <c r="M10" s="51"/>
      <c r="N10" s="31">
        <f t="shared" si="0"/>
        <v>47777.916658999995</v>
      </c>
    </row>
    <row r="11" spans="1:14" x14ac:dyDescent="0.25">
      <c r="A11" s="32" t="str">
        <f>'[3]operational table'!A20</f>
        <v>Argentina</v>
      </c>
      <c r="B11" s="24">
        <f>'[3]operational table'!B11</f>
        <v>710.59500000000003</v>
      </c>
      <c r="C11" s="25">
        <f>'[3]operational table'!C34</f>
        <v>110.172</v>
      </c>
      <c r="D11" s="25">
        <f>'[3]operational table'!D34</f>
        <v>0</v>
      </c>
      <c r="E11" s="25">
        <f>'[3]operational table'!E34</f>
        <v>0</v>
      </c>
      <c r="F11" s="25">
        <f>'[3]operational table'!F34</f>
        <v>0</v>
      </c>
      <c r="G11" s="25">
        <f>'[3]operational table'!G34</f>
        <v>0</v>
      </c>
      <c r="H11" s="25">
        <f>'[3]operational table'!H34</f>
        <v>0</v>
      </c>
      <c r="I11" s="25">
        <f>'[3]operational table'!I34</f>
        <v>584.16110000000003</v>
      </c>
      <c r="J11" s="25">
        <f>'[3]operational table'!J34</f>
        <v>3480.0967700000001</v>
      </c>
      <c r="K11" s="40"/>
      <c r="L11" s="40"/>
      <c r="M11" s="41"/>
      <c r="N11" s="27">
        <f t="shared" si="0"/>
        <v>4885.0248700000002</v>
      </c>
    </row>
    <row r="12" spans="1:14" x14ac:dyDescent="0.25">
      <c r="A12" s="32" t="str">
        <f>'[3]operational table'!A21</f>
        <v>Türkiye</v>
      </c>
      <c r="B12" s="24">
        <f>'[3]operational table'!B12</f>
        <v>23994.137999999999</v>
      </c>
      <c r="C12" s="25">
        <f>'[3]operational table'!C35</f>
        <v>16770.574000000001</v>
      </c>
      <c r="D12" s="25">
        <f>'[3]operational table'!D35</f>
        <v>18010.257000000001</v>
      </c>
      <c r="E12" s="25">
        <f>'[3]operational table'!E35</f>
        <v>14137.234</v>
      </c>
      <c r="F12" s="25">
        <f>'[3]operational table'!F35</f>
        <v>11338.446</v>
      </c>
      <c r="G12" s="25">
        <f>'[3]operational table'!G35</f>
        <v>11458.734</v>
      </c>
      <c r="H12" s="25">
        <f>'[3]operational table'!H35</f>
        <v>9409.2150000000001</v>
      </c>
      <c r="I12" s="25">
        <f>'[3]operational table'!I35</f>
        <v>4042.5712999999996</v>
      </c>
      <c r="J12" s="25">
        <f>'[3]operational table'!J35</f>
        <v>440.34659999999997</v>
      </c>
      <c r="K12" s="40"/>
      <c r="L12" s="40"/>
      <c r="M12" s="41"/>
      <c r="N12" s="27">
        <f t="shared" si="0"/>
        <v>109601.51589999998</v>
      </c>
    </row>
    <row r="13" spans="1:14" x14ac:dyDescent="0.25">
      <c r="A13" s="32" t="str">
        <f>'[3]operational table'!A22</f>
        <v>Uruguay</v>
      </c>
      <c r="B13" s="24">
        <f>'[3]operational table'!B13</f>
        <v>70.510999999999996</v>
      </c>
      <c r="C13" s="25">
        <f>'[3]operational table'!C36</f>
        <v>0</v>
      </c>
      <c r="D13" s="25">
        <f>'[3]operational table'!D36</f>
        <v>0</v>
      </c>
      <c r="E13" s="25">
        <f>'[3]operational table'!E36</f>
        <v>0</v>
      </c>
      <c r="F13" s="25">
        <f>'[3]operational table'!F36</f>
        <v>0</v>
      </c>
      <c r="G13" s="25">
        <f>'[3]operational table'!G36</f>
        <v>0</v>
      </c>
      <c r="H13" s="25">
        <f>'[3]operational table'!H36</f>
        <v>0</v>
      </c>
      <c r="I13" s="25">
        <f>'[3]operational table'!I36</f>
        <v>0</v>
      </c>
      <c r="J13" s="25">
        <f>'[3]operational table'!J36</f>
        <v>48.707999999999998</v>
      </c>
      <c r="K13" s="40"/>
      <c r="L13" s="40"/>
      <c r="M13" s="41"/>
      <c r="N13" s="27">
        <f t="shared" si="0"/>
        <v>119.21899999999999</v>
      </c>
    </row>
    <row r="14" spans="1:14" x14ac:dyDescent="0.25">
      <c r="A14" s="32" t="str">
        <f>'[3]operational table'!A23</f>
        <v>Egypt</v>
      </c>
      <c r="B14" s="24">
        <f>'[3]operational table'!B14</f>
        <v>181.15600000000001</v>
      </c>
      <c r="C14" s="25">
        <f>'[3]operational table'!C37</f>
        <v>680.10400000000004</v>
      </c>
      <c r="D14" s="25">
        <f>'[3]operational table'!D37</f>
        <v>2332.1030000000001</v>
      </c>
      <c r="E14" s="25">
        <f>'[3]operational table'!E37</f>
        <v>2571.027</v>
      </c>
      <c r="F14" s="25">
        <f>'[3]operational table'!F37</f>
        <v>1617.42</v>
      </c>
      <c r="G14" s="25">
        <f>'[3]operational table'!G37</f>
        <v>910.524</v>
      </c>
      <c r="H14" s="25">
        <f>'[3]operational table'!H37</f>
        <v>272.81099999999998</v>
      </c>
      <c r="I14" s="25">
        <f>'[3]operational table'!I37</f>
        <v>1149.306</v>
      </c>
      <c r="J14" s="25">
        <f>'[3]operational table'!J37</f>
        <v>1557.538</v>
      </c>
      <c r="K14" s="40"/>
      <c r="L14" s="40"/>
      <c r="M14" s="41"/>
      <c r="N14" s="27">
        <f t="shared" si="0"/>
        <v>11271.989000000001</v>
      </c>
    </row>
    <row r="15" spans="1:14" x14ac:dyDescent="0.25">
      <c r="A15" s="33" t="str">
        <f>'[3]operational table'!A24</f>
        <v>Others</v>
      </c>
      <c r="B15" s="42">
        <f>'[3]operational table'!B15</f>
        <v>620.7980000000025</v>
      </c>
      <c r="C15" s="43">
        <f>'[3]operational table'!C38</f>
        <v>187.15300000000207</v>
      </c>
      <c r="D15" s="43">
        <f>'[3]operational table'!D38</f>
        <v>117.45600000000195</v>
      </c>
      <c r="E15" s="43">
        <f>'[3]operational table'!E38</f>
        <v>73.987999999997555</v>
      </c>
      <c r="F15" s="43">
        <f>'[3]operational table'!F38</f>
        <v>57.625</v>
      </c>
      <c r="G15" s="43">
        <f>'[3]operational table'!G38</f>
        <v>30.555000000000291</v>
      </c>
      <c r="H15" s="43">
        <f>'[3]operational table'!H38</f>
        <v>180.72299999999996</v>
      </c>
      <c r="I15" s="43">
        <f>'[3]operational table'!I38</f>
        <v>197.31921799999873</v>
      </c>
      <c r="J15" s="43">
        <f>'[3]operational table'!J38</f>
        <v>426.11550000000716</v>
      </c>
      <c r="K15" s="48"/>
      <c r="L15" s="48"/>
      <c r="M15" s="49"/>
      <c r="N15" s="29">
        <f t="shared" si="0"/>
        <v>1891.7327180000102</v>
      </c>
    </row>
    <row r="16" spans="1:14" x14ac:dyDescent="0.25">
      <c r="C16" s="13"/>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E4310-3C7A-4024-8141-492D75579C98}">
  <sheetPr>
    <tabColor rgb="FFFFFF00"/>
  </sheetPr>
  <dimension ref="A1:N15"/>
  <sheetViews>
    <sheetView workbookViewId="0">
      <selection activeCell="AA8" sqref="AA8"/>
    </sheetView>
  </sheetViews>
  <sheetFormatPr defaultColWidth="8.85546875" defaultRowHeight="15" x14ac:dyDescent="0.25"/>
  <cols>
    <col min="1" max="1" width="14.5703125" style="12" customWidth="1"/>
    <col min="2" max="13" width="7.85546875" style="12" customWidth="1"/>
    <col min="14" max="16384" width="8.85546875" style="12"/>
  </cols>
  <sheetData>
    <row r="1" spans="1:14" x14ac:dyDescent="0.25">
      <c r="A1" s="11"/>
    </row>
    <row r="2" spans="1:14" ht="18.75" x14ac:dyDescent="0.3">
      <c r="A2" s="14" t="s">
        <v>25</v>
      </c>
      <c r="B2"/>
      <c r="C2"/>
      <c r="D2"/>
      <c r="E2"/>
      <c r="F2"/>
      <c r="G2"/>
      <c r="H2"/>
      <c r="I2"/>
      <c r="J2"/>
      <c r="K2"/>
      <c r="L2"/>
      <c r="M2"/>
      <c r="N2"/>
    </row>
    <row r="3" spans="1:14" x14ac:dyDescent="0.25">
      <c r="A3" t="s">
        <v>43</v>
      </c>
      <c r="B3"/>
      <c r="C3"/>
      <c r="D3"/>
      <c r="E3"/>
      <c r="F3"/>
      <c r="G3"/>
      <c r="H3"/>
      <c r="I3"/>
      <c r="J3"/>
      <c r="K3"/>
      <c r="L3"/>
      <c r="M3"/>
      <c r="N3"/>
    </row>
    <row r="4" spans="1:14" x14ac:dyDescent="0.25">
      <c r="A4" t="str">
        <f>CONCATENATE("Updated on "&amp;TEXT('[4]operational sheet'!B1,"DD/MM/YYYY"))</f>
        <v>Updated on 03/07/2024</v>
      </c>
      <c r="B4"/>
      <c r="C4"/>
      <c r="D4"/>
      <c r="E4"/>
      <c r="F4"/>
      <c r="G4"/>
      <c r="H4"/>
      <c r="I4"/>
      <c r="J4"/>
      <c r="K4"/>
      <c r="L4"/>
      <c r="M4"/>
      <c r="N4"/>
    </row>
    <row r="5" spans="1:14" x14ac:dyDescent="0.25">
      <c r="A5"/>
      <c r="B5"/>
      <c r="C5"/>
      <c r="D5"/>
      <c r="E5"/>
      <c r="F5"/>
      <c r="G5"/>
      <c r="H5"/>
      <c r="I5"/>
      <c r="J5"/>
      <c r="K5"/>
      <c r="L5"/>
      <c r="M5"/>
      <c r="N5"/>
    </row>
    <row r="6" spans="1:14" x14ac:dyDescent="0.25">
      <c r="A6" s="17"/>
      <c r="B6" s="18" t="s">
        <v>14</v>
      </c>
      <c r="C6" s="19" t="s">
        <v>15</v>
      </c>
      <c r="D6" s="19" t="s">
        <v>16</v>
      </c>
      <c r="E6" s="19" t="s">
        <v>6</v>
      </c>
      <c r="F6" s="19" t="s">
        <v>7</v>
      </c>
      <c r="G6" s="19" t="s">
        <v>8</v>
      </c>
      <c r="H6" s="19" t="s">
        <v>9</v>
      </c>
      <c r="I6" s="19" t="s">
        <v>4</v>
      </c>
      <c r="J6" s="19" t="s">
        <v>26</v>
      </c>
      <c r="K6" s="19" t="s">
        <v>27</v>
      </c>
      <c r="L6" s="19" t="s">
        <v>12</v>
      </c>
      <c r="M6" s="20" t="s">
        <v>13</v>
      </c>
      <c r="N6" s="17" t="s">
        <v>18</v>
      </c>
    </row>
    <row r="7" spans="1:14" x14ac:dyDescent="0.25">
      <c r="A7" s="21" t="s">
        <v>28</v>
      </c>
      <c r="B7" s="36">
        <f>'[4]operational sheet'!B28</f>
        <v>24123.73</v>
      </c>
      <c r="C7" s="37">
        <f>'[4]operational sheet'!C28</f>
        <v>31332.252</v>
      </c>
      <c r="D7" s="37">
        <f>'[4]operational sheet'!D28</f>
        <v>20902.385999999999</v>
      </c>
      <c r="E7" s="37">
        <f>'[4]operational sheet'!E28</f>
        <v>15845.98</v>
      </c>
      <c r="F7" s="37">
        <f>'[4]operational sheet'!F28</f>
        <v>10451.335999999999</v>
      </c>
      <c r="G7" s="37">
        <f>'[4]operational sheet'!G28</f>
        <v>9383.7749999999996</v>
      </c>
      <c r="H7" s="37">
        <f>'[4]operational sheet'!H28</f>
        <v>7318.8990000000003</v>
      </c>
      <c r="I7" s="37">
        <f>'[4]operational sheet'!I28</f>
        <v>24320.342000000001</v>
      </c>
      <c r="J7" s="37">
        <f>'[4]operational sheet'!J28</f>
        <v>25014.674999999999</v>
      </c>
      <c r="K7" s="37">
        <f>'[4]operational sheet'!K28</f>
        <v>15587.236000000001</v>
      </c>
      <c r="L7" s="37">
        <f>'[4]operational sheet'!L28</f>
        <v>14688.745999999999</v>
      </c>
      <c r="M7" s="38">
        <f>'[4]operational sheet'!M28</f>
        <v>10018.358</v>
      </c>
      <c r="N7" s="22">
        <f>SUM(B7:M7)</f>
        <v>208987.71499999997</v>
      </c>
    </row>
    <row r="8" spans="1:14" x14ac:dyDescent="0.25">
      <c r="A8" s="23" t="s">
        <v>29</v>
      </c>
      <c r="B8" s="39">
        <f>'[4]operational sheet'!B29</f>
        <v>30630.595400000002</v>
      </c>
      <c r="C8" s="40">
        <f>'[4]operational sheet'!C29</f>
        <v>40831.227800000001</v>
      </c>
      <c r="D8" s="40">
        <f>'[4]operational sheet'!D29</f>
        <v>35271.053199999995</v>
      </c>
      <c r="E8" s="40">
        <f>'[4]operational sheet'!E29</f>
        <v>25522.323800000002</v>
      </c>
      <c r="F8" s="40">
        <f>'[4]operational sheet'!F29</f>
        <v>15810.574400000001</v>
      </c>
      <c r="G8" s="40">
        <f>'[4]operational sheet'!G29</f>
        <v>13541.978400000002</v>
      </c>
      <c r="H8" s="40">
        <f>'[4]operational sheet'!H29</f>
        <v>9288.1293999999998</v>
      </c>
      <c r="I8" s="40">
        <f>'[4]operational sheet'!I29</f>
        <v>21053.034600000003</v>
      </c>
      <c r="J8" s="40">
        <f>'[4]operational sheet'!J29</f>
        <v>30240.4794</v>
      </c>
      <c r="K8" s="40">
        <f>'[4]operational sheet'!K29</f>
        <v>23405.813199999997</v>
      </c>
      <c r="L8" s="40">
        <f>'[4]operational sheet'!L29</f>
        <v>12127.643199999999</v>
      </c>
      <c r="M8" s="41">
        <f>'[4]operational sheet'!M29</f>
        <v>13002.6042</v>
      </c>
      <c r="N8" s="27">
        <f>SUM(B8:M8)</f>
        <v>270725.45699999999</v>
      </c>
    </row>
    <row r="9" spans="1:14" x14ac:dyDescent="0.25">
      <c r="A9" s="28" t="s">
        <v>30</v>
      </c>
      <c r="B9" s="42">
        <f>'[4]operational sheet'!B30</f>
        <v>24814.629000000001</v>
      </c>
      <c r="C9" s="43">
        <f>'[4]operational sheet'!C30</f>
        <v>28688.93</v>
      </c>
      <c r="D9" s="43">
        <f>'[4]operational sheet'!D30</f>
        <v>23259.830999999998</v>
      </c>
      <c r="E9" s="43">
        <f>'[4]operational sheet'!E30</f>
        <v>21325.915000000001</v>
      </c>
      <c r="F9" s="43">
        <f>'[4]operational sheet'!F30</f>
        <v>14969.223</v>
      </c>
      <c r="G9" s="43">
        <f>'[4]operational sheet'!G30</f>
        <v>10759.501</v>
      </c>
      <c r="H9" s="43">
        <f>'[4]operational sheet'!H30</f>
        <v>9221.5329999999994</v>
      </c>
      <c r="I9" s="43">
        <f>'[4]operational sheet'!I30</f>
        <v>16877.484759999999</v>
      </c>
      <c r="J9" s="43">
        <f>'[4]operational sheet'!J30</f>
        <v>25929.028217000003</v>
      </c>
      <c r="K9" s="43"/>
      <c r="L9" s="43"/>
      <c r="M9" s="44"/>
      <c r="N9" s="29">
        <f t="shared" ref="N9:N15" si="0">SUM(B9:M9)</f>
        <v>175846.07497700001</v>
      </c>
    </row>
    <row r="10" spans="1:14" x14ac:dyDescent="0.25">
      <c r="A10" s="30" t="s">
        <v>22</v>
      </c>
      <c r="B10" s="45">
        <f>'[4]operational sheet'!B31</f>
        <v>4314.5789999999997</v>
      </c>
      <c r="C10" s="46">
        <f>'[4]operational sheet'!C31</f>
        <v>209.191</v>
      </c>
      <c r="D10" s="46">
        <f>'[4]operational sheet'!D31</f>
        <v>0</v>
      </c>
      <c r="E10" s="46">
        <f>'[4]operational sheet'!E31</f>
        <v>0</v>
      </c>
      <c r="F10" s="46">
        <f>'[4]operational sheet'!F31</f>
        <v>0</v>
      </c>
      <c r="G10" s="46">
        <f>'[4]operational sheet'!G31</f>
        <v>0</v>
      </c>
      <c r="H10" s="46">
        <f>'[4]operational sheet'!H31</f>
        <v>857.26900000000001</v>
      </c>
      <c r="I10" s="46">
        <f>'[4]operational sheet'!I31</f>
        <v>12044.663109999996</v>
      </c>
      <c r="J10" s="46">
        <f>'[4]operational sheet'!J31</f>
        <v>24137.985347000002</v>
      </c>
      <c r="K10" s="46"/>
      <c r="L10" s="46"/>
      <c r="M10" s="47"/>
      <c r="N10" s="31">
        <f t="shared" si="0"/>
        <v>41563.687456999993</v>
      </c>
    </row>
    <row r="11" spans="1:14" x14ac:dyDescent="0.25">
      <c r="A11" s="32" t="s">
        <v>31</v>
      </c>
      <c r="B11" s="24">
        <f>'[4]operational sheet'!B32</f>
        <v>11958.244000000001</v>
      </c>
      <c r="C11" s="25">
        <f>'[4]operational sheet'!C32</f>
        <v>17830.564999999999</v>
      </c>
      <c r="D11" s="25">
        <f>'[4]operational sheet'!D32</f>
        <v>14403.543</v>
      </c>
      <c r="E11" s="25">
        <f>'[4]operational sheet'!E32</f>
        <v>11770.936</v>
      </c>
      <c r="F11" s="25">
        <f>'[4]operational sheet'!F32</f>
        <v>5978.5829999999996</v>
      </c>
      <c r="G11" s="25">
        <f>'[4]operational sheet'!G32</f>
        <v>1240.3</v>
      </c>
      <c r="H11" s="25">
        <f>'[4]operational sheet'!H32</f>
        <v>445.02</v>
      </c>
      <c r="I11" s="25">
        <f>'[4]operational sheet'!I32</f>
        <v>1.25</v>
      </c>
      <c r="J11" s="25">
        <f>'[4]operational sheet'!J32</f>
        <v>0</v>
      </c>
      <c r="K11" s="25"/>
      <c r="L11" s="25"/>
      <c r="M11" s="26"/>
      <c r="N11" s="27">
        <f t="shared" si="0"/>
        <v>63628.440999999999</v>
      </c>
    </row>
    <row r="12" spans="1:14" x14ac:dyDescent="0.25">
      <c r="A12" s="32" t="s">
        <v>24</v>
      </c>
      <c r="B12" s="24">
        <f>'[4]operational sheet'!B33</f>
        <v>3811.51</v>
      </c>
      <c r="C12" s="25">
        <f>'[4]operational sheet'!C33</f>
        <v>7067.94</v>
      </c>
      <c r="D12" s="25">
        <f>'[4]operational sheet'!D33</f>
        <v>5766.375</v>
      </c>
      <c r="E12" s="25">
        <f>'[4]operational sheet'!E33</f>
        <v>5886.66</v>
      </c>
      <c r="F12" s="25">
        <f>'[4]operational sheet'!F33</f>
        <v>6730.4709999999995</v>
      </c>
      <c r="G12" s="25">
        <f>'[4]operational sheet'!G33</f>
        <v>7327.2120000000004</v>
      </c>
      <c r="H12" s="25">
        <f>'[4]operational sheet'!H33</f>
        <v>6558.3190000000004</v>
      </c>
      <c r="I12" s="25">
        <f>'[4]operational sheet'!I33</f>
        <v>2379.2150000000001</v>
      </c>
      <c r="J12" s="25">
        <f>'[4]operational sheet'!J33</f>
        <v>429.14400000000001</v>
      </c>
      <c r="K12" s="25"/>
      <c r="L12" s="25"/>
      <c r="M12" s="26"/>
      <c r="N12" s="27">
        <f t="shared" si="0"/>
        <v>45956.846000000005</v>
      </c>
    </row>
    <row r="13" spans="1:14" x14ac:dyDescent="0.25">
      <c r="A13" s="32" t="s">
        <v>23</v>
      </c>
      <c r="B13" s="24">
        <f>'[4]operational sheet'!B34</f>
        <v>3118.3829999999998</v>
      </c>
      <c r="C13" s="25">
        <f>'[4]operational sheet'!C34</f>
        <v>2489.6669999999999</v>
      </c>
      <c r="D13" s="25">
        <f>'[4]operational sheet'!D34</f>
        <v>1285.798</v>
      </c>
      <c r="E13" s="25">
        <f>'[4]operational sheet'!E34</f>
        <v>1415.2850000000001</v>
      </c>
      <c r="F13" s="25">
        <f>'[4]operational sheet'!F34</f>
        <v>852.322</v>
      </c>
      <c r="G13" s="25">
        <f>'[4]operational sheet'!G34</f>
        <v>1296.98</v>
      </c>
      <c r="H13" s="25">
        <f>'[4]operational sheet'!H34</f>
        <v>777.17700000000002</v>
      </c>
      <c r="I13" s="25">
        <f>'[4]operational sheet'!I34</f>
        <v>306.35424999999998</v>
      </c>
      <c r="J13" s="25">
        <f>'[4]operational sheet'!J34</f>
        <v>0</v>
      </c>
      <c r="K13" s="25"/>
      <c r="L13" s="25"/>
      <c r="M13" s="26"/>
      <c r="N13" s="27">
        <f t="shared" si="0"/>
        <v>11541.966249999999</v>
      </c>
    </row>
    <row r="14" spans="1:14" x14ac:dyDescent="0.25">
      <c r="A14" s="32" t="s">
        <v>32</v>
      </c>
      <c r="B14" s="24">
        <f>'[4]operational sheet'!B35</f>
        <v>6.7000000000000004E-2</v>
      </c>
      <c r="C14" s="25">
        <f>'[4]operational sheet'!C35</f>
        <v>682.505</v>
      </c>
      <c r="D14" s="25">
        <f>'[4]operational sheet'!D35</f>
        <v>1102.9760000000001</v>
      </c>
      <c r="E14" s="25">
        <f>'[4]operational sheet'!E35</f>
        <v>1164.2170000000001</v>
      </c>
      <c r="F14" s="25">
        <f>'[4]operational sheet'!F35</f>
        <v>124.93899999999999</v>
      </c>
      <c r="G14" s="25">
        <f>'[4]operational sheet'!G35</f>
        <v>20.16</v>
      </c>
      <c r="H14" s="25">
        <f>'[4]operational sheet'!H35</f>
        <v>21.173999999999999</v>
      </c>
      <c r="I14" s="25">
        <f>'[4]operational sheet'!I35</f>
        <v>0</v>
      </c>
      <c r="J14" s="25">
        <f>'[4]operational sheet'!J35</f>
        <v>0</v>
      </c>
      <c r="K14" s="25"/>
      <c r="L14" s="25"/>
      <c r="M14" s="26"/>
      <c r="N14" s="27">
        <f t="shared" si="0"/>
        <v>3116.038</v>
      </c>
    </row>
    <row r="15" spans="1:14" x14ac:dyDescent="0.25">
      <c r="A15" s="33" t="s">
        <v>19</v>
      </c>
      <c r="B15" s="42">
        <f>'[4]operational sheet'!B36</f>
        <v>1611.8460000000014</v>
      </c>
      <c r="C15" s="43">
        <f>'[4]operational sheet'!C36</f>
        <v>409.06200000000172</v>
      </c>
      <c r="D15" s="43">
        <f>'[4]operational sheet'!D36</f>
        <v>701.13900000000285</v>
      </c>
      <c r="E15" s="43">
        <f>'[4]operational sheet'!E36</f>
        <v>1088.8170000000027</v>
      </c>
      <c r="F15" s="43">
        <f>'[4]operational sheet'!F36</f>
        <v>1282.9079999999994</v>
      </c>
      <c r="G15" s="43">
        <f>'[4]operational sheet'!G36</f>
        <v>874.84900000000016</v>
      </c>
      <c r="H15" s="43">
        <f>'[4]operational sheet'!H36</f>
        <v>562.5739999999987</v>
      </c>
      <c r="I15" s="43">
        <f>'[4]operational sheet'!I36</f>
        <v>2146.002400000003</v>
      </c>
      <c r="J15" s="43">
        <f>'[4]operational sheet'!J36</f>
        <v>1361.8988700000009</v>
      </c>
      <c r="K15" s="43"/>
      <c r="L15" s="43"/>
      <c r="M15" s="44"/>
      <c r="N15" s="29">
        <f t="shared" si="0"/>
        <v>10039.096270000011</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3:N54"/>
  <sheetViews>
    <sheetView topLeftCell="A19" zoomScale="77" zoomScaleNormal="77" workbookViewId="0">
      <selection activeCell="M19" sqref="M19"/>
    </sheetView>
  </sheetViews>
  <sheetFormatPr defaultRowHeight="15" x14ac:dyDescent="0.25"/>
  <cols>
    <col min="1" max="8" width="15.5703125" customWidth="1"/>
  </cols>
  <sheetData>
    <row r="23" spans="1:9" ht="32.85" customHeight="1" x14ac:dyDescent="0.25">
      <c r="A23" s="65" t="s">
        <v>17</v>
      </c>
      <c r="B23" s="65"/>
      <c r="C23" s="65"/>
      <c r="D23" s="65"/>
      <c r="E23" s="65"/>
      <c r="F23" s="65"/>
      <c r="G23" s="65"/>
      <c r="H23" s="65"/>
      <c r="I23" s="6"/>
    </row>
    <row r="24" spans="1:9" ht="29.1" customHeight="1" x14ac:dyDescent="0.25">
      <c r="A24" s="65" t="s">
        <v>20</v>
      </c>
      <c r="B24" s="65"/>
      <c r="C24" s="65"/>
      <c r="D24" s="65"/>
      <c r="E24" s="65"/>
      <c r="F24" s="65"/>
      <c r="G24" s="65"/>
      <c r="H24" s="65"/>
      <c r="I24" s="5"/>
    </row>
    <row r="25" spans="1:9" x14ac:dyDescent="0.25">
      <c r="A25" s="7"/>
      <c r="B25" s="7"/>
      <c r="C25" s="7"/>
      <c r="D25" s="7"/>
      <c r="E25" s="7"/>
      <c r="F25" s="7"/>
      <c r="G25" s="7"/>
      <c r="H25" s="7"/>
    </row>
    <row r="26" spans="1:9" ht="15.75" x14ac:dyDescent="0.25">
      <c r="A26" s="66" t="s">
        <v>21</v>
      </c>
      <c r="B26" s="66"/>
      <c r="C26" s="66"/>
      <c r="D26" s="66"/>
      <c r="E26" s="66"/>
      <c r="F26" s="66"/>
      <c r="G26" s="66"/>
      <c r="H26" s="66"/>
    </row>
    <row r="27" spans="1:9" ht="15.75" x14ac:dyDescent="0.25">
      <c r="A27" s="8"/>
      <c r="B27" s="8" t="s">
        <v>18</v>
      </c>
      <c r="C27" s="8" t="s">
        <v>5</v>
      </c>
      <c r="D27" s="8" t="s">
        <v>0</v>
      </c>
      <c r="E27" s="8" t="s">
        <v>1</v>
      </c>
      <c r="F27" s="8" t="s">
        <v>2</v>
      </c>
      <c r="G27" s="8" t="s">
        <v>3</v>
      </c>
      <c r="H27" s="8" t="s">
        <v>19</v>
      </c>
    </row>
    <row r="28" spans="1:9" ht="15.75" x14ac:dyDescent="0.25">
      <c r="A28" s="9" t="s">
        <v>14</v>
      </c>
      <c r="B28" s="10">
        <v>136175.55719999998</v>
      </c>
      <c r="C28" s="10">
        <v>96734.2</v>
      </c>
      <c r="D28" s="10">
        <v>1.042</v>
      </c>
      <c r="E28" s="10">
        <v>7454.3310000000001</v>
      </c>
      <c r="F28" s="10">
        <v>6131.9139999999998</v>
      </c>
      <c r="G28" s="10">
        <v>8621.0380000000005</v>
      </c>
      <c r="H28" s="10">
        <v>17233.032199999972</v>
      </c>
    </row>
    <row r="29" spans="1:9" ht="15.75" x14ac:dyDescent="0.25">
      <c r="A29" s="9" t="s">
        <v>15</v>
      </c>
      <c r="B29" s="10">
        <v>9857.7490000000016</v>
      </c>
      <c r="C29" s="10">
        <v>1200.2529999999999</v>
      </c>
      <c r="D29" s="10">
        <v>2.8000000000000001E-2</v>
      </c>
      <c r="E29" s="10">
        <v>486.79599999999999</v>
      </c>
      <c r="F29" s="10">
        <v>569.20000000000005</v>
      </c>
      <c r="G29" s="10">
        <v>550.73800000000006</v>
      </c>
      <c r="H29" s="10">
        <v>7050.7340000000013</v>
      </c>
    </row>
    <row r="30" spans="1:9" ht="15.75" x14ac:dyDescent="0.25">
      <c r="A30" s="9" t="s">
        <v>16</v>
      </c>
      <c r="B30" s="10">
        <v>10532.556200000003</v>
      </c>
      <c r="C30" s="10">
        <v>129.44239999999999</v>
      </c>
      <c r="D30" s="10">
        <v>4438.3820000000014</v>
      </c>
      <c r="E30" s="10">
        <v>923.18</v>
      </c>
      <c r="F30" s="10">
        <v>0</v>
      </c>
      <c r="G30" s="10">
        <v>0</v>
      </c>
      <c r="H30" s="10">
        <v>5041.5518000000011</v>
      </c>
    </row>
    <row r="31" spans="1:9" ht="15.75" x14ac:dyDescent="0.25">
      <c r="A31" s="9" t="s">
        <v>6</v>
      </c>
      <c r="B31" s="10">
        <v>33586.590099999987</v>
      </c>
      <c r="C31" s="10">
        <v>45</v>
      </c>
      <c r="D31" s="10">
        <v>24881.817500000001</v>
      </c>
      <c r="E31" s="10">
        <v>2954.8870000000002</v>
      </c>
      <c r="F31" s="10">
        <v>0</v>
      </c>
      <c r="G31" s="10">
        <v>0</v>
      </c>
      <c r="H31" s="10">
        <v>5704.8855999999869</v>
      </c>
    </row>
    <row r="32" spans="1:9" ht="15.75" x14ac:dyDescent="0.25">
      <c r="A32" s="9" t="s">
        <v>7</v>
      </c>
      <c r="B32" s="10">
        <v>45149.124419999993</v>
      </c>
      <c r="C32" s="10">
        <v>1</v>
      </c>
      <c r="D32" s="10">
        <v>36557.032200000001</v>
      </c>
      <c r="E32" s="10">
        <v>2875.27</v>
      </c>
      <c r="F32" s="10">
        <v>0</v>
      </c>
      <c r="G32" s="10">
        <v>0</v>
      </c>
      <c r="H32" s="10">
        <v>5715.8222199999946</v>
      </c>
    </row>
    <row r="33" spans="1:8" ht="15.75" x14ac:dyDescent="0.25">
      <c r="A33" s="9" t="s">
        <v>8</v>
      </c>
      <c r="B33" s="10">
        <v>68481.735704000006</v>
      </c>
      <c r="C33" s="10">
        <v>0</v>
      </c>
      <c r="D33" s="10">
        <v>61002.322999999997</v>
      </c>
      <c r="E33" s="10">
        <v>2329.8359999999998</v>
      </c>
      <c r="F33" s="10">
        <v>0</v>
      </c>
      <c r="G33" s="10">
        <v>0</v>
      </c>
      <c r="H33" s="10">
        <v>5149.5767040000064</v>
      </c>
    </row>
    <row r="34" spans="1:8" ht="15.75" x14ac:dyDescent="0.25">
      <c r="A34" s="9" t="s">
        <v>9</v>
      </c>
      <c r="B34" s="10">
        <v>116342.98819999998</v>
      </c>
      <c r="C34" s="10">
        <v>43</v>
      </c>
      <c r="D34" s="10">
        <v>101377.6728</v>
      </c>
      <c r="E34" s="10">
        <v>8727.0789999999997</v>
      </c>
      <c r="F34" s="10">
        <v>0</v>
      </c>
      <c r="G34" s="10">
        <v>0</v>
      </c>
      <c r="H34" s="10">
        <v>6195.2363999999798</v>
      </c>
    </row>
    <row r="35" spans="1:8" ht="15.75" x14ac:dyDescent="0.25">
      <c r="A35" s="9" t="s">
        <v>4</v>
      </c>
      <c r="B35" s="10">
        <v>84390.456556999998</v>
      </c>
      <c r="C35" s="10">
        <v>971</v>
      </c>
      <c r="D35" s="10">
        <v>65335.893997000006</v>
      </c>
      <c r="E35" s="10">
        <v>15350.96</v>
      </c>
      <c r="F35" s="10">
        <v>0</v>
      </c>
      <c r="G35" s="10">
        <v>0</v>
      </c>
      <c r="H35" s="10">
        <v>2732.6025599999994</v>
      </c>
    </row>
    <row r="36" spans="1:8" ht="15.75" x14ac:dyDescent="0.25">
      <c r="A36" s="9" t="s">
        <v>10</v>
      </c>
      <c r="B36" s="10">
        <v>54570.552830000008</v>
      </c>
      <c r="C36" s="10">
        <v>20663.416829999998</v>
      </c>
      <c r="D36" s="10">
        <v>18684.866999999998</v>
      </c>
      <c r="E36" s="10">
        <v>12574.861999999999</v>
      </c>
      <c r="F36" s="10">
        <v>362</v>
      </c>
      <c r="G36" s="10">
        <v>0</v>
      </c>
      <c r="H36" s="10">
        <v>2285.4070000000065</v>
      </c>
    </row>
    <row r="37" spans="1:8" ht="15.75" x14ac:dyDescent="0.25">
      <c r="A37" s="9" t="s">
        <v>11</v>
      </c>
      <c r="B37" s="10">
        <v>140676.49385799997</v>
      </c>
      <c r="C37" s="10">
        <v>101333.11509799999</v>
      </c>
      <c r="D37" s="10">
        <v>1690.86</v>
      </c>
      <c r="E37" s="10">
        <v>14551.162</v>
      </c>
      <c r="F37" s="10">
        <v>6894.817</v>
      </c>
      <c r="G37" s="10">
        <v>6340.5479999999998</v>
      </c>
      <c r="H37" s="10">
        <v>9865.9917599999899</v>
      </c>
    </row>
    <row r="38" spans="1:8" ht="15.75" x14ac:dyDescent="0.25">
      <c r="A38" s="9" t="s">
        <v>12</v>
      </c>
      <c r="B38" s="10">
        <v>178691.27500799997</v>
      </c>
      <c r="C38" s="10">
        <v>136459.234108</v>
      </c>
      <c r="D38" s="10">
        <v>73.162999999999997</v>
      </c>
      <c r="E38" s="10">
        <v>5056.6750000000002</v>
      </c>
      <c r="F38" s="10">
        <v>13020.996999999999</v>
      </c>
      <c r="G38" s="10">
        <v>11530.499400000001</v>
      </c>
      <c r="H38" s="10">
        <v>12550.706499999971</v>
      </c>
    </row>
    <row r="39" spans="1:8" ht="15.75" x14ac:dyDescent="0.25">
      <c r="A39" s="9" t="s">
        <v>13</v>
      </c>
      <c r="B39" s="10">
        <v>190847.47500000001</v>
      </c>
      <c r="C39" s="10">
        <v>155862.514</v>
      </c>
      <c r="D39" s="10">
        <v>24.96</v>
      </c>
      <c r="E39" s="10">
        <v>1043.251</v>
      </c>
      <c r="F39" s="10">
        <v>4567</v>
      </c>
      <c r="G39" s="10">
        <v>13557.856</v>
      </c>
      <c r="H39" s="10">
        <v>15791.894000000029</v>
      </c>
    </row>
    <row r="40" spans="1:8" x14ac:dyDescent="0.25">
      <c r="A40" s="3"/>
      <c r="B40" s="4"/>
    </row>
    <row r="41" spans="1:8" x14ac:dyDescent="0.25">
      <c r="B41" s="4"/>
    </row>
    <row r="54" spans="13:14" ht="21" x14ac:dyDescent="0.35">
      <c r="M54" s="2"/>
      <c r="N54" s="1"/>
    </row>
  </sheetData>
  <mergeCells count="3">
    <mergeCell ref="A23:H23"/>
    <mergeCell ref="A24:H24"/>
    <mergeCell ref="A26:H26"/>
  </mergeCells>
  <pageMargins left="0.7" right="0.7" top="0.75" bottom="0.75" header="0.3" footer="0.3"/>
  <pageSetup paperSize="9" orientation="landscape" r:id="rId1"/>
  <rowBreaks count="1" manualBreakCount="1">
    <brk id="24"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4</vt:i4>
      </vt:variant>
      <vt:variant>
        <vt:lpstr>Named Ranges</vt:lpstr>
      </vt:variant>
      <vt:variant>
        <vt:i4>1</vt:i4>
      </vt:variant>
    </vt:vector>
  </HeadingPairs>
  <TitlesOfParts>
    <vt:vector size="10" baseType="lpstr">
      <vt:lpstr>2023-24 table oranges</vt:lpstr>
      <vt:lpstr>2023-24 table small citrus</vt:lpstr>
      <vt:lpstr>2023-24 table lemons</vt:lpstr>
      <vt:lpstr>2023-24 table grapefruits</vt:lpstr>
      <vt:lpstr>EU28 2019-20</vt:lpstr>
      <vt:lpstr>graph oranges cumul</vt:lpstr>
      <vt:lpstr>graph small citrus cumul</vt:lpstr>
      <vt:lpstr>graph lemons cumul</vt:lpstr>
      <vt:lpstr>graph grapefruits cumul</vt:lpstr>
      <vt:lpstr>'EU28 2019-20'!Print_Area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MATYS Ewa (AGRI)</dc:creator>
  <cp:lastModifiedBy>PAPAGIANNOPOULOS Eris (AGRI)</cp:lastModifiedBy>
  <cp:lastPrinted>2023-10-06T10:01:54Z</cp:lastPrinted>
  <dcterms:created xsi:type="dcterms:W3CDTF">2019-07-11T14:50:28Z</dcterms:created>
  <dcterms:modified xsi:type="dcterms:W3CDTF">2024-07-03T14:07:07Z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2023-05-08T11:48:20Z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27cf5b42-e0c6-4c28-9fa3-7530b8bf8e8c</vt:lpwstr>
  </property>
  <property fmtid="{D5CDD505-2E9C-101B-9397-08002B2CF9AE}" pid="8" name="MSIP_Label_6bd9ddd1-4d20-43f6-abfa-fc3c07406f94_ContentBits">
    <vt:lpwstr>0</vt:lpwstr>
  </property>
</Properties>
</file>