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drawings/drawing16.xml" ContentType="application/vnd.openxmlformats-officedocument.drawingml.chartshapes+xml"/>
  <Override PartName="/xl/charts/chart17.xml" ContentType="application/vnd.openxmlformats-officedocument.drawingml.chart+xml"/>
  <Override PartName="/xl/drawings/drawing17.xml" ContentType="application/vnd.openxmlformats-officedocument.drawingml.chartshapes+xml"/>
  <Override PartName="/xl/charts/chart1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5" yWindow="150" windowWidth="19860" windowHeight="12405" tabRatio="523"/>
  </bookViews>
  <sheets>
    <sheet name="Index" sheetId="11" r:id="rId1"/>
    <sheet name="Map 1" sheetId="6" r:id="rId2"/>
    <sheet name="Data" sheetId="16" r:id="rId3"/>
    <sheet name="Graphs 1-3" sheetId="2" r:id="rId4"/>
    <sheet name="Graphs 4-5" sheetId="13" r:id="rId5"/>
    <sheet name="Graph 6" sheetId="12" r:id="rId6"/>
    <sheet name="Graphs 7-8" sheetId="3" r:id="rId7"/>
    <sheet name="Tables 1-5" sheetId="4" r:id="rId8"/>
    <sheet name="Graph 9" sheetId="9" r:id="rId9"/>
    <sheet name="Graph 10" sheetId="10" r:id="rId10"/>
    <sheet name="Graphs 11-12" sheetId="15" r:id="rId11"/>
    <sheet name="Graph 13" sheetId="8" r:id="rId12"/>
  </sheets>
  <definedNames>
    <definedName name="_xlnm.Print_Area" localSheetId="0">Index!$A$1:$A$50</definedName>
  </definedNames>
  <calcPr calcId="145621"/>
</workbook>
</file>

<file path=xl/calcChain.xml><?xml version="1.0" encoding="utf-8"?>
<calcChain xmlns="http://schemas.openxmlformats.org/spreadsheetml/2006/main">
  <c r="BE306" i="16" l="1"/>
  <c r="BF306" i="16" s="1"/>
  <c r="BG306" i="16" s="1"/>
  <c r="BF305" i="16"/>
  <c r="BG305" i="16" s="1"/>
  <c r="BE305" i="16"/>
  <c r="BE304" i="16"/>
  <c r="BF304" i="16" s="1"/>
  <c r="BG304" i="16" s="1"/>
  <c r="BQ305" i="16"/>
  <c r="BP305" i="16"/>
  <c r="BO305" i="16"/>
  <c r="BQ166" i="16"/>
  <c r="BP166" i="16"/>
  <c r="BO166" i="16"/>
  <c r="T130" i="4" l="1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AZ130" i="4"/>
  <c r="BA130" i="4"/>
  <c r="BB130" i="4"/>
  <c r="BC130" i="4"/>
  <c r="BD130" i="4"/>
  <c r="BE130" i="4"/>
  <c r="BF130" i="4"/>
  <c r="BG130" i="4"/>
  <c r="BH130" i="4"/>
  <c r="BI130" i="4"/>
  <c r="BJ130" i="4"/>
  <c r="BK130" i="4"/>
  <c r="BL130" i="4"/>
  <c r="BM130" i="4"/>
  <c r="BN130" i="4"/>
  <c r="BO130" i="4"/>
  <c r="BP130" i="4"/>
  <c r="BQ130" i="4"/>
  <c r="BR130" i="4"/>
  <c r="BS130" i="4"/>
  <c r="BT130" i="4"/>
  <c r="T131" i="4"/>
  <c r="U131" i="4"/>
  <c r="V131" i="4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G131" i="4"/>
  <c r="BH131" i="4"/>
  <c r="BI131" i="4"/>
  <c r="BJ131" i="4"/>
  <c r="BK131" i="4"/>
  <c r="BL131" i="4"/>
  <c r="BM131" i="4"/>
  <c r="BN131" i="4"/>
  <c r="BO131" i="4"/>
  <c r="BP131" i="4"/>
  <c r="BQ131" i="4"/>
  <c r="BR131" i="4"/>
  <c r="BS131" i="4"/>
  <c r="BT131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BG132" i="4"/>
  <c r="BH132" i="4"/>
  <c r="BI132" i="4"/>
  <c r="BJ132" i="4"/>
  <c r="BK132" i="4"/>
  <c r="BL132" i="4"/>
  <c r="BM132" i="4"/>
  <c r="BN132" i="4"/>
  <c r="BO132" i="4"/>
  <c r="BP132" i="4"/>
  <c r="BQ132" i="4"/>
  <c r="BR132" i="4"/>
  <c r="BS132" i="4"/>
  <c r="BT132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G133" i="4"/>
  <c r="BH133" i="4"/>
  <c r="BI133" i="4"/>
  <c r="BJ133" i="4"/>
  <c r="BK133" i="4"/>
  <c r="BL133" i="4"/>
  <c r="BM133" i="4"/>
  <c r="BN133" i="4"/>
  <c r="BO133" i="4"/>
  <c r="BP133" i="4"/>
  <c r="BQ133" i="4"/>
  <c r="BR133" i="4"/>
  <c r="BS133" i="4"/>
  <c r="BT133" i="4"/>
  <c r="S133" i="4"/>
  <c r="S132" i="4"/>
  <c r="S131" i="4"/>
  <c r="S130" i="4"/>
  <c r="T128" i="4"/>
  <c r="U128" i="4"/>
  <c r="V128" i="4"/>
  <c r="W128" i="4"/>
  <c r="X128" i="4"/>
  <c r="Y128" i="4"/>
  <c r="Z128" i="4"/>
  <c r="AA128" i="4"/>
  <c r="AB128" i="4"/>
  <c r="AC128" i="4"/>
  <c r="AD128" i="4"/>
  <c r="AE128" i="4"/>
  <c r="AF128" i="4"/>
  <c r="AG128" i="4"/>
  <c r="AH128" i="4"/>
  <c r="AI128" i="4"/>
  <c r="AJ128" i="4"/>
  <c r="AK128" i="4"/>
  <c r="AL128" i="4"/>
  <c r="AM128" i="4"/>
  <c r="AN128" i="4"/>
  <c r="AO128" i="4"/>
  <c r="AP128" i="4"/>
  <c r="AQ128" i="4"/>
  <c r="AR128" i="4"/>
  <c r="AS128" i="4"/>
  <c r="AT128" i="4"/>
  <c r="AU128" i="4"/>
  <c r="AV128" i="4"/>
  <c r="AW128" i="4"/>
  <c r="AX128" i="4"/>
  <c r="AY128" i="4"/>
  <c r="AZ128" i="4"/>
  <c r="BA128" i="4"/>
  <c r="BB128" i="4"/>
  <c r="BC128" i="4"/>
  <c r="BD128" i="4"/>
  <c r="BE128" i="4"/>
  <c r="BF128" i="4"/>
  <c r="BG128" i="4"/>
  <c r="BH128" i="4"/>
  <c r="BI128" i="4"/>
  <c r="BJ128" i="4"/>
  <c r="BK128" i="4"/>
  <c r="BL128" i="4"/>
  <c r="BM128" i="4"/>
  <c r="BN128" i="4"/>
  <c r="BO128" i="4"/>
  <c r="BP128" i="4"/>
  <c r="BQ128" i="4"/>
  <c r="BR128" i="4"/>
  <c r="BS128" i="4"/>
  <c r="BT128" i="4"/>
  <c r="S128" i="4"/>
  <c r="T102" i="4"/>
  <c r="U102" i="4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G102" i="4"/>
  <c r="BH102" i="4"/>
  <c r="BI102" i="4"/>
  <c r="BJ102" i="4"/>
  <c r="BK102" i="4"/>
  <c r="BL102" i="4"/>
  <c r="BM102" i="4"/>
  <c r="BN102" i="4"/>
  <c r="BO102" i="4"/>
  <c r="BP102" i="4"/>
  <c r="BQ102" i="4"/>
  <c r="T103" i="4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G103" i="4"/>
  <c r="BH103" i="4"/>
  <c r="BI103" i="4"/>
  <c r="BJ103" i="4"/>
  <c r="BK103" i="4"/>
  <c r="BL103" i="4"/>
  <c r="BM103" i="4"/>
  <c r="BN103" i="4"/>
  <c r="BO103" i="4"/>
  <c r="BP103" i="4"/>
  <c r="BQ103" i="4"/>
  <c r="T104" i="4"/>
  <c r="U104" i="4"/>
  <c r="V104" i="4"/>
  <c r="W104" i="4"/>
  <c r="X104" i="4"/>
  <c r="Y104" i="4"/>
  <c r="Z104" i="4"/>
  <c r="AA104" i="4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G104" i="4"/>
  <c r="BH104" i="4"/>
  <c r="BI104" i="4"/>
  <c r="BJ104" i="4"/>
  <c r="BK104" i="4"/>
  <c r="BL104" i="4"/>
  <c r="BM104" i="4"/>
  <c r="BN104" i="4"/>
  <c r="BO104" i="4"/>
  <c r="BP104" i="4"/>
  <c r="BQ104" i="4"/>
  <c r="T105" i="4"/>
  <c r="U105" i="4"/>
  <c r="V105" i="4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G105" i="4"/>
  <c r="BH105" i="4"/>
  <c r="BI105" i="4"/>
  <c r="BJ105" i="4"/>
  <c r="BK105" i="4"/>
  <c r="BL105" i="4"/>
  <c r="BM105" i="4"/>
  <c r="BN105" i="4"/>
  <c r="BO105" i="4"/>
  <c r="BP105" i="4"/>
  <c r="BQ105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G106" i="4"/>
  <c r="BH106" i="4"/>
  <c r="BI106" i="4"/>
  <c r="BJ106" i="4"/>
  <c r="BK106" i="4"/>
  <c r="BL106" i="4"/>
  <c r="BM106" i="4"/>
  <c r="BN106" i="4"/>
  <c r="BO106" i="4"/>
  <c r="BP106" i="4"/>
  <c r="BQ106" i="4"/>
  <c r="T107" i="4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BK107" i="4"/>
  <c r="BL107" i="4"/>
  <c r="BM107" i="4"/>
  <c r="BN107" i="4"/>
  <c r="BO107" i="4"/>
  <c r="BP107" i="4"/>
  <c r="BQ107" i="4"/>
  <c r="T108" i="4"/>
  <c r="U108" i="4"/>
  <c r="V108" i="4"/>
  <c r="W108" i="4"/>
  <c r="X108" i="4"/>
  <c r="Y108" i="4"/>
  <c r="Z108" i="4"/>
  <c r="AA108" i="4"/>
  <c r="AB108" i="4"/>
  <c r="AC108" i="4"/>
  <c r="AD108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BK108" i="4"/>
  <c r="BL108" i="4"/>
  <c r="BM108" i="4"/>
  <c r="BN108" i="4"/>
  <c r="BO108" i="4"/>
  <c r="BP108" i="4"/>
  <c r="BQ108" i="4"/>
  <c r="T109" i="4"/>
  <c r="U109" i="4"/>
  <c r="V109" i="4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BK109" i="4"/>
  <c r="BL109" i="4"/>
  <c r="BM109" i="4"/>
  <c r="BN109" i="4"/>
  <c r="BO109" i="4"/>
  <c r="BP109" i="4"/>
  <c r="BQ109" i="4"/>
  <c r="S109" i="4"/>
  <c r="S108" i="4"/>
  <c r="S107" i="4"/>
  <c r="S106" i="4"/>
  <c r="S105" i="4"/>
  <c r="S104" i="4"/>
  <c r="S103" i="4"/>
  <c r="S10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G82" i="4"/>
  <c r="BH82" i="4"/>
  <c r="BI82" i="4"/>
  <c r="BJ82" i="4"/>
  <c r="BK82" i="4"/>
  <c r="BL82" i="4"/>
  <c r="BM82" i="4"/>
  <c r="BN82" i="4"/>
  <c r="BO82" i="4"/>
  <c r="BP82" i="4"/>
  <c r="BQ82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G79" i="4"/>
  <c r="BH79" i="4"/>
  <c r="BI79" i="4"/>
  <c r="BJ79" i="4"/>
  <c r="BK79" i="4"/>
  <c r="BL79" i="4"/>
  <c r="BM79" i="4"/>
  <c r="BN79" i="4"/>
  <c r="BO79" i="4"/>
  <c r="BP79" i="4"/>
  <c r="BQ79" i="4"/>
  <c r="S82" i="4"/>
  <c r="S79" i="4"/>
  <c r="S110" i="4"/>
  <c r="S129" i="4" l="1"/>
  <c r="BS129" i="4"/>
  <c r="BS134" i="4" s="1"/>
  <c r="BO129" i="4"/>
  <c r="BO134" i="4" s="1"/>
  <c r="BK129" i="4"/>
  <c r="BG129" i="4"/>
  <c r="BG134" i="4" s="1"/>
  <c r="BC129" i="4"/>
  <c r="BC134" i="4" s="1"/>
  <c r="AY129" i="4"/>
  <c r="AU129" i="4"/>
  <c r="AQ129" i="4"/>
  <c r="AM129" i="4"/>
  <c r="AI129" i="4"/>
  <c r="AE129" i="4"/>
  <c r="AA129" i="4"/>
  <c r="W129" i="4"/>
  <c r="BK134" i="4"/>
  <c r="BT129" i="4"/>
  <c r="BT134" i="4" s="1"/>
  <c r="BR129" i="4"/>
  <c r="BR134" i="4" s="1"/>
  <c r="BP129" i="4"/>
  <c r="BP134" i="4" s="1"/>
  <c r="BN129" i="4"/>
  <c r="BN134" i="4" s="1"/>
  <c r="BL129" i="4"/>
  <c r="BL134" i="4" s="1"/>
  <c r="BJ129" i="4"/>
  <c r="BJ134" i="4" s="1"/>
  <c r="BH129" i="4"/>
  <c r="BH134" i="4" s="1"/>
  <c r="BF129" i="4"/>
  <c r="BF134" i="4" s="1"/>
  <c r="BD129" i="4"/>
  <c r="BD134" i="4" s="1"/>
  <c r="BB129" i="4"/>
  <c r="BB134" i="4" s="1"/>
  <c r="AZ129" i="4"/>
  <c r="AZ134" i="4" s="1"/>
  <c r="AX129" i="4"/>
  <c r="AX134" i="4" s="1"/>
  <c r="AV129" i="4"/>
  <c r="AV134" i="4" s="1"/>
  <c r="AT129" i="4"/>
  <c r="AT134" i="4" s="1"/>
  <c r="AR129" i="4"/>
  <c r="AR134" i="4" s="1"/>
  <c r="AP129" i="4"/>
  <c r="AP134" i="4" s="1"/>
  <c r="AN129" i="4"/>
  <c r="AN134" i="4" s="1"/>
  <c r="AL129" i="4"/>
  <c r="AL134" i="4" s="1"/>
  <c r="AJ129" i="4"/>
  <c r="AJ134" i="4" s="1"/>
  <c r="AH129" i="4"/>
  <c r="AH134" i="4" s="1"/>
  <c r="AF129" i="4"/>
  <c r="AF134" i="4" s="1"/>
  <c r="AD129" i="4"/>
  <c r="AD134" i="4" s="1"/>
  <c r="AB129" i="4"/>
  <c r="AB134" i="4" s="1"/>
  <c r="Z129" i="4"/>
  <c r="Z134" i="4" s="1"/>
  <c r="X129" i="4"/>
  <c r="X134" i="4" s="1"/>
  <c r="V129" i="4"/>
  <c r="V134" i="4" s="1"/>
  <c r="T129" i="4"/>
  <c r="T134" i="4" s="1"/>
  <c r="AY134" i="4"/>
  <c r="AU134" i="4"/>
  <c r="AQ134" i="4"/>
  <c r="AM134" i="4"/>
  <c r="AI134" i="4"/>
  <c r="AE134" i="4"/>
  <c r="AA134" i="4"/>
  <c r="W134" i="4"/>
  <c r="S134" i="4"/>
  <c r="BQ129" i="4"/>
  <c r="BQ134" i="4" s="1"/>
  <c r="BM129" i="4"/>
  <c r="BM134" i="4" s="1"/>
  <c r="BI129" i="4"/>
  <c r="BI134" i="4" s="1"/>
  <c r="BE129" i="4"/>
  <c r="BE134" i="4" s="1"/>
  <c r="BA129" i="4"/>
  <c r="BA134" i="4" s="1"/>
  <c r="AW129" i="4"/>
  <c r="AW134" i="4" s="1"/>
  <c r="AS129" i="4"/>
  <c r="AS134" i="4" s="1"/>
  <c r="AO129" i="4"/>
  <c r="AO134" i="4" s="1"/>
  <c r="AK129" i="4"/>
  <c r="AK134" i="4" s="1"/>
  <c r="AG129" i="4"/>
  <c r="AG134" i="4" s="1"/>
  <c r="AC129" i="4"/>
  <c r="AC134" i="4" s="1"/>
  <c r="Y129" i="4"/>
  <c r="Y134" i="4" s="1"/>
  <c r="U129" i="4"/>
  <c r="U134" i="4" s="1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M14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BB13" i="8"/>
  <c r="BC13" i="8"/>
  <c r="BD13" i="8"/>
  <c r="BE13" i="8"/>
  <c r="BF13" i="8"/>
  <c r="BG13" i="8"/>
  <c r="BH13" i="8"/>
  <c r="BI13" i="8"/>
  <c r="BJ13" i="8"/>
  <c r="BK13" i="8"/>
  <c r="M13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M12" i="8"/>
  <c r="M121" i="10"/>
  <c r="N121" i="10"/>
  <c r="O121" i="10"/>
  <c r="P121" i="10"/>
  <c r="Q121" i="10"/>
  <c r="R121" i="10"/>
  <c r="S121" i="10"/>
  <c r="T121" i="10"/>
  <c r="U121" i="10"/>
  <c r="V121" i="10"/>
  <c r="W121" i="10"/>
  <c r="X121" i="10"/>
  <c r="Y121" i="10"/>
  <c r="Z121" i="10"/>
  <c r="AA121" i="10"/>
  <c r="AB121" i="10"/>
  <c r="AC121" i="10"/>
  <c r="AD121" i="10"/>
  <c r="AE121" i="10"/>
  <c r="AF121" i="10"/>
  <c r="AG121" i="10"/>
  <c r="AH121" i="10"/>
  <c r="AI121" i="10"/>
  <c r="AJ121" i="10"/>
  <c r="AK121" i="10"/>
  <c r="AL121" i="10"/>
  <c r="AM121" i="10"/>
  <c r="AN121" i="10"/>
  <c r="AO121" i="10"/>
  <c r="AP121" i="10"/>
  <c r="AQ121" i="10"/>
  <c r="AR121" i="10"/>
  <c r="AS121" i="10"/>
  <c r="AT121" i="10"/>
  <c r="AU121" i="10"/>
  <c r="AV121" i="10"/>
  <c r="AW121" i="10"/>
  <c r="AX121" i="10"/>
  <c r="AY121" i="10"/>
  <c r="AZ121" i="10"/>
  <c r="BA121" i="10"/>
  <c r="BB121" i="10"/>
  <c r="BC121" i="10"/>
  <c r="BD121" i="10"/>
  <c r="BE121" i="10"/>
  <c r="BF121" i="10"/>
  <c r="BG121" i="10"/>
  <c r="BH121" i="10"/>
  <c r="BI121" i="10"/>
  <c r="BJ121" i="10"/>
  <c r="M122" i="10"/>
  <c r="N122" i="10"/>
  <c r="O122" i="10"/>
  <c r="P122" i="10"/>
  <c r="Q122" i="10"/>
  <c r="R122" i="10"/>
  <c r="S122" i="10"/>
  <c r="T122" i="10"/>
  <c r="U122" i="10"/>
  <c r="V122" i="10"/>
  <c r="W122" i="10"/>
  <c r="X122" i="10"/>
  <c r="Y122" i="10"/>
  <c r="Z122" i="10"/>
  <c r="AA122" i="10"/>
  <c r="AB122" i="10"/>
  <c r="AC122" i="10"/>
  <c r="AD122" i="10"/>
  <c r="AE122" i="10"/>
  <c r="AF122" i="10"/>
  <c r="AG122" i="10"/>
  <c r="AH122" i="10"/>
  <c r="AI122" i="10"/>
  <c r="AJ122" i="10"/>
  <c r="AK122" i="10"/>
  <c r="AL122" i="10"/>
  <c r="AM122" i="10"/>
  <c r="AN122" i="10"/>
  <c r="AO122" i="10"/>
  <c r="AP122" i="10"/>
  <c r="AQ122" i="10"/>
  <c r="AR122" i="10"/>
  <c r="AS122" i="10"/>
  <c r="AT122" i="10"/>
  <c r="AU122" i="10"/>
  <c r="AV122" i="10"/>
  <c r="AW122" i="10"/>
  <c r="AX122" i="10"/>
  <c r="AY122" i="10"/>
  <c r="AZ122" i="10"/>
  <c r="BA122" i="10"/>
  <c r="BB122" i="10"/>
  <c r="BC122" i="10"/>
  <c r="BD122" i="10"/>
  <c r="BE122" i="10"/>
  <c r="BF122" i="10"/>
  <c r="BG122" i="10"/>
  <c r="BH122" i="10"/>
  <c r="BI122" i="10"/>
  <c r="BJ122" i="10"/>
  <c r="M123" i="10"/>
  <c r="N123" i="10"/>
  <c r="O123" i="10"/>
  <c r="P123" i="10"/>
  <c r="Q123" i="10"/>
  <c r="R123" i="10"/>
  <c r="S123" i="10"/>
  <c r="T123" i="10"/>
  <c r="U123" i="10"/>
  <c r="V123" i="10"/>
  <c r="W123" i="10"/>
  <c r="X123" i="10"/>
  <c r="Y123" i="10"/>
  <c r="Z123" i="10"/>
  <c r="AA123" i="10"/>
  <c r="AB123" i="10"/>
  <c r="AC123" i="10"/>
  <c r="AD123" i="10"/>
  <c r="AE123" i="10"/>
  <c r="AF123" i="10"/>
  <c r="AG123" i="10"/>
  <c r="AH123" i="10"/>
  <c r="AI123" i="10"/>
  <c r="AJ123" i="10"/>
  <c r="AK123" i="10"/>
  <c r="AL123" i="10"/>
  <c r="AM123" i="10"/>
  <c r="AN123" i="10"/>
  <c r="AO123" i="10"/>
  <c r="AP123" i="10"/>
  <c r="AQ123" i="10"/>
  <c r="AR123" i="10"/>
  <c r="AS123" i="10"/>
  <c r="AT123" i="10"/>
  <c r="AU123" i="10"/>
  <c r="AV123" i="10"/>
  <c r="AW123" i="10"/>
  <c r="AX123" i="10"/>
  <c r="AY123" i="10"/>
  <c r="AZ123" i="10"/>
  <c r="BA123" i="10"/>
  <c r="BB123" i="10"/>
  <c r="BC123" i="10"/>
  <c r="BD123" i="10"/>
  <c r="BE123" i="10"/>
  <c r="BF123" i="10"/>
  <c r="BG123" i="10"/>
  <c r="BH123" i="10"/>
  <c r="BI123" i="10"/>
  <c r="BJ123" i="10"/>
  <c r="M124" i="10"/>
  <c r="N124" i="10"/>
  <c r="O124" i="10"/>
  <c r="P124" i="10"/>
  <c r="Q124" i="10"/>
  <c r="R124" i="10"/>
  <c r="S124" i="10"/>
  <c r="T124" i="10"/>
  <c r="U124" i="10"/>
  <c r="V124" i="10"/>
  <c r="W124" i="10"/>
  <c r="X124" i="10"/>
  <c r="Y124" i="10"/>
  <c r="Z124" i="10"/>
  <c r="AA124" i="10"/>
  <c r="AB124" i="10"/>
  <c r="AC124" i="10"/>
  <c r="AD124" i="10"/>
  <c r="AE124" i="10"/>
  <c r="AF124" i="10"/>
  <c r="AG124" i="10"/>
  <c r="AH124" i="10"/>
  <c r="AI124" i="10"/>
  <c r="AJ124" i="10"/>
  <c r="AK124" i="10"/>
  <c r="AL124" i="10"/>
  <c r="AM124" i="10"/>
  <c r="AN124" i="10"/>
  <c r="AO124" i="10"/>
  <c r="AP124" i="10"/>
  <c r="AQ124" i="10"/>
  <c r="AR124" i="10"/>
  <c r="AS124" i="10"/>
  <c r="AT124" i="10"/>
  <c r="AU124" i="10"/>
  <c r="AV124" i="10"/>
  <c r="AW124" i="10"/>
  <c r="AX124" i="10"/>
  <c r="AY124" i="10"/>
  <c r="AZ124" i="10"/>
  <c r="BA124" i="10"/>
  <c r="BB124" i="10"/>
  <c r="BC124" i="10"/>
  <c r="BD124" i="10"/>
  <c r="BE124" i="10"/>
  <c r="BF124" i="10"/>
  <c r="BG124" i="10"/>
  <c r="BH124" i="10"/>
  <c r="BI124" i="10"/>
  <c r="BJ124" i="10"/>
  <c r="M125" i="10"/>
  <c r="N125" i="10"/>
  <c r="O125" i="10"/>
  <c r="P125" i="10"/>
  <c r="Q125" i="10"/>
  <c r="R125" i="10"/>
  <c r="S125" i="10"/>
  <c r="T125" i="10"/>
  <c r="U125" i="10"/>
  <c r="V125" i="10"/>
  <c r="W125" i="10"/>
  <c r="X125" i="10"/>
  <c r="Y125" i="10"/>
  <c r="Z125" i="10"/>
  <c r="AA125" i="10"/>
  <c r="AB125" i="10"/>
  <c r="AC125" i="10"/>
  <c r="AD125" i="10"/>
  <c r="AE125" i="10"/>
  <c r="AF125" i="10"/>
  <c r="AG125" i="10"/>
  <c r="AH125" i="10"/>
  <c r="AI125" i="10"/>
  <c r="AJ125" i="10"/>
  <c r="AK125" i="10"/>
  <c r="AL125" i="10"/>
  <c r="AM125" i="10"/>
  <c r="AN125" i="10"/>
  <c r="AO125" i="10"/>
  <c r="AP125" i="10"/>
  <c r="AQ125" i="10"/>
  <c r="AR125" i="10"/>
  <c r="AS125" i="10"/>
  <c r="AT125" i="10"/>
  <c r="AU125" i="10"/>
  <c r="AV125" i="10"/>
  <c r="AW125" i="10"/>
  <c r="AX125" i="10"/>
  <c r="AY125" i="10"/>
  <c r="AZ125" i="10"/>
  <c r="BA125" i="10"/>
  <c r="BB125" i="10"/>
  <c r="BC125" i="10"/>
  <c r="BD125" i="10"/>
  <c r="BE125" i="10"/>
  <c r="BF125" i="10"/>
  <c r="BG125" i="10"/>
  <c r="BH125" i="10"/>
  <c r="BI125" i="10"/>
  <c r="BJ125" i="10"/>
  <c r="M126" i="10"/>
  <c r="N126" i="10"/>
  <c r="O126" i="10"/>
  <c r="P126" i="10"/>
  <c r="Q126" i="10"/>
  <c r="R126" i="10"/>
  <c r="S126" i="10"/>
  <c r="T126" i="10"/>
  <c r="U126" i="10"/>
  <c r="V126" i="10"/>
  <c r="W126" i="10"/>
  <c r="X126" i="10"/>
  <c r="Y126" i="10"/>
  <c r="Z126" i="10"/>
  <c r="AA126" i="10"/>
  <c r="AB126" i="10"/>
  <c r="AC126" i="10"/>
  <c r="AD126" i="10"/>
  <c r="AE126" i="10"/>
  <c r="AF126" i="10"/>
  <c r="AG126" i="10"/>
  <c r="AH126" i="10"/>
  <c r="AI126" i="10"/>
  <c r="AJ126" i="10"/>
  <c r="AK126" i="10"/>
  <c r="AL126" i="10"/>
  <c r="AM126" i="10"/>
  <c r="AN126" i="10"/>
  <c r="AO126" i="10"/>
  <c r="AP126" i="10"/>
  <c r="AQ126" i="10"/>
  <c r="AR126" i="10"/>
  <c r="AS126" i="10"/>
  <c r="AT126" i="10"/>
  <c r="AU126" i="10"/>
  <c r="AV126" i="10"/>
  <c r="AW126" i="10"/>
  <c r="AX126" i="10"/>
  <c r="AY126" i="10"/>
  <c r="AZ126" i="10"/>
  <c r="BA126" i="10"/>
  <c r="BB126" i="10"/>
  <c r="BC126" i="10"/>
  <c r="BD126" i="10"/>
  <c r="BE126" i="10"/>
  <c r="BF126" i="10"/>
  <c r="BG126" i="10"/>
  <c r="BH126" i="10"/>
  <c r="BI126" i="10"/>
  <c r="BJ126" i="10"/>
  <c r="M127" i="10"/>
  <c r="N127" i="10"/>
  <c r="O127" i="10"/>
  <c r="P127" i="10"/>
  <c r="Q127" i="10"/>
  <c r="R127" i="10"/>
  <c r="S127" i="10"/>
  <c r="T127" i="10"/>
  <c r="U127" i="10"/>
  <c r="V127" i="10"/>
  <c r="W127" i="10"/>
  <c r="X127" i="10"/>
  <c r="Y127" i="10"/>
  <c r="Z127" i="10"/>
  <c r="AA127" i="10"/>
  <c r="AB127" i="10"/>
  <c r="AC127" i="10"/>
  <c r="AD127" i="10"/>
  <c r="AE127" i="10"/>
  <c r="AF127" i="10"/>
  <c r="AG127" i="10"/>
  <c r="AH127" i="10"/>
  <c r="AI127" i="10"/>
  <c r="AJ127" i="10"/>
  <c r="AK127" i="10"/>
  <c r="AL127" i="10"/>
  <c r="AM127" i="10"/>
  <c r="AN127" i="10"/>
  <c r="AO127" i="10"/>
  <c r="AP127" i="10"/>
  <c r="AQ127" i="10"/>
  <c r="AR127" i="10"/>
  <c r="AS127" i="10"/>
  <c r="AT127" i="10"/>
  <c r="AU127" i="10"/>
  <c r="AV127" i="10"/>
  <c r="AW127" i="10"/>
  <c r="AX127" i="10"/>
  <c r="AY127" i="10"/>
  <c r="AZ127" i="10"/>
  <c r="BA127" i="10"/>
  <c r="BB127" i="10"/>
  <c r="BC127" i="10"/>
  <c r="BD127" i="10"/>
  <c r="BE127" i="10"/>
  <c r="BF127" i="10"/>
  <c r="BG127" i="10"/>
  <c r="BH127" i="10"/>
  <c r="BI127" i="10"/>
  <c r="BJ127" i="10"/>
  <c r="M128" i="10"/>
  <c r="N128" i="10"/>
  <c r="O128" i="10"/>
  <c r="P128" i="10"/>
  <c r="Q128" i="10"/>
  <c r="R128" i="10"/>
  <c r="S128" i="10"/>
  <c r="T128" i="10"/>
  <c r="U128" i="10"/>
  <c r="V128" i="10"/>
  <c r="W128" i="10"/>
  <c r="X128" i="10"/>
  <c r="Y128" i="10"/>
  <c r="Z128" i="10"/>
  <c r="AA128" i="10"/>
  <c r="AB128" i="10"/>
  <c r="AC128" i="10"/>
  <c r="AD128" i="10"/>
  <c r="AE128" i="10"/>
  <c r="AF128" i="10"/>
  <c r="AG128" i="10"/>
  <c r="AH128" i="10"/>
  <c r="AI128" i="10"/>
  <c r="AJ128" i="10"/>
  <c r="AK128" i="10"/>
  <c r="AL128" i="10"/>
  <c r="AM128" i="10"/>
  <c r="AN128" i="10"/>
  <c r="AO128" i="10"/>
  <c r="AP128" i="10"/>
  <c r="AQ128" i="10"/>
  <c r="AR128" i="10"/>
  <c r="AS128" i="10"/>
  <c r="AT128" i="10"/>
  <c r="AU128" i="10"/>
  <c r="AV128" i="10"/>
  <c r="AW128" i="10"/>
  <c r="AX128" i="10"/>
  <c r="AY128" i="10"/>
  <c r="AZ128" i="10"/>
  <c r="BA128" i="10"/>
  <c r="BB128" i="10"/>
  <c r="BC128" i="10"/>
  <c r="BD128" i="10"/>
  <c r="BE128" i="10"/>
  <c r="BF128" i="10"/>
  <c r="BG128" i="10"/>
  <c r="BH128" i="10"/>
  <c r="BI128" i="10"/>
  <c r="BJ128" i="10"/>
  <c r="L121" i="10"/>
  <c r="L122" i="10"/>
  <c r="L123" i="10"/>
  <c r="L124" i="10"/>
  <c r="L125" i="10"/>
  <c r="L126" i="10"/>
  <c r="L127" i="10"/>
  <c r="L128" i="10"/>
  <c r="M144" i="9"/>
  <c r="M114" i="10" s="1"/>
  <c r="N144" i="9"/>
  <c r="N114" i="10" s="1"/>
  <c r="O144" i="9"/>
  <c r="O114" i="10" s="1"/>
  <c r="P144" i="9"/>
  <c r="P114" i="10" s="1"/>
  <c r="Q144" i="9"/>
  <c r="Q114" i="10" s="1"/>
  <c r="R144" i="9"/>
  <c r="R114" i="10" s="1"/>
  <c r="S144" i="9"/>
  <c r="S114" i="10" s="1"/>
  <c r="T144" i="9"/>
  <c r="T114" i="10" s="1"/>
  <c r="U144" i="9"/>
  <c r="U114" i="10" s="1"/>
  <c r="V144" i="9"/>
  <c r="V114" i="10" s="1"/>
  <c r="W144" i="9"/>
  <c r="W114" i="10" s="1"/>
  <c r="X144" i="9"/>
  <c r="X114" i="10" s="1"/>
  <c r="Y144" i="9"/>
  <c r="Y114" i="10" s="1"/>
  <c r="Z144" i="9"/>
  <c r="Z114" i="10" s="1"/>
  <c r="AA144" i="9"/>
  <c r="AA114" i="10" s="1"/>
  <c r="AB144" i="9"/>
  <c r="AB114" i="10" s="1"/>
  <c r="AC144" i="9"/>
  <c r="AC114" i="10" s="1"/>
  <c r="AD144" i="9"/>
  <c r="AD114" i="10" s="1"/>
  <c r="AE144" i="9"/>
  <c r="AE114" i="10" s="1"/>
  <c r="AF144" i="9"/>
  <c r="AF114" i="10" s="1"/>
  <c r="AG144" i="9"/>
  <c r="AG114" i="10" s="1"/>
  <c r="AH144" i="9"/>
  <c r="AH114" i="10" s="1"/>
  <c r="AI144" i="9"/>
  <c r="AI114" i="10" s="1"/>
  <c r="AJ144" i="9"/>
  <c r="AJ114" i="10" s="1"/>
  <c r="AK144" i="9"/>
  <c r="AK114" i="10" s="1"/>
  <c r="AL144" i="9"/>
  <c r="AL114" i="10" s="1"/>
  <c r="AM144" i="9"/>
  <c r="AM114" i="10" s="1"/>
  <c r="AN144" i="9"/>
  <c r="AN114" i="10" s="1"/>
  <c r="AO144" i="9"/>
  <c r="AO114" i="10" s="1"/>
  <c r="AP144" i="9"/>
  <c r="AP114" i="10" s="1"/>
  <c r="AQ144" i="9"/>
  <c r="AQ114" i="10" s="1"/>
  <c r="AR144" i="9"/>
  <c r="AR114" i="10" s="1"/>
  <c r="AS144" i="9"/>
  <c r="AS114" i="10" s="1"/>
  <c r="AT144" i="9"/>
  <c r="AT114" i="10" s="1"/>
  <c r="AU144" i="9"/>
  <c r="AU114" i="10" s="1"/>
  <c r="AV144" i="9"/>
  <c r="AV114" i="10" s="1"/>
  <c r="AW144" i="9"/>
  <c r="AW114" i="10" s="1"/>
  <c r="AX144" i="9"/>
  <c r="AX114" i="10" s="1"/>
  <c r="AY144" i="9"/>
  <c r="AY114" i="10" s="1"/>
  <c r="AZ144" i="9"/>
  <c r="AZ114" i="10" s="1"/>
  <c r="BA144" i="9"/>
  <c r="BA114" i="10" s="1"/>
  <c r="BB144" i="9"/>
  <c r="BB114" i="10" s="1"/>
  <c r="BC144" i="9"/>
  <c r="BC114" i="10" s="1"/>
  <c r="BD144" i="9"/>
  <c r="BD114" i="10" s="1"/>
  <c r="BE144" i="9"/>
  <c r="BE114" i="10" s="1"/>
  <c r="BF144" i="9"/>
  <c r="BF114" i="10" s="1"/>
  <c r="BG144" i="9"/>
  <c r="BG114" i="10" s="1"/>
  <c r="BH144" i="9"/>
  <c r="BH114" i="10" s="1"/>
  <c r="BI144" i="9"/>
  <c r="BI114" i="10" s="1"/>
  <c r="BJ144" i="9"/>
  <c r="BJ114" i="10" s="1"/>
  <c r="M146" i="9"/>
  <c r="M116" i="10" s="1"/>
  <c r="N146" i="9"/>
  <c r="N116" i="10" s="1"/>
  <c r="O146" i="9"/>
  <c r="O116" i="10" s="1"/>
  <c r="P146" i="9"/>
  <c r="P116" i="10" s="1"/>
  <c r="Q146" i="9"/>
  <c r="Q116" i="10" s="1"/>
  <c r="R146" i="9"/>
  <c r="R116" i="10" s="1"/>
  <c r="S146" i="9"/>
  <c r="S116" i="10" s="1"/>
  <c r="T146" i="9"/>
  <c r="T116" i="10" s="1"/>
  <c r="U146" i="9"/>
  <c r="U116" i="10" s="1"/>
  <c r="V146" i="9"/>
  <c r="V116" i="10" s="1"/>
  <c r="W146" i="9"/>
  <c r="W116" i="10" s="1"/>
  <c r="X146" i="9"/>
  <c r="X116" i="10" s="1"/>
  <c r="Y146" i="9"/>
  <c r="Y116" i="10" s="1"/>
  <c r="Z146" i="9"/>
  <c r="Z116" i="10" s="1"/>
  <c r="AA146" i="9"/>
  <c r="AA116" i="10" s="1"/>
  <c r="AB146" i="9"/>
  <c r="AB116" i="10" s="1"/>
  <c r="AC146" i="9"/>
  <c r="AC116" i="10" s="1"/>
  <c r="AD146" i="9"/>
  <c r="AD116" i="10" s="1"/>
  <c r="AE146" i="9"/>
  <c r="AE116" i="10" s="1"/>
  <c r="AF146" i="9"/>
  <c r="AF116" i="10" s="1"/>
  <c r="AG146" i="9"/>
  <c r="AG116" i="10" s="1"/>
  <c r="AH146" i="9"/>
  <c r="AH116" i="10" s="1"/>
  <c r="AI146" i="9"/>
  <c r="AI116" i="10" s="1"/>
  <c r="AJ146" i="9"/>
  <c r="AJ116" i="10" s="1"/>
  <c r="AK146" i="9"/>
  <c r="AK116" i="10" s="1"/>
  <c r="AL146" i="9"/>
  <c r="AL116" i="10" s="1"/>
  <c r="AM146" i="9"/>
  <c r="AM116" i="10" s="1"/>
  <c r="AN146" i="9"/>
  <c r="AN116" i="10" s="1"/>
  <c r="AO146" i="9"/>
  <c r="AO116" i="10" s="1"/>
  <c r="AP146" i="9"/>
  <c r="AP116" i="10" s="1"/>
  <c r="AQ146" i="9"/>
  <c r="AQ116" i="10" s="1"/>
  <c r="AR146" i="9"/>
  <c r="AR116" i="10" s="1"/>
  <c r="AS146" i="9"/>
  <c r="AS116" i="10" s="1"/>
  <c r="AT146" i="9"/>
  <c r="AT116" i="10" s="1"/>
  <c r="AU146" i="9"/>
  <c r="AU116" i="10" s="1"/>
  <c r="AV146" i="9"/>
  <c r="AV116" i="10" s="1"/>
  <c r="AW146" i="9"/>
  <c r="AW116" i="10" s="1"/>
  <c r="AX146" i="9"/>
  <c r="AX116" i="10" s="1"/>
  <c r="AY146" i="9"/>
  <c r="AY116" i="10" s="1"/>
  <c r="AZ146" i="9"/>
  <c r="AZ116" i="10" s="1"/>
  <c r="BA146" i="9"/>
  <c r="BA116" i="10" s="1"/>
  <c r="BB146" i="9"/>
  <c r="BB116" i="10" s="1"/>
  <c r="BC146" i="9"/>
  <c r="BC116" i="10" s="1"/>
  <c r="BD146" i="9"/>
  <c r="BD116" i="10" s="1"/>
  <c r="BE146" i="9"/>
  <c r="BE116" i="10" s="1"/>
  <c r="BF146" i="9"/>
  <c r="BF116" i="10" s="1"/>
  <c r="BG146" i="9"/>
  <c r="BG116" i="10" s="1"/>
  <c r="BH146" i="9"/>
  <c r="BH116" i="10" s="1"/>
  <c r="BI146" i="9"/>
  <c r="BI116" i="10" s="1"/>
  <c r="BJ146" i="9"/>
  <c r="BJ116" i="10" s="1"/>
  <c r="M147" i="9"/>
  <c r="M117" i="10" s="1"/>
  <c r="N147" i="9"/>
  <c r="N117" i="10" s="1"/>
  <c r="O147" i="9"/>
  <c r="O117" i="10" s="1"/>
  <c r="P147" i="9"/>
  <c r="P117" i="10" s="1"/>
  <c r="Q147" i="9"/>
  <c r="Q117" i="10" s="1"/>
  <c r="R147" i="9"/>
  <c r="R117" i="10" s="1"/>
  <c r="S147" i="9"/>
  <c r="S117" i="10" s="1"/>
  <c r="T147" i="9"/>
  <c r="T117" i="10" s="1"/>
  <c r="U147" i="9"/>
  <c r="U117" i="10" s="1"/>
  <c r="V147" i="9"/>
  <c r="V117" i="10" s="1"/>
  <c r="W147" i="9"/>
  <c r="W117" i="10" s="1"/>
  <c r="X147" i="9"/>
  <c r="X117" i="10" s="1"/>
  <c r="Y147" i="9"/>
  <c r="Y117" i="10" s="1"/>
  <c r="Z147" i="9"/>
  <c r="Z117" i="10" s="1"/>
  <c r="AA147" i="9"/>
  <c r="AA117" i="10" s="1"/>
  <c r="AB147" i="9"/>
  <c r="AB117" i="10" s="1"/>
  <c r="AC147" i="9"/>
  <c r="AC117" i="10" s="1"/>
  <c r="AD147" i="9"/>
  <c r="AD117" i="10" s="1"/>
  <c r="AE147" i="9"/>
  <c r="AE117" i="10" s="1"/>
  <c r="AF147" i="9"/>
  <c r="AF117" i="10" s="1"/>
  <c r="AG147" i="9"/>
  <c r="AG117" i="10" s="1"/>
  <c r="AH147" i="9"/>
  <c r="AH117" i="10" s="1"/>
  <c r="AI147" i="9"/>
  <c r="AI117" i="10" s="1"/>
  <c r="AJ147" i="9"/>
  <c r="AJ117" i="10" s="1"/>
  <c r="AK147" i="9"/>
  <c r="AK117" i="10" s="1"/>
  <c r="AL147" i="9"/>
  <c r="AL117" i="10" s="1"/>
  <c r="AM147" i="9"/>
  <c r="AM117" i="10" s="1"/>
  <c r="AN147" i="9"/>
  <c r="AN117" i="10" s="1"/>
  <c r="AO147" i="9"/>
  <c r="AO117" i="10" s="1"/>
  <c r="AP147" i="9"/>
  <c r="AP117" i="10" s="1"/>
  <c r="AQ147" i="9"/>
  <c r="AQ117" i="10" s="1"/>
  <c r="AR147" i="9"/>
  <c r="AR117" i="10" s="1"/>
  <c r="AS147" i="9"/>
  <c r="AS117" i="10" s="1"/>
  <c r="AT147" i="9"/>
  <c r="AT117" i="10" s="1"/>
  <c r="AU147" i="9"/>
  <c r="AU117" i="10" s="1"/>
  <c r="AV147" i="9"/>
  <c r="AV117" i="10" s="1"/>
  <c r="AW147" i="9"/>
  <c r="AW117" i="10" s="1"/>
  <c r="AX147" i="9"/>
  <c r="AX117" i="10" s="1"/>
  <c r="AY147" i="9"/>
  <c r="AY117" i="10" s="1"/>
  <c r="AZ147" i="9"/>
  <c r="AZ117" i="10" s="1"/>
  <c r="BA147" i="9"/>
  <c r="BA117" i="10" s="1"/>
  <c r="BB147" i="9"/>
  <c r="BB117" i="10" s="1"/>
  <c r="BC147" i="9"/>
  <c r="BC117" i="10" s="1"/>
  <c r="BD147" i="9"/>
  <c r="BD117" i="10" s="1"/>
  <c r="BE147" i="9"/>
  <c r="BE117" i="10" s="1"/>
  <c r="BF147" i="9"/>
  <c r="BF117" i="10" s="1"/>
  <c r="BG147" i="9"/>
  <c r="BG117" i="10" s="1"/>
  <c r="BH147" i="9"/>
  <c r="BH117" i="10" s="1"/>
  <c r="BI147" i="9"/>
  <c r="BI117" i="10" s="1"/>
  <c r="BJ147" i="9"/>
  <c r="BJ117" i="10" s="1"/>
  <c r="M148" i="9"/>
  <c r="M118" i="10" s="1"/>
  <c r="N148" i="9"/>
  <c r="N118" i="10" s="1"/>
  <c r="O148" i="9"/>
  <c r="O118" i="10" s="1"/>
  <c r="P148" i="9"/>
  <c r="P118" i="10" s="1"/>
  <c r="Q148" i="9"/>
  <c r="Q118" i="10" s="1"/>
  <c r="R148" i="9"/>
  <c r="R118" i="10" s="1"/>
  <c r="S148" i="9"/>
  <c r="S118" i="10" s="1"/>
  <c r="T148" i="9"/>
  <c r="T118" i="10" s="1"/>
  <c r="U148" i="9"/>
  <c r="U118" i="10" s="1"/>
  <c r="V148" i="9"/>
  <c r="V118" i="10" s="1"/>
  <c r="W148" i="9"/>
  <c r="W118" i="10" s="1"/>
  <c r="X148" i="9"/>
  <c r="X118" i="10" s="1"/>
  <c r="Y148" i="9"/>
  <c r="Y118" i="10" s="1"/>
  <c r="Z148" i="9"/>
  <c r="Z118" i="10" s="1"/>
  <c r="AA148" i="9"/>
  <c r="AA118" i="10" s="1"/>
  <c r="AB148" i="9"/>
  <c r="AB118" i="10" s="1"/>
  <c r="AC148" i="9"/>
  <c r="AC118" i="10" s="1"/>
  <c r="AD148" i="9"/>
  <c r="AD118" i="10" s="1"/>
  <c r="AE148" i="9"/>
  <c r="AE118" i="10" s="1"/>
  <c r="AF148" i="9"/>
  <c r="AF118" i="10" s="1"/>
  <c r="AG148" i="9"/>
  <c r="AG118" i="10" s="1"/>
  <c r="AH148" i="9"/>
  <c r="AH118" i="10" s="1"/>
  <c r="AI148" i="9"/>
  <c r="AI118" i="10" s="1"/>
  <c r="AJ148" i="9"/>
  <c r="AJ118" i="10" s="1"/>
  <c r="AK148" i="9"/>
  <c r="AK118" i="10" s="1"/>
  <c r="AL148" i="9"/>
  <c r="AL118" i="10" s="1"/>
  <c r="AM148" i="9"/>
  <c r="AM118" i="10" s="1"/>
  <c r="AN148" i="9"/>
  <c r="AN118" i="10" s="1"/>
  <c r="AO148" i="9"/>
  <c r="AO118" i="10" s="1"/>
  <c r="AP148" i="9"/>
  <c r="AP118" i="10" s="1"/>
  <c r="AQ148" i="9"/>
  <c r="AQ118" i="10" s="1"/>
  <c r="AR148" i="9"/>
  <c r="AR118" i="10" s="1"/>
  <c r="AS148" i="9"/>
  <c r="AS118" i="10" s="1"/>
  <c r="AT148" i="9"/>
  <c r="AT118" i="10" s="1"/>
  <c r="AU148" i="9"/>
  <c r="AU118" i="10" s="1"/>
  <c r="AV148" i="9"/>
  <c r="AV118" i="10" s="1"/>
  <c r="AW148" i="9"/>
  <c r="AW118" i="10" s="1"/>
  <c r="AX148" i="9"/>
  <c r="AX118" i="10" s="1"/>
  <c r="AY148" i="9"/>
  <c r="AY118" i="10" s="1"/>
  <c r="AZ148" i="9"/>
  <c r="AZ118" i="10" s="1"/>
  <c r="BA148" i="9"/>
  <c r="BA118" i="10" s="1"/>
  <c r="BB148" i="9"/>
  <c r="BB118" i="10" s="1"/>
  <c r="BC148" i="9"/>
  <c r="BC118" i="10" s="1"/>
  <c r="BD148" i="9"/>
  <c r="BD118" i="10" s="1"/>
  <c r="BE148" i="9"/>
  <c r="BE118" i="10" s="1"/>
  <c r="BF148" i="9"/>
  <c r="BF118" i="10" s="1"/>
  <c r="BG148" i="9"/>
  <c r="BG118" i="10" s="1"/>
  <c r="BH148" i="9"/>
  <c r="BH118" i="10" s="1"/>
  <c r="BI148" i="9"/>
  <c r="BI118" i="10" s="1"/>
  <c r="BJ148" i="9"/>
  <c r="BJ118" i="10" s="1"/>
  <c r="M149" i="9"/>
  <c r="M119" i="10" s="1"/>
  <c r="N149" i="9"/>
  <c r="N119" i="10" s="1"/>
  <c r="O149" i="9"/>
  <c r="O119" i="10" s="1"/>
  <c r="P149" i="9"/>
  <c r="P119" i="10" s="1"/>
  <c r="Q149" i="9"/>
  <c r="Q119" i="10" s="1"/>
  <c r="R149" i="9"/>
  <c r="R119" i="10" s="1"/>
  <c r="S149" i="9"/>
  <c r="S119" i="10" s="1"/>
  <c r="T149" i="9"/>
  <c r="T119" i="10" s="1"/>
  <c r="U149" i="9"/>
  <c r="U119" i="10" s="1"/>
  <c r="V149" i="9"/>
  <c r="V119" i="10" s="1"/>
  <c r="W149" i="9"/>
  <c r="W119" i="10" s="1"/>
  <c r="X149" i="9"/>
  <c r="X119" i="10" s="1"/>
  <c r="Y149" i="9"/>
  <c r="Y119" i="10" s="1"/>
  <c r="Z149" i="9"/>
  <c r="Z119" i="10" s="1"/>
  <c r="AA149" i="9"/>
  <c r="AA119" i="10" s="1"/>
  <c r="AB149" i="9"/>
  <c r="AB119" i="10" s="1"/>
  <c r="AC149" i="9"/>
  <c r="AC119" i="10" s="1"/>
  <c r="AD149" i="9"/>
  <c r="AD119" i="10" s="1"/>
  <c r="AE149" i="9"/>
  <c r="AE119" i="10" s="1"/>
  <c r="AF149" i="9"/>
  <c r="AF119" i="10" s="1"/>
  <c r="AG149" i="9"/>
  <c r="AG119" i="10" s="1"/>
  <c r="AH149" i="9"/>
  <c r="AH119" i="10" s="1"/>
  <c r="AI149" i="9"/>
  <c r="AI119" i="10" s="1"/>
  <c r="AJ149" i="9"/>
  <c r="AJ119" i="10" s="1"/>
  <c r="AK149" i="9"/>
  <c r="AK119" i="10" s="1"/>
  <c r="AL149" i="9"/>
  <c r="AL119" i="10" s="1"/>
  <c r="AM149" i="9"/>
  <c r="AM119" i="10" s="1"/>
  <c r="AN149" i="9"/>
  <c r="AN119" i="10" s="1"/>
  <c r="AO149" i="9"/>
  <c r="AO119" i="10" s="1"/>
  <c r="AP149" i="9"/>
  <c r="AP119" i="10" s="1"/>
  <c r="AQ149" i="9"/>
  <c r="AQ119" i="10" s="1"/>
  <c r="AR149" i="9"/>
  <c r="AR119" i="10" s="1"/>
  <c r="AS149" i="9"/>
  <c r="AS119" i="10" s="1"/>
  <c r="AT149" i="9"/>
  <c r="AT119" i="10" s="1"/>
  <c r="AU149" i="9"/>
  <c r="AU119" i="10" s="1"/>
  <c r="AV149" i="9"/>
  <c r="AV119" i="10" s="1"/>
  <c r="AW149" i="9"/>
  <c r="AW119" i="10" s="1"/>
  <c r="AX149" i="9"/>
  <c r="AX119" i="10" s="1"/>
  <c r="AY149" i="9"/>
  <c r="AY119" i="10" s="1"/>
  <c r="AZ149" i="9"/>
  <c r="AZ119" i="10" s="1"/>
  <c r="BA149" i="9"/>
  <c r="BA119" i="10" s="1"/>
  <c r="BB149" i="9"/>
  <c r="BB119" i="10" s="1"/>
  <c r="BC149" i="9"/>
  <c r="BC119" i="10" s="1"/>
  <c r="BD149" i="9"/>
  <c r="BD119" i="10" s="1"/>
  <c r="BE149" i="9"/>
  <c r="BE119" i="10" s="1"/>
  <c r="BF149" i="9"/>
  <c r="BF119" i="10" s="1"/>
  <c r="BG149" i="9"/>
  <c r="BG119" i="10" s="1"/>
  <c r="BH149" i="9"/>
  <c r="BH119" i="10" s="1"/>
  <c r="BI149" i="9"/>
  <c r="BI119" i="10" s="1"/>
  <c r="BJ149" i="9"/>
  <c r="BJ119" i="10" s="1"/>
  <c r="L149" i="9"/>
  <c r="L119" i="10" s="1"/>
  <c r="L148" i="9"/>
  <c r="L118" i="10" s="1"/>
  <c r="L147" i="9"/>
  <c r="L117" i="10" s="1"/>
  <c r="L146" i="9"/>
  <c r="L116" i="10" s="1"/>
  <c r="L144" i="9"/>
  <c r="L114" i="10" s="1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W15" i="3"/>
  <c r="W14" i="3"/>
  <c r="W13" i="3"/>
  <c r="W12" i="3"/>
  <c r="W11" i="3"/>
  <c r="W10" i="3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AV8" i="12"/>
  <c r="AW8" i="12"/>
  <c r="AX8" i="12"/>
  <c r="AY8" i="12"/>
  <c r="AZ8" i="12"/>
  <c r="BA8" i="12"/>
  <c r="BB8" i="12"/>
  <c r="BC8" i="12"/>
  <c r="BD8" i="12"/>
  <c r="BE8" i="12"/>
  <c r="BF8" i="12"/>
  <c r="BG8" i="12"/>
  <c r="BH8" i="12"/>
  <c r="BI8" i="12"/>
  <c r="BJ8" i="12"/>
  <c r="BK8" i="12"/>
  <c r="BL8" i="12"/>
  <c r="BM8" i="12"/>
  <c r="BN8" i="12"/>
  <c r="M8" i="12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AM10" i="13"/>
  <c r="AN10" i="13"/>
  <c r="AO10" i="13"/>
  <c r="AP10" i="13"/>
  <c r="AQ10" i="13"/>
  <c r="AR10" i="13"/>
  <c r="AS10" i="13"/>
  <c r="AT10" i="13"/>
  <c r="AU10" i="13"/>
  <c r="AV10" i="13"/>
  <c r="AW10" i="13"/>
  <c r="AX10" i="13"/>
  <c r="AY10" i="13"/>
  <c r="AZ10" i="13"/>
  <c r="BA10" i="13"/>
  <c r="BB10" i="13"/>
  <c r="BC10" i="13"/>
  <c r="BD10" i="13"/>
  <c r="BE10" i="13"/>
  <c r="BF10" i="13"/>
  <c r="BG10" i="13"/>
  <c r="BH10" i="13"/>
  <c r="BI10" i="13"/>
  <c r="BJ10" i="13"/>
  <c r="BK10" i="13"/>
  <c r="BL10" i="13"/>
  <c r="BM10" i="13"/>
  <c r="BN10" i="13"/>
  <c r="BO10" i="13"/>
  <c r="BP10" i="13"/>
  <c r="BQ10" i="13"/>
  <c r="BR10" i="13"/>
  <c r="R10" i="13"/>
  <c r="G59" i="16"/>
  <c r="X64" i="3" s="1"/>
  <c r="H59" i="16"/>
  <c r="I59" i="16"/>
  <c r="Z64" i="3" s="1"/>
  <c r="J59" i="16"/>
  <c r="K59" i="16"/>
  <c r="AB64" i="3" s="1"/>
  <c r="L59" i="16"/>
  <c r="M59" i="16"/>
  <c r="AD64" i="3" s="1"/>
  <c r="N59" i="16"/>
  <c r="O59" i="16"/>
  <c r="AF64" i="3" s="1"/>
  <c r="P59" i="16"/>
  <c r="Q59" i="16"/>
  <c r="AH64" i="3" s="1"/>
  <c r="R59" i="16"/>
  <c r="S59" i="16"/>
  <c r="AJ64" i="3" s="1"/>
  <c r="T59" i="16"/>
  <c r="U59" i="16"/>
  <c r="AL64" i="3" s="1"/>
  <c r="V59" i="16"/>
  <c r="W59" i="16"/>
  <c r="AN64" i="3" s="1"/>
  <c r="X59" i="16"/>
  <c r="Y59" i="16"/>
  <c r="AP64" i="3" s="1"/>
  <c r="Z59" i="16"/>
  <c r="AA59" i="16"/>
  <c r="AR64" i="3" s="1"/>
  <c r="AB59" i="16"/>
  <c r="AC59" i="16"/>
  <c r="AT64" i="3" s="1"/>
  <c r="AD59" i="16"/>
  <c r="AE59" i="16"/>
  <c r="AV64" i="3" s="1"/>
  <c r="AF59" i="16"/>
  <c r="AG59" i="16"/>
  <c r="AX64" i="3" s="1"/>
  <c r="AH59" i="16"/>
  <c r="AI59" i="16"/>
  <c r="AZ64" i="3" s="1"/>
  <c r="AJ59" i="16"/>
  <c r="AK59" i="16"/>
  <c r="BB64" i="3" s="1"/>
  <c r="AL59" i="16"/>
  <c r="AM59" i="16"/>
  <c r="BD64" i="3" s="1"/>
  <c r="AN59" i="16"/>
  <c r="AO59" i="16"/>
  <c r="BF64" i="3" s="1"/>
  <c r="AP59" i="16"/>
  <c r="AQ59" i="16"/>
  <c r="BH64" i="3" s="1"/>
  <c r="AR59" i="16"/>
  <c r="AS59" i="16"/>
  <c r="BJ64" i="3" s="1"/>
  <c r="AT59" i="16"/>
  <c r="AU59" i="16"/>
  <c r="BL64" i="3" s="1"/>
  <c r="AV59" i="16"/>
  <c r="AW59" i="16"/>
  <c r="BN64" i="3" s="1"/>
  <c r="AX59" i="16"/>
  <c r="AY59" i="16"/>
  <c r="BP64" i="3" s="1"/>
  <c r="AZ59" i="16"/>
  <c r="BA59" i="16"/>
  <c r="BR64" i="3" s="1"/>
  <c r="BB59" i="16"/>
  <c r="BC59" i="16"/>
  <c r="BT64" i="3" s="1"/>
  <c r="BD59" i="16"/>
  <c r="BE59" i="16"/>
  <c r="BV64" i="3" s="1"/>
  <c r="BF59" i="16"/>
  <c r="BG59" i="16"/>
  <c r="BX64" i="3" s="1"/>
  <c r="F59" i="16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AA36" i="13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M55" i="2"/>
  <c r="M52" i="2"/>
  <c r="M49" i="2"/>
  <c r="M46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M16" i="2"/>
  <c r="M15" i="2"/>
  <c r="M14" i="2"/>
  <c r="M13" i="2"/>
  <c r="M12" i="2"/>
  <c r="M11" i="2"/>
  <c r="M10" i="2"/>
  <c r="M9" i="2"/>
  <c r="BF84" i="16"/>
  <c r="BG84" i="16"/>
  <c r="BF86" i="16"/>
  <c r="BG86" i="16"/>
  <c r="BF87" i="16"/>
  <c r="BG87" i="16"/>
  <c r="BE84" i="16"/>
  <c r="BE86" i="16"/>
  <c r="BE87" i="16"/>
  <c r="AC60" i="16"/>
  <c r="AJ47" i="2" s="1"/>
  <c r="AD60" i="16"/>
  <c r="AK47" i="2" s="1"/>
  <c r="AE60" i="16"/>
  <c r="AL47" i="2" s="1"/>
  <c r="AF60" i="16"/>
  <c r="AM47" i="2" s="1"/>
  <c r="AG60" i="16"/>
  <c r="AN47" i="2" s="1"/>
  <c r="AH60" i="16"/>
  <c r="AO47" i="2" s="1"/>
  <c r="AI60" i="16"/>
  <c r="AP47" i="2" s="1"/>
  <c r="AJ60" i="16"/>
  <c r="AQ47" i="2" s="1"/>
  <c r="AK60" i="16"/>
  <c r="AR47" i="2" s="1"/>
  <c r="AL60" i="16"/>
  <c r="AS47" i="2" s="1"/>
  <c r="AM60" i="16"/>
  <c r="AT47" i="2" s="1"/>
  <c r="AN60" i="16"/>
  <c r="AU47" i="2" s="1"/>
  <c r="AO60" i="16"/>
  <c r="AV47" i="2" s="1"/>
  <c r="AP60" i="16"/>
  <c r="AW47" i="2" s="1"/>
  <c r="AQ60" i="16"/>
  <c r="AX47" i="2" s="1"/>
  <c r="AR60" i="16"/>
  <c r="AY47" i="2" s="1"/>
  <c r="AS60" i="16"/>
  <c r="AZ47" i="2" s="1"/>
  <c r="AT60" i="16"/>
  <c r="BA47" i="2" s="1"/>
  <c r="AU60" i="16"/>
  <c r="BB47" i="2" s="1"/>
  <c r="AV60" i="16"/>
  <c r="BC47" i="2" s="1"/>
  <c r="AW60" i="16"/>
  <c r="BD47" i="2" s="1"/>
  <c r="AX60" i="16"/>
  <c r="BE47" i="2" s="1"/>
  <c r="AY60" i="16"/>
  <c r="BF47" i="2" s="1"/>
  <c r="AZ60" i="16"/>
  <c r="BG47" i="2" s="1"/>
  <c r="BA60" i="16"/>
  <c r="BH47" i="2" s="1"/>
  <c r="BB60" i="16"/>
  <c r="BI47" i="2" s="1"/>
  <c r="BC60" i="16"/>
  <c r="BJ47" i="2" s="1"/>
  <c r="BD60" i="16"/>
  <c r="BK47" i="2" s="1"/>
  <c r="AC61" i="16"/>
  <c r="AD61" i="16"/>
  <c r="AE61" i="16"/>
  <c r="AF61" i="16"/>
  <c r="AG61" i="16"/>
  <c r="AH61" i="16"/>
  <c r="AI61" i="16"/>
  <c r="AJ61" i="16"/>
  <c r="AK61" i="16"/>
  <c r="AL61" i="16"/>
  <c r="AM61" i="16"/>
  <c r="AN61" i="16"/>
  <c r="AO61" i="16"/>
  <c r="AP61" i="16"/>
  <c r="AQ61" i="16"/>
  <c r="AR61" i="16"/>
  <c r="AS61" i="16"/>
  <c r="AT61" i="16"/>
  <c r="AU61" i="16"/>
  <c r="AV61" i="16"/>
  <c r="AW61" i="16"/>
  <c r="AX61" i="16"/>
  <c r="AY61" i="16"/>
  <c r="AZ61" i="16"/>
  <c r="BA61" i="16"/>
  <c r="BB61" i="16"/>
  <c r="BC61" i="16"/>
  <c r="BD61" i="16"/>
  <c r="AC62" i="16"/>
  <c r="AD62" i="16"/>
  <c r="AE62" i="16"/>
  <c r="AF62" i="16"/>
  <c r="AG62" i="16"/>
  <c r="AH62" i="16"/>
  <c r="AI62" i="16"/>
  <c r="AJ62" i="16"/>
  <c r="AK62" i="16"/>
  <c r="AL62" i="16"/>
  <c r="AM62" i="16"/>
  <c r="AN62" i="16"/>
  <c r="AO62" i="16"/>
  <c r="AP62" i="16"/>
  <c r="AQ62" i="16"/>
  <c r="AR62" i="16"/>
  <c r="AS62" i="16"/>
  <c r="AT62" i="16"/>
  <c r="AU62" i="16"/>
  <c r="AV62" i="16"/>
  <c r="AW62" i="16"/>
  <c r="AX62" i="16"/>
  <c r="AY62" i="16"/>
  <c r="AZ62" i="16"/>
  <c r="BA62" i="16"/>
  <c r="BB62" i="16"/>
  <c r="BC62" i="16"/>
  <c r="BD62" i="16"/>
  <c r="AC63" i="16"/>
  <c r="AD63" i="16"/>
  <c r="AE63" i="16"/>
  <c r="AF63" i="16"/>
  <c r="AG63" i="16"/>
  <c r="AH63" i="16"/>
  <c r="AI63" i="16"/>
  <c r="AJ63" i="16"/>
  <c r="AK63" i="16"/>
  <c r="AL63" i="16"/>
  <c r="AM63" i="16"/>
  <c r="AN63" i="16"/>
  <c r="AO63" i="16"/>
  <c r="AP63" i="16"/>
  <c r="AQ63" i="16"/>
  <c r="AR63" i="16"/>
  <c r="AS63" i="16"/>
  <c r="AT63" i="16"/>
  <c r="AU63" i="16"/>
  <c r="AV63" i="16"/>
  <c r="AW63" i="16"/>
  <c r="AX63" i="16"/>
  <c r="AY63" i="16"/>
  <c r="AZ63" i="16"/>
  <c r="BA63" i="16"/>
  <c r="BB63" i="16"/>
  <c r="BC63" i="16"/>
  <c r="BD63" i="16"/>
  <c r="AC65" i="16"/>
  <c r="AD65" i="16"/>
  <c r="AE65" i="16"/>
  <c r="AF65" i="16"/>
  <c r="AG65" i="16"/>
  <c r="AH65" i="16"/>
  <c r="AI65" i="16"/>
  <c r="AJ65" i="16"/>
  <c r="AK65" i="16"/>
  <c r="AL65" i="16"/>
  <c r="AM65" i="16"/>
  <c r="AN65" i="16"/>
  <c r="AO65" i="16"/>
  <c r="AP65" i="16"/>
  <c r="AQ65" i="16"/>
  <c r="AR65" i="16"/>
  <c r="AS65" i="16"/>
  <c r="AT65" i="16"/>
  <c r="AU65" i="16"/>
  <c r="AV65" i="16"/>
  <c r="AW65" i="16"/>
  <c r="AX65" i="16"/>
  <c r="AY65" i="16"/>
  <c r="AZ65" i="16"/>
  <c r="BA65" i="16"/>
  <c r="BB65" i="16"/>
  <c r="BC65" i="16"/>
  <c r="BD65" i="16"/>
  <c r="AC66" i="16"/>
  <c r="AD66" i="16"/>
  <c r="AE66" i="16"/>
  <c r="AF66" i="16"/>
  <c r="AG66" i="16"/>
  <c r="AH66" i="16"/>
  <c r="AI66" i="16"/>
  <c r="AJ66" i="16"/>
  <c r="AK66" i="16"/>
  <c r="AL66" i="16"/>
  <c r="AM66" i="16"/>
  <c r="AN66" i="16"/>
  <c r="AO66" i="16"/>
  <c r="AP66" i="16"/>
  <c r="AQ66" i="16"/>
  <c r="AR66" i="16"/>
  <c r="AS66" i="16"/>
  <c r="AT66" i="16"/>
  <c r="AU66" i="16"/>
  <c r="AV66" i="16"/>
  <c r="AW66" i="16"/>
  <c r="AX66" i="16"/>
  <c r="AY66" i="16"/>
  <c r="AZ66" i="16"/>
  <c r="BA66" i="16"/>
  <c r="BB66" i="16"/>
  <c r="BC66" i="16"/>
  <c r="BD66" i="16"/>
  <c r="AC67" i="16"/>
  <c r="AD67" i="16"/>
  <c r="AE67" i="16"/>
  <c r="AF67" i="16"/>
  <c r="AG67" i="16"/>
  <c r="AH67" i="16"/>
  <c r="AI67" i="16"/>
  <c r="AJ67" i="16"/>
  <c r="AK67" i="16"/>
  <c r="AL67" i="16"/>
  <c r="AM67" i="16"/>
  <c r="AN67" i="16"/>
  <c r="AO67" i="16"/>
  <c r="AP67" i="16"/>
  <c r="AQ67" i="16"/>
  <c r="AR67" i="16"/>
  <c r="AS67" i="16"/>
  <c r="AT67" i="16"/>
  <c r="AU67" i="16"/>
  <c r="AV67" i="16"/>
  <c r="AW67" i="16"/>
  <c r="AX67" i="16"/>
  <c r="AY67" i="16"/>
  <c r="AZ67" i="16"/>
  <c r="BA67" i="16"/>
  <c r="BB67" i="16"/>
  <c r="BC67" i="16"/>
  <c r="BD67" i="16"/>
  <c r="AC68" i="16"/>
  <c r="AD68" i="16"/>
  <c r="AE68" i="16"/>
  <c r="AF68" i="16"/>
  <c r="AG68" i="16"/>
  <c r="AH68" i="16"/>
  <c r="AI68" i="16"/>
  <c r="AJ68" i="16"/>
  <c r="AK68" i="16"/>
  <c r="AL68" i="16"/>
  <c r="AM68" i="16"/>
  <c r="AN68" i="16"/>
  <c r="AO68" i="16"/>
  <c r="AP68" i="16"/>
  <c r="AQ68" i="16"/>
  <c r="AR68" i="16"/>
  <c r="AS68" i="16"/>
  <c r="AT68" i="16"/>
  <c r="AU68" i="16"/>
  <c r="AV68" i="16"/>
  <c r="AW68" i="16"/>
  <c r="AX68" i="16"/>
  <c r="AY68" i="16"/>
  <c r="AZ68" i="16"/>
  <c r="BA68" i="16"/>
  <c r="BB68" i="16"/>
  <c r="BC68" i="16"/>
  <c r="BD68" i="16"/>
  <c r="AC69" i="16"/>
  <c r="AD69" i="16"/>
  <c r="AE69" i="16"/>
  <c r="AF69" i="16"/>
  <c r="AG69" i="16"/>
  <c r="AH69" i="16"/>
  <c r="AI69" i="16"/>
  <c r="AJ69" i="16"/>
  <c r="AK69" i="16"/>
  <c r="AL69" i="16"/>
  <c r="AM69" i="16"/>
  <c r="AN69" i="16"/>
  <c r="AO69" i="16"/>
  <c r="AP69" i="16"/>
  <c r="AQ69" i="16"/>
  <c r="AR69" i="16"/>
  <c r="AS69" i="16"/>
  <c r="AT69" i="16"/>
  <c r="AU69" i="16"/>
  <c r="AV69" i="16"/>
  <c r="AW69" i="16"/>
  <c r="AX69" i="16"/>
  <c r="AY69" i="16"/>
  <c r="AZ69" i="16"/>
  <c r="BA69" i="16"/>
  <c r="BB69" i="16"/>
  <c r="BC69" i="16"/>
  <c r="BD69" i="16"/>
  <c r="AC70" i="16"/>
  <c r="AD70" i="16"/>
  <c r="AE70" i="16"/>
  <c r="AF70" i="16"/>
  <c r="AG70" i="16"/>
  <c r="AH70" i="16"/>
  <c r="AI70" i="16"/>
  <c r="AJ70" i="16"/>
  <c r="AK70" i="16"/>
  <c r="AL70" i="16"/>
  <c r="AM70" i="16"/>
  <c r="AN70" i="16"/>
  <c r="AO70" i="16"/>
  <c r="AP70" i="16"/>
  <c r="AQ70" i="16"/>
  <c r="AR70" i="16"/>
  <c r="AS70" i="16"/>
  <c r="AT70" i="16"/>
  <c r="AU70" i="16"/>
  <c r="AV70" i="16"/>
  <c r="AW70" i="16"/>
  <c r="AX70" i="16"/>
  <c r="AY70" i="16"/>
  <c r="AZ70" i="16"/>
  <c r="BA70" i="16"/>
  <c r="BB70" i="16"/>
  <c r="BC70" i="16"/>
  <c r="BD70" i="16"/>
  <c r="AC71" i="16"/>
  <c r="AD71" i="16"/>
  <c r="AE71" i="16"/>
  <c r="AF71" i="16"/>
  <c r="AG71" i="16"/>
  <c r="AH71" i="16"/>
  <c r="AI71" i="16"/>
  <c r="AJ71" i="16"/>
  <c r="AK71" i="16"/>
  <c r="AL71" i="16"/>
  <c r="AM71" i="16"/>
  <c r="AN71" i="16"/>
  <c r="AO71" i="16"/>
  <c r="AP71" i="16"/>
  <c r="AQ71" i="16"/>
  <c r="AR71" i="16"/>
  <c r="AS71" i="16"/>
  <c r="AT71" i="16"/>
  <c r="AU71" i="16"/>
  <c r="AV71" i="16"/>
  <c r="AW71" i="16"/>
  <c r="AX71" i="16"/>
  <c r="AY71" i="16"/>
  <c r="AZ71" i="16"/>
  <c r="BA71" i="16"/>
  <c r="BB71" i="16"/>
  <c r="BC71" i="16"/>
  <c r="BD71" i="16"/>
  <c r="AC72" i="16"/>
  <c r="AD72" i="16"/>
  <c r="AE72" i="16"/>
  <c r="AF72" i="16"/>
  <c r="AG72" i="16"/>
  <c r="AH72" i="16"/>
  <c r="AI72" i="16"/>
  <c r="AJ72" i="16"/>
  <c r="AK72" i="16"/>
  <c r="AL72" i="16"/>
  <c r="AM72" i="16"/>
  <c r="AN72" i="16"/>
  <c r="AO72" i="16"/>
  <c r="AP72" i="16"/>
  <c r="AQ72" i="16"/>
  <c r="AR72" i="16"/>
  <c r="AS72" i="16"/>
  <c r="AT72" i="16"/>
  <c r="AU72" i="16"/>
  <c r="AV72" i="16"/>
  <c r="AW72" i="16"/>
  <c r="AX72" i="16"/>
  <c r="AY72" i="16"/>
  <c r="AZ72" i="16"/>
  <c r="BA72" i="16"/>
  <c r="BB72" i="16"/>
  <c r="BC72" i="16"/>
  <c r="BD72" i="16"/>
  <c r="AC73" i="16"/>
  <c r="AT67" i="3" s="1"/>
  <c r="AD73" i="16"/>
  <c r="AU67" i="3" s="1"/>
  <c r="AE73" i="16"/>
  <c r="AV67" i="3" s="1"/>
  <c r="AF73" i="16"/>
  <c r="AW67" i="3" s="1"/>
  <c r="AG73" i="16"/>
  <c r="AX67" i="3" s="1"/>
  <c r="AH73" i="16"/>
  <c r="AY67" i="3" s="1"/>
  <c r="AI73" i="16"/>
  <c r="AZ67" i="3" s="1"/>
  <c r="AJ73" i="16"/>
  <c r="BA67" i="3" s="1"/>
  <c r="AK73" i="16"/>
  <c r="BB67" i="3" s="1"/>
  <c r="AL73" i="16"/>
  <c r="BC67" i="3" s="1"/>
  <c r="AM73" i="16"/>
  <c r="BD67" i="3" s="1"/>
  <c r="AN73" i="16"/>
  <c r="BE67" i="3" s="1"/>
  <c r="AO73" i="16"/>
  <c r="BF67" i="3" s="1"/>
  <c r="AP73" i="16"/>
  <c r="BG67" i="3" s="1"/>
  <c r="AQ73" i="16"/>
  <c r="BH67" i="3" s="1"/>
  <c r="AR73" i="16"/>
  <c r="BI67" i="3" s="1"/>
  <c r="AS73" i="16"/>
  <c r="BJ67" i="3" s="1"/>
  <c r="AT73" i="16"/>
  <c r="BK67" i="3" s="1"/>
  <c r="AU73" i="16"/>
  <c r="BL67" i="3" s="1"/>
  <c r="AV73" i="16"/>
  <c r="BM67" i="3" s="1"/>
  <c r="AW73" i="16"/>
  <c r="BN67" i="3" s="1"/>
  <c r="AX73" i="16"/>
  <c r="BO67" i="3" s="1"/>
  <c r="AY73" i="16"/>
  <c r="BP67" i="3" s="1"/>
  <c r="AZ73" i="16"/>
  <c r="BQ67" i="3" s="1"/>
  <c r="BA73" i="16"/>
  <c r="BR67" i="3" s="1"/>
  <c r="BB73" i="16"/>
  <c r="BS67" i="3" s="1"/>
  <c r="BC73" i="16"/>
  <c r="BT67" i="3" s="1"/>
  <c r="BD73" i="16"/>
  <c r="BU67" i="3" s="1"/>
  <c r="AC74" i="16"/>
  <c r="AD74" i="16"/>
  <c r="AE74" i="16"/>
  <c r="AF74" i="16"/>
  <c r="AG74" i="16"/>
  <c r="AH74" i="16"/>
  <c r="AI74" i="16"/>
  <c r="AJ74" i="16"/>
  <c r="AK74" i="16"/>
  <c r="AL74" i="16"/>
  <c r="AM74" i="16"/>
  <c r="AN74" i="16"/>
  <c r="AO74" i="16"/>
  <c r="AP74" i="16"/>
  <c r="AQ74" i="16"/>
  <c r="AR74" i="16"/>
  <c r="AS74" i="16"/>
  <c r="AT74" i="16"/>
  <c r="AU74" i="16"/>
  <c r="AV74" i="16"/>
  <c r="AW74" i="16"/>
  <c r="AX74" i="16"/>
  <c r="AY74" i="16"/>
  <c r="AZ74" i="16"/>
  <c r="BA74" i="16"/>
  <c r="BB74" i="16"/>
  <c r="BC74" i="16"/>
  <c r="BD74" i="16"/>
  <c r="AC75" i="16"/>
  <c r="AD75" i="16"/>
  <c r="AE75" i="16"/>
  <c r="AF75" i="16"/>
  <c r="AG75" i="16"/>
  <c r="AH75" i="16"/>
  <c r="AI75" i="16"/>
  <c r="AJ75" i="16"/>
  <c r="AK75" i="16"/>
  <c r="AL75" i="16"/>
  <c r="AM75" i="16"/>
  <c r="AN75" i="16"/>
  <c r="AO75" i="16"/>
  <c r="AP75" i="16"/>
  <c r="AQ75" i="16"/>
  <c r="AR75" i="16"/>
  <c r="AS75" i="16"/>
  <c r="AT75" i="16"/>
  <c r="AU75" i="16"/>
  <c r="AV75" i="16"/>
  <c r="AW75" i="16"/>
  <c r="AX75" i="16"/>
  <c r="AY75" i="16"/>
  <c r="AZ75" i="16"/>
  <c r="BA75" i="16"/>
  <c r="BB75" i="16"/>
  <c r="BC75" i="16"/>
  <c r="BD75" i="16"/>
  <c r="AC76" i="16"/>
  <c r="AD76" i="16"/>
  <c r="AE76" i="16"/>
  <c r="AF76" i="16"/>
  <c r="AG76" i="16"/>
  <c r="AH76" i="16"/>
  <c r="AI76" i="16"/>
  <c r="AJ76" i="16"/>
  <c r="AK76" i="16"/>
  <c r="AL76" i="16"/>
  <c r="AM76" i="16"/>
  <c r="AN76" i="16"/>
  <c r="AO76" i="16"/>
  <c r="AP76" i="16"/>
  <c r="AQ76" i="16"/>
  <c r="AR76" i="16"/>
  <c r="AS76" i="16"/>
  <c r="AT76" i="16"/>
  <c r="AU76" i="16"/>
  <c r="AV76" i="16"/>
  <c r="AW76" i="16"/>
  <c r="AX76" i="16"/>
  <c r="AY76" i="16"/>
  <c r="AZ76" i="16"/>
  <c r="BA76" i="16"/>
  <c r="BB76" i="16"/>
  <c r="BC76" i="16"/>
  <c r="BD76" i="16"/>
  <c r="AC77" i="16"/>
  <c r="AD77" i="16"/>
  <c r="AE77" i="16"/>
  <c r="AF77" i="16"/>
  <c r="AG77" i="16"/>
  <c r="AH77" i="16"/>
  <c r="AI77" i="16"/>
  <c r="AJ77" i="16"/>
  <c r="AK77" i="16"/>
  <c r="AL77" i="16"/>
  <c r="AM77" i="16"/>
  <c r="AN77" i="16"/>
  <c r="AO77" i="16"/>
  <c r="AP77" i="16"/>
  <c r="AQ77" i="16"/>
  <c r="AR77" i="16"/>
  <c r="AS77" i="16"/>
  <c r="AT77" i="16"/>
  <c r="AU77" i="16"/>
  <c r="AV77" i="16"/>
  <c r="AW77" i="16"/>
  <c r="AX77" i="16"/>
  <c r="AY77" i="16"/>
  <c r="AZ77" i="16"/>
  <c r="BA77" i="16"/>
  <c r="BB77" i="16"/>
  <c r="BC77" i="16"/>
  <c r="BD77" i="16"/>
  <c r="AC78" i="16"/>
  <c r="AD78" i="16"/>
  <c r="AE78" i="16"/>
  <c r="AF78" i="16"/>
  <c r="AG78" i="16"/>
  <c r="AH78" i="16"/>
  <c r="AI78" i="16"/>
  <c r="AJ78" i="16"/>
  <c r="AK78" i="16"/>
  <c r="AL78" i="16"/>
  <c r="AM78" i="16"/>
  <c r="AN78" i="16"/>
  <c r="AO78" i="16"/>
  <c r="AP78" i="16"/>
  <c r="AQ78" i="16"/>
  <c r="AR78" i="16"/>
  <c r="AS78" i="16"/>
  <c r="AT78" i="16"/>
  <c r="AU78" i="16"/>
  <c r="AV78" i="16"/>
  <c r="AW78" i="16"/>
  <c r="AX78" i="16"/>
  <c r="AY78" i="16"/>
  <c r="AZ78" i="16"/>
  <c r="BA78" i="16"/>
  <c r="BB78" i="16"/>
  <c r="BC78" i="16"/>
  <c r="BD78" i="16"/>
  <c r="AC79" i="16"/>
  <c r="AD79" i="16"/>
  <c r="AE79" i="16"/>
  <c r="AF79" i="16"/>
  <c r="AG79" i="16"/>
  <c r="AH79" i="16"/>
  <c r="AI79" i="16"/>
  <c r="AJ79" i="16"/>
  <c r="AK79" i="16"/>
  <c r="AL79" i="16"/>
  <c r="AM79" i="16"/>
  <c r="AN79" i="16"/>
  <c r="AO79" i="16"/>
  <c r="AP79" i="16"/>
  <c r="AQ79" i="16"/>
  <c r="AR79" i="16"/>
  <c r="AS79" i="16"/>
  <c r="AT79" i="16"/>
  <c r="AU79" i="16"/>
  <c r="AV79" i="16"/>
  <c r="AW79" i="16"/>
  <c r="AX79" i="16"/>
  <c r="AY79" i="16"/>
  <c r="AZ79" i="16"/>
  <c r="BA79" i="16"/>
  <c r="BB79" i="16"/>
  <c r="BC79" i="16"/>
  <c r="BD79" i="16"/>
  <c r="AC80" i="16"/>
  <c r="AJ56" i="2" s="1"/>
  <c r="AD80" i="16"/>
  <c r="AK56" i="2" s="1"/>
  <c r="AE80" i="16"/>
  <c r="AL56" i="2" s="1"/>
  <c r="AF80" i="16"/>
  <c r="AM56" i="2" s="1"/>
  <c r="AG80" i="16"/>
  <c r="AN56" i="2" s="1"/>
  <c r="AH80" i="16"/>
  <c r="AO56" i="2" s="1"/>
  <c r="AI80" i="16"/>
  <c r="AP56" i="2" s="1"/>
  <c r="AJ80" i="16"/>
  <c r="AQ56" i="2" s="1"/>
  <c r="AK80" i="16"/>
  <c r="AR56" i="2" s="1"/>
  <c r="AL80" i="16"/>
  <c r="AS56" i="2" s="1"/>
  <c r="AM80" i="16"/>
  <c r="AT56" i="2" s="1"/>
  <c r="AN80" i="16"/>
  <c r="AU56" i="2" s="1"/>
  <c r="AO80" i="16"/>
  <c r="AV56" i="2" s="1"/>
  <c r="AP80" i="16"/>
  <c r="AW56" i="2" s="1"/>
  <c r="AQ80" i="16"/>
  <c r="AX56" i="2" s="1"/>
  <c r="AR80" i="16"/>
  <c r="AY56" i="2" s="1"/>
  <c r="AS80" i="16"/>
  <c r="AZ56" i="2" s="1"/>
  <c r="AT80" i="16"/>
  <c r="BA56" i="2" s="1"/>
  <c r="AU80" i="16"/>
  <c r="BB56" i="2" s="1"/>
  <c r="AV80" i="16"/>
  <c r="BC56" i="2" s="1"/>
  <c r="AW80" i="16"/>
  <c r="BD56" i="2" s="1"/>
  <c r="AX80" i="16"/>
  <c r="BE56" i="2" s="1"/>
  <c r="AY80" i="16"/>
  <c r="BF56" i="2" s="1"/>
  <c r="AZ80" i="16"/>
  <c r="BG56" i="2" s="1"/>
  <c r="BA80" i="16"/>
  <c r="BH56" i="2" s="1"/>
  <c r="BB80" i="16"/>
  <c r="BI56" i="2" s="1"/>
  <c r="BC80" i="16"/>
  <c r="BJ56" i="2" s="1"/>
  <c r="BD80" i="16"/>
  <c r="BK56" i="2" s="1"/>
  <c r="AC81" i="16"/>
  <c r="AD81" i="16"/>
  <c r="AE81" i="16"/>
  <c r="AF81" i="16"/>
  <c r="AG81" i="16"/>
  <c r="AH81" i="16"/>
  <c r="AI81" i="16"/>
  <c r="AJ81" i="16"/>
  <c r="AK81" i="16"/>
  <c r="AL81" i="16"/>
  <c r="AM81" i="16"/>
  <c r="AN81" i="16"/>
  <c r="AO81" i="16"/>
  <c r="AP81" i="16"/>
  <c r="AQ81" i="16"/>
  <c r="AR81" i="16"/>
  <c r="AS81" i="16"/>
  <c r="AT81" i="16"/>
  <c r="AU81" i="16"/>
  <c r="AV81" i="16"/>
  <c r="AW81" i="16"/>
  <c r="AX81" i="16"/>
  <c r="AY81" i="16"/>
  <c r="AZ81" i="16"/>
  <c r="BA81" i="16"/>
  <c r="BB81" i="16"/>
  <c r="BC81" i="16"/>
  <c r="BD81" i="16"/>
  <c r="AC82" i="16"/>
  <c r="AJ53" i="2" s="1"/>
  <c r="AD82" i="16"/>
  <c r="AK53" i="2" s="1"/>
  <c r="AE82" i="16"/>
  <c r="AL53" i="2" s="1"/>
  <c r="AF82" i="16"/>
  <c r="AM53" i="2" s="1"/>
  <c r="AG82" i="16"/>
  <c r="AN53" i="2" s="1"/>
  <c r="AH82" i="16"/>
  <c r="AO53" i="2" s="1"/>
  <c r="AI82" i="16"/>
  <c r="AP53" i="2" s="1"/>
  <c r="AJ82" i="16"/>
  <c r="AQ53" i="2" s="1"/>
  <c r="AK82" i="16"/>
  <c r="AR53" i="2" s="1"/>
  <c r="AL82" i="16"/>
  <c r="AS53" i="2" s="1"/>
  <c r="AM82" i="16"/>
  <c r="AT53" i="2" s="1"/>
  <c r="AN82" i="16"/>
  <c r="AU53" i="2" s="1"/>
  <c r="AO82" i="16"/>
  <c r="AV53" i="2" s="1"/>
  <c r="AP82" i="16"/>
  <c r="AW53" i="2" s="1"/>
  <c r="AQ82" i="16"/>
  <c r="AX53" i="2" s="1"/>
  <c r="AR82" i="16"/>
  <c r="AY53" i="2" s="1"/>
  <c r="AS82" i="16"/>
  <c r="AZ53" i="2" s="1"/>
  <c r="AT82" i="16"/>
  <c r="BA53" i="2" s="1"/>
  <c r="AU82" i="16"/>
  <c r="BB53" i="2" s="1"/>
  <c r="AV82" i="16"/>
  <c r="BC53" i="2" s="1"/>
  <c r="AW82" i="16"/>
  <c r="BD53" i="2" s="1"/>
  <c r="AX82" i="16"/>
  <c r="BE53" i="2" s="1"/>
  <c r="AY82" i="16"/>
  <c r="BF53" i="2" s="1"/>
  <c r="AZ82" i="16"/>
  <c r="BG53" i="2" s="1"/>
  <c r="BA82" i="16"/>
  <c r="BH53" i="2" s="1"/>
  <c r="BB82" i="16"/>
  <c r="BI53" i="2" s="1"/>
  <c r="BC82" i="16"/>
  <c r="BJ53" i="2" s="1"/>
  <c r="BD82" i="16"/>
  <c r="BK53" i="2" s="1"/>
  <c r="AC83" i="16"/>
  <c r="AT65" i="3" s="1"/>
  <c r="AD83" i="16"/>
  <c r="AU65" i="3" s="1"/>
  <c r="AE83" i="16"/>
  <c r="AV65" i="3" s="1"/>
  <c r="AF83" i="16"/>
  <c r="AW65" i="3" s="1"/>
  <c r="AG83" i="16"/>
  <c r="AX65" i="3" s="1"/>
  <c r="AH83" i="16"/>
  <c r="AY65" i="3" s="1"/>
  <c r="AI83" i="16"/>
  <c r="AZ65" i="3" s="1"/>
  <c r="AJ83" i="16"/>
  <c r="BA65" i="3" s="1"/>
  <c r="AK83" i="16"/>
  <c r="BB65" i="3" s="1"/>
  <c r="AL83" i="16"/>
  <c r="BC65" i="3" s="1"/>
  <c r="AM83" i="16"/>
  <c r="BD65" i="3" s="1"/>
  <c r="AN83" i="16"/>
  <c r="BE65" i="3" s="1"/>
  <c r="AO83" i="16"/>
  <c r="BF65" i="3" s="1"/>
  <c r="AP83" i="16"/>
  <c r="BG65" i="3" s="1"/>
  <c r="AQ83" i="16"/>
  <c r="BH65" i="3" s="1"/>
  <c r="AR83" i="16"/>
  <c r="BI65" i="3" s="1"/>
  <c r="AS83" i="16"/>
  <c r="BJ65" i="3" s="1"/>
  <c r="AT83" i="16"/>
  <c r="BK65" i="3" s="1"/>
  <c r="AU83" i="16"/>
  <c r="BL65" i="3" s="1"/>
  <c r="AV83" i="16"/>
  <c r="BM65" i="3" s="1"/>
  <c r="AW83" i="16"/>
  <c r="BN65" i="3" s="1"/>
  <c r="AX83" i="16"/>
  <c r="BO65" i="3" s="1"/>
  <c r="AY83" i="16"/>
  <c r="BP65" i="3" s="1"/>
  <c r="AZ83" i="16"/>
  <c r="BQ65" i="3" s="1"/>
  <c r="BA83" i="16"/>
  <c r="BR65" i="3" s="1"/>
  <c r="BB83" i="16"/>
  <c r="BS65" i="3" s="1"/>
  <c r="BC83" i="16"/>
  <c r="BT65" i="3" s="1"/>
  <c r="BD83" i="16"/>
  <c r="BU65" i="3" s="1"/>
  <c r="AC84" i="16"/>
  <c r="AD84" i="16"/>
  <c r="AE84" i="16"/>
  <c r="AF84" i="16"/>
  <c r="AG84" i="16"/>
  <c r="AH84" i="16"/>
  <c r="AI84" i="16"/>
  <c r="AJ84" i="16"/>
  <c r="AK84" i="16"/>
  <c r="AL84" i="16"/>
  <c r="AM84" i="16"/>
  <c r="AN84" i="16"/>
  <c r="AO84" i="16"/>
  <c r="AP84" i="16"/>
  <c r="AQ84" i="16"/>
  <c r="AR84" i="16"/>
  <c r="AS84" i="16"/>
  <c r="AT84" i="16"/>
  <c r="AU84" i="16"/>
  <c r="AV84" i="16"/>
  <c r="AW84" i="16"/>
  <c r="AX84" i="16"/>
  <c r="AY84" i="16"/>
  <c r="AZ84" i="16"/>
  <c r="BA84" i="16"/>
  <c r="BB84" i="16"/>
  <c r="BC84" i="16"/>
  <c r="BD84" i="16"/>
  <c r="AC85" i="16"/>
  <c r="AD85" i="16"/>
  <c r="AE85" i="16"/>
  <c r="AF85" i="16"/>
  <c r="AG85" i="16"/>
  <c r="AH85" i="16"/>
  <c r="AI85" i="16"/>
  <c r="AJ85" i="16"/>
  <c r="AK85" i="16"/>
  <c r="AL85" i="16"/>
  <c r="AM85" i="16"/>
  <c r="AN85" i="16"/>
  <c r="AO85" i="16"/>
  <c r="AP85" i="16"/>
  <c r="AQ85" i="16"/>
  <c r="AR85" i="16"/>
  <c r="AS85" i="16"/>
  <c r="AT85" i="16"/>
  <c r="AU85" i="16"/>
  <c r="AV85" i="16"/>
  <c r="AW85" i="16"/>
  <c r="AX85" i="16"/>
  <c r="AY85" i="16"/>
  <c r="AZ85" i="16"/>
  <c r="BA85" i="16"/>
  <c r="BB85" i="16"/>
  <c r="BC85" i="16"/>
  <c r="BD85" i="16"/>
  <c r="AC86" i="16"/>
  <c r="AD86" i="16"/>
  <c r="AE86" i="16"/>
  <c r="AF86" i="16"/>
  <c r="AG86" i="16"/>
  <c r="AH86" i="16"/>
  <c r="AI86" i="16"/>
  <c r="AJ86" i="16"/>
  <c r="AK86" i="16"/>
  <c r="AL86" i="16"/>
  <c r="AM86" i="16"/>
  <c r="AN86" i="16"/>
  <c r="AO86" i="16"/>
  <c r="AP86" i="16"/>
  <c r="AQ86" i="16"/>
  <c r="AR86" i="16"/>
  <c r="AS86" i="16"/>
  <c r="AT86" i="16"/>
  <c r="AU86" i="16"/>
  <c r="AV86" i="16"/>
  <c r="AW86" i="16"/>
  <c r="AX86" i="16"/>
  <c r="AY86" i="16"/>
  <c r="AZ86" i="16"/>
  <c r="BA86" i="16"/>
  <c r="BB86" i="16"/>
  <c r="BC86" i="16"/>
  <c r="BD86" i="16"/>
  <c r="AC87" i="16"/>
  <c r="AD87" i="16"/>
  <c r="AE87" i="16"/>
  <c r="AF87" i="16"/>
  <c r="AG87" i="16"/>
  <c r="AH87" i="16"/>
  <c r="AI87" i="16"/>
  <c r="AJ87" i="16"/>
  <c r="AK87" i="16"/>
  <c r="AL87" i="16"/>
  <c r="AM87" i="16"/>
  <c r="AN87" i="16"/>
  <c r="AO87" i="16"/>
  <c r="AP87" i="16"/>
  <c r="AQ87" i="16"/>
  <c r="AR87" i="16"/>
  <c r="AS87" i="16"/>
  <c r="AT87" i="16"/>
  <c r="AU87" i="16"/>
  <c r="AV87" i="16"/>
  <c r="AW87" i="16"/>
  <c r="AX87" i="16"/>
  <c r="AY87" i="16"/>
  <c r="AZ87" i="16"/>
  <c r="BA87" i="16"/>
  <c r="BB87" i="16"/>
  <c r="BC87" i="16"/>
  <c r="BD87" i="16"/>
  <c r="AC89" i="16"/>
  <c r="AD89" i="16"/>
  <c r="AE89" i="16"/>
  <c r="AF89" i="16"/>
  <c r="AG89" i="16"/>
  <c r="AH89" i="16"/>
  <c r="AI89" i="16"/>
  <c r="AJ89" i="16"/>
  <c r="AK89" i="16"/>
  <c r="AL89" i="16"/>
  <c r="AM89" i="16"/>
  <c r="AN89" i="16"/>
  <c r="AO89" i="16"/>
  <c r="AP89" i="16"/>
  <c r="AQ89" i="16"/>
  <c r="AR89" i="16"/>
  <c r="AS89" i="16"/>
  <c r="AT89" i="16"/>
  <c r="AU89" i="16"/>
  <c r="AV89" i="16"/>
  <c r="AW89" i="16"/>
  <c r="AX89" i="16"/>
  <c r="AY89" i="16"/>
  <c r="AZ89" i="16"/>
  <c r="BA89" i="16"/>
  <c r="BB89" i="16"/>
  <c r="BC89" i="16"/>
  <c r="BD89" i="16"/>
  <c r="AC90" i="16"/>
  <c r="AT66" i="3" s="1"/>
  <c r="AD90" i="16"/>
  <c r="AU66" i="3" s="1"/>
  <c r="AE90" i="16"/>
  <c r="AV66" i="3" s="1"/>
  <c r="AF90" i="16"/>
  <c r="AW66" i="3" s="1"/>
  <c r="AG90" i="16"/>
  <c r="AX66" i="3" s="1"/>
  <c r="AH90" i="16"/>
  <c r="AY66" i="3" s="1"/>
  <c r="AI90" i="16"/>
  <c r="AZ66" i="3" s="1"/>
  <c r="AJ90" i="16"/>
  <c r="BA66" i="3" s="1"/>
  <c r="AK90" i="16"/>
  <c r="BB66" i="3" s="1"/>
  <c r="AL90" i="16"/>
  <c r="BC66" i="3" s="1"/>
  <c r="AM90" i="16"/>
  <c r="BD66" i="3" s="1"/>
  <c r="AN90" i="16"/>
  <c r="BE66" i="3" s="1"/>
  <c r="AO90" i="16"/>
  <c r="BF66" i="3" s="1"/>
  <c r="AP90" i="16"/>
  <c r="BG66" i="3" s="1"/>
  <c r="AQ90" i="16"/>
  <c r="BH66" i="3" s="1"/>
  <c r="AR90" i="16"/>
  <c r="BI66" i="3" s="1"/>
  <c r="AS90" i="16"/>
  <c r="BJ66" i="3" s="1"/>
  <c r="AT90" i="16"/>
  <c r="BK66" i="3" s="1"/>
  <c r="AU90" i="16"/>
  <c r="BL66" i="3" s="1"/>
  <c r="AV90" i="16"/>
  <c r="BM66" i="3" s="1"/>
  <c r="AW90" i="16"/>
  <c r="BN66" i="3" s="1"/>
  <c r="AX90" i="16"/>
  <c r="BO66" i="3" s="1"/>
  <c r="AY90" i="16"/>
  <c r="BP66" i="3" s="1"/>
  <c r="AZ90" i="16"/>
  <c r="BQ66" i="3" s="1"/>
  <c r="BA90" i="16"/>
  <c r="BR66" i="3" s="1"/>
  <c r="BB90" i="16"/>
  <c r="BS66" i="3" s="1"/>
  <c r="BC90" i="16"/>
  <c r="BT66" i="3" s="1"/>
  <c r="BD90" i="16"/>
  <c r="BU66" i="3" s="1"/>
  <c r="AC91" i="16"/>
  <c r="AJ50" i="2" s="1"/>
  <c r="AD91" i="16"/>
  <c r="AK50" i="2" s="1"/>
  <c r="AE91" i="16"/>
  <c r="AL50" i="2" s="1"/>
  <c r="AF91" i="16"/>
  <c r="AM50" i="2" s="1"/>
  <c r="AG91" i="16"/>
  <c r="AN50" i="2" s="1"/>
  <c r="AH91" i="16"/>
  <c r="AO50" i="2" s="1"/>
  <c r="AI91" i="16"/>
  <c r="AP50" i="2" s="1"/>
  <c r="AJ91" i="16"/>
  <c r="AQ50" i="2" s="1"/>
  <c r="AK91" i="16"/>
  <c r="AR50" i="2" s="1"/>
  <c r="AL91" i="16"/>
  <c r="AS50" i="2" s="1"/>
  <c r="AM91" i="16"/>
  <c r="AT50" i="2" s="1"/>
  <c r="AN91" i="16"/>
  <c r="AU50" i="2" s="1"/>
  <c r="AO91" i="16"/>
  <c r="AV50" i="2" s="1"/>
  <c r="AP91" i="16"/>
  <c r="AW50" i="2" s="1"/>
  <c r="AQ91" i="16"/>
  <c r="AX50" i="2" s="1"/>
  <c r="AR91" i="16"/>
  <c r="AY50" i="2" s="1"/>
  <c r="AS91" i="16"/>
  <c r="AZ50" i="2" s="1"/>
  <c r="AT91" i="16"/>
  <c r="BA50" i="2" s="1"/>
  <c r="AU91" i="16"/>
  <c r="BB50" i="2" s="1"/>
  <c r="AV91" i="16"/>
  <c r="BC50" i="2" s="1"/>
  <c r="AW91" i="16"/>
  <c r="BD50" i="2" s="1"/>
  <c r="AX91" i="16"/>
  <c r="BE50" i="2" s="1"/>
  <c r="AY91" i="16"/>
  <c r="BF50" i="2" s="1"/>
  <c r="AZ91" i="16"/>
  <c r="BG50" i="2" s="1"/>
  <c r="BA91" i="16"/>
  <c r="BH50" i="2" s="1"/>
  <c r="BB91" i="16"/>
  <c r="BI50" i="2" s="1"/>
  <c r="BC91" i="16"/>
  <c r="BJ50" i="2" s="1"/>
  <c r="BD91" i="16"/>
  <c r="BK50" i="2" s="1"/>
  <c r="AB61" i="16"/>
  <c r="AB62" i="16"/>
  <c r="AB63" i="16"/>
  <c r="AB65" i="16"/>
  <c r="AB66" i="16"/>
  <c r="AB67" i="16"/>
  <c r="AB68" i="16"/>
  <c r="AB69" i="16"/>
  <c r="AB70" i="16"/>
  <c r="AB71" i="16"/>
  <c r="AB72" i="16"/>
  <c r="AB73" i="16"/>
  <c r="AS67" i="3" s="1"/>
  <c r="AB74" i="16"/>
  <c r="AB75" i="16"/>
  <c r="AB76" i="16"/>
  <c r="AB77" i="16"/>
  <c r="AB78" i="16"/>
  <c r="AB79" i="16"/>
  <c r="AB80" i="16"/>
  <c r="AI56" i="2" s="1"/>
  <c r="AB81" i="16"/>
  <c r="AB82" i="16"/>
  <c r="AI53" i="2" s="1"/>
  <c r="AB83" i="16"/>
  <c r="AS65" i="3" s="1"/>
  <c r="AB84" i="16"/>
  <c r="AB85" i="16"/>
  <c r="AB86" i="16"/>
  <c r="AB87" i="16"/>
  <c r="AB89" i="16"/>
  <c r="AB90" i="16"/>
  <c r="AS66" i="3" s="1"/>
  <c r="AB91" i="16"/>
  <c r="AI50" i="2" s="1"/>
  <c r="AB60" i="16"/>
  <c r="AI47" i="2" s="1"/>
  <c r="G60" i="16"/>
  <c r="N47" i="2" s="1"/>
  <c r="H60" i="16"/>
  <c r="O47" i="2" s="1"/>
  <c r="I60" i="16"/>
  <c r="P47" i="2" s="1"/>
  <c r="J60" i="16"/>
  <c r="Q47" i="2" s="1"/>
  <c r="K60" i="16"/>
  <c r="R47" i="2" s="1"/>
  <c r="L60" i="16"/>
  <c r="S47" i="2" s="1"/>
  <c r="M60" i="16"/>
  <c r="T47" i="2" s="1"/>
  <c r="N60" i="16"/>
  <c r="U47" i="2" s="1"/>
  <c r="O60" i="16"/>
  <c r="V47" i="2" s="1"/>
  <c r="P60" i="16"/>
  <c r="W47" i="2" s="1"/>
  <c r="Q60" i="16"/>
  <c r="X47" i="2" s="1"/>
  <c r="R60" i="16"/>
  <c r="Y47" i="2" s="1"/>
  <c r="S60" i="16"/>
  <c r="Z47" i="2" s="1"/>
  <c r="T60" i="16"/>
  <c r="AA47" i="2" s="1"/>
  <c r="U60" i="16"/>
  <c r="AB47" i="2" s="1"/>
  <c r="V60" i="16"/>
  <c r="AC47" i="2" s="1"/>
  <c r="W60" i="16"/>
  <c r="AD47" i="2" s="1"/>
  <c r="X60" i="16"/>
  <c r="AE47" i="2" s="1"/>
  <c r="Y60" i="16"/>
  <c r="AF47" i="2" s="1"/>
  <c r="Z60" i="16"/>
  <c r="AG47" i="2" s="1"/>
  <c r="AA60" i="16"/>
  <c r="AH47" i="2" s="1"/>
  <c r="G61" i="16"/>
  <c r="H61" i="16"/>
  <c r="I61" i="16"/>
  <c r="J61" i="16"/>
  <c r="K61" i="16"/>
  <c r="L61" i="16"/>
  <c r="M61" i="16"/>
  <c r="N61" i="16"/>
  <c r="O61" i="16"/>
  <c r="P61" i="16"/>
  <c r="Q61" i="16"/>
  <c r="R61" i="16"/>
  <c r="S61" i="16"/>
  <c r="T61" i="16"/>
  <c r="U61" i="16"/>
  <c r="V61" i="16"/>
  <c r="W61" i="16"/>
  <c r="X61" i="16"/>
  <c r="Y61" i="16"/>
  <c r="Z61" i="16"/>
  <c r="AA61" i="16"/>
  <c r="G62" i="16"/>
  <c r="H62" i="16"/>
  <c r="I62" i="16"/>
  <c r="J62" i="16"/>
  <c r="K62" i="16"/>
  <c r="L62" i="16"/>
  <c r="M62" i="16"/>
  <c r="N62" i="16"/>
  <c r="O62" i="16"/>
  <c r="P62" i="16"/>
  <c r="Q62" i="16"/>
  <c r="R62" i="16"/>
  <c r="S62" i="16"/>
  <c r="T62" i="16"/>
  <c r="U62" i="16"/>
  <c r="V62" i="16"/>
  <c r="W62" i="16"/>
  <c r="X62" i="16"/>
  <c r="Y62" i="16"/>
  <c r="Z62" i="16"/>
  <c r="AA62" i="16"/>
  <c r="G63" i="16"/>
  <c r="H63" i="16"/>
  <c r="I63" i="16"/>
  <c r="J63" i="16"/>
  <c r="K63" i="16"/>
  <c r="L63" i="16"/>
  <c r="M63" i="16"/>
  <c r="N63" i="16"/>
  <c r="O63" i="16"/>
  <c r="P63" i="16"/>
  <c r="Q63" i="16"/>
  <c r="R63" i="16"/>
  <c r="S63" i="16"/>
  <c r="T63" i="16"/>
  <c r="U63" i="16"/>
  <c r="V63" i="16"/>
  <c r="W63" i="16"/>
  <c r="X63" i="16"/>
  <c r="Y63" i="16"/>
  <c r="Z63" i="16"/>
  <c r="AA63" i="16"/>
  <c r="G65" i="16"/>
  <c r="H65" i="16"/>
  <c r="I65" i="16"/>
  <c r="J65" i="16"/>
  <c r="K65" i="16"/>
  <c r="L65" i="16"/>
  <c r="M65" i="16"/>
  <c r="N65" i="16"/>
  <c r="O65" i="16"/>
  <c r="P65" i="16"/>
  <c r="Q65" i="16"/>
  <c r="R65" i="16"/>
  <c r="S65" i="16"/>
  <c r="T65" i="16"/>
  <c r="U65" i="16"/>
  <c r="V65" i="16"/>
  <c r="W65" i="16"/>
  <c r="X65" i="16"/>
  <c r="Y65" i="16"/>
  <c r="Z65" i="16"/>
  <c r="AA65" i="16"/>
  <c r="G66" i="16"/>
  <c r="H66" i="16"/>
  <c r="I66" i="16"/>
  <c r="J66" i="16"/>
  <c r="K66" i="16"/>
  <c r="L66" i="16"/>
  <c r="M66" i="16"/>
  <c r="N66" i="16"/>
  <c r="O66" i="16"/>
  <c r="P66" i="16"/>
  <c r="Q66" i="16"/>
  <c r="R66" i="16"/>
  <c r="S66" i="16"/>
  <c r="T66" i="16"/>
  <c r="U66" i="16"/>
  <c r="V66" i="16"/>
  <c r="W66" i="16"/>
  <c r="X66" i="16"/>
  <c r="Y66" i="16"/>
  <c r="Z66" i="16"/>
  <c r="AA66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V67" i="16"/>
  <c r="W67" i="16"/>
  <c r="X67" i="16"/>
  <c r="Y67" i="16"/>
  <c r="Z67" i="16"/>
  <c r="AA67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G69" i="16"/>
  <c r="H69" i="16"/>
  <c r="I69" i="16"/>
  <c r="J69" i="16"/>
  <c r="K69" i="16"/>
  <c r="L69" i="16"/>
  <c r="M69" i="16"/>
  <c r="N69" i="16"/>
  <c r="O69" i="16"/>
  <c r="P69" i="16"/>
  <c r="Q69" i="16"/>
  <c r="R69" i="16"/>
  <c r="S69" i="16"/>
  <c r="T69" i="16"/>
  <c r="U69" i="16"/>
  <c r="V69" i="16"/>
  <c r="W69" i="16"/>
  <c r="X69" i="16"/>
  <c r="Y69" i="16"/>
  <c r="Z69" i="16"/>
  <c r="AA69" i="16"/>
  <c r="G70" i="16"/>
  <c r="H70" i="16"/>
  <c r="I70" i="16"/>
  <c r="J70" i="16"/>
  <c r="K70" i="16"/>
  <c r="L70" i="16"/>
  <c r="M70" i="16"/>
  <c r="N70" i="16"/>
  <c r="O70" i="16"/>
  <c r="P70" i="16"/>
  <c r="Q70" i="16"/>
  <c r="R70" i="16"/>
  <c r="S70" i="16"/>
  <c r="T70" i="16"/>
  <c r="U70" i="16"/>
  <c r="V70" i="16"/>
  <c r="W70" i="16"/>
  <c r="X70" i="16"/>
  <c r="Y70" i="16"/>
  <c r="Z70" i="16"/>
  <c r="AA70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V71" i="16"/>
  <c r="W71" i="16"/>
  <c r="X71" i="16"/>
  <c r="Y71" i="16"/>
  <c r="Z71" i="16"/>
  <c r="AA71" i="16"/>
  <c r="G72" i="16"/>
  <c r="H72" i="16"/>
  <c r="I72" i="16"/>
  <c r="J72" i="16"/>
  <c r="K72" i="16"/>
  <c r="L72" i="16"/>
  <c r="M72" i="16"/>
  <c r="N72" i="16"/>
  <c r="O72" i="16"/>
  <c r="P72" i="16"/>
  <c r="Q72" i="16"/>
  <c r="R72" i="16"/>
  <c r="S72" i="16"/>
  <c r="T72" i="16"/>
  <c r="U72" i="16"/>
  <c r="V72" i="16"/>
  <c r="W72" i="16"/>
  <c r="X72" i="16"/>
  <c r="Y72" i="16"/>
  <c r="Z72" i="16"/>
  <c r="AA72" i="16"/>
  <c r="G73" i="16"/>
  <c r="X67" i="3" s="1"/>
  <c r="H73" i="16"/>
  <c r="Y67" i="3" s="1"/>
  <c r="I73" i="16"/>
  <c r="Z67" i="3" s="1"/>
  <c r="J73" i="16"/>
  <c r="AA67" i="3" s="1"/>
  <c r="K73" i="16"/>
  <c r="AB67" i="3" s="1"/>
  <c r="L73" i="16"/>
  <c r="AC67" i="3" s="1"/>
  <c r="M73" i="16"/>
  <c r="AD67" i="3" s="1"/>
  <c r="N73" i="16"/>
  <c r="AE67" i="3" s="1"/>
  <c r="O73" i="16"/>
  <c r="AF67" i="3" s="1"/>
  <c r="P73" i="16"/>
  <c r="AG67" i="3" s="1"/>
  <c r="Q73" i="16"/>
  <c r="AH67" i="3" s="1"/>
  <c r="R73" i="16"/>
  <c r="AI67" i="3" s="1"/>
  <c r="S73" i="16"/>
  <c r="AJ67" i="3" s="1"/>
  <c r="T73" i="16"/>
  <c r="AK67" i="3" s="1"/>
  <c r="U73" i="16"/>
  <c r="AL67" i="3" s="1"/>
  <c r="V73" i="16"/>
  <c r="AM67" i="3" s="1"/>
  <c r="W73" i="16"/>
  <c r="AN67" i="3" s="1"/>
  <c r="X73" i="16"/>
  <c r="AO67" i="3" s="1"/>
  <c r="Y73" i="16"/>
  <c r="AP67" i="3" s="1"/>
  <c r="Z73" i="16"/>
  <c r="AQ67" i="3" s="1"/>
  <c r="AA73" i="16"/>
  <c r="AR67" i="3" s="1"/>
  <c r="G74" i="16"/>
  <c r="H74" i="16"/>
  <c r="I74" i="16"/>
  <c r="J74" i="16"/>
  <c r="K74" i="16"/>
  <c r="L74" i="16"/>
  <c r="M74" i="16"/>
  <c r="N74" i="16"/>
  <c r="O74" i="16"/>
  <c r="P74" i="16"/>
  <c r="Q74" i="16"/>
  <c r="R74" i="16"/>
  <c r="S74" i="16"/>
  <c r="T74" i="16"/>
  <c r="U74" i="16"/>
  <c r="V74" i="16"/>
  <c r="W74" i="16"/>
  <c r="X74" i="16"/>
  <c r="Y74" i="16"/>
  <c r="Z74" i="16"/>
  <c r="AA74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V75" i="16"/>
  <c r="W75" i="16"/>
  <c r="X75" i="16"/>
  <c r="Y75" i="16"/>
  <c r="Z75" i="16"/>
  <c r="AA75" i="16"/>
  <c r="G76" i="16"/>
  <c r="H76" i="16"/>
  <c r="I76" i="16"/>
  <c r="J76" i="16"/>
  <c r="K76" i="16"/>
  <c r="L76" i="16"/>
  <c r="M76" i="16"/>
  <c r="N76" i="16"/>
  <c r="O76" i="16"/>
  <c r="P76" i="16"/>
  <c r="Q76" i="16"/>
  <c r="R76" i="16"/>
  <c r="S76" i="16"/>
  <c r="T76" i="16"/>
  <c r="U76" i="16"/>
  <c r="V76" i="16"/>
  <c r="W76" i="16"/>
  <c r="X76" i="16"/>
  <c r="Y76" i="16"/>
  <c r="Z76" i="16"/>
  <c r="AA76" i="16"/>
  <c r="G77" i="16"/>
  <c r="H77" i="16"/>
  <c r="I77" i="16"/>
  <c r="J77" i="16"/>
  <c r="K77" i="16"/>
  <c r="L77" i="16"/>
  <c r="M77" i="16"/>
  <c r="N77" i="16"/>
  <c r="O77" i="16"/>
  <c r="P77" i="16"/>
  <c r="Q77" i="16"/>
  <c r="R77" i="16"/>
  <c r="S77" i="16"/>
  <c r="T77" i="16"/>
  <c r="U77" i="16"/>
  <c r="V77" i="16"/>
  <c r="W77" i="16"/>
  <c r="X77" i="16"/>
  <c r="Y77" i="16"/>
  <c r="Z77" i="16"/>
  <c r="AA77" i="16"/>
  <c r="G78" i="16"/>
  <c r="H78" i="16"/>
  <c r="I78" i="16"/>
  <c r="J78" i="16"/>
  <c r="K78" i="16"/>
  <c r="L78" i="16"/>
  <c r="M78" i="16"/>
  <c r="N78" i="16"/>
  <c r="O78" i="16"/>
  <c r="P78" i="16"/>
  <c r="Q78" i="16"/>
  <c r="R78" i="16"/>
  <c r="S78" i="16"/>
  <c r="T78" i="16"/>
  <c r="U78" i="16"/>
  <c r="V78" i="16"/>
  <c r="W78" i="16"/>
  <c r="X78" i="16"/>
  <c r="Y78" i="16"/>
  <c r="Z78" i="16"/>
  <c r="AA78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V79" i="16"/>
  <c r="W79" i="16"/>
  <c r="X79" i="16"/>
  <c r="Y79" i="16"/>
  <c r="Z79" i="16"/>
  <c r="AA79" i="16"/>
  <c r="G80" i="16"/>
  <c r="N56" i="2" s="1"/>
  <c r="H80" i="16"/>
  <c r="O56" i="2" s="1"/>
  <c r="I80" i="16"/>
  <c r="P56" i="2" s="1"/>
  <c r="J80" i="16"/>
  <c r="Q56" i="2" s="1"/>
  <c r="K80" i="16"/>
  <c r="R56" i="2" s="1"/>
  <c r="L80" i="16"/>
  <c r="S56" i="2" s="1"/>
  <c r="M80" i="16"/>
  <c r="T56" i="2" s="1"/>
  <c r="N80" i="16"/>
  <c r="U56" i="2" s="1"/>
  <c r="O80" i="16"/>
  <c r="V56" i="2" s="1"/>
  <c r="P80" i="16"/>
  <c r="W56" i="2" s="1"/>
  <c r="Q80" i="16"/>
  <c r="X56" i="2" s="1"/>
  <c r="R80" i="16"/>
  <c r="Y56" i="2" s="1"/>
  <c r="S80" i="16"/>
  <c r="Z56" i="2" s="1"/>
  <c r="T80" i="16"/>
  <c r="AA56" i="2" s="1"/>
  <c r="U80" i="16"/>
  <c r="AB56" i="2" s="1"/>
  <c r="V80" i="16"/>
  <c r="AC56" i="2" s="1"/>
  <c r="W80" i="16"/>
  <c r="AD56" i="2" s="1"/>
  <c r="X80" i="16"/>
  <c r="AE56" i="2" s="1"/>
  <c r="Y80" i="16"/>
  <c r="AF56" i="2" s="1"/>
  <c r="Z80" i="16"/>
  <c r="AG56" i="2" s="1"/>
  <c r="AA80" i="16"/>
  <c r="AH56" i="2" s="1"/>
  <c r="G81" i="16"/>
  <c r="H81" i="16"/>
  <c r="I81" i="16"/>
  <c r="J81" i="16"/>
  <c r="K81" i="16"/>
  <c r="L81" i="16"/>
  <c r="M81" i="16"/>
  <c r="N81" i="16"/>
  <c r="O81" i="16"/>
  <c r="P81" i="16"/>
  <c r="Q81" i="16"/>
  <c r="R81" i="16"/>
  <c r="S81" i="16"/>
  <c r="T81" i="16"/>
  <c r="U81" i="16"/>
  <c r="V81" i="16"/>
  <c r="W81" i="16"/>
  <c r="X81" i="16"/>
  <c r="Y81" i="16"/>
  <c r="Z81" i="16"/>
  <c r="AA81" i="16"/>
  <c r="G82" i="16"/>
  <c r="N53" i="2" s="1"/>
  <c r="H82" i="16"/>
  <c r="O53" i="2" s="1"/>
  <c r="I82" i="16"/>
  <c r="P53" i="2" s="1"/>
  <c r="J82" i="16"/>
  <c r="Q53" i="2" s="1"/>
  <c r="K82" i="16"/>
  <c r="R53" i="2" s="1"/>
  <c r="L82" i="16"/>
  <c r="S53" i="2" s="1"/>
  <c r="M82" i="16"/>
  <c r="T53" i="2" s="1"/>
  <c r="N82" i="16"/>
  <c r="U53" i="2" s="1"/>
  <c r="O82" i="16"/>
  <c r="V53" i="2" s="1"/>
  <c r="P82" i="16"/>
  <c r="W53" i="2" s="1"/>
  <c r="Q82" i="16"/>
  <c r="X53" i="2" s="1"/>
  <c r="R82" i="16"/>
  <c r="Y53" i="2" s="1"/>
  <c r="S82" i="16"/>
  <c r="Z53" i="2" s="1"/>
  <c r="T82" i="16"/>
  <c r="AA53" i="2" s="1"/>
  <c r="U82" i="16"/>
  <c r="AB53" i="2" s="1"/>
  <c r="V82" i="16"/>
  <c r="AC53" i="2" s="1"/>
  <c r="W82" i="16"/>
  <c r="AD53" i="2" s="1"/>
  <c r="X82" i="16"/>
  <c r="AE53" i="2" s="1"/>
  <c r="Y82" i="16"/>
  <c r="AF53" i="2" s="1"/>
  <c r="Z82" i="16"/>
  <c r="AG53" i="2" s="1"/>
  <c r="AA82" i="16"/>
  <c r="AH53" i="2" s="1"/>
  <c r="G83" i="16"/>
  <c r="X65" i="3" s="1"/>
  <c r="H83" i="16"/>
  <c r="Y65" i="3" s="1"/>
  <c r="I83" i="16"/>
  <c r="Z65" i="3" s="1"/>
  <c r="J83" i="16"/>
  <c r="AA65" i="3" s="1"/>
  <c r="K83" i="16"/>
  <c r="AB65" i="3" s="1"/>
  <c r="L83" i="16"/>
  <c r="AC65" i="3" s="1"/>
  <c r="M83" i="16"/>
  <c r="AD65" i="3" s="1"/>
  <c r="N83" i="16"/>
  <c r="AE65" i="3" s="1"/>
  <c r="O83" i="16"/>
  <c r="AF65" i="3" s="1"/>
  <c r="P83" i="16"/>
  <c r="AG65" i="3" s="1"/>
  <c r="Q83" i="16"/>
  <c r="AH65" i="3" s="1"/>
  <c r="R83" i="16"/>
  <c r="AI65" i="3" s="1"/>
  <c r="S83" i="16"/>
  <c r="AJ65" i="3" s="1"/>
  <c r="T83" i="16"/>
  <c r="AK65" i="3" s="1"/>
  <c r="U83" i="16"/>
  <c r="AL65" i="3" s="1"/>
  <c r="V83" i="16"/>
  <c r="AM65" i="3" s="1"/>
  <c r="W83" i="16"/>
  <c r="AN65" i="3" s="1"/>
  <c r="X83" i="16"/>
  <c r="AO65" i="3" s="1"/>
  <c r="Y83" i="16"/>
  <c r="AP65" i="3" s="1"/>
  <c r="Z83" i="16"/>
  <c r="AQ65" i="3" s="1"/>
  <c r="AA83" i="16"/>
  <c r="AR65" i="3" s="1"/>
  <c r="G84" i="16"/>
  <c r="H84" i="16"/>
  <c r="I84" i="16"/>
  <c r="J84" i="16"/>
  <c r="K84" i="16"/>
  <c r="L84" i="16"/>
  <c r="M84" i="16"/>
  <c r="N84" i="16"/>
  <c r="O84" i="16"/>
  <c r="P84" i="16"/>
  <c r="Q84" i="16"/>
  <c r="R84" i="16"/>
  <c r="S84" i="16"/>
  <c r="T84" i="16"/>
  <c r="U84" i="16"/>
  <c r="V84" i="16"/>
  <c r="W84" i="16"/>
  <c r="X84" i="16"/>
  <c r="Y84" i="16"/>
  <c r="Z84" i="16"/>
  <c r="AA84" i="16"/>
  <c r="G85" i="16"/>
  <c r="H85" i="16"/>
  <c r="I85" i="16"/>
  <c r="J85" i="16"/>
  <c r="K85" i="16"/>
  <c r="L85" i="16"/>
  <c r="M85" i="16"/>
  <c r="N85" i="16"/>
  <c r="O85" i="16"/>
  <c r="P85" i="16"/>
  <c r="Q85" i="16"/>
  <c r="R85" i="16"/>
  <c r="S85" i="16"/>
  <c r="T85" i="16"/>
  <c r="U85" i="16"/>
  <c r="V85" i="16"/>
  <c r="W85" i="16"/>
  <c r="X85" i="16"/>
  <c r="Y85" i="16"/>
  <c r="Z85" i="16"/>
  <c r="AA85" i="16"/>
  <c r="G89" i="16"/>
  <c r="H89" i="16"/>
  <c r="I89" i="16"/>
  <c r="J89" i="16"/>
  <c r="K89" i="16"/>
  <c r="L89" i="16"/>
  <c r="M89" i="16"/>
  <c r="N89" i="16"/>
  <c r="O89" i="16"/>
  <c r="P89" i="16"/>
  <c r="Q89" i="16"/>
  <c r="R89" i="16"/>
  <c r="S89" i="16"/>
  <c r="T89" i="16"/>
  <c r="U89" i="16"/>
  <c r="V89" i="16"/>
  <c r="W89" i="16"/>
  <c r="X89" i="16"/>
  <c r="Y89" i="16"/>
  <c r="Z89" i="16"/>
  <c r="AA89" i="16"/>
  <c r="G90" i="16"/>
  <c r="X66" i="3" s="1"/>
  <c r="H90" i="16"/>
  <c r="Y66" i="3" s="1"/>
  <c r="I90" i="16"/>
  <c r="Z66" i="3" s="1"/>
  <c r="J90" i="16"/>
  <c r="AA66" i="3" s="1"/>
  <c r="K90" i="16"/>
  <c r="AB66" i="3" s="1"/>
  <c r="L90" i="16"/>
  <c r="AC66" i="3" s="1"/>
  <c r="M90" i="16"/>
  <c r="AD66" i="3" s="1"/>
  <c r="N90" i="16"/>
  <c r="AE66" i="3" s="1"/>
  <c r="O90" i="16"/>
  <c r="AF66" i="3" s="1"/>
  <c r="P90" i="16"/>
  <c r="AG66" i="3" s="1"/>
  <c r="Q90" i="16"/>
  <c r="AH66" i="3" s="1"/>
  <c r="R90" i="16"/>
  <c r="AI66" i="3" s="1"/>
  <c r="S90" i="16"/>
  <c r="AJ66" i="3" s="1"/>
  <c r="T90" i="16"/>
  <c r="AK66" i="3" s="1"/>
  <c r="U90" i="16"/>
  <c r="AL66" i="3" s="1"/>
  <c r="V90" i="16"/>
  <c r="AM66" i="3" s="1"/>
  <c r="W90" i="16"/>
  <c r="AN66" i="3" s="1"/>
  <c r="X90" i="16"/>
  <c r="AO66" i="3" s="1"/>
  <c r="Y90" i="16"/>
  <c r="AP66" i="3" s="1"/>
  <c r="Z90" i="16"/>
  <c r="AQ66" i="3" s="1"/>
  <c r="AA90" i="16"/>
  <c r="AR66" i="3" s="1"/>
  <c r="G91" i="16"/>
  <c r="N50" i="2" s="1"/>
  <c r="H91" i="16"/>
  <c r="O50" i="2" s="1"/>
  <c r="I91" i="16"/>
  <c r="P50" i="2" s="1"/>
  <c r="J91" i="16"/>
  <c r="Q50" i="2" s="1"/>
  <c r="K91" i="16"/>
  <c r="R50" i="2" s="1"/>
  <c r="L91" i="16"/>
  <c r="S50" i="2" s="1"/>
  <c r="M91" i="16"/>
  <c r="T50" i="2" s="1"/>
  <c r="N91" i="16"/>
  <c r="U50" i="2" s="1"/>
  <c r="O91" i="16"/>
  <c r="V50" i="2" s="1"/>
  <c r="P91" i="16"/>
  <c r="W50" i="2" s="1"/>
  <c r="Q91" i="16"/>
  <c r="X50" i="2" s="1"/>
  <c r="R91" i="16"/>
  <c r="Y50" i="2" s="1"/>
  <c r="S91" i="16"/>
  <c r="Z50" i="2" s="1"/>
  <c r="T91" i="16"/>
  <c r="AA50" i="2" s="1"/>
  <c r="U91" i="16"/>
  <c r="AB50" i="2" s="1"/>
  <c r="V91" i="16"/>
  <c r="AC50" i="2" s="1"/>
  <c r="W91" i="16"/>
  <c r="AD50" i="2" s="1"/>
  <c r="X91" i="16"/>
  <c r="AE50" i="2" s="1"/>
  <c r="Y91" i="16"/>
  <c r="AF50" i="2" s="1"/>
  <c r="Z91" i="16"/>
  <c r="AG50" i="2" s="1"/>
  <c r="AA91" i="16"/>
  <c r="AH50" i="2" s="1"/>
  <c r="F61" i="16"/>
  <c r="F62" i="16"/>
  <c r="F63" i="16"/>
  <c r="F65" i="16"/>
  <c r="F66" i="16"/>
  <c r="F67" i="16"/>
  <c r="F68" i="16"/>
  <c r="F69" i="16"/>
  <c r="F70" i="16"/>
  <c r="F71" i="16"/>
  <c r="F72" i="16"/>
  <c r="F73" i="16"/>
  <c r="W67" i="3" s="1"/>
  <c r="F74" i="16"/>
  <c r="F75" i="16"/>
  <c r="F76" i="16"/>
  <c r="F77" i="16"/>
  <c r="F78" i="16"/>
  <c r="F79" i="16"/>
  <c r="F80" i="16"/>
  <c r="M56" i="2" s="1"/>
  <c r="F81" i="16"/>
  <c r="F82" i="16"/>
  <c r="M53" i="2" s="1"/>
  <c r="F83" i="16"/>
  <c r="W65" i="3" s="1"/>
  <c r="F84" i="16"/>
  <c r="F85" i="16"/>
  <c r="F89" i="16"/>
  <c r="F90" i="16"/>
  <c r="W66" i="3" s="1"/>
  <c r="F91" i="16"/>
  <c r="M50" i="2" s="1"/>
  <c r="F60" i="16"/>
  <c r="M47" i="2" s="1"/>
  <c r="AK225" i="16"/>
  <c r="AL225" i="16"/>
  <c r="AM225" i="16"/>
  <c r="AN225" i="16"/>
  <c r="AO225" i="16"/>
  <c r="AP225" i="16"/>
  <c r="AQ225" i="16"/>
  <c r="AR225" i="16"/>
  <c r="AS225" i="16"/>
  <c r="AT225" i="16"/>
  <c r="AU225" i="16"/>
  <c r="AV225" i="16"/>
  <c r="AW225" i="16"/>
  <c r="AX225" i="16"/>
  <c r="AY225" i="16"/>
  <c r="AZ225" i="16"/>
  <c r="BA225" i="16"/>
  <c r="BB225" i="16"/>
  <c r="BC225" i="16"/>
  <c r="BD225" i="16"/>
  <c r="AK201" i="16"/>
  <c r="AL201" i="16"/>
  <c r="AM201" i="16"/>
  <c r="AN201" i="16"/>
  <c r="AO201" i="16"/>
  <c r="AP201" i="16"/>
  <c r="AQ201" i="16"/>
  <c r="AR201" i="16"/>
  <c r="AS201" i="16"/>
  <c r="AT201" i="16"/>
  <c r="AU201" i="16"/>
  <c r="AV201" i="16"/>
  <c r="AW201" i="16"/>
  <c r="AX201" i="16"/>
  <c r="AY201" i="16"/>
  <c r="AZ201" i="16"/>
  <c r="BA201" i="16"/>
  <c r="BB201" i="16"/>
  <c r="BC201" i="16"/>
  <c r="BD201" i="16"/>
  <c r="BN9" i="12" l="1"/>
  <c r="BJ9" i="12"/>
  <c r="BF9" i="12"/>
  <c r="BB9" i="12"/>
  <c r="AX9" i="12"/>
  <c r="AT9" i="12"/>
  <c r="AP9" i="12"/>
  <c r="AL9" i="12"/>
  <c r="AH9" i="12"/>
  <c r="AD9" i="12"/>
  <c r="Z9" i="12"/>
  <c r="V9" i="12"/>
  <c r="R9" i="12"/>
  <c r="N9" i="12"/>
  <c r="BE145" i="9"/>
  <c r="BE115" i="10" s="1"/>
  <c r="AW145" i="9"/>
  <c r="AW115" i="10" s="1"/>
  <c r="AO145" i="9"/>
  <c r="AO115" i="10" s="1"/>
  <c r="AG145" i="9"/>
  <c r="AG115" i="10" s="1"/>
  <c r="Y145" i="9"/>
  <c r="Y115" i="10" s="1"/>
  <c r="Q145" i="9"/>
  <c r="Q115" i="10" s="1"/>
  <c r="BL9" i="12"/>
  <c r="BH9" i="12"/>
  <c r="BD9" i="12"/>
  <c r="AZ9" i="12"/>
  <c r="AV9" i="12"/>
  <c r="AR9" i="12"/>
  <c r="AN9" i="12"/>
  <c r="AJ9" i="12"/>
  <c r="AF9" i="12"/>
  <c r="AB9" i="12"/>
  <c r="X9" i="12"/>
  <c r="T9" i="12"/>
  <c r="P9" i="12"/>
  <c r="BI145" i="9"/>
  <c r="BI115" i="10" s="1"/>
  <c r="BA145" i="9"/>
  <c r="BA115" i="10" s="1"/>
  <c r="AS145" i="9"/>
  <c r="AS115" i="10" s="1"/>
  <c r="AK145" i="9"/>
  <c r="AK115" i="10" s="1"/>
  <c r="AC145" i="9"/>
  <c r="AC115" i="10" s="1"/>
  <c r="U145" i="9"/>
  <c r="U115" i="10" s="1"/>
  <c r="M145" i="9"/>
  <c r="M115" i="10" s="1"/>
  <c r="L145" i="9"/>
  <c r="L115" i="10" s="1"/>
  <c r="W64" i="3"/>
  <c r="BW64" i="3"/>
  <c r="BM9" i="12"/>
  <c r="BJ145" i="9"/>
  <c r="BJ115" i="10" s="1"/>
  <c r="BU64" i="3"/>
  <c r="BK9" i="12"/>
  <c r="BH145" i="9"/>
  <c r="BH115" i="10" s="1"/>
  <c r="BS64" i="3"/>
  <c r="BI9" i="12"/>
  <c r="BF145" i="9"/>
  <c r="BF115" i="10" s="1"/>
  <c r="BQ64" i="3"/>
  <c r="BG9" i="12"/>
  <c r="BD145" i="9"/>
  <c r="BD115" i="10" s="1"/>
  <c r="BO64" i="3"/>
  <c r="BE9" i="12"/>
  <c r="BB145" i="9"/>
  <c r="BB115" i="10" s="1"/>
  <c r="BM64" i="3"/>
  <c r="BC9" i="12"/>
  <c r="AZ145" i="9"/>
  <c r="AZ115" i="10" s="1"/>
  <c r="BK64" i="3"/>
  <c r="BA9" i="12"/>
  <c r="AX145" i="9"/>
  <c r="AX115" i="10" s="1"/>
  <c r="BI64" i="3"/>
  <c r="AY9" i="12"/>
  <c r="AV145" i="9"/>
  <c r="AV115" i="10" s="1"/>
  <c r="BG64" i="3"/>
  <c r="AW9" i="12"/>
  <c r="AT145" i="9"/>
  <c r="AT115" i="10" s="1"/>
  <c r="BE64" i="3"/>
  <c r="AU9" i="12"/>
  <c r="AR145" i="9"/>
  <c r="AR115" i="10" s="1"/>
  <c r="BC64" i="3"/>
  <c r="AS9" i="12"/>
  <c r="AP145" i="9"/>
  <c r="AP115" i="10" s="1"/>
  <c r="BA64" i="3"/>
  <c r="AQ9" i="12"/>
  <c r="AN145" i="9"/>
  <c r="AN115" i="10" s="1"/>
  <c r="AY64" i="3"/>
  <c r="AO9" i="12"/>
  <c r="AL145" i="9"/>
  <c r="AL115" i="10" s="1"/>
  <c r="AW64" i="3"/>
  <c r="AM9" i="12"/>
  <c r="AJ145" i="9"/>
  <c r="AJ115" i="10" s="1"/>
  <c r="AU64" i="3"/>
  <c r="AK9" i="12"/>
  <c r="AH145" i="9"/>
  <c r="AH115" i="10" s="1"/>
  <c r="AS64" i="3"/>
  <c r="AI9" i="12"/>
  <c r="AF145" i="9"/>
  <c r="AF115" i="10" s="1"/>
  <c r="AQ64" i="3"/>
  <c r="AG9" i="12"/>
  <c r="AD145" i="9"/>
  <c r="AD115" i="10" s="1"/>
  <c r="AO64" i="3"/>
  <c r="AE9" i="12"/>
  <c r="AB145" i="9"/>
  <c r="AB115" i="10" s="1"/>
  <c r="AM64" i="3"/>
  <c r="AC9" i="12"/>
  <c r="Z145" i="9"/>
  <c r="Z115" i="10" s="1"/>
  <c r="AK64" i="3"/>
  <c r="AA9" i="12"/>
  <c r="X145" i="9"/>
  <c r="X115" i="10" s="1"/>
  <c r="AI64" i="3"/>
  <c r="Y9" i="12"/>
  <c r="V145" i="9"/>
  <c r="V115" i="10" s="1"/>
  <c r="AG64" i="3"/>
  <c r="W9" i="12"/>
  <c r="T145" i="9"/>
  <c r="T115" i="10" s="1"/>
  <c r="AE64" i="3"/>
  <c r="U9" i="12"/>
  <c r="R145" i="9"/>
  <c r="R115" i="10" s="1"/>
  <c r="AC64" i="3"/>
  <c r="S9" i="12"/>
  <c r="P145" i="9"/>
  <c r="P115" i="10" s="1"/>
  <c r="AA64" i="3"/>
  <c r="Q9" i="12"/>
  <c r="N145" i="9"/>
  <c r="N115" i="10" s="1"/>
  <c r="Y64" i="3"/>
  <c r="O9" i="12"/>
  <c r="F104" i="16"/>
  <c r="BD104" i="16"/>
  <c r="AZ104" i="16"/>
  <c r="AV104" i="16"/>
  <c r="AR104" i="16"/>
  <c r="AN104" i="16"/>
  <c r="AJ104" i="16"/>
  <c r="AF104" i="16"/>
  <c r="AB104" i="16"/>
  <c r="X104" i="16"/>
  <c r="T104" i="16"/>
  <c r="P104" i="16"/>
  <c r="L104" i="16"/>
  <c r="H104" i="16"/>
  <c r="BF104" i="16"/>
  <c r="BB104" i="16"/>
  <c r="AX104" i="16"/>
  <c r="AT104" i="16"/>
  <c r="AP104" i="16"/>
  <c r="AL104" i="16"/>
  <c r="AH104" i="16"/>
  <c r="AD104" i="16"/>
  <c r="Z104" i="16"/>
  <c r="V104" i="16"/>
  <c r="R104" i="16"/>
  <c r="N104" i="16"/>
  <c r="J104" i="16"/>
  <c r="M9" i="12"/>
  <c r="BG104" i="16"/>
  <c r="BE104" i="16"/>
  <c r="BC104" i="16"/>
  <c r="BA104" i="16"/>
  <c r="AY104" i="16"/>
  <c r="AW104" i="16"/>
  <c r="AU104" i="16"/>
  <c r="AS104" i="16"/>
  <c r="AQ104" i="16"/>
  <c r="AO104" i="16"/>
  <c r="AM104" i="16"/>
  <c r="AK104" i="16"/>
  <c r="AI104" i="16"/>
  <c r="AG104" i="16"/>
  <c r="AE104" i="16"/>
  <c r="AC104" i="16"/>
  <c r="AA104" i="16"/>
  <c r="Y104" i="16"/>
  <c r="W104" i="16"/>
  <c r="U104" i="16"/>
  <c r="S104" i="16"/>
  <c r="Q104" i="16"/>
  <c r="O104" i="16"/>
  <c r="M104" i="16"/>
  <c r="K104" i="16"/>
  <c r="I104" i="16"/>
  <c r="G104" i="16"/>
  <c r="BG145" i="9"/>
  <c r="BG115" i="10" s="1"/>
  <c r="BC145" i="9"/>
  <c r="BC115" i="10" s="1"/>
  <c r="AY145" i="9"/>
  <c r="AY115" i="10" s="1"/>
  <c r="AU145" i="9"/>
  <c r="AU115" i="10" s="1"/>
  <c r="AQ145" i="9"/>
  <c r="AQ115" i="10" s="1"/>
  <c r="AM145" i="9"/>
  <c r="AM115" i="10" s="1"/>
  <c r="AI145" i="9"/>
  <c r="AI115" i="10" s="1"/>
  <c r="AE145" i="9"/>
  <c r="AE115" i="10" s="1"/>
  <c r="AA145" i="9"/>
  <c r="AA115" i="10" s="1"/>
  <c r="W145" i="9"/>
  <c r="W115" i="10" s="1"/>
  <c r="S145" i="9"/>
  <c r="S115" i="10" s="1"/>
  <c r="O145" i="9"/>
  <c r="O115" i="10" s="1"/>
  <c r="BL200" i="16"/>
  <c r="BM200" i="16"/>
  <c r="BN200" i="16"/>
  <c r="BK200" i="16"/>
  <c r="BQ228" i="16"/>
  <c r="BP228" i="16"/>
  <c r="BO228" i="16"/>
  <c r="BQ227" i="16"/>
  <c r="BP227" i="16"/>
  <c r="BO227" i="16"/>
  <c r="BQ226" i="16"/>
  <c r="BP226" i="16"/>
  <c r="BO226" i="16"/>
  <c r="BQ222" i="16"/>
  <c r="BP222" i="16"/>
  <c r="BO222" i="16"/>
  <c r="BQ220" i="16"/>
  <c r="BP220" i="16"/>
  <c r="BO220" i="16"/>
  <c r="BQ219" i="16"/>
  <c r="BP219" i="16"/>
  <c r="BO219" i="16"/>
  <c r="BQ218" i="16"/>
  <c r="BP218" i="16"/>
  <c r="BO218" i="16"/>
  <c r="BQ217" i="16"/>
  <c r="BP217" i="16"/>
  <c r="BO217" i="16"/>
  <c r="BQ215" i="16"/>
  <c r="BP215" i="16"/>
  <c r="BO215" i="16"/>
  <c r="BQ211" i="16"/>
  <c r="BP211" i="16"/>
  <c r="BO211" i="16"/>
  <c r="BQ210" i="16"/>
  <c r="BP210" i="16"/>
  <c r="BO210" i="16"/>
  <c r="BQ209" i="16"/>
  <c r="BP209" i="16"/>
  <c r="BO209" i="16"/>
  <c r="BQ208" i="16"/>
  <c r="BP208" i="16"/>
  <c r="BO208" i="16"/>
  <c r="BQ207" i="16"/>
  <c r="BP207" i="16"/>
  <c r="BO207" i="16"/>
  <c r="BQ206" i="16"/>
  <c r="BP206" i="16"/>
  <c r="BO206" i="16"/>
  <c r="BQ205" i="16"/>
  <c r="BP205" i="16"/>
  <c r="BO205" i="16"/>
  <c r="BQ204" i="16"/>
  <c r="BP204" i="16"/>
  <c r="BO204" i="16"/>
  <c r="BQ203" i="16"/>
  <c r="BP203" i="16"/>
  <c r="BO203" i="16"/>
  <c r="BQ199" i="16"/>
  <c r="BP199" i="16"/>
  <c r="BO199" i="16"/>
  <c r="BQ198" i="16"/>
  <c r="BP198" i="16"/>
  <c r="BO198" i="16"/>
  <c r="BQ197" i="16"/>
  <c r="BP197" i="16"/>
  <c r="BO197" i="16"/>
  <c r="BK167" i="16"/>
  <c r="BL154" i="16"/>
  <c r="BM154" i="16"/>
  <c r="BN154" i="16"/>
  <c r="BK154" i="16"/>
  <c r="BQ182" i="16"/>
  <c r="BP182" i="16"/>
  <c r="BO182" i="16"/>
  <c r="BQ181" i="16"/>
  <c r="BP181" i="16"/>
  <c r="BO181" i="16"/>
  <c r="BQ180" i="16"/>
  <c r="BP180" i="16"/>
  <c r="BO180" i="16"/>
  <c r="BQ176" i="16"/>
  <c r="BP176" i="16"/>
  <c r="BO176" i="16"/>
  <c r="BQ174" i="16"/>
  <c r="BP174" i="16"/>
  <c r="BO174" i="16"/>
  <c r="BQ173" i="16"/>
  <c r="BP173" i="16"/>
  <c r="BO173" i="16"/>
  <c r="BQ172" i="16"/>
  <c r="BP172" i="16"/>
  <c r="BO172" i="16"/>
  <c r="BQ171" i="16"/>
  <c r="BP171" i="16"/>
  <c r="BO171" i="16"/>
  <c r="BQ169" i="16"/>
  <c r="BP169" i="16"/>
  <c r="BO169" i="16"/>
  <c r="BQ165" i="16"/>
  <c r="BP165" i="16"/>
  <c r="BO165" i="16"/>
  <c r="BQ164" i="16"/>
  <c r="BP164" i="16"/>
  <c r="BO164" i="16"/>
  <c r="BQ163" i="16"/>
  <c r="BP163" i="16"/>
  <c r="BO163" i="16"/>
  <c r="BQ162" i="16"/>
  <c r="BP162" i="16"/>
  <c r="BO162" i="16"/>
  <c r="BQ161" i="16"/>
  <c r="BP161" i="16"/>
  <c r="BO161" i="16"/>
  <c r="BQ160" i="16"/>
  <c r="BP160" i="16"/>
  <c r="BO160" i="16"/>
  <c r="BQ159" i="16"/>
  <c r="BP159" i="16"/>
  <c r="BO159" i="16"/>
  <c r="BQ158" i="16"/>
  <c r="BP158" i="16"/>
  <c r="BO158" i="16"/>
  <c r="BQ157" i="16"/>
  <c r="BP157" i="16"/>
  <c r="BO157" i="16"/>
  <c r="BQ153" i="16"/>
  <c r="BP153" i="16"/>
  <c r="BO153" i="16"/>
  <c r="BQ152" i="16"/>
  <c r="BP152" i="16"/>
  <c r="BO152" i="16"/>
  <c r="BQ151" i="16"/>
  <c r="BP151" i="16"/>
  <c r="BO151" i="16"/>
  <c r="BQ274" i="16"/>
  <c r="BP274" i="16"/>
  <c r="BO274" i="16"/>
  <c r="BQ273" i="16"/>
  <c r="BP273" i="16"/>
  <c r="BO273" i="16"/>
  <c r="BQ272" i="16"/>
  <c r="BP272" i="16"/>
  <c r="BO272" i="16"/>
  <c r="BQ268" i="16"/>
  <c r="BP268" i="16"/>
  <c r="BO268" i="16"/>
  <c r="BQ266" i="16"/>
  <c r="BP266" i="16"/>
  <c r="BO266" i="16"/>
  <c r="BQ265" i="16"/>
  <c r="BP265" i="16"/>
  <c r="BO265" i="16"/>
  <c r="BQ264" i="16"/>
  <c r="BP264" i="16"/>
  <c r="BO264" i="16"/>
  <c r="BQ263" i="16"/>
  <c r="BP263" i="16"/>
  <c r="BO263" i="16"/>
  <c r="BQ261" i="16"/>
  <c r="BP261" i="16"/>
  <c r="BO261" i="16"/>
  <c r="BQ258" i="16"/>
  <c r="BP258" i="16"/>
  <c r="BO258" i="16"/>
  <c r="BQ257" i="16"/>
  <c r="BP257" i="16"/>
  <c r="BO257" i="16"/>
  <c r="BQ256" i="16"/>
  <c r="BP256" i="16"/>
  <c r="BO256" i="16"/>
  <c r="BQ255" i="16"/>
  <c r="BP255" i="16"/>
  <c r="BO255" i="16"/>
  <c r="BQ254" i="16"/>
  <c r="BP254" i="16"/>
  <c r="BO254" i="16"/>
  <c r="BQ253" i="16"/>
  <c r="BP253" i="16"/>
  <c r="BO253" i="16"/>
  <c r="BQ252" i="16"/>
  <c r="BP252" i="16"/>
  <c r="BO252" i="16"/>
  <c r="BQ251" i="16"/>
  <c r="BP251" i="16"/>
  <c r="BO251" i="16"/>
  <c r="BQ249" i="16"/>
  <c r="BP249" i="16"/>
  <c r="BO249" i="16"/>
  <c r="BQ245" i="16"/>
  <c r="BP245" i="16"/>
  <c r="BO245" i="16"/>
  <c r="BQ244" i="16"/>
  <c r="BP244" i="16"/>
  <c r="BO244" i="16"/>
  <c r="BQ243" i="16"/>
  <c r="BP243" i="16"/>
  <c r="BO243" i="16"/>
  <c r="BL259" i="16"/>
  <c r="BM259" i="16"/>
  <c r="BN259" i="16"/>
  <c r="BK259" i="16"/>
  <c r="BL246" i="16"/>
  <c r="BM246" i="16"/>
  <c r="BN246" i="16"/>
  <c r="BK246" i="16"/>
  <c r="BQ321" i="16"/>
  <c r="BP321" i="16"/>
  <c r="BO321" i="16"/>
  <c r="BQ320" i="16"/>
  <c r="BP320" i="16"/>
  <c r="BO320" i="16"/>
  <c r="BQ319" i="16"/>
  <c r="BP319" i="16"/>
  <c r="BO319" i="16"/>
  <c r="BQ315" i="16"/>
  <c r="BP315" i="16"/>
  <c r="BO315" i="16"/>
  <c r="BQ313" i="16"/>
  <c r="BP313" i="16"/>
  <c r="BO313" i="16"/>
  <c r="BQ312" i="16"/>
  <c r="BP312" i="16"/>
  <c r="BO312" i="16"/>
  <c r="BQ311" i="16"/>
  <c r="BP311" i="16"/>
  <c r="BO311" i="16"/>
  <c r="BQ310" i="16"/>
  <c r="BP310" i="16"/>
  <c r="BO310" i="16"/>
  <c r="BQ308" i="16"/>
  <c r="BP308" i="16"/>
  <c r="BO308" i="16"/>
  <c r="BQ303" i="16"/>
  <c r="BP303" i="16"/>
  <c r="BO303" i="16"/>
  <c r="BQ298" i="16"/>
  <c r="BP298" i="16"/>
  <c r="BO298" i="16"/>
  <c r="BL293" i="16"/>
  <c r="BM293" i="16"/>
  <c r="BN293" i="16"/>
  <c r="BK293" i="16"/>
  <c r="BQ292" i="16"/>
  <c r="BP292" i="16"/>
  <c r="BO292" i="16"/>
  <c r="BQ291" i="16"/>
  <c r="BP291" i="16"/>
  <c r="BO291" i="16"/>
  <c r="BQ290" i="16"/>
  <c r="BP290" i="16"/>
  <c r="BO290" i="16"/>
  <c r="BQ202" i="16"/>
  <c r="BP202" i="16"/>
  <c r="BO202" i="16"/>
  <c r="BQ302" i="16"/>
  <c r="BP302" i="16"/>
  <c r="BO302" i="16"/>
  <c r="BQ301" i="16"/>
  <c r="BP301" i="16"/>
  <c r="BO301" i="16"/>
  <c r="BQ300" i="16"/>
  <c r="BP300" i="16"/>
  <c r="BO300" i="16"/>
  <c r="BQ299" i="16"/>
  <c r="BP299" i="16"/>
  <c r="BO299" i="16"/>
  <c r="BQ297" i="16"/>
  <c r="BP297" i="16"/>
  <c r="BO297" i="16"/>
  <c r="BQ296" i="16"/>
  <c r="BP296" i="16"/>
  <c r="BO296" i="16"/>
  <c r="BQ295" i="16"/>
  <c r="BP295" i="16"/>
  <c r="BO295" i="16"/>
  <c r="BQ248" i="16"/>
  <c r="BP248" i="16"/>
  <c r="BO248" i="16"/>
  <c r="BQ156" i="16"/>
  <c r="BP156" i="16"/>
  <c r="BO156" i="16"/>
  <c r="BP154" i="16" l="1"/>
  <c r="BO200" i="16"/>
  <c r="BQ200" i="16"/>
  <c r="BO154" i="16"/>
  <c r="X68" i="3"/>
  <c r="N10" i="12"/>
  <c r="M150" i="9"/>
  <c r="M120" i="10" s="1"/>
  <c r="AB68" i="3"/>
  <c r="R10" i="12"/>
  <c r="Q150" i="9"/>
  <c r="Q120" i="10" s="1"/>
  <c r="AF68" i="3"/>
  <c r="V10" i="12"/>
  <c r="U150" i="9"/>
  <c r="U120" i="10" s="1"/>
  <c r="AJ68" i="3"/>
  <c r="Z10" i="12"/>
  <c r="Y150" i="9"/>
  <c r="Y120" i="10" s="1"/>
  <c r="AN68" i="3"/>
  <c r="AD10" i="12"/>
  <c r="AC150" i="9"/>
  <c r="AC120" i="10" s="1"/>
  <c r="AR68" i="3"/>
  <c r="AH10" i="12"/>
  <c r="AG150" i="9"/>
  <c r="AG120" i="10" s="1"/>
  <c r="AV68" i="3"/>
  <c r="AL10" i="12"/>
  <c r="AK150" i="9"/>
  <c r="AK120" i="10" s="1"/>
  <c r="AZ68" i="3"/>
  <c r="AP10" i="12"/>
  <c r="AO150" i="9"/>
  <c r="AO120" i="10" s="1"/>
  <c r="BD68" i="3"/>
  <c r="AT10" i="12"/>
  <c r="AS150" i="9"/>
  <c r="AS120" i="10" s="1"/>
  <c r="BH68" i="3"/>
  <c r="AX10" i="12"/>
  <c r="AW150" i="9"/>
  <c r="AW120" i="10" s="1"/>
  <c r="BL68" i="3"/>
  <c r="BB10" i="12"/>
  <c r="BA150" i="9"/>
  <c r="BA120" i="10" s="1"/>
  <c r="BP68" i="3"/>
  <c r="BF10" i="12"/>
  <c r="BE150" i="9"/>
  <c r="BE120" i="10" s="1"/>
  <c r="BT68" i="3"/>
  <c r="BI150" i="9"/>
  <c r="BI120" i="10" s="1"/>
  <c r="BJ10" i="12"/>
  <c r="BX68" i="3"/>
  <c r="BN10" i="12"/>
  <c r="P150" i="9"/>
  <c r="P120" i="10" s="1"/>
  <c r="AA68" i="3"/>
  <c r="Q10" i="12"/>
  <c r="X150" i="9"/>
  <c r="X120" i="10" s="1"/>
  <c r="AI68" i="3"/>
  <c r="Y10" i="12"/>
  <c r="AF150" i="9"/>
  <c r="AF120" i="10" s="1"/>
  <c r="AQ68" i="3"/>
  <c r="AG10" i="12"/>
  <c r="AN150" i="9"/>
  <c r="AN120" i="10" s="1"/>
  <c r="AY68" i="3"/>
  <c r="AO10" i="12"/>
  <c r="AV150" i="9"/>
  <c r="AV120" i="10" s="1"/>
  <c r="BG68" i="3"/>
  <c r="AW10" i="12"/>
  <c r="BD150" i="9"/>
  <c r="BD120" i="10" s="1"/>
  <c r="BO68" i="3"/>
  <c r="BE10" i="12"/>
  <c r="BW68" i="3"/>
  <c r="BM10" i="12"/>
  <c r="R150" i="9"/>
  <c r="R120" i="10" s="1"/>
  <c r="AC68" i="3"/>
  <c r="S10" i="12"/>
  <c r="Z150" i="9"/>
  <c r="Z120" i="10" s="1"/>
  <c r="AK68" i="3"/>
  <c r="AA10" i="12"/>
  <c r="AH150" i="9"/>
  <c r="AH120" i="10" s="1"/>
  <c r="AS68" i="3"/>
  <c r="AI10" i="12"/>
  <c r="AP150" i="9"/>
  <c r="AP120" i="10" s="1"/>
  <c r="BA68" i="3"/>
  <c r="AQ10" i="12"/>
  <c r="AX150" i="9"/>
  <c r="AX120" i="10" s="1"/>
  <c r="BI68" i="3"/>
  <c r="AY10" i="12"/>
  <c r="BF150" i="9"/>
  <c r="BF120" i="10" s="1"/>
  <c r="BQ68" i="3"/>
  <c r="BG10" i="12"/>
  <c r="L150" i="9"/>
  <c r="L120" i="10" s="1"/>
  <c r="W68" i="3"/>
  <c r="M10" i="12"/>
  <c r="BQ246" i="16"/>
  <c r="BO246" i="16"/>
  <c r="BQ259" i="16"/>
  <c r="BP200" i="16"/>
  <c r="Z68" i="3"/>
  <c r="O150" i="9"/>
  <c r="O120" i="10" s="1"/>
  <c r="P10" i="12"/>
  <c r="AD68" i="3"/>
  <c r="S150" i="9"/>
  <c r="S120" i="10" s="1"/>
  <c r="T10" i="12"/>
  <c r="AH68" i="3"/>
  <c r="W150" i="9"/>
  <c r="W120" i="10" s="1"/>
  <c r="X10" i="12"/>
  <c r="AL68" i="3"/>
  <c r="AA150" i="9"/>
  <c r="AA120" i="10" s="1"/>
  <c r="AB10" i="12"/>
  <c r="AP68" i="3"/>
  <c r="AE150" i="9"/>
  <c r="AE120" i="10" s="1"/>
  <c r="AF10" i="12"/>
  <c r="AT68" i="3"/>
  <c r="AI150" i="9"/>
  <c r="AI120" i="10" s="1"/>
  <c r="AJ10" i="12"/>
  <c r="AX68" i="3"/>
  <c r="AM150" i="9"/>
  <c r="AM120" i="10" s="1"/>
  <c r="AN10" i="12"/>
  <c r="BB68" i="3"/>
  <c r="AQ150" i="9"/>
  <c r="AQ120" i="10" s="1"/>
  <c r="AR10" i="12"/>
  <c r="BF68" i="3"/>
  <c r="AU150" i="9"/>
  <c r="AU120" i="10" s="1"/>
  <c r="AV10" i="12"/>
  <c r="BJ68" i="3"/>
  <c r="AY150" i="9"/>
  <c r="AY120" i="10" s="1"/>
  <c r="AZ10" i="12"/>
  <c r="BN68" i="3"/>
  <c r="BC150" i="9"/>
  <c r="BC120" i="10" s="1"/>
  <c r="BD10" i="12"/>
  <c r="BR68" i="3"/>
  <c r="BG150" i="9"/>
  <c r="BG120" i="10" s="1"/>
  <c r="BH10" i="12"/>
  <c r="BV68" i="3"/>
  <c r="BL10" i="12"/>
  <c r="T150" i="9"/>
  <c r="T120" i="10" s="1"/>
  <c r="AE68" i="3"/>
  <c r="U10" i="12"/>
  <c r="AB150" i="9"/>
  <c r="AB120" i="10" s="1"/>
  <c r="AM68" i="3"/>
  <c r="AC10" i="12"/>
  <c r="AJ150" i="9"/>
  <c r="AJ120" i="10" s="1"/>
  <c r="AU68" i="3"/>
  <c r="AK10" i="12"/>
  <c r="AR150" i="9"/>
  <c r="AR120" i="10" s="1"/>
  <c r="BC68" i="3"/>
  <c r="AS10" i="12"/>
  <c r="AZ150" i="9"/>
  <c r="AZ120" i="10" s="1"/>
  <c r="BK68" i="3"/>
  <c r="BA10" i="12"/>
  <c r="BH150" i="9"/>
  <c r="BH120" i="10" s="1"/>
  <c r="BS68" i="3"/>
  <c r="BI10" i="12"/>
  <c r="N150" i="9"/>
  <c r="N120" i="10" s="1"/>
  <c r="Y68" i="3"/>
  <c r="O10" i="12"/>
  <c r="V150" i="9"/>
  <c r="V120" i="10" s="1"/>
  <c r="AG68" i="3"/>
  <c r="W10" i="12"/>
  <c r="AD150" i="9"/>
  <c r="AD120" i="10" s="1"/>
  <c r="AO68" i="3"/>
  <c r="AE10" i="12"/>
  <c r="AL150" i="9"/>
  <c r="AL120" i="10" s="1"/>
  <c r="AW68" i="3"/>
  <c r="AM10" i="12"/>
  <c r="AT150" i="9"/>
  <c r="AT120" i="10" s="1"/>
  <c r="BE68" i="3"/>
  <c r="AU10" i="12"/>
  <c r="BB150" i="9"/>
  <c r="BB120" i="10" s="1"/>
  <c r="BM68" i="3"/>
  <c r="BC10" i="12"/>
  <c r="BJ150" i="9"/>
  <c r="BJ120" i="10" s="1"/>
  <c r="BU68" i="3"/>
  <c r="BK10" i="12"/>
  <c r="BO259" i="16"/>
  <c r="BP246" i="16"/>
  <c r="BP259" i="16"/>
  <c r="BQ154" i="16"/>
  <c r="BE321" i="16"/>
  <c r="BE320" i="16"/>
  <c r="BE319" i="16"/>
  <c r="BE315" i="16"/>
  <c r="BE313" i="16"/>
  <c r="BE312" i="16"/>
  <c r="BE311" i="16"/>
  <c r="BE310" i="16"/>
  <c r="BE308" i="16"/>
  <c r="BE303" i="16"/>
  <c r="BE302" i="16"/>
  <c r="BE301" i="16"/>
  <c r="BE300" i="16"/>
  <c r="BE299" i="16"/>
  <c r="BF299" i="16" s="1"/>
  <c r="BG299" i="16" s="1"/>
  <c r="BE298" i="16"/>
  <c r="BE297" i="16"/>
  <c r="BE296" i="16"/>
  <c r="BE295" i="16"/>
  <c r="BE292" i="16"/>
  <c r="BE291" i="16"/>
  <c r="BE290" i="16"/>
  <c r="BE274" i="16"/>
  <c r="BE273" i="16"/>
  <c r="BE272" i="16"/>
  <c r="BE268" i="16"/>
  <c r="BE266" i="16"/>
  <c r="BE265" i="16"/>
  <c r="BE264" i="16"/>
  <c r="BE263" i="16"/>
  <c r="BE261" i="16"/>
  <c r="BE258" i="16"/>
  <c r="BE257" i="16"/>
  <c r="BE256" i="16"/>
  <c r="BE255" i="16"/>
  <c r="BF255" i="16" s="1"/>
  <c r="BG255" i="16" s="1"/>
  <c r="BE254" i="16"/>
  <c r="BE253" i="16"/>
  <c r="BF253" i="16" s="1"/>
  <c r="BG253" i="16" s="1"/>
  <c r="BE252" i="16"/>
  <c r="BE251" i="16"/>
  <c r="BE250" i="16"/>
  <c r="BE249" i="16"/>
  <c r="BF249" i="16" s="1"/>
  <c r="BG249" i="16" s="1"/>
  <c r="BE248" i="16"/>
  <c r="BE245" i="16"/>
  <c r="BE244" i="16"/>
  <c r="BE243" i="16"/>
  <c r="BE228" i="16"/>
  <c r="BE227" i="16"/>
  <c r="BE226" i="16"/>
  <c r="BE222" i="16"/>
  <c r="BE220" i="16"/>
  <c r="BE219" i="16"/>
  <c r="BE218" i="16"/>
  <c r="BE217" i="16"/>
  <c r="BE215" i="16"/>
  <c r="BN213" i="16"/>
  <c r="BM213" i="16"/>
  <c r="BL213" i="16"/>
  <c r="BK213" i="16"/>
  <c r="BE212" i="16"/>
  <c r="BE211" i="16"/>
  <c r="BE210" i="16"/>
  <c r="BE209" i="16"/>
  <c r="BE208" i="16"/>
  <c r="BE207" i="16"/>
  <c r="BE206" i="16"/>
  <c r="BE205" i="16"/>
  <c r="BE204" i="16"/>
  <c r="BE203" i="16"/>
  <c r="BE202" i="16"/>
  <c r="BE199" i="16"/>
  <c r="BE198" i="16"/>
  <c r="BE197" i="16"/>
  <c r="BE182" i="16"/>
  <c r="BE181" i="16"/>
  <c r="BE180" i="16"/>
  <c r="BE176" i="16"/>
  <c r="BE174" i="16"/>
  <c r="BE173" i="16"/>
  <c r="BE172" i="16"/>
  <c r="BE171" i="16"/>
  <c r="BE169" i="16"/>
  <c r="BN167" i="16"/>
  <c r="BM167" i="16"/>
  <c r="BL167" i="16"/>
  <c r="BE166" i="16"/>
  <c r="BE75" i="16" s="1"/>
  <c r="BE165" i="16"/>
  <c r="BE164" i="16"/>
  <c r="BE163" i="16"/>
  <c r="BE162" i="16"/>
  <c r="BE161" i="16"/>
  <c r="BE160" i="16"/>
  <c r="BE159" i="16"/>
  <c r="BE158" i="16"/>
  <c r="BE157" i="16"/>
  <c r="BE156" i="16"/>
  <c r="BE153" i="16"/>
  <c r="BE152" i="16"/>
  <c r="BE151" i="16"/>
  <c r="BE60" i="16" l="1"/>
  <c r="BL47" i="2" s="1"/>
  <c r="BE62" i="16"/>
  <c r="BE66" i="16"/>
  <c r="BE68" i="16"/>
  <c r="BE70" i="16"/>
  <c r="BE72" i="16"/>
  <c r="BE74" i="16"/>
  <c r="BE80" i="16"/>
  <c r="BL56" i="2" s="1"/>
  <c r="BE82" i="16"/>
  <c r="BL53" i="2" s="1"/>
  <c r="BE85" i="16"/>
  <c r="BE90" i="16"/>
  <c r="BV66" i="3" s="1"/>
  <c r="BE61" i="16"/>
  <c r="BE65" i="16"/>
  <c r="BE67" i="16"/>
  <c r="BF160" i="16"/>
  <c r="BE69" i="16"/>
  <c r="BE71" i="16"/>
  <c r="BE73" i="16"/>
  <c r="BV67" i="3" s="1"/>
  <c r="BE78" i="16"/>
  <c r="BE81" i="16"/>
  <c r="BE83" i="16"/>
  <c r="BV65" i="3" s="1"/>
  <c r="BE89" i="16"/>
  <c r="BE91" i="16"/>
  <c r="BL50" i="2" s="1"/>
  <c r="BO213" i="16"/>
  <c r="BQ213" i="16"/>
  <c r="BQ167" i="16"/>
  <c r="BP213" i="16"/>
  <c r="BO167" i="16"/>
  <c r="BE167" i="16" s="1"/>
  <c r="BP167" i="16"/>
  <c r="BF169" i="16"/>
  <c r="BF172" i="16"/>
  <c r="BF174" i="16"/>
  <c r="BF180" i="16"/>
  <c r="BF182" i="16"/>
  <c r="BF198" i="16"/>
  <c r="BG198" i="16" s="1"/>
  <c r="BF202" i="16"/>
  <c r="BG202" i="16" s="1"/>
  <c r="BF204" i="16"/>
  <c r="BG204" i="16" s="1"/>
  <c r="BF206" i="16"/>
  <c r="BG206" i="16" s="1"/>
  <c r="BF208" i="16"/>
  <c r="BG208" i="16" s="1"/>
  <c r="BF210" i="16"/>
  <c r="BG210" i="16" s="1"/>
  <c r="BF212" i="16"/>
  <c r="BG212" i="16" s="1"/>
  <c r="BE213" i="16"/>
  <c r="BF217" i="16"/>
  <c r="BG217" i="16" s="1"/>
  <c r="BF219" i="16"/>
  <c r="BG219" i="16" s="1"/>
  <c r="BF222" i="16"/>
  <c r="BG222" i="16" s="1"/>
  <c r="BF227" i="16"/>
  <c r="BG227" i="16" s="1"/>
  <c r="BF243" i="16"/>
  <c r="BG243" i="16" s="1"/>
  <c r="BF245" i="16"/>
  <c r="BG245" i="16" s="1"/>
  <c r="BE246" i="16"/>
  <c r="BE247" i="16" s="1"/>
  <c r="BF251" i="16"/>
  <c r="BG251" i="16" s="1"/>
  <c r="BF261" i="16"/>
  <c r="BG261" i="16" s="1"/>
  <c r="BF264" i="16"/>
  <c r="BG264" i="16" s="1"/>
  <c r="BF266" i="16"/>
  <c r="BG266" i="16" s="1"/>
  <c r="BF272" i="16"/>
  <c r="BG272" i="16" s="1"/>
  <c r="BF274" i="16"/>
  <c r="BG274" i="16" s="1"/>
  <c r="BP293" i="16"/>
  <c r="BF310" i="16"/>
  <c r="BG310" i="16" s="1"/>
  <c r="BF312" i="16"/>
  <c r="BG312" i="16" s="1"/>
  <c r="BF315" i="16"/>
  <c r="BG315" i="16" s="1"/>
  <c r="BF320" i="16"/>
  <c r="BG320" i="16" s="1"/>
  <c r="BF291" i="16"/>
  <c r="BG291" i="16" s="1"/>
  <c r="BF295" i="16"/>
  <c r="BG295" i="16" s="1"/>
  <c r="BF297" i="16"/>
  <c r="BG297" i="16" s="1"/>
  <c r="BF301" i="16"/>
  <c r="BG301" i="16" s="1"/>
  <c r="BF303" i="16"/>
  <c r="BG303" i="16" s="1"/>
  <c r="BF257" i="16"/>
  <c r="BG257" i="16" s="1"/>
  <c r="BF171" i="16"/>
  <c r="BF176" i="16"/>
  <c r="BF181" i="16"/>
  <c r="BF205" i="16"/>
  <c r="BG205" i="16" s="1"/>
  <c r="BF209" i="16"/>
  <c r="BG209" i="16" s="1"/>
  <c r="BF215" i="16"/>
  <c r="BG215" i="16" s="1"/>
  <c r="BF218" i="16"/>
  <c r="BG218" i="16" s="1"/>
  <c r="BF220" i="16"/>
  <c r="BG220" i="16" s="1"/>
  <c r="BF226" i="16"/>
  <c r="BG226" i="16" s="1"/>
  <c r="BF244" i="16"/>
  <c r="BG244" i="16" s="1"/>
  <c r="BF248" i="16"/>
  <c r="BG248" i="16" s="1"/>
  <c r="BF252" i="16"/>
  <c r="BG252" i="16" s="1"/>
  <c r="BF256" i="16"/>
  <c r="BG256" i="16" s="1"/>
  <c r="BF263" i="16"/>
  <c r="BG263" i="16" s="1"/>
  <c r="BF268" i="16"/>
  <c r="BG268" i="16" s="1"/>
  <c r="BF308" i="16"/>
  <c r="BG308" i="16" s="1"/>
  <c r="BF313" i="16"/>
  <c r="BG313" i="16" s="1"/>
  <c r="BF152" i="16"/>
  <c r="BF156" i="16"/>
  <c r="BF158" i="16"/>
  <c r="BF162" i="16"/>
  <c r="BF164" i="16"/>
  <c r="BF166" i="16"/>
  <c r="BF151" i="16"/>
  <c r="BF157" i="16"/>
  <c r="BF159" i="16"/>
  <c r="BF161" i="16"/>
  <c r="BF163" i="16"/>
  <c r="BF165" i="16"/>
  <c r="BF173" i="16"/>
  <c r="BF197" i="16"/>
  <c r="BG197" i="16" s="1"/>
  <c r="BE200" i="16"/>
  <c r="BF203" i="16"/>
  <c r="BG203" i="16" s="1"/>
  <c r="BF207" i="16"/>
  <c r="BG207" i="16" s="1"/>
  <c r="BF211" i="16"/>
  <c r="BG211" i="16" s="1"/>
  <c r="BF228" i="16"/>
  <c r="BG228" i="16" s="1"/>
  <c r="BF250" i="16"/>
  <c r="BG250" i="16" s="1"/>
  <c r="BF254" i="16"/>
  <c r="BG254" i="16" s="1"/>
  <c r="BF258" i="16"/>
  <c r="BG258" i="16" s="1"/>
  <c r="BF290" i="16"/>
  <c r="BG290" i="16" s="1"/>
  <c r="BF296" i="16"/>
  <c r="BG296" i="16" s="1"/>
  <c r="BF300" i="16"/>
  <c r="BG300" i="16" s="1"/>
  <c r="BF319" i="16"/>
  <c r="BG319" i="16" s="1"/>
  <c r="BF302" i="16"/>
  <c r="BG302" i="16" s="1"/>
  <c r="BF273" i="16"/>
  <c r="BG273" i="16" s="1"/>
  <c r="BF265" i="16"/>
  <c r="BG265" i="16" s="1"/>
  <c r="BF298" i="16"/>
  <c r="BG298" i="16" s="1"/>
  <c r="BF311" i="16"/>
  <c r="BG311" i="16" s="1"/>
  <c r="BF321" i="16"/>
  <c r="BG321" i="16" s="1"/>
  <c r="BE259" i="16"/>
  <c r="BF259" i="16" s="1"/>
  <c r="BO293" i="16"/>
  <c r="BE293" i="16" s="1"/>
  <c r="BF293" i="16" s="1"/>
  <c r="BQ293" i="16"/>
  <c r="BF292" i="16"/>
  <c r="BG292" i="16" s="1"/>
  <c r="BF199" i="16"/>
  <c r="BG199" i="16" s="1"/>
  <c r="BF153" i="16"/>
  <c r="BE154" i="16"/>
  <c r="BQ27" i="16"/>
  <c r="BP27" i="16"/>
  <c r="BO27" i="16"/>
  <c r="BE27" i="16" s="1"/>
  <c r="BQ26" i="16"/>
  <c r="BP26" i="16"/>
  <c r="BO26" i="16"/>
  <c r="BE26" i="16" s="1"/>
  <c r="BQ25" i="16"/>
  <c r="BP25" i="16"/>
  <c r="BO25" i="16"/>
  <c r="BE25" i="16" s="1"/>
  <c r="BQ24" i="16"/>
  <c r="BP24" i="16"/>
  <c r="BO24" i="16"/>
  <c r="BE24" i="16" s="1"/>
  <c r="BP15" i="16"/>
  <c r="BQ15" i="16"/>
  <c r="BP16" i="16"/>
  <c r="BQ16" i="16"/>
  <c r="BP17" i="16"/>
  <c r="BQ17" i="16"/>
  <c r="BP20" i="16"/>
  <c r="BQ20" i="16"/>
  <c r="BP21" i="16"/>
  <c r="BQ21" i="16"/>
  <c r="BP22" i="16"/>
  <c r="BQ22" i="16"/>
  <c r="BP23" i="16"/>
  <c r="BQ23" i="16"/>
  <c r="BP28" i="16"/>
  <c r="BQ28" i="16"/>
  <c r="BP29" i="16"/>
  <c r="BQ29" i="16"/>
  <c r="BP30" i="16"/>
  <c r="BQ30" i="16"/>
  <c r="BP33" i="16"/>
  <c r="BQ33" i="16"/>
  <c r="BP35" i="16"/>
  <c r="BQ35" i="16"/>
  <c r="BP36" i="16"/>
  <c r="BQ36" i="16"/>
  <c r="BP37" i="16"/>
  <c r="BQ37" i="16"/>
  <c r="BP38" i="16"/>
  <c r="BQ38" i="16"/>
  <c r="BP40" i="16"/>
  <c r="BQ40" i="16"/>
  <c r="BP44" i="16"/>
  <c r="BQ44" i="16"/>
  <c r="BP45" i="16"/>
  <c r="BQ45" i="16"/>
  <c r="BP46" i="16"/>
  <c r="BQ46" i="16"/>
  <c r="BO20" i="16"/>
  <c r="BE20" i="16" s="1"/>
  <c r="BF20" i="16" s="1"/>
  <c r="BO21" i="16"/>
  <c r="BE21" i="16" s="1"/>
  <c r="BO22" i="16"/>
  <c r="BE22" i="16" s="1"/>
  <c r="BF22" i="16" s="1"/>
  <c r="BO23" i="16"/>
  <c r="BE23" i="16" s="1"/>
  <c r="BL10" i="2" s="1"/>
  <c r="BO28" i="16"/>
  <c r="BE28" i="16" s="1"/>
  <c r="BV12" i="3" s="1"/>
  <c r="BO29" i="16"/>
  <c r="BE29" i="16" s="1"/>
  <c r="BO30" i="16"/>
  <c r="BE30" i="16" s="1"/>
  <c r="BF30" i="16" s="1"/>
  <c r="BO33" i="16"/>
  <c r="BE33" i="16" s="1"/>
  <c r="BO35" i="16"/>
  <c r="BE35" i="16" s="1"/>
  <c r="BO36" i="16"/>
  <c r="BE36" i="16" s="1"/>
  <c r="BO37" i="16"/>
  <c r="BE37" i="16" s="1"/>
  <c r="BO38" i="16"/>
  <c r="BE38" i="16" s="1"/>
  <c r="BO40" i="16"/>
  <c r="BE40" i="16" s="1"/>
  <c r="BO44" i="16"/>
  <c r="BE44" i="16" s="1"/>
  <c r="BO45" i="16"/>
  <c r="BE45" i="16" s="1"/>
  <c r="BF45" i="16" s="1"/>
  <c r="BO46" i="16"/>
  <c r="BE46" i="16" s="1"/>
  <c r="BV15" i="3" s="1"/>
  <c r="BO15" i="16"/>
  <c r="BE15" i="16" s="1"/>
  <c r="BO16" i="16"/>
  <c r="BE16" i="16" s="1"/>
  <c r="BL31" i="16"/>
  <c r="BM31" i="16"/>
  <c r="BN31" i="16"/>
  <c r="BK31" i="16"/>
  <c r="BL18" i="16"/>
  <c r="BM18" i="16"/>
  <c r="BN18" i="16"/>
  <c r="BK18" i="16"/>
  <c r="P318" i="16"/>
  <c r="Q318" i="16"/>
  <c r="R318" i="16"/>
  <c r="S318" i="16"/>
  <c r="T318" i="16"/>
  <c r="U318" i="16"/>
  <c r="V318" i="16"/>
  <c r="W318" i="16"/>
  <c r="X318" i="16"/>
  <c r="Y318" i="16"/>
  <c r="Z318" i="16"/>
  <c r="AA318" i="16"/>
  <c r="AB318" i="16"/>
  <c r="AC318" i="16"/>
  <c r="AD318" i="16"/>
  <c r="AE318" i="16"/>
  <c r="AF318" i="16"/>
  <c r="AG318" i="16"/>
  <c r="AH318" i="16"/>
  <c r="AI318" i="16"/>
  <c r="AJ318" i="16"/>
  <c r="AK318" i="16"/>
  <c r="AL318" i="16"/>
  <c r="AM318" i="16"/>
  <c r="AN318" i="16"/>
  <c r="AO318" i="16"/>
  <c r="AP318" i="16"/>
  <c r="AQ318" i="16"/>
  <c r="AR318" i="16"/>
  <c r="AS318" i="16"/>
  <c r="AT318" i="16"/>
  <c r="AU318" i="16"/>
  <c r="AV318" i="16"/>
  <c r="AW318" i="16"/>
  <c r="AX318" i="16"/>
  <c r="AY318" i="16"/>
  <c r="AZ318" i="16"/>
  <c r="BA318" i="16"/>
  <c r="BB318" i="16"/>
  <c r="BC318" i="16"/>
  <c r="BD318" i="16"/>
  <c r="BE318" i="16"/>
  <c r="BF318" i="16"/>
  <c r="BG318" i="16"/>
  <c r="O318" i="16"/>
  <c r="P271" i="16"/>
  <c r="Q271" i="16"/>
  <c r="R271" i="16"/>
  <c r="S271" i="16"/>
  <c r="T271" i="16"/>
  <c r="U271" i="16"/>
  <c r="V271" i="16"/>
  <c r="W271" i="16"/>
  <c r="X271" i="16"/>
  <c r="Y271" i="16"/>
  <c r="Z271" i="16"/>
  <c r="AA271" i="16"/>
  <c r="AB271" i="16"/>
  <c r="AC271" i="16"/>
  <c r="AD271" i="16"/>
  <c r="AE271" i="16"/>
  <c r="AF271" i="16"/>
  <c r="AG271" i="16"/>
  <c r="AH271" i="16"/>
  <c r="AI271" i="16"/>
  <c r="AJ271" i="16"/>
  <c r="AK271" i="16"/>
  <c r="AL271" i="16"/>
  <c r="AM271" i="16"/>
  <c r="AN271" i="16"/>
  <c r="AO271" i="16"/>
  <c r="AP271" i="16"/>
  <c r="AQ271" i="16"/>
  <c r="AR271" i="16"/>
  <c r="AS271" i="16"/>
  <c r="AT271" i="16"/>
  <c r="AU271" i="16"/>
  <c r="AV271" i="16"/>
  <c r="AW271" i="16"/>
  <c r="AX271" i="16"/>
  <c r="AY271" i="16"/>
  <c r="AZ271" i="16"/>
  <c r="BA271" i="16"/>
  <c r="BB271" i="16"/>
  <c r="BC271" i="16"/>
  <c r="BD271" i="16"/>
  <c r="BE271" i="16"/>
  <c r="BF271" i="16"/>
  <c r="BG271" i="16"/>
  <c r="O271" i="16"/>
  <c r="AC225" i="16"/>
  <c r="AD225" i="16"/>
  <c r="AE225" i="16"/>
  <c r="AF225" i="16"/>
  <c r="AG225" i="16"/>
  <c r="AH225" i="16"/>
  <c r="AI225" i="16"/>
  <c r="AJ225" i="16"/>
  <c r="BE225" i="16"/>
  <c r="BF225" i="16"/>
  <c r="BG225" i="16"/>
  <c r="AB225" i="16"/>
  <c r="P179" i="16"/>
  <c r="Q179" i="16"/>
  <c r="R179" i="16"/>
  <c r="S179" i="16"/>
  <c r="T179" i="16"/>
  <c r="U179" i="16"/>
  <c r="V179" i="16"/>
  <c r="W179" i="16"/>
  <c r="X179" i="16"/>
  <c r="Y179" i="16"/>
  <c r="Z179" i="16"/>
  <c r="AA179" i="16"/>
  <c r="AB179" i="16"/>
  <c r="AC179" i="16"/>
  <c r="AD179" i="16"/>
  <c r="AE179" i="16"/>
  <c r="AF179" i="16"/>
  <c r="AG179" i="16"/>
  <c r="AH179" i="16"/>
  <c r="AI179" i="16"/>
  <c r="AJ179" i="16"/>
  <c r="AK179" i="16"/>
  <c r="AL179" i="16"/>
  <c r="AM179" i="16"/>
  <c r="AN179" i="16"/>
  <c r="AO179" i="16"/>
  <c r="AP179" i="16"/>
  <c r="AQ179" i="16"/>
  <c r="AR179" i="16"/>
  <c r="AS179" i="16"/>
  <c r="AT179" i="16"/>
  <c r="AU179" i="16"/>
  <c r="AV179" i="16"/>
  <c r="AW179" i="16"/>
  <c r="AX179" i="16"/>
  <c r="AY179" i="16"/>
  <c r="AZ179" i="16"/>
  <c r="BA179" i="16"/>
  <c r="BB179" i="16"/>
  <c r="BC179" i="16"/>
  <c r="BD179" i="16"/>
  <c r="BE179" i="16"/>
  <c r="BF179" i="16"/>
  <c r="BG179" i="16"/>
  <c r="O179" i="16"/>
  <c r="BE43" i="16"/>
  <c r="BF43" i="16"/>
  <c r="BG43" i="16"/>
  <c r="G105" i="16"/>
  <c r="N48" i="2" s="1"/>
  <c r="H105" i="16"/>
  <c r="O48" i="2" s="1"/>
  <c r="I105" i="16"/>
  <c r="P48" i="2" s="1"/>
  <c r="J105" i="16"/>
  <c r="Q48" i="2" s="1"/>
  <c r="K105" i="16"/>
  <c r="R48" i="2" s="1"/>
  <c r="L105" i="16"/>
  <c r="S48" i="2" s="1"/>
  <c r="M105" i="16"/>
  <c r="T48" i="2" s="1"/>
  <c r="N105" i="16"/>
  <c r="U48" i="2" s="1"/>
  <c r="O105" i="16"/>
  <c r="V48" i="2" s="1"/>
  <c r="P105" i="16"/>
  <c r="W48" i="2" s="1"/>
  <c r="Q105" i="16"/>
  <c r="X48" i="2" s="1"/>
  <c r="R105" i="16"/>
  <c r="Y48" i="2" s="1"/>
  <c r="S105" i="16"/>
  <c r="Z48" i="2" s="1"/>
  <c r="T105" i="16"/>
  <c r="AA48" i="2" s="1"/>
  <c r="U105" i="16"/>
  <c r="AB48" i="2" s="1"/>
  <c r="V105" i="16"/>
  <c r="AC48" i="2" s="1"/>
  <c r="W105" i="16"/>
  <c r="AD48" i="2" s="1"/>
  <c r="X105" i="16"/>
  <c r="AE48" i="2" s="1"/>
  <c r="Y105" i="16"/>
  <c r="AF48" i="2" s="1"/>
  <c r="Z105" i="16"/>
  <c r="AG48" i="2" s="1"/>
  <c r="AA105" i="16"/>
  <c r="AH48" i="2" s="1"/>
  <c r="AB105" i="16"/>
  <c r="AI48" i="2" s="1"/>
  <c r="AC105" i="16"/>
  <c r="AJ48" i="2" s="1"/>
  <c r="AD105" i="16"/>
  <c r="AK48" i="2" s="1"/>
  <c r="AE105" i="16"/>
  <c r="AL48" i="2" s="1"/>
  <c r="AF105" i="16"/>
  <c r="AM48" i="2" s="1"/>
  <c r="AG105" i="16"/>
  <c r="AN48" i="2" s="1"/>
  <c r="AH105" i="16"/>
  <c r="AO48" i="2" s="1"/>
  <c r="AI105" i="16"/>
  <c r="AP48" i="2" s="1"/>
  <c r="AJ105" i="16"/>
  <c r="AQ48" i="2" s="1"/>
  <c r="AK105" i="16"/>
  <c r="AR48" i="2" s="1"/>
  <c r="AL105" i="16"/>
  <c r="AS48" i="2" s="1"/>
  <c r="AM105" i="16"/>
  <c r="AT48" i="2" s="1"/>
  <c r="AN105" i="16"/>
  <c r="AU48" i="2" s="1"/>
  <c r="AO105" i="16"/>
  <c r="AV48" i="2" s="1"/>
  <c r="AP105" i="16"/>
  <c r="AW48" i="2" s="1"/>
  <c r="AQ105" i="16"/>
  <c r="AX48" i="2" s="1"/>
  <c r="AR105" i="16"/>
  <c r="AY48" i="2" s="1"/>
  <c r="AS105" i="16"/>
  <c r="AZ48" i="2" s="1"/>
  <c r="AT105" i="16"/>
  <c r="BA48" i="2" s="1"/>
  <c r="AU105" i="16"/>
  <c r="BB48" i="2" s="1"/>
  <c r="AV105" i="16"/>
  <c r="BC48" i="2" s="1"/>
  <c r="AW105" i="16"/>
  <c r="BD48" i="2" s="1"/>
  <c r="AX105" i="16"/>
  <c r="BE48" i="2" s="1"/>
  <c r="AY105" i="16"/>
  <c r="BF48" i="2" s="1"/>
  <c r="AZ105" i="16"/>
  <c r="BG48" i="2" s="1"/>
  <c r="BA105" i="16"/>
  <c r="BH48" i="2" s="1"/>
  <c r="BB105" i="16"/>
  <c r="BI48" i="2" s="1"/>
  <c r="BC105" i="16"/>
  <c r="BJ48" i="2" s="1"/>
  <c r="BD105" i="16"/>
  <c r="BK48" i="2" s="1"/>
  <c r="G106" i="16"/>
  <c r="H106" i="16"/>
  <c r="I106" i="16"/>
  <c r="J106" i="16"/>
  <c r="K106" i="16"/>
  <c r="L106" i="16"/>
  <c r="M106" i="16"/>
  <c r="N106" i="16"/>
  <c r="O106" i="16"/>
  <c r="P106" i="16"/>
  <c r="Q106" i="16"/>
  <c r="R106" i="16"/>
  <c r="S106" i="16"/>
  <c r="T106" i="16"/>
  <c r="U106" i="16"/>
  <c r="V106" i="16"/>
  <c r="W106" i="16"/>
  <c r="X106" i="16"/>
  <c r="Y106" i="16"/>
  <c r="Z106" i="16"/>
  <c r="AA106" i="16"/>
  <c r="AB106" i="16"/>
  <c r="AC106" i="16"/>
  <c r="AD106" i="16"/>
  <c r="AE106" i="16"/>
  <c r="AF106" i="16"/>
  <c r="AG106" i="16"/>
  <c r="AH106" i="16"/>
  <c r="AI106" i="16"/>
  <c r="AJ106" i="16"/>
  <c r="AK106" i="16"/>
  <c r="AL106" i="16"/>
  <c r="AM106" i="16"/>
  <c r="AN106" i="16"/>
  <c r="AO106" i="16"/>
  <c r="AP106" i="16"/>
  <c r="AQ106" i="16"/>
  <c r="AR106" i="16"/>
  <c r="AS106" i="16"/>
  <c r="AT106" i="16"/>
  <c r="AU106" i="16"/>
  <c r="AV106" i="16"/>
  <c r="AW106" i="16"/>
  <c r="AX106" i="16"/>
  <c r="AY106" i="16"/>
  <c r="AZ106" i="16"/>
  <c r="BA106" i="16"/>
  <c r="BB106" i="16"/>
  <c r="BC106" i="16"/>
  <c r="BD106" i="16"/>
  <c r="G107" i="16"/>
  <c r="H107" i="16"/>
  <c r="I107" i="16"/>
  <c r="J107" i="16"/>
  <c r="K107" i="16"/>
  <c r="L107" i="16"/>
  <c r="M107" i="16"/>
  <c r="N107" i="16"/>
  <c r="O107" i="16"/>
  <c r="P107" i="16"/>
  <c r="Q107" i="16"/>
  <c r="R107" i="16"/>
  <c r="S107" i="16"/>
  <c r="T107" i="16"/>
  <c r="U107" i="16"/>
  <c r="V107" i="16"/>
  <c r="W107" i="16"/>
  <c r="X107" i="16"/>
  <c r="Y107" i="16"/>
  <c r="Z107" i="16"/>
  <c r="AA107" i="16"/>
  <c r="AB107" i="16"/>
  <c r="AC107" i="16"/>
  <c r="AD107" i="16"/>
  <c r="AE107" i="16"/>
  <c r="AF107" i="16"/>
  <c r="AG107" i="16"/>
  <c r="AH107" i="16"/>
  <c r="AI107" i="16"/>
  <c r="AJ107" i="16"/>
  <c r="AK107" i="16"/>
  <c r="AL107" i="16"/>
  <c r="AM107" i="16"/>
  <c r="AN107" i="16"/>
  <c r="AO107" i="16"/>
  <c r="AP107" i="16"/>
  <c r="AQ107" i="16"/>
  <c r="AR107" i="16"/>
  <c r="AS107" i="16"/>
  <c r="AT107" i="16"/>
  <c r="AU107" i="16"/>
  <c r="AV107" i="16"/>
  <c r="AW107" i="16"/>
  <c r="AX107" i="16"/>
  <c r="AY107" i="16"/>
  <c r="AZ107" i="16"/>
  <c r="BA107" i="16"/>
  <c r="BB107" i="16"/>
  <c r="BC107" i="16"/>
  <c r="BD107" i="16"/>
  <c r="G108" i="16"/>
  <c r="H108" i="16"/>
  <c r="I108" i="16"/>
  <c r="J108" i="16"/>
  <c r="K108" i="16"/>
  <c r="L108" i="16"/>
  <c r="M108" i="16"/>
  <c r="N108" i="16"/>
  <c r="O108" i="16"/>
  <c r="P108" i="16"/>
  <c r="Q108" i="16"/>
  <c r="R108" i="16"/>
  <c r="S108" i="16"/>
  <c r="T108" i="16"/>
  <c r="U108" i="16"/>
  <c r="V108" i="16"/>
  <c r="W108" i="16"/>
  <c r="X108" i="16"/>
  <c r="Y108" i="16"/>
  <c r="Z108" i="16"/>
  <c r="AA108" i="16"/>
  <c r="AB108" i="16"/>
  <c r="AC108" i="16"/>
  <c r="AD108" i="16"/>
  <c r="AE108" i="16"/>
  <c r="AF108" i="16"/>
  <c r="AG108" i="16"/>
  <c r="AH108" i="16"/>
  <c r="AI108" i="16"/>
  <c r="AJ108" i="16"/>
  <c r="AK108" i="16"/>
  <c r="AL108" i="16"/>
  <c r="AM108" i="16"/>
  <c r="AN108" i="16"/>
  <c r="AO108" i="16"/>
  <c r="AP108" i="16"/>
  <c r="AQ108" i="16"/>
  <c r="AR108" i="16"/>
  <c r="AS108" i="16"/>
  <c r="AT108" i="16"/>
  <c r="AU108" i="16"/>
  <c r="AV108" i="16"/>
  <c r="AW108" i="16"/>
  <c r="AX108" i="16"/>
  <c r="AY108" i="16"/>
  <c r="AZ108" i="16"/>
  <c r="BA108" i="16"/>
  <c r="BB108" i="16"/>
  <c r="BC108" i="16"/>
  <c r="BD108" i="16"/>
  <c r="G110" i="16"/>
  <c r="H110" i="16"/>
  <c r="I110" i="16"/>
  <c r="J110" i="16"/>
  <c r="K110" i="16"/>
  <c r="L110" i="16"/>
  <c r="M110" i="16"/>
  <c r="N110" i="16"/>
  <c r="O110" i="16"/>
  <c r="P110" i="16"/>
  <c r="Q110" i="16"/>
  <c r="R110" i="16"/>
  <c r="S110" i="16"/>
  <c r="T110" i="16"/>
  <c r="U110" i="16"/>
  <c r="V110" i="16"/>
  <c r="W110" i="16"/>
  <c r="X110" i="16"/>
  <c r="Y110" i="16"/>
  <c r="Z110" i="16"/>
  <c r="AA110" i="16"/>
  <c r="AB110" i="16"/>
  <c r="AC110" i="16"/>
  <c r="AD110" i="16"/>
  <c r="AE110" i="16"/>
  <c r="AF110" i="16"/>
  <c r="AG110" i="16"/>
  <c r="AH110" i="16"/>
  <c r="AI110" i="16"/>
  <c r="AJ110" i="16"/>
  <c r="AK110" i="16"/>
  <c r="AL110" i="16"/>
  <c r="AM110" i="16"/>
  <c r="AN110" i="16"/>
  <c r="AO110" i="16"/>
  <c r="AP110" i="16"/>
  <c r="AQ110" i="16"/>
  <c r="AR110" i="16"/>
  <c r="AS110" i="16"/>
  <c r="AT110" i="16"/>
  <c r="AU110" i="16"/>
  <c r="AV110" i="16"/>
  <c r="AW110" i="16"/>
  <c r="AX110" i="16"/>
  <c r="AY110" i="16"/>
  <c r="AZ110" i="16"/>
  <c r="BA110" i="16"/>
  <c r="BB110" i="16"/>
  <c r="BC110" i="16"/>
  <c r="BD110" i="16"/>
  <c r="G111" i="16"/>
  <c r="H111" i="16"/>
  <c r="I111" i="16"/>
  <c r="J111" i="16"/>
  <c r="K111" i="16"/>
  <c r="L111" i="16"/>
  <c r="M111" i="16"/>
  <c r="N111" i="16"/>
  <c r="O111" i="16"/>
  <c r="P111" i="16"/>
  <c r="Q111" i="16"/>
  <c r="R111" i="16"/>
  <c r="S111" i="16"/>
  <c r="T111" i="16"/>
  <c r="U111" i="16"/>
  <c r="V111" i="16"/>
  <c r="W111" i="16"/>
  <c r="X111" i="16"/>
  <c r="Y111" i="16"/>
  <c r="Z111" i="16"/>
  <c r="AA111" i="16"/>
  <c r="AB111" i="16"/>
  <c r="AC111" i="16"/>
  <c r="AD111" i="16"/>
  <c r="AE111" i="16"/>
  <c r="AF111" i="16"/>
  <c r="AG111" i="16"/>
  <c r="AH111" i="16"/>
  <c r="AI111" i="16"/>
  <c r="AJ111" i="16"/>
  <c r="AK111" i="16"/>
  <c r="AL111" i="16"/>
  <c r="AM111" i="16"/>
  <c r="AN111" i="16"/>
  <c r="AO111" i="16"/>
  <c r="AP111" i="16"/>
  <c r="AQ111" i="16"/>
  <c r="AR111" i="16"/>
  <c r="AS111" i="16"/>
  <c r="AT111" i="16"/>
  <c r="AU111" i="16"/>
  <c r="AV111" i="16"/>
  <c r="AW111" i="16"/>
  <c r="AX111" i="16"/>
  <c r="AY111" i="16"/>
  <c r="AZ111" i="16"/>
  <c r="BA111" i="16"/>
  <c r="BB111" i="16"/>
  <c r="BC111" i="16"/>
  <c r="BD111" i="16"/>
  <c r="G112" i="16"/>
  <c r="H112" i="16"/>
  <c r="I112" i="16"/>
  <c r="J112" i="16"/>
  <c r="K112" i="16"/>
  <c r="L112" i="16"/>
  <c r="M112" i="16"/>
  <c r="N112" i="16"/>
  <c r="O112" i="16"/>
  <c r="P112" i="16"/>
  <c r="Q112" i="16"/>
  <c r="R112" i="16"/>
  <c r="S112" i="16"/>
  <c r="T112" i="16"/>
  <c r="U112" i="16"/>
  <c r="V112" i="16"/>
  <c r="W112" i="16"/>
  <c r="X112" i="16"/>
  <c r="Y112" i="16"/>
  <c r="Z112" i="16"/>
  <c r="AA112" i="16"/>
  <c r="AB112" i="16"/>
  <c r="AC112" i="16"/>
  <c r="AD112" i="16"/>
  <c r="AE112" i="16"/>
  <c r="AF112" i="16"/>
  <c r="AG112" i="16"/>
  <c r="AH112" i="16"/>
  <c r="AI112" i="16"/>
  <c r="AJ112" i="16"/>
  <c r="AK112" i="16"/>
  <c r="AL112" i="16"/>
  <c r="AM112" i="16"/>
  <c r="AN112" i="16"/>
  <c r="AO112" i="16"/>
  <c r="AP112" i="16"/>
  <c r="AQ112" i="16"/>
  <c r="AR112" i="16"/>
  <c r="AS112" i="16"/>
  <c r="AT112" i="16"/>
  <c r="AU112" i="16"/>
  <c r="AV112" i="16"/>
  <c r="AW112" i="16"/>
  <c r="AX112" i="16"/>
  <c r="AY112" i="16"/>
  <c r="AZ112" i="16"/>
  <c r="BA112" i="16"/>
  <c r="BB112" i="16"/>
  <c r="BC112" i="16"/>
  <c r="BD112" i="16"/>
  <c r="G113" i="16"/>
  <c r="H113" i="16"/>
  <c r="I113" i="16"/>
  <c r="J113" i="16"/>
  <c r="K113" i="16"/>
  <c r="L113" i="16"/>
  <c r="M113" i="16"/>
  <c r="N113" i="16"/>
  <c r="O113" i="16"/>
  <c r="P113" i="16"/>
  <c r="Q113" i="16"/>
  <c r="R113" i="16"/>
  <c r="S113" i="16"/>
  <c r="T113" i="16"/>
  <c r="U113" i="16"/>
  <c r="V113" i="16"/>
  <c r="W113" i="16"/>
  <c r="X113" i="16"/>
  <c r="Y113" i="16"/>
  <c r="Z113" i="16"/>
  <c r="AA113" i="16"/>
  <c r="AB113" i="16"/>
  <c r="AC113" i="16"/>
  <c r="AD113" i="16"/>
  <c r="AE113" i="16"/>
  <c r="AF113" i="16"/>
  <c r="AG113" i="16"/>
  <c r="AH113" i="16"/>
  <c r="AI113" i="16"/>
  <c r="AJ113" i="16"/>
  <c r="AK113" i="16"/>
  <c r="AL113" i="16"/>
  <c r="AM113" i="16"/>
  <c r="AN113" i="16"/>
  <c r="AO113" i="16"/>
  <c r="AP113" i="16"/>
  <c r="AQ113" i="16"/>
  <c r="AR113" i="16"/>
  <c r="AS113" i="16"/>
  <c r="AT113" i="16"/>
  <c r="AU113" i="16"/>
  <c r="AV113" i="16"/>
  <c r="AW113" i="16"/>
  <c r="AX113" i="16"/>
  <c r="AY113" i="16"/>
  <c r="AZ113" i="16"/>
  <c r="BA113" i="16"/>
  <c r="BB113" i="16"/>
  <c r="BC113" i="16"/>
  <c r="BD113" i="16"/>
  <c r="G114" i="16"/>
  <c r="H114" i="16"/>
  <c r="I114" i="16"/>
  <c r="J114" i="16"/>
  <c r="K114" i="16"/>
  <c r="L114" i="16"/>
  <c r="M114" i="16"/>
  <c r="N114" i="16"/>
  <c r="O114" i="16"/>
  <c r="P114" i="16"/>
  <c r="Q114" i="16"/>
  <c r="R114" i="16"/>
  <c r="S114" i="16"/>
  <c r="T114" i="16"/>
  <c r="U114" i="16"/>
  <c r="V114" i="16"/>
  <c r="W114" i="16"/>
  <c r="X114" i="16"/>
  <c r="Y114" i="16"/>
  <c r="Z114" i="16"/>
  <c r="AA114" i="16"/>
  <c r="AB114" i="16"/>
  <c r="AC114" i="16"/>
  <c r="AD114" i="16"/>
  <c r="AE114" i="16"/>
  <c r="AF114" i="16"/>
  <c r="AG114" i="16"/>
  <c r="AH114" i="16"/>
  <c r="AI114" i="16"/>
  <c r="AJ114" i="16"/>
  <c r="AK114" i="16"/>
  <c r="AL114" i="16"/>
  <c r="AM114" i="16"/>
  <c r="AN114" i="16"/>
  <c r="AO114" i="16"/>
  <c r="AP114" i="16"/>
  <c r="AQ114" i="16"/>
  <c r="AR114" i="16"/>
  <c r="AS114" i="16"/>
  <c r="AT114" i="16"/>
  <c r="AU114" i="16"/>
  <c r="AV114" i="16"/>
  <c r="AW114" i="16"/>
  <c r="AX114" i="16"/>
  <c r="AY114" i="16"/>
  <c r="AZ114" i="16"/>
  <c r="BA114" i="16"/>
  <c r="BB114" i="16"/>
  <c r="BC114" i="16"/>
  <c r="BD114" i="16"/>
  <c r="G115" i="16"/>
  <c r="H115" i="16"/>
  <c r="I115" i="16"/>
  <c r="J115" i="16"/>
  <c r="K115" i="16"/>
  <c r="L115" i="16"/>
  <c r="M115" i="16"/>
  <c r="N115" i="16"/>
  <c r="O115" i="16"/>
  <c r="P115" i="16"/>
  <c r="Q115" i="16"/>
  <c r="R115" i="16"/>
  <c r="S115" i="16"/>
  <c r="T115" i="16"/>
  <c r="U115" i="16"/>
  <c r="V115" i="16"/>
  <c r="W115" i="16"/>
  <c r="X115" i="16"/>
  <c r="Y115" i="16"/>
  <c r="Z115" i="16"/>
  <c r="AA115" i="16"/>
  <c r="AB115" i="16"/>
  <c r="AC115" i="16"/>
  <c r="AD115" i="16"/>
  <c r="AE115" i="16"/>
  <c r="AF115" i="16"/>
  <c r="AG115" i="16"/>
  <c r="AH115" i="16"/>
  <c r="AI115" i="16"/>
  <c r="AJ115" i="16"/>
  <c r="AK115" i="16"/>
  <c r="AL115" i="16"/>
  <c r="AM115" i="16"/>
  <c r="AN115" i="16"/>
  <c r="AO115" i="16"/>
  <c r="AP115" i="16"/>
  <c r="AQ115" i="16"/>
  <c r="AR115" i="16"/>
  <c r="AS115" i="16"/>
  <c r="AT115" i="16"/>
  <c r="AU115" i="16"/>
  <c r="AV115" i="16"/>
  <c r="AW115" i="16"/>
  <c r="AX115" i="16"/>
  <c r="AY115" i="16"/>
  <c r="AZ115" i="16"/>
  <c r="BA115" i="16"/>
  <c r="BB115" i="16"/>
  <c r="BC115" i="16"/>
  <c r="BD115" i="16"/>
  <c r="G116" i="16"/>
  <c r="H116" i="16"/>
  <c r="I116" i="16"/>
  <c r="J116" i="16"/>
  <c r="K116" i="16"/>
  <c r="L116" i="16"/>
  <c r="M116" i="16"/>
  <c r="N116" i="16"/>
  <c r="O116" i="16"/>
  <c r="P116" i="16"/>
  <c r="Q116" i="16"/>
  <c r="R116" i="16"/>
  <c r="S116" i="16"/>
  <c r="T116" i="16"/>
  <c r="U116" i="16"/>
  <c r="V116" i="16"/>
  <c r="W116" i="16"/>
  <c r="X116" i="16"/>
  <c r="Y116" i="16"/>
  <c r="Z116" i="16"/>
  <c r="AA116" i="16"/>
  <c r="AB116" i="16"/>
  <c r="AC116" i="16"/>
  <c r="AD116" i="16"/>
  <c r="AE116" i="16"/>
  <c r="AF116" i="16"/>
  <c r="AG116" i="16"/>
  <c r="AH116" i="16"/>
  <c r="AI116" i="16"/>
  <c r="AJ116" i="16"/>
  <c r="AK116" i="16"/>
  <c r="AL116" i="16"/>
  <c r="AM116" i="16"/>
  <c r="AN116" i="16"/>
  <c r="AO116" i="16"/>
  <c r="AP116" i="16"/>
  <c r="AQ116" i="16"/>
  <c r="AR116" i="16"/>
  <c r="AS116" i="16"/>
  <c r="AT116" i="16"/>
  <c r="AU116" i="16"/>
  <c r="AV116" i="16"/>
  <c r="AW116" i="16"/>
  <c r="AX116" i="16"/>
  <c r="AY116" i="16"/>
  <c r="AZ116" i="16"/>
  <c r="BA116" i="16"/>
  <c r="BB116" i="16"/>
  <c r="BC116" i="16"/>
  <c r="BD116" i="16"/>
  <c r="G117" i="16"/>
  <c r="H117" i="16"/>
  <c r="I117" i="16"/>
  <c r="J117" i="16"/>
  <c r="K117" i="16"/>
  <c r="L117" i="16"/>
  <c r="M117" i="16"/>
  <c r="N117" i="16"/>
  <c r="O117" i="16"/>
  <c r="P117" i="16"/>
  <c r="Q117" i="16"/>
  <c r="R117" i="16"/>
  <c r="S117" i="16"/>
  <c r="T117" i="16"/>
  <c r="U117" i="16"/>
  <c r="V117" i="16"/>
  <c r="W117" i="16"/>
  <c r="X117" i="16"/>
  <c r="Y117" i="16"/>
  <c r="Z117" i="16"/>
  <c r="AA117" i="16"/>
  <c r="AB117" i="16"/>
  <c r="AC117" i="16"/>
  <c r="AD117" i="16"/>
  <c r="AE117" i="16"/>
  <c r="AF117" i="16"/>
  <c r="AG117" i="16"/>
  <c r="AH117" i="16"/>
  <c r="AI117" i="16"/>
  <c r="AJ117" i="16"/>
  <c r="AK117" i="16"/>
  <c r="AL117" i="16"/>
  <c r="AM117" i="16"/>
  <c r="AN117" i="16"/>
  <c r="AO117" i="16"/>
  <c r="AP117" i="16"/>
  <c r="AQ117" i="16"/>
  <c r="AR117" i="16"/>
  <c r="AS117" i="16"/>
  <c r="AT117" i="16"/>
  <c r="AU117" i="16"/>
  <c r="AV117" i="16"/>
  <c r="AW117" i="16"/>
  <c r="AX117" i="16"/>
  <c r="AY117" i="16"/>
  <c r="AZ117" i="16"/>
  <c r="BA117" i="16"/>
  <c r="BB117" i="16"/>
  <c r="BC117" i="16"/>
  <c r="BD117" i="16"/>
  <c r="G118" i="16"/>
  <c r="X71" i="3" s="1"/>
  <c r="H118" i="16"/>
  <c r="Y71" i="3" s="1"/>
  <c r="I118" i="16"/>
  <c r="Z71" i="3" s="1"/>
  <c r="J118" i="16"/>
  <c r="AA71" i="3" s="1"/>
  <c r="K118" i="16"/>
  <c r="AB71" i="3" s="1"/>
  <c r="L118" i="16"/>
  <c r="AC71" i="3" s="1"/>
  <c r="M118" i="16"/>
  <c r="AD71" i="3" s="1"/>
  <c r="N118" i="16"/>
  <c r="AE71" i="3" s="1"/>
  <c r="O118" i="16"/>
  <c r="AF71" i="3" s="1"/>
  <c r="P118" i="16"/>
  <c r="AG71" i="3" s="1"/>
  <c r="Q118" i="16"/>
  <c r="AH71" i="3" s="1"/>
  <c r="R118" i="16"/>
  <c r="AI71" i="3" s="1"/>
  <c r="S118" i="16"/>
  <c r="AJ71" i="3" s="1"/>
  <c r="T118" i="16"/>
  <c r="AK71" i="3" s="1"/>
  <c r="U118" i="16"/>
  <c r="AL71" i="3" s="1"/>
  <c r="V118" i="16"/>
  <c r="AM71" i="3" s="1"/>
  <c r="W118" i="16"/>
  <c r="AN71" i="3" s="1"/>
  <c r="X118" i="16"/>
  <c r="AO71" i="3" s="1"/>
  <c r="Y118" i="16"/>
  <c r="AP71" i="3" s="1"/>
  <c r="Z118" i="16"/>
  <c r="AQ71" i="3" s="1"/>
  <c r="AA118" i="16"/>
  <c r="AR71" i="3" s="1"/>
  <c r="AB118" i="16"/>
  <c r="AS71" i="3" s="1"/>
  <c r="AC118" i="16"/>
  <c r="AT71" i="3" s="1"/>
  <c r="AD118" i="16"/>
  <c r="AU71" i="3" s="1"/>
  <c r="AE118" i="16"/>
  <c r="AV71" i="3" s="1"/>
  <c r="AF118" i="16"/>
  <c r="AW71" i="3" s="1"/>
  <c r="AG118" i="16"/>
  <c r="AX71" i="3" s="1"/>
  <c r="AH118" i="16"/>
  <c r="AY71" i="3" s="1"/>
  <c r="AI118" i="16"/>
  <c r="AZ71" i="3" s="1"/>
  <c r="AJ118" i="16"/>
  <c r="BA71" i="3" s="1"/>
  <c r="AK118" i="16"/>
  <c r="BB71" i="3" s="1"/>
  <c r="AL118" i="16"/>
  <c r="BC71" i="3" s="1"/>
  <c r="AM118" i="16"/>
  <c r="BD71" i="3" s="1"/>
  <c r="AN118" i="16"/>
  <c r="BE71" i="3" s="1"/>
  <c r="AO118" i="16"/>
  <c r="BF71" i="3" s="1"/>
  <c r="AP118" i="16"/>
  <c r="BG71" i="3" s="1"/>
  <c r="AQ118" i="16"/>
  <c r="BH71" i="3" s="1"/>
  <c r="AR118" i="16"/>
  <c r="BI71" i="3" s="1"/>
  <c r="AS118" i="16"/>
  <c r="BJ71" i="3" s="1"/>
  <c r="AT118" i="16"/>
  <c r="BK71" i="3" s="1"/>
  <c r="AU118" i="16"/>
  <c r="BL71" i="3" s="1"/>
  <c r="AV118" i="16"/>
  <c r="BM71" i="3" s="1"/>
  <c r="AW118" i="16"/>
  <c r="BN71" i="3" s="1"/>
  <c r="AX118" i="16"/>
  <c r="BO71" i="3" s="1"/>
  <c r="AY118" i="16"/>
  <c r="BP71" i="3" s="1"/>
  <c r="AZ118" i="16"/>
  <c r="BQ71" i="3" s="1"/>
  <c r="BA118" i="16"/>
  <c r="BR71" i="3" s="1"/>
  <c r="BB118" i="16"/>
  <c r="BS71" i="3" s="1"/>
  <c r="BC118" i="16"/>
  <c r="BT71" i="3" s="1"/>
  <c r="BD118" i="16"/>
  <c r="BU71" i="3" s="1"/>
  <c r="G119" i="16"/>
  <c r="H119" i="16"/>
  <c r="I119" i="16"/>
  <c r="J119" i="16"/>
  <c r="K119" i="16"/>
  <c r="L119" i="16"/>
  <c r="M119" i="16"/>
  <c r="N119" i="16"/>
  <c r="O119" i="16"/>
  <c r="P119" i="16"/>
  <c r="Q119" i="16"/>
  <c r="R119" i="16"/>
  <c r="S119" i="16"/>
  <c r="T119" i="16"/>
  <c r="U119" i="16"/>
  <c r="V119" i="16"/>
  <c r="W119" i="16"/>
  <c r="X119" i="16"/>
  <c r="Y119" i="16"/>
  <c r="Z119" i="16"/>
  <c r="AA119" i="16"/>
  <c r="AB119" i="16"/>
  <c r="AC119" i="16"/>
  <c r="AD119" i="16"/>
  <c r="AE119" i="16"/>
  <c r="AF119" i="16"/>
  <c r="AG119" i="16"/>
  <c r="AH119" i="16"/>
  <c r="AI119" i="16"/>
  <c r="AJ119" i="16"/>
  <c r="AK119" i="16"/>
  <c r="AL119" i="16"/>
  <c r="AM119" i="16"/>
  <c r="AN119" i="16"/>
  <c r="AO119" i="16"/>
  <c r="AP119" i="16"/>
  <c r="AQ119" i="16"/>
  <c r="AR119" i="16"/>
  <c r="AS119" i="16"/>
  <c r="AT119" i="16"/>
  <c r="AU119" i="16"/>
  <c r="AV119" i="16"/>
  <c r="AW119" i="16"/>
  <c r="AX119" i="16"/>
  <c r="AY119" i="16"/>
  <c r="AZ119" i="16"/>
  <c r="BA119" i="16"/>
  <c r="BB119" i="16"/>
  <c r="BC119" i="16"/>
  <c r="BD119" i="16"/>
  <c r="G120" i="16"/>
  <c r="H120" i="16"/>
  <c r="I120" i="16"/>
  <c r="J120" i="16"/>
  <c r="K120" i="16"/>
  <c r="L120" i="16"/>
  <c r="M120" i="16"/>
  <c r="N120" i="16"/>
  <c r="O120" i="16"/>
  <c r="P120" i="16"/>
  <c r="Q120" i="16"/>
  <c r="R120" i="16"/>
  <c r="S120" i="16"/>
  <c r="T120" i="16"/>
  <c r="U120" i="16"/>
  <c r="V120" i="16"/>
  <c r="W120" i="16"/>
  <c r="X120" i="16"/>
  <c r="Y120" i="16"/>
  <c r="Z120" i="16"/>
  <c r="AA120" i="16"/>
  <c r="AB120" i="16"/>
  <c r="AC120" i="16"/>
  <c r="AD120" i="16"/>
  <c r="AE120" i="16"/>
  <c r="AF120" i="16"/>
  <c r="AG120" i="16"/>
  <c r="AH120" i="16"/>
  <c r="AI120" i="16"/>
  <c r="AJ120" i="16"/>
  <c r="AK120" i="16"/>
  <c r="AL120" i="16"/>
  <c r="AM120" i="16"/>
  <c r="AN120" i="16"/>
  <c r="AO120" i="16"/>
  <c r="AP120" i="16"/>
  <c r="AQ120" i="16"/>
  <c r="AR120" i="16"/>
  <c r="AS120" i="16"/>
  <c r="AT120" i="16"/>
  <c r="AU120" i="16"/>
  <c r="AV120" i="16"/>
  <c r="AW120" i="16"/>
  <c r="AX120" i="16"/>
  <c r="AY120" i="16"/>
  <c r="AZ120" i="16"/>
  <c r="BA120" i="16"/>
  <c r="BB120" i="16"/>
  <c r="BC120" i="16"/>
  <c r="BD120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U121" i="16"/>
  <c r="V121" i="16"/>
  <c r="W121" i="16"/>
  <c r="X121" i="16"/>
  <c r="Y121" i="16"/>
  <c r="Z121" i="16"/>
  <c r="AA121" i="16"/>
  <c r="AB121" i="16"/>
  <c r="AC121" i="16"/>
  <c r="AD121" i="16"/>
  <c r="AE121" i="16"/>
  <c r="AF121" i="16"/>
  <c r="AG121" i="16"/>
  <c r="AH121" i="16"/>
  <c r="AI121" i="16"/>
  <c r="AJ121" i="16"/>
  <c r="AK121" i="16"/>
  <c r="AL121" i="16"/>
  <c r="AM121" i="16"/>
  <c r="AN121" i="16"/>
  <c r="AO121" i="16"/>
  <c r="AP121" i="16"/>
  <c r="AQ121" i="16"/>
  <c r="AR121" i="16"/>
  <c r="AS121" i="16"/>
  <c r="AT121" i="16"/>
  <c r="AU121" i="16"/>
  <c r="AV121" i="16"/>
  <c r="AW121" i="16"/>
  <c r="AX121" i="16"/>
  <c r="AY121" i="16"/>
  <c r="AZ121" i="16"/>
  <c r="BA121" i="16"/>
  <c r="BB121" i="16"/>
  <c r="BC121" i="16"/>
  <c r="BD121" i="16"/>
  <c r="G122" i="16"/>
  <c r="H122" i="16"/>
  <c r="I122" i="16"/>
  <c r="J122" i="16"/>
  <c r="K122" i="16"/>
  <c r="L122" i="16"/>
  <c r="M122" i="16"/>
  <c r="N122" i="16"/>
  <c r="O122" i="16"/>
  <c r="P122" i="16"/>
  <c r="Q122" i="16"/>
  <c r="R122" i="16"/>
  <c r="S122" i="16"/>
  <c r="T122" i="16"/>
  <c r="U122" i="16"/>
  <c r="V122" i="16"/>
  <c r="W122" i="16"/>
  <c r="X122" i="16"/>
  <c r="Y122" i="16"/>
  <c r="Z122" i="16"/>
  <c r="AA122" i="16"/>
  <c r="AB122" i="16"/>
  <c r="AC122" i="16"/>
  <c r="AD122" i="16"/>
  <c r="AE122" i="16"/>
  <c r="AF122" i="16"/>
  <c r="AG122" i="16"/>
  <c r="AH122" i="16"/>
  <c r="AI122" i="16"/>
  <c r="AJ122" i="16"/>
  <c r="AK122" i="16"/>
  <c r="AL122" i="16"/>
  <c r="AM122" i="16"/>
  <c r="AN122" i="16"/>
  <c r="AO122" i="16"/>
  <c r="AP122" i="16"/>
  <c r="AQ122" i="16"/>
  <c r="AR122" i="16"/>
  <c r="AS122" i="16"/>
  <c r="AT122" i="16"/>
  <c r="AU122" i="16"/>
  <c r="AV122" i="16"/>
  <c r="AW122" i="16"/>
  <c r="AX122" i="16"/>
  <c r="AY122" i="16"/>
  <c r="AZ122" i="16"/>
  <c r="BA122" i="16"/>
  <c r="BB122" i="16"/>
  <c r="BC122" i="16"/>
  <c r="BD122" i="16"/>
  <c r="G123" i="16"/>
  <c r="H123" i="16"/>
  <c r="I123" i="16"/>
  <c r="J123" i="16"/>
  <c r="K123" i="16"/>
  <c r="L123" i="16"/>
  <c r="M123" i="16"/>
  <c r="N123" i="16"/>
  <c r="O123" i="16"/>
  <c r="P123" i="16"/>
  <c r="Q123" i="16"/>
  <c r="R123" i="16"/>
  <c r="S123" i="16"/>
  <c r="T123" i="16"/>
  <c r="U123" i="16"/>
  <c r="V123" i="16"/>
  <c r="W123" i="16"/>
  <c r="X123" i="16"/>
  <c r="Y123" i="16"/>
  <c r="Z123" i="16"/>
  <c r="AA123" i="16"/>
  <c r="AB123" i="16"/>
  <c r="AC123" i="16"/>
  <c r="AD123" i="16"/>
  <c r="AE123" i="16"/>
  <c r="AF123" i="16"/>
  <c r="AG123" i="16"/>
  <c r="AH123" i="16"/>
  <c r="AI123" i="16"/>
  <c r="AJ123" i="16"/>
  <c r="AK123" i="16"/>
  <c r="AL123" i="16"/>
  <c r="AM123" i="16"/>
  <c r="AN123" i="16"/>
  <c r="AO123" i="16"/>
  <c r="AP123" i="16"/>
  <c r="AQ123" i="16"/>
  <c r="AR123" i="16"/>
  <c r="AS123" i="16"/>
  <c r="AT123" i="16"/>
  <c r="AU123" i="16"/>
  <c r="AV123" i="16"/>
  <c r="AW123" i="16"/>
  <c r="AX123" i="16"/>
  <c r="AY123" i="16"/>
  <c r="AZ123" i="16"/>
  <c r="BA123" i="16"/>
  <c r="BB123" i="16"/>
  <c r="BC123" i="16"/>
  <c r="BD123" i="16"/>
  <c r="G124" i="16"/>
  <c r="H124" i="16"/>
  <c r="I124" i="16"/>
  <c r="J124" i="16"/>
  <c r="K124" i="16"/>
  <c r="L124" i="16"/>
  <c r="M124" i="16"/>
  <c r="N124" i="16"/>
  <c r="O124" i="16"/>
  <c r="P124" i="16"/>
  <c r="Q124" i="16"/>
  <c r="R124" i="16"/>
  <c r="S124" i="16"/>
  <c r="T124" i="16"/>
  <c r="U124" i="16"/>
  <c r="V124" i="16"/>
  <c r="W124" i="16"/>
  <c r="X124" i="16"/>
  <c r="Y124" i="16"/>
  <c r="Z124" i="16"/>
  <c r="AA124" i="16"/>
  <c r="AB124" i="16"/>
  <c r="AC124" i="16"/>
  <c r="AD124" i="16"/>
  <c r="AE124" i="16"/>
  <c r="AF124" i="16"/>
  <c r="AG124" i="16"/>
  <c r="AH124" i="16"/>
  <c r="AI124" i="16"/>
  <c r="AJ124" i="16"/>
  <c r="AK124" i="16"/>
  <c r="AL124" i="16"/>
  <c r="AM124" i="16"/>
  <c r="AN124" i="16"/>
  <c r="AO124" i="16"/>
  <c r="AP124" i="16"/>
  <c r="AQ124" i="16"/>
  <c r="AR124" i="16"/>
  <c r="AS124" i="16"/>
  <c r="AT124" i="16"/>
  <c r="AU124" i="16"/>
  <c r="AV124" i="16"/>
  <c r="AW124" i="16"/>
  <c r="AX124" i="16"/>
  <c r="AY124" i="16"/>
  <c r="AZ124" i="16"/>
  <c r="BA124" i="16"/>
  <c r="BB124" i="16"/>
  <c r="BC124" i="16"/>
  <c r="BD124" i="16"/>
  <c r="G125" i="16"/>
  <c r="N57" i="2" s="1"/>
  <c r="H125" i="16"/>
  <c r="O57" i="2" s="1"/>
  <c r="I125" i="16"/>
  <c r="P57" i="2" s="1"/>
  <c r="J125" i="16"/>
  <c r="Q57" i="2" s="1"/>
  <c r="K125" i="16"/>
  <c r="R57" i="2" s="1"/>
  <c r="L125" i="16"/>
  <c r="S57" i="2" s="1"/>
  <c r="M125" i="16"/>
  <c r="T57" i="2" s="1"/>
  <c r="N125" i="16"/>
  <c r="U57" i="2" s="1"/>
  <c r="O125" i="16"/>
  <c r="V57" i="2" s="1"/>
  <c r="P125" i="16"/>
  <c r="W57" i="2" s="1"/>
  <c r="Q125" i="16"/>
  <c r="X57" i="2" s="1"/>
  <c r="R125" i="16"/>
  <c r="Y57" i="2" s="1"/>
  <c r="S125" i="16"/>
  <c r="Z57" i="2" s="1"/>
  <c r="T125" i="16"/>
  <c r="AA57" i="2" s="1"/>
  <c r="U125" i="16"/>
  <c r="AB57" i="2" s="1"/>
  <c r="V125" i="16"/>
  <c r="AC57" i="2" s="1"/>
  <c r="W125" i="16"/>
  <c r="AD57" i="2" s="1"/>
  <c r="X125" i="16"/>
  <c r="AE57" i="2" s="1"/>
  <c r="Y125" i="16"/>
  <c r="AF57" i="2" s="1"/>
  <c r="Z125" i="16"/>
  <c r="AG57" i="2" s="1"/>
  <c r="AA125" i="16"/>
  <c r="AH57" i="2" s="1"/>
  <c r="AB125" i="16"/>
  <c r="AI57" i="2" s="1"/>
  <c r="AC125" i="16"/>
  <c r="AJ57" i="2" s="1"/>
  <c r="AD125" i="16"/>
  <c r="AK57" i="2" s="1"/>
  <c r="AE125" i="16"/>
  <c r="AL57" i="2" s="1"/>
  <c r="AF125" i="16"/>
  <c r="AM57" i="2" s="1"/>
  <c r="AG125" i="16"/>
  <c r="AN57" i="2" s="1"/>
  <c r="AH125" i="16"/>
  <c r="AO57" i="2" s="1"/>
  <c r="AI125" i="16"/>
  <c r="AP57" i="2" s="1"/>
  <c r="AJ125" i="16"/>
  <c r="AQ57" i="2" s="1"/>
  <c r="AK125" i="16"/>
  <c r="AR57" i="2" s="1"/>
  <c r="AL125" i="16"/>
  <c r="AS57" i="2" s="1"/>
  <c r="AM125" i="16"/>
  <c r="AT57" i="2" s="1"/>
  <c r="AN125" i="16"/>
  <c r="AU57" i="2" s="1"/>
  <c r="AO125" i="16"/>
  <c r="AV57" i="2" s="1"/>
  <c r="AP125" i="16"/>
  <c r="AW57" i="2" s="1"/>
  <c r="AQ125" i="16"/>
  <c r="AX57" i="2" s="1"/>
  <c r="AR125" i="16"/>
  <c r="AY57" i="2" s="1"/>
  <c r="AS125" i="16"/>
  <c r="AZ57" i="2" s="1"/>
  <c r="AT125" i="16"/>
  <c r="BA57" i="2" s="1"/>
  <c r="AU125" i="16"/>
  <c r="BB57" i="2" s="1"/>
  <c r="AV125" i="16"/>
  <c r="BC57" i="2" s="1"/>
  <c r="AW125" i="16"/>
  <c r="BD57" i="2" s="1"/>
  <c r="AX125" i="16"/>
  <c r="BE57" i="2" s="1"/>
  <c r="AY125" i="16"/>
  <c r="BF57" i="2" s="1"/>
  <c r="AZ125" i="16"/>
  <c r="BG57" i="2" s="1"/>
  <c r="BA125" i="16"/>
  <c r="BH57" i="2" s="1"/>
  <c r="BB125" i="16"/>
  <c r="BI57" i="2" s="1"/>
  <c r="BC125" i="16"/>
  <c r="BJ57" i="2" s="1"/>
  <c r="BD125" i="16"/>
  <c r="BK57" i="2" s="1"/>
  <c r="G126" i="16"/>
  <c r="H126" i="16"/>
  <c r="I126" i="16"/>
  <c r="J126" i="16"/>
  <c r="K126" i="16"/>
  <c r="L126" i="16"/>
  <c r="M126" i="16"/>
  <c r="N126" i="16"/>
  <c r="O126" i="16"/>
  <c r="P126" i="16"/>
  <c r="Q126" i="16"/>
  <c r="R126" i="16"/>
  <c r="S126" i="16"/>
  <c r="T126" i="16"/>
  <c r="U126" i="16"/>
  <c r="V126" i="16"/>
  <c r="W126" i="16"/>
  <c r="X126" i="16"/>
  <c r="Y126" i="16"/>
  <c r="Z126" i="16"/>
  <c r="AA126" i="16"/>
  <c r="AB126" i="16"/>
  <c r="AC126" i="16"/>
  <c r="AD126" i="16"/>
  <c r="AE126" i="16"/>
  <c r="AF126" i="16"/>
  <c r="AG126" i="16"/>
  <c r="AH126" i="16"/>
  <c r="AI126" i="16"/>
  <c r="AJ126" i="16"/>
  <c r="AK126" i="16"/>
  <c r="AL126" i="16"/>
  <c r="AM126" i="16"/>
  <c r="AN126" i="16"/>
  <c r="AO126" i="16"/>
  <c r="AP126" i="16"/>
  <c r="AQ126" i="16"/>
  <c r="AR126" i="16"/>
  <c r="AS126" i="16"/>
  <c r="AT126" i="16"/>
  <c r="AU126" i="16"/>
  <c r="AV126" i="16"/>
  <c r="AW126" i="16"/>
  <c r="AX126" i="16"/>
  <c r="AY126" i="16"/>
  <c r="AZ126" i="16"/>
  <c r="BA126" i="16"/>
  <c r="BB126" i="16"/>
  <c r="BC126" i="16"/>
  <c r="BD126" i="16"/>
  <c r="G127" i="16"/>
  <c r="N54" i="2" s="1"/>
  <c r="H127" i="16"/>
  <c r="O54" i="2" s="1"/>
  <c r="I127" i="16"/>
  <c r="P54" i="2" s="1"/>
  <c r="J127" i="16"/>
  <c r="Q54" i="2" s="1"/>
  <c r="K127" i="16"/>
  <c r="R54" i="2" s="1"/>
  <c r="L127" i="16"/>
  <c r="S54" i="2" s="1"/>
  <c r="M127" i="16"/>
  <c r="T54" i="2" s="1"/>
  <c r="N127" i="16"/>
  <c r="U54" i="2" s="1"/>
  <c r="O127" i="16"/>
  <c r="V54" i="2" s="1"/>
  <c r="P127" i="16"/>
  <c r="W54" i="2" s="1"/>
  <c r="Q127" i="16"/>
  <c r="X54" i="2" s="1"/>
  <c r="R127" i="16"/>
  <c r="Y54" i="2" s="1"/>
  <c r="S127" i="16"/>
  <c r="Z54" i="2" s="1"/>
  <c r="T127" i="16"/>
  <c r="AA54" i="2" s="1"/>
  <c r="U127" i="16"/>
  <c r="AB54" i="2" s="1"/>
  <c r="V127" i="16"/>
  <c r="AC54" i="2" s="1"/>
  <c r="W127" i="16"/>
  <c r="AD54" i="2" s="1"/>
  <c r="X127" i="16"/>
  <c r="AE54" i="2" s="1"/>
  <c r="Y127" i="16"/>
  <c r="AF54" i="2" s="1"/>
  <c r="Z127" i="16"/>
  <c r="AG54" i="2" s="1"/>
  <c r="AA127" i="16"/>
  <c r="AH54" i="2" s="1"/>
  <c r="AB127" i="16"/>
  <c r="AI54" i="2" s="1"/>
  <c r="AC127" i="16"/>
  <c r="AJ54" i="2" s="1"/>
  <c r="AD127" i="16"/>
  <c r="AK54" i="2" s="1"/>
  <c r="AE127" i="16"/>
  <c r="AL54" i="2" s="1"/>
  <c r="AF127" i="16"/>
  <c r="AM54" i="2" s="1"/>
  <c r="AG127" i="16"/>
  <c r="AN54" i="2" s="1"/>
  <c r="AH127" i="16"/>
  <c r="AO54" i="2" s="1"/>
  <c r="AI127" i="16"/>
  <c r="AP54" i="2" s="1"/>
  <c r="AJ127" i="16"/>
  <c r="AQ54" i="2" s="1"/>
  <c r="AK127" i="16"/>
  <c r="AR54" i="2" s="1"/>
  <c r="AL127" i="16"/>
  <c r="AS54" i="2" s="1"/>
  <c r="AM127" i="16"/>
  <c r="AT54" i="2" s="1"/>
  <c r="AN127" i="16"/>
  <c r="AU54" i="2" s="1"/>
  <c r="AO127" i="16"/>
  <c r="AV54" i="2" s="1"/>
  <c r="AP127" i="16"/>
  <c r="AW54" i="2" s="1"/>
  <c r="AQ127" i="16"/>
  <c r="AX54" i="2" s="1"/>
  <c r="AR127" i="16"/>
  <c r="AY54" i="2" s="1"/>
  <c r="AS127" i="16"/>
  <c r="AZ54" i="2" s="1"/>
  <c r="AT127" i="16"/>
  <c r="BA54" i="2" s="1"/>
  <c r="AU127" i="16"/>
  <c r="BB54" i="2" s="1"/>
  <c r="AV127" i="16"/>
  <c r="BC54" i="2" s="1"/>
  <c r="AW127" i="16"/>
  <c r="BD54" i="2" s="1"/>
  <c r="AX127" i="16"/>
  <c r="BE54" i="2" s="1"/>
  <c r="AY127" i="16"/>
  <c r="BF54" i="2" s="1"/>
  <c r="AZ127" i="16"/>
  <c r="BG54" i="2" s="1"/>
  <c r="BA127" i="16"/>
  <c r="BH54" i="2" s="1"/>
  <c r="BB127" i="16"/>
  <c r="BI54" i="2" s="1"/>
  <c r="BC127" i="16"/>
  <c r="BJ54" i="2" s="1"/>
  <c r="BD127" i="16"/>
  <c r="BK54" i="2" s="1"/>
  <c r="G128" i="16"/>
  <c r="X69" i="3" s="1"/>
  <c r="H128" i="16"/>
  <c r="Y69" i="3" s="1"/>
  <c r="I128" i="16"/>
  <c r="Z69" i="3" s="1"/>
  <c r="J128" i="16"/>
  <c r="AA69" i="3" s="1"/>
  <c r="K128" i="16"/>
  <c r="AB69" i="3" s="1"/>
  <c r="L128" i="16"/>
  <c r="AC69" i="3" s="1"/>
  <c r="M128" i="16"/>
  <c r="AD69" i="3" s="1"/>
  <c r="N128" i="16"/>
  <c r="AE69" i="3" s="1"/>
  <c r="O128" i="16"/>
  <c r="AF69" i="3" s="1"/>
  <c r="P128" i="16"/>
  <c r="AG69" i="3" s="1"/>
  <c r="Q128" i="16"/>
  <c r="AH69" i="3" s="1"/>
  <c r="R128" i="16"/>
  <c r="AI69" i="3" s="1"/>
  <c r="S128" i="16"/>
  <c r="AJ69" i="3" s="1"/>
  <c r="T128" i="16"/>
  <c r="AK69" i="3" s="1"/>
  <c r="U128" i="16"/>
  <c r="AL69" i="3" s="1"/>
  <c r="V128" i="16"/>
  <c r="AM69" i="3" s="1"/>
  <c r="W128" i="16"/>
  <c r="AN69" i="3" s="1"/>
  <c r="X128" i="16"/>
  <c r="AO69" i="3" s="1"/>
  <c r="Y128" i="16"/>
  <c r="AP69" i="3" s="1"/>
  <c r="Z128" i="16"/>
  <c r="AQ69" i="3" s="1"/>
  <c r="AA128" i="16"/>
  <c r="AR69" i="3" s="1"/>
  <c r="AB128" i="16"/>
  <c r="AS69" i="3" s="1"/>
  <c r="AC128" i="16"/>
  <c r="AT69" i="3" s="1"/>
  <c r="AD128" i="16"/>
  <c r="AU69" i="3" s="1"/>
  <c r="AE128" i="16"/>
  <c r="AV69" i="3" s="1"/>
  <c r="AF128" i="16"/>
  <c r="AW69" i="3" s="1"/>
  <c r="AG128" i="16"/>
  <c r="AX69" i="3" s="1"/>
  <c r="AH128" i="16"/>
  <c r="AY69" i="3" s="1"/>
  <c r="AI128" i="16"/>
  <c r="AZ69" i="3" s="1"/>
  <c r="AJ128" i="16"/>
  <c r="BA69" i="3" s="1"/>
  <c r="AK128" i="16"/>
  <c r="BB69" i="3" s="1"/>
  <c r="AL128" i="16"/>
  <c r="BC69" i="3" s="1"/>
  <c r="AM128" i="16"/>
  <c r="BD69" i="3" s="1"/>
  <c r="AN128" i="16"/>
  <c r="BE69" i="3" s="1"/>
  <c r="AO128" i="16"/>
  <c r="BF69" i="3" s="1"/>
  <c r="AP128" i="16"/>
  <c r="BG69" i="3" s="1"/>
  <c r="AQ128" i="16"/>
  <c r="BH69" i="3" s="1"/>
  <c r="AR128" i="16"/>
  <c r="BI69" i="3" s="1"/>
  <c r="AS128" i="16"/>
  <c r="BJ69" i="3" s="1"/>
  <c r="AT128" i="16"/>
  <c r="BK69" i="3" s="1"/>
  <c r="AU128" i="16"/>
  <c r="BL69" i="3" s="1"/>
  <c r="AV128" i="16"/>
  <c r="BM69" i="3" s="1"/>
  <c r="AW128" i="16"/>
  <c r="BN69" i="3" s="1"/>
  <c r="AX128" i="16"/>
  <c r="BO69" i="3" s="1"/>
  <c r="AY128" i="16"/>
  <c r="BP69" i="3" s="1"/>
  <c r="AZ128" i="16"/>
  <c r="BQ69" i="3" s="1"/>
  <c r="BA128" i="16"/>
  <c r="BR69" i="3" s="1"/>
  <c r="BB128" i="16"/>
  <c r="BS69" i="3" s="1"/>
  <c r="BC128" i="16"/>
  <c r="BT69" i="3" s="1"/>
  <c r="BD128" i="16"/>
  <c r="BU69" i="3" s="1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U129" i="16"/>
  <c r="V129" i="16"/>
  <c r="W129" i="16"/>
  <c r="X129" i="16"/>
  <c r="Y129" i="16"/>
  <c r="Z129" i="16"/>
  <c r="AA129" i="16"/>
  <c r="AB129" i="16"/>
  <c r="AC129" i="16"/>
  <c r="AD129" i="16"/>
  <c r="AE129" i="16"/>
  <c r="AF129" i="16"/>
  <c r="AG129" i="16"/>
  <c r="AH129" i="16"/>
  <c r="AI129" i="16"/>
  <c r="AJ129" i="16"/>
  <c r="AK129" i="16"/>
  <c r="AL129" i="16"/>
  <c r="AM129" i="16"/>
  <c r="AN129" i="16"/>
  <c r="AO129" i="16"/>
  <c r="AP129" i="16"/>
  <c r="AQ129" i="16"/>
  <c r="AR129" i="16"/>
  <c r="AS129" i="16"/>
  <c r="AT129" i="16"/>
  <c r="AU129" i="16"/>
  <c r="AV129" i="16"/>
  <c r="AW129" i="16"/>
  <c r="AX129" i="16"/>
  <c r="AY129" i="16"/>
  <c r="AZ129" i="16"/>
  <c r="BA129" i="16"/>
  <c r="BB129" i="16"/>
  <c r="BC129" i="16"/>
  <c r="BD129" i="16"/>
  <c r="BE129" i="16"/>
  <c r="BF129" i="16"/>
  <c r="BG129" i="16"/>
  <c r="G130" i="16"/>
  <c r="H130" i="16"/>
  <c r="I130" i="16"/>
  <c r="J130" i="16"/>
  <c r="K130" i="16"/>
  <c r="L130" i="16"/>
  <c r="M130" i="16"/>
  <c r="N130" i="16"/>
  <c r="O130" i="16"/>
  <c r="P130" i="16"/>
  <c r="Q130" i="16"/>
  <c r="R130" i="16"/>
  <c r="S130" i="16"/>
  <c r="T130" i="16"/>
  <c r="U130" i="16"/>
  <c r="V130" i="16"/>
  <c r="W130" i="16"/>
  <c r="X130" i="16"/>
  <c r="Y130" i="16"/>
  <c r="Z130" i="16"/>
  <c r="AA130" i="16"/>
  <c r="AB130" i="16"/>
  <c r="AC130" i="16"/>
  <c r="AD130" i="16"/>
  <c r="AE130" i="16"/>
  <c r="AF130" i="16"/>
  <c r="AG130" i="16"/>
  <c r="AH130" i="16"/>
  <c r="AI130" i="16"/>
  <c r="AJ130" i="16"/>
  <c r="AK130" i="16"/>
  <c r="AL130" i="16"/>
  <c r="AM130" i="16"/>
  <c r="AN130" i="16"/>
  <c r="AO130" i="16"/>
  <c r="AP130" i="16"/>
  <c r="AQ130" i="16"/>
  <c r="AR130" i="16"/>
  <c r="AS130" i="16"/>
  <c r="AT130" i="16"/>
  <c r="AU130" i="16"/>
  <c r="AV130" i="16"/>
  <c r="AW130" i="16"/>
  <c r="AX130" i="16"/>
  <c r="AY130" i="16"/>
  <c r="AZ130" i="16"/>
  <c r="BA130" i="16"/>
  <c r="BB130" i="16"/>
  <c r="BC130" i="16"/>
  <c r="BD130" i="16"/>
  <c r="AB131" i="16"/>
  <c r="AC131" i="16"/>
  <c r="AD131" i="16"/>
  <c r="AE131" i="16"/>
  <c r="AF131" i="16"/>
  <c r="AG131" i="16"/>
  <c r="AH131" i="16"/>
  <c r="AI131" i="16"/>
  <c r="AJ131" i="16"/>
  <c r="AK131" i="16"/>
  <c r="AL131" i="16"/>
  <c r="AM131" i="16"/>
  <c r="AN131" i="16"/>
  <c r="AO131" i="16"/>
  <c r="AP131" i="16"/>
  <c r="AQ131" i="16"/>
  <c r="AR131" i="16"/>
  <c r="AS131" i="16"/>
  <c r="AT131" i="16"/>
  <c r="AU131" i="16"/>
  <c r="AV131" i="16"/>
  <c r="AW131" i="16"/>
  <c r="AX131" i="16"/>
  <c r="AY131" i="16"/>
  <c r="AZ131" i="16"/>
  <c r="BA131" i="16"/>
  <c r="BB131" i="16"/>
  <c r="BC131" i="16"/>
  <c r="BD131" i="16"/>
  <c r="BE131" i="16"/>
  <c r="BF131" i="16"/>
  <c r="BG131" i="16"/>
  <c r="AB132" i="16"/>
  <c r="AC132" i="16"/>
  <c r="AD132" i="16"/>
  <c r="AE132" i="16"/>
  <c r="AF132" i="16"/>
  <c r="AG132" i="16"/>
  <c r="AH132" i="16"/>
  <c r="AI132" i="16"/>
  <c r="AJ132" i="16"/>
  <c r="AK132" i="16"/>
  <c r="AL132" i="16"/>
  <c r="AM132" i="16"/>
  <c r="AN132" i="16"/>
  <c r="AO132" i="16"/>
  <c r="AP132" i="16"/>
  <c r="AQ132" i="16"/>
  <c r="AR132" i="16"/>
  <c r="AS132" i="16"/>
  <c r="AT132" i="16"/>
  <c r="AU132" i="16"/>
  <c r="AV132" i="16"/>
  <c r="AW132" i="16"/>
  <c r="AX132" i="16"/>
  <c r="AY132" i="16"/>
  <c r="AZ132" i="16"/>
  <c r="BA132" i="16"/>
  <c r="BB132" i="16"/>
  <c r="BC132" i="16"/>
  <c r="BD132" i="16"/>
  <c r="BE132" i="16"/>
  <c r="BF132" i="16"/>
  <c r="BG132" i="16"/>
  <c r="G134" i="16"/>
  <c r="H134" i="16"/>
  <c r="I134" i="16"/>
  <c r="J134" i="16"/>
  <c r="K134" i="16"/>
  <c r="L134" i="16"/>
  <c r="M134" i="16"/>
  <c r="N134" i="16"/>
  <c r="O134" i="16"/>
  <c r="P134" i="16"/>
  <c r="Q134" i="16"/>
  <c r="R134" i="16"/>
  <c r="S134" i="16"/>
  <c r="T134" i="16"/>
  <c r="U134" i="16"/>
  <c r="V134" i="16"/>
  <c r="W134" i="16"/>
  <c r="X134" i="16"/>
  <c r="Y134" i="16"/>
  <c r="Z134" i="16"/>
  <c r="AA134" i="16"/>
  <c r="AB134" i="16"/>
  <c r="AC134" i="16"/>
  <c r="AD134" i="16"/>
  <c r="AE134" i="16"/>
  <c r="AF134" i="16"/>
  <c r="AG134" i="16"/>
  <c r="AH134" i="16"/>
  <c r="AI134" i="16"/>
  <c r="AJ134" i="16"/>
  <c r="AK134" i="16"/>
  <c r="AL134" i="16"/>
  <c r="AM134" i="16"/>
  <c r="AN134" i="16"/>
  <c r="AO134" i="16"/>
  <c r="AP134" i="16"/>
  <c r="AQ134" i="16"/>
  <c r="AR134" i="16"/>
  <c r="AS134" i="16"/>
  <c r="AT134" i="16"/>
  <c r="AU134" i="16"/>
  <c r="AV134" i="16"/>
  <c r="AW134" i="16"/>
  <c r="AX134" i="16"/>
  <c r="AY134" i="16"/>
  <c r="AZ134" i="16"/>
  <c r="BA134" i="16"/>
  <c r="BB134" i="16"/>
  <c r="BC134" i="16"/>
  <c r="BD134" i="16"/>
  <c r="G135" i="16"/>
  <c r="X70" i="3" s="1"/>
  <c r="H135" i="16"/>
  <c r="Y70" i="3" s="1"/>
  <c r="I135" i="16"/>
  <c r="Z70" i="3" s="1"/>
  <c r="J135" i="16"/>
  <c r="AA70" i="3" s="1"/>
  <c r="K135" i="16"/>
  <c r="AB70" i="3" s="1"/>
  <c r="L135" i="16"/>
  <c r="AC70" i="3" s="1"/>
  <c r="M135" i="16"/>
  <c r="AD70" i="3" s="1"/>
  <c r="N135" i="16"/>
  <c r="AE70" i="3" s="1"/>
  <c r="O135" i="16"/>
  <c r="AF70" i="3" s="1"/>
  <c r="P135" i="16"/>
  <c r="AG70" i="3" s="1"/>
  <c r="Q135" i="16"/>
  <c r="AH70" i="3" s="1"/>
  <c r="R135" i="16"/>
  <c r="AI70" i="3" s="1"/>
  <c r="S135" i="16"/>
  <c r="AJ70" i="3" s="1"/>
  <c r="T135" i="16"/>
  <c r="AK70" i="3" s="1"/>
  <c r="U135" i="16"/>
  <c r="AL70" i="3" s="1"/>
  <c r="V135" i="16"/>
  <c r="AM70" i="3" s="1"/>
  <c r="W135" i="16"/>
  <c r="AN70" i="3" s="1"/>
  <c r="X135" i="16"/>
  <c r="AO70" i="3" s="1"/>
  <c r="Y135" i="16"/>
  <c r="AP70" i="3" s="1"/>
  <c r="Z135" i="16"/>
  <c r="AQ70" i="3" s="1"/>
  <c r="AA135" i="16"/>
  <c r="AR70" i="3" s="1"/>
  <c r="AB135" i="16"/>
  <c r="AS70" i="3" s="1"/>
  <c r="AC135" i="16"/>
  <c r="AT70" i="3" s="1"/>
  <c r="AD135" i="16"/>
  <c r="AU70" i="3" s="1"/>
  <c r="AE135" i="16"/>
  <c r="AV70" i="3" s="1"/>
  <c r="AF135" i="16"/>
  <c r="AW70" i="3" s="1"/>
  <c r="AG135" i="16"/>
  <c r="AX70" i="3" s="1"/>
  <c r="AH135" i="16"/>
  <c r="AY70" i="3" s="1"/>
  <c r="AI135" i="16"/>
  <c r="AZ70" i="3" s="1"/>
  <c r="AJ135" i="16"/>
  <c r="BA70" i="3" s="1"/>
  <c r="AK135" i="16"/>
  <c r="BB70" i="3" s="1"/>
  <c r="AL135" i="16"/>
  <c r="BC70" i="3" s="1"/>
  <c r="AM135" i="16"/>
  <c r="BD70" i="3" s="1"/>
  <c r="AN135" i="16"/>
  <c r="BE70" i="3" s="1"/>
  <c r="AO135" i="16"/>
  <c r="BF70" i="3" s="1"/>
  <c r="AP135" i="16"/>
  <c r="BG70" i="3" s="1"/>
  <c r="AQ135" i="16"/>
  <c r="BH70" i="3" s="1"/>
  <c r="AR135" i="16"/>
  <c r="BI70" i="3" s="1"/>
  <c r="AS135" i="16"/>
  <c r="BJ70" i="3" s="1"/>
  <c r="AT135" i="16"/>
  <c r="BK70" i="3" s="1"/>
  <c r="AU135" i="16"/>
  <c r="BL70" i="3" s="1"/>
  <c r="AV135" i="16"/>
  <c r="BM70" i="3" s="1"/>
  <c r="AW135" i="16"/>
  <c r="BN70" i="3" s="1"/>
  <c r="AX135" i="16"/>
  <c r="BO70" i="3" s="1"/>
  <c r="AY135" i="16"/>
  <c r="BP70" i="3" s="1"/>
  <c r="AZ135" i="16"/>
  <c r="BQ70" i="3" s="1"/>
  <c r="BA135" i="16"/>
  <c r="BR70" i="3" s="1"/>
  <c r="BB135" i="16"/>
  <c r="BS70" i="3" s="1"/>
  <c r="BC135" i="16"/>
  <c r="BT70" i="3" s="1"/>
  <c r="BD135" i="16"/>
  <c r="BU70" i="3" s="1"/>
  <c r="G136" i="16"/>
  <c r="N51" i="2" s="1"/>
  <c r="H136" i="16"/>
  <c r="O51" i="2" s="1"/>
  <c r="I136" i="16"/>
  <c r="P51" i="2" s="1"/>
  <c r="J136" i="16"/>
  <c r="Q51" i="2" s="1"/>
  <c r="K136" i="16"/>
  <c r="R51" i="2" s="1"/>
  <c r="L136" i="16"/>
  <c r="S51" i="2" s="1"/>
  <c r="M136" i="16"/>
  <c r="T51" i="2" s="1"/>
  <c r="N136" i="16"/>
  <c r="U51" i="2" s="1"/>
  <c r="O136" i="16"/>
  <c r="V51" i="2" s="1"/>
  <c r="P136" i="16"/>
  <c r="W51" i="2" s="1"/>
  <c r="Q136" i="16"/>
  <c r="X51" i="2" s="1"/>
  <c r="R136" i="16"/>
  <c r="Y51" i="2" s="1"/>
  <c r="S136" i="16"/>
  <c r="Z51" i="2" s="1"/>
  <c r="T136" i="16"/>
  <c r="AA51" i="2" s="1"/>
  <c r="U136" i="16"/>
  <c r="AB51" i="2" s="1"/>
  <c r="V136" i="16"/>
  <c r="AC51" i="2" s="1"/>
  <c r="W136" i="16"/>
  <c r="AD51" i="2" s="1"/>
  <c r="X136" i="16"/>
  <c r="AE51" i="2" s="1"/>
  <c r="Y136" i="16"/>
  <c r="AF51" i="2" s="1"/>
  <c r="Z136" i="16"/>
  <c r="AG51" i="2" s="1"/>
  <c r="AA136" i="16"/>
  <c r="AH51" i="2" s="1"/>
  <c r="AB136" i="16"/>
  <c r="AI51" i="2" s="1"/>
  <c r="AC136" i="16"/>
  <c r="AJ51" i="2" s="1"/>
  <c r="AD136" i="16"/>
  <c r="AK51" i="2" s="1"/>
  <c r="AE136" i="16"/>
  <c r="AL51" i="2" s="1"/>
  <c r="AF136" i="16"/>
  <c r="AM51" i="2" s="1"/>
  <c r="AG136" i="16"/>
  <c r="AN51" i="2" s="1"/>
  <c r="AH136" i="16"/>
  <c r="AO51" i="2" s="1"/>
  <c r="AI136" i="16"/>
  <c r="AP51" i="2" s="1"/>
  <c r="AJ136" i="16"/>
  <c r="AQ51" i="2" s="1"/>
  <c r="AK136" i="16"/>
  <c r="AR51" i="2" s="1"/>
  <c r="AL136" i="16"/>
  <c r="AS51" i="2" s="1"/>
  <c r="AM136" i="16"/>
  <c r="AT51" i="2" s="1"/>
  <c r="AN136" i="16"/>
  <c r="AU51" i="2" s="1"/>
  <c r="AO136" i="16"/>
  <c r="AV51" i="2" s="1"/>
  <c r="AP136" i="16"/>
  <c r="AW51" i="2" s="1"/>
  <c r="AQ136" i="16"/>
  <c r="AX51" i="2" s="1"/>
  <c r="AR136" i="16"/>
  <c r="AY51" i="2" s="1"/>
  <c r="AS136" i="16"/>
  <c r="AZ51" i="2" s="1"/>
  <c r="AT136" i="16"/>
  <c r="BA51" i="2" s="1"/>
  <c r="AU136" i="16"/>
  <c r="BB51" i="2" s="1"/>
  <c r="AV136" i="16"/>
  <c r="BC51" i="2" s="1"/>
  <c r="AW136" i="16"/>
  <c r="BD51" i="2" s="1"/>
  <c r="AX136" i="16"/>
  <c r="BE51" i="2" s="1"/>
  <c r="AY136" i="16"/>
  <c r="BF51" i="2" s="1"/>
  <c r="AZ136" i="16"/>
  <c r="BG51" i="2" s="1"/>
  <c r="BA136" i="16"/>
  <c r="BH51" i="2" s="1"/>
  <c r="BB136" i="16"/>
  <c r="BI51" i="2" s="1"/>
  <c r="BC136" i="16"/>
  <c r="BJ51" i="2" s="1"/>
  <c r="BD136" i="16"/>
  <c r="BK51" i="2" s="1"/>
  <c r="F106" i="16"/>
  <c r="F107" i="16"/>
  <c r="F108" i="16"/>
  <c r="F110" i="16"/>
  <c r="F111" i="16"/>
  <c r="F112" i="16"/>
  <c r="F113" i="16"/>
  <c r="F114" i="16"/>
  <c r="F115" i="16"/>
  <c r="F116" i="16"/>
  <c r="F117" i="16"/>
  <c r="F118" i="16"/>
  <c r="W71" i="3" s="1"/>
  <c r="F119" i="16"/>
  <c r="F120" i="16"/>
  <c r="F121" i="16"/>
  <c r="F122" i="16"/>
  <c r="F123" i="16"/>
  <c r="F124" i="16"/>
  <c r="F125" i="16"/>
  <c r="M57" i="2" s="1"/>
  <c r="F126" i="16"/>
  <c r="F127" i="16"/>
  <c r="M54" i="2" s="1"/>
  <c r="F128" i="16"/>
  <c r="W69" i="3" s="1"/>
  <c r="F129" i="16"/>
  <c r="F130" i="16"/>
  <c r="F134" i="16"/>
  <c r="F135" i="16"/>
  <c r="W70" i="3" s="1"/>
  <c r="F136" i="16"/>
  <c r="M51" i="2" s="1"/>
  <c r="F105" i="16"/>
  <c r="M48" i="2" s="1"/>
  <c r="G294" i="16"/>
  <c r="H294" i="16"/>
  <c r="I294" i="16"/>
  <c r="J294" i="16"/>
  <c r="K294" i="16"/>
  <c r="L294" i="16"/>
  <c r="M294" i="16"/>
  <c r="N294" i="16"/>
  <c r="O294" i="16"/>
  <c r="P294" i="16"/>
  <c r="Q294" i="16"/>
  <c r="R294" i="16"/>
  <c r="S294" i="16"/>
  <c r="T294" i="16"/>
  <c r="U294" i="16"/>
  <c r="V294" i="16"/>
  <c r="W294" i="16"/>
  <c r="X294" i="16"/>
  <c r="Y294" i="16"/>
  <c r="Z294" i="16"/>
  <c r="AA294" i="16"/>
  <c r="AB294" i="16"/>
  <c r="AC294" i="16"/>
  <c r="AD294" i="16"/>
  <c r="AE294" i="16"/>
  <c r="AF294" i="16"/>
  <c r="AG294" i="16"/>
  <c r="AH294" i="16"/>
  <c r="AI294" i="16"/>
  <c r="AJ294" i="16"/>
  <c r="AK294" i="16"/>
  <c r="AL294" i="16"/>
  <c r="AM294" i="16"/>
  <c r="AN294" i="16"/>
  <c r="AO294" i="16"/>
  <c r="AP294" i="16"/>
  <c r="AQ294" i="16"/>
  <c r="AR294" i="16"/>
  <c r="AS294" i="16"/>
  <c r="AT294" i="16"/>
  <c r="AU294" i="16"/>
  <c r="AV294" i="16"/>
  <c r="AW294" i="16"/>
  <c r="AX294" i="16"/>
  <c r="AY294" i="16"/>
  <c r="AZ294" i="16"/>
  <c r="BA294" i="16"/>
  <c r="BB294" i="16"/>
  <c r="BC294" i="16"/>
  <c r="BD294" i="16"/>
  <c r="F294" i="16"/>
  <c r="G247" i="16"/>
  <c r="H247" i="16"/>
  <c r="I247" i="16"/>
  <c r="J247" i="16"/>
  <c r="K247" i="16"/>
  <c r="L247" i="16"/>
  <c r="M247" i="16"/>
  <c r="N247" i="16"/>
  <c r="O247" i="16"/>
  <c r="P247" i="16"/>
  <c r="Q247" i="16"/>
  <c r="R247" i="16"/>
  <c r="S247" i="16"/>
  <c r="T247" i="16"/>
  <c r="U247" i="16"/>
  <c r="V247" i="16"/>
  <c r="W247" i="16"/>
  <c r="X247" i="16"/>
  <c r="Y247" i="16"/>
  <c r="Z247" i="16"/>
  <c r="AA247" i="16"/>
  <c r="AB247" i="16"/>
  <c r="AC247" i="16"/>
  <c r="AD247" i="16"/>
  <c r="AE247" i="16"/>
  <c r="AF247" i="16"/>
  <c r="AG247" i="16"/>
  <c r="AH247" i="16"/>
  <c r="AI247" i="16"/>
  <c r="AJ247" i="16"/>
  <c r="AK247" i="16"/>
  <c r="AL247" i="16"/>
  <c r="AM247" i="16"/>
  <c r="AN247" i="16"/>
  <c r="AO247" i="16"/>
  <c r="AP247" i="16"/>
  <c r="AQ247" i="16"/>
  <c r="AR247" i="16"/>
  <c r="AS247" i="16"/>
  <c r="AT247" i="16"/>
  <c r="AU247" i="16"/>
  <c r="AV247" i="16"/>
  <c r="AW247" i="16"/>
  <c r="AX247" i="16"/>
  <c r="AY247" i="16"/>
  <c r="AZ247" i="16"/>
  <c r="BA247" i="16"/>
  <c r="BB247" i="16"/>
  <c r="BC247" i="16"/>
  <c r="BD247" i="16"/>
  <c r="F247" i="16"/>
  <c r="G201" i="16"/>
  <c r="H201" i="16"/>
  <c r="I201" i="16"/>
  <c r="J201" i="16"/>
  <c r="K201" i="16"/>
  <c r="L201" i="16"/>
  <c r="M201" i="16"/>
  <c r="N201" i="16"/>
  <c r="O201" i="16"/>
  <c r="P201" i="16"/>
  <c r="Q201" i="16"/>
  <c r="R201" i="16"/>
  <c r="S201" i="16"/>
  <c r="T201" i="16"/>
  <c r="U201" i="16"/>
  <c r="V201" i="16"/>
  <c r="W201" i="16"/>
  <c r="X201" i="16"/>
  <c r="Y201" i="16"/>
  <c r="Z201" i="16"/>
  <c r="AA201" i="16"/>
  <c r="AB201" i="16"/>
  <c r="AC201" i="16"/>
  <c r="AD201" i="16"/>
  <c r="AE201" i="16"/>
  <c r="AF201" i="16"/>
  <c r="AG201" i="16"/>
  <c r="AH201" i="16"/>
  <c r="AI201" i="16"/>
  <c r="AJ201" i="16"/>
  <c r="F201" i="16"/>
  <c r="G155" i="16"/>
  <c r="H155" i="16"/>
  <c r="I155" i="16"/>
  <c r="J155" i="16"/>
  <c r="K155" i="16"/>
  <c r="L155" i="16"/>
  <c r="M155" i="16"/>
  <c r="N155" i="16"/>
  <c r="O155" i="16"/>
  <c r="P155" i="16"/>
  <c r="Q155" i="16"/>
  <c r="R155" i="16"/>
  <c r="S155" i="16"/>
  <c r="T155" i="16"/>
  <c r="U155" i="16"/>
  <c r="V155" i="16"/>
  <c r="W155" i="16"/>
  <c r="X155" i="16"/>
  <c r="Y155" i="16"/>
  <c r="Z155" i="16"/>
  <c r="AA155" i="16"/>
  <c r="AB155" i="16"/>
  <c r="AC155" i="16"/>
  <c r="AD155" i="16"/>
  <c r="AE155" i="16"/>
  <c r="AF155" i="16"/>
  <c r="AG155" i="16"/>
  <c r="AH155" i="16"/>
  <c r="AI155" i="16"/>
  <c r="AJ155" i="16"/>
  <c r="AK155" i="16"/>
  <c r="AL155" i="16"/>
  <c r="AM155" i="16"/>
  <c r="AN155" i="16"/>
  <c r="AO155" i="16"/>
  <c r="AP155" i="16"/>
  <c r="AQ155" i="16"/>
  <c r="AR155" i="16"/>
  <c r="AS155" i="16"/>
  <c r="AT155" i="16"/>
  <c r="AU155" i="16"/>
  <c r="AV155" i="16"/>
  <c r="AW155" i="16"/>
  <c r="AX155" i="16"/>
  <c r="AY155" i="16"/>
  <c r="AZ155" i="16"/>
  <c r="BA155" i="16"/>
  <c r="BB155" i="16"/>
  <c r="BC155" i="16"/>
  <c r="BD155" i="16"/>
  <c r="F155" i="16"/>
  <c r="BD64" i="16" l="1"/>
  <c r="BB64" i="16"/>
  <c r="AZ64" i="16"/>
  <c r="AX64" i="16"/>
  <c r="AV64" i="16"/>
  <c r="AT64" i="16"/>
  <c r="AR64" i="16"/>
  <c r="AP64" i="16"/>
  <c r="AN64" i="16"/>
  <c r="AL64" i="16"/>
  <c r="AI64" i="16"/>
  <c r="AG64" i="16"/>
  <c r="AE64" i="16"/>
  <c r="AC64" i="16"/>
  <c r="AA64" i="16"/>
  <c r="Y64" i="16"/>
  <c r="W64" i="16"/>
  <c r="U64" i="16"/>
  <c r="S64" i="16"/>
  <c r="Q64" i="16"/>
  <c r="O64" i="16"/>
  <c r="M64" i="16"/>
  <c r="K64" i="16"/>
  <c r="I64" i="16"/>
  <c r="G64" i="16"/>
  <c r="BC88" i="16"/>
  <c r="BA88" i="16"/>
  <c r="AY88" i="16"/>
  <c r="AW88" i="16"/>
  <c r="AU88" i="16"/>
  <c r="AS88" i="16"/>
  <c r="AQ88" i="16"/>
  <c r="AO88" i="16"/>
  <c r="AM88" i="16"/>
  <c r="AK88" i="16"/>
  <c r="BL13" i="2"/>
  <c r="BV13" i="3"/>
  <c r="BL12" i="2"/>
  <c r="BV14" i="3"/>
  <c r="BF88" i="16"/>
  <c r="BF133" i="16" s="1"/>
  <c r="AJ88" i="16"/>
  <c r="AH88" i="16"/>
  <c r="AF88" i="16"/>
  <c r="AD88" i="16"/>
  <c r="BE63" i="16"/>
  <c r="BF15" i="16"/>
  <c r="BM46" i="2" s="1"/>
  <c r="BL46" i="2"/>
  <c r="BF40" i="16"/>
  <c r="BM15" i="2" s="1"/>
  <c r="BL15" i="2"/>
  <c r="BF37" i="16"/>
  <c r="BM52" i="2" s="1"/>
  <c r="BL52" i="2"/>
  <c r="BF35" i="16"/>
  <c r="BM55" i="2" s="1"/>
  <c r="BL55" i="2"/>
  <c r="BF28" i="16"/>
  <c r="BL11" i="2"/>
  <c r="BL49" i="2"/>
  <c r="BL16" i="2"/>
  <c r="BE76" i="16"/>
  <c r="BG153" i="16"/>
  <c r="BG62" i="16" s="1"/>
  <c r="BF62" i="16"/>
  <c r="BG173" i="16"/>
  <c r="BG82" i="16" s="1"/>
  <c r="BN53" i="2" s="1"/>
  <c r="BF82" i="16"/>
  <c r="BG163" i="16"/>
  <c r="BG72" i="16" s="1"/>
  <c r="BF72" i="16"/>
  <c r="BG159" i="16"/>
  <c r="BG68" i="16" s="1"/>
  <c r="BF68" i="16"/>
  <c r="BG151" i="16"/>
  <c r="BG60" i="16" s="1"/>
  <c r="BN47" i="2" s="1"/>
  <c r="BF60" i="16"/>
  <c r="BM47" i="2" s="1"/>
  <c r="BG164" i="16"/>
  <c r="BG73" i="16" s="1"/>
  <c r="BX67" i="3" s="1"/>
  <c r="BF73" i="16"/>
  <c r="BW67" i="3" s="1"/>
  <c r="BG158" i="16"/>
  <c r="BG67" i="16" s="1"/>
  <c r="BF67" i="16"/>
  <c r="BF112" i="16" s="1"/>
  <c r="BG152" i="16"/>
  <c r="BG61" i="16" s="1"/>
  <c r="BF61" i="16"/>
  <c r="BG176" i="16"/>
  <c r="BG85" i="16" s="1"/>
  <c r="BF85" i="16"/>
  <c r="BG182" i="16"/>
  <c r="BG91" i="16" s="1"/>
  <c r="BN50" i="2" s="1"/>
  <c r="BF91" i="16"/>
  <c r="BM50" i="2" s="1"/>
  <c r="BG174" i="16"/>
  <c r="BG83" i="16" s="1"/>
  <c r="BX65" i="3" s="1"/>
  <c r="BF83" i="16"/>
  <c r="BW65" i="3" s="1"/>
  <c r="BG169" i="16"/>
  <c r="BG78" i="16" s="1"/>
  <c r="BF78" i="16"/>
  <c r="BG160" i="16"/>
  <c r="BG69" i="16" s="1"/>
  <c r="BF69" i="16"/>
  <c r="F64" i="16"/>
  <c r="BC64" i="16"/>
  <c r="BA64" i="16"/>
  <c r="AY64" i="16"/>
  <c r="AW64" i="16"/>
  <c r="AU64" i="16"/>
  <c r="AS64" i="16"/>
  <c r="AQ64" i="16"/>
  <c r="AO64" i="16"/>
  <c r="AM64" i="16"/>
  <c r="AK64" i="16"/>
  <c r="AJ64" i="16"/>
  <c r="AH64" i="16"/>
  <c r="AF64" i="16"/>
  <c r="AD64" i="16"/>
  <c r="AB64" i="16"/>
  <c r="Z64" i="16"/>
  <c r="X64" i="16"/>
  <c r="V64" i="16"/>
  <c r="T64" i="16"/>
  <c r="R64" i="16"/>
  <c r="P64" i="16"/>
  <c r="N64" i="16"/>
  <c r="L64" i="16"/>
  <c r="J64" i="16"/>
  <c r="H64" i="16"/>
  <c r="BD88" i="16"/>
  <c r="BB88" i="16"/>
  <c r="AZ88" i="16"/>
  <c r="AX88" i="16"/>
  <c r="AV88" i="16"/>
  <c r="AT88" i="16"/>
  <c r="AR88" i="16"/>
  <c r="AP88" i="16"/>
  <c r="AN88" i="16"/>
  <c r="AL88" i="16"/>
  <c r="AB88" i="16"/>
  <c r="BG88" i="16"/>
  <c r="BG133" i="16" s="1"/>
  <c r="BE88" i="16"/>
  <c r="BE133" i="16" s="1"/>
  <c r="AI88" i="16"/>
  <c r="AG88" i="16"/>
  <c r="AE88" i="16"/>
  <c r="AC88" i="16"/>
  <c r="BG165" i="16"/>
  <c r="BG74" i="16" s="1"/>
  <c r="BF74" i="16"/>
  <c r="BG161" i="16"/>
  <c r="BG70" i="16" s="1"/>
  <c r="BF70" i="16"/>
  <c r="BG157" i="16"/>
  <c r="BG66" i="16" s="1"/>
  <c r="BF66" i="16"/>
  <c r="BG166" i="16"/>
  <c r="BG75" i="16" s="1"/>
  <c r="BF75" i="16"/>
  <c r="BG162" i="16"/>
  <c r="BG71" i="16" s="1"/>
  <c r="BF71" i="16"/>
  <c r="BG156" i="16"/>
  <c r="BG65" i="16" s="1"/>
  <c r="BF65" i="16"/>
  <c r="BG181" i="16"/>
  <c r="BG90" i="16" s="1"/>
  <c r="BX66" i="3" s="1"/>
  <c r="BF90" i="16"/>
  <c r="BW66" i="3" s="1"/>
  <c r="BG171" i="16"/>
  <c r="BG80" i="16" s="1"/>
  <c r="BN56" i="2" s="1"/>
  <c r="BF80" i="16"/>
  <c r="BM56" i="2" s="1"/>
  <c r="BG180" i="16"/>
  <c r="BG89" i="16" s="1"/>
  <c r="BF89" i="16"/>
  <c r="BG172" i="16"/>
  <c r="BG81" i="16" s="1"/>
  <c r="BF81" i="16"/>
  <c r="BF130" i="16"/>
  <c r="BF200" i="16"/>
  <c r="BG200" i="16" s="1"/>
  <c r="BF246" i="16"/>
  <c r="BF247" i="16" s="1"/>
  <c r="BP18" i="16"/>
  <c r="BP31" i="16"/>
  <c r="BF16" i="16"/>
  <c r="BG16" i="16" s="1"/>
  <c r="BG106" i="16" s="1"/>
  <c r="BF46" i="16"/>
  <c r="BW15" i="3" s="1"/>
  <c r="BF44" i="16"/>
  <c r="BG44" i="16" s="1"/>
  <c r="BF38" i="16"/>
  <c r="BW13" i="3" s="1"/>
  <c r="BF36" i="16"/>
  <c r="BG36" i="16" s="1"/>
  <c r="BF33" i="16"/>
  <c r="BW14" i="3" s="1"/>
  <c r="BF29" i="16"/>
  <c r="BG29" i="16" s="1"/>
  <c r="BF23" i="16"/>
  <c r="BF21" i="16"/>
  <c r="BG21" i="16" s="1"/>
  <c r="BF213" i="16"/>
  <c r="BG213" i="16" s="1"/>
  <c r="BF110" i="16"/>
  <c r="BG293" i="16"/>
  <c r="BG294" i="16" s="1"/>
  <c r="BF24" i="16"/>
  <c r="BG24" i="16" s="1"/>
  <c r="BF26" i="16"/>
  <c r="BG26" i="16" s="1"/>
  <c r="BF120" i="16"/>
  <c r="BQ31" i="16"/>
  <c r="BG45" i="16"/>
  <c r="BG30" i="16"/>
  <c r="BG22" i="16"/>
  <c r="BG20" i="16"/>
  <c r="BF25" i="16"/>
  <c r="BG25" i="16" s="1"/>
  <c r="BF27" i="16"/>
  <c r="BG27" i="16" s="1"/>
  <c r="BF154" i="16"/>
  <c r="BE136" i="16"/>
  <c r="BL51" i="2" s="1"/>
  <c r="BF135" i="16"/>
  <c r="BW70" i="3" s="1"/>
  <c r="BE134" i="16"/>
  <c r="BE127" i="16"/>
  <c r="BL54" i="2" s="1"/>
  <c r="BE125" i="16"/>
  <c r="BL57" i="2" s="1"/>
  <c r="BE119" i="16"/>
  <c r="BE117" i="16"/>
  <c r="BE115" i="16"/>
  <c r="BE113" i="16"/>
  <c r="BE111" i="16"/>
  <c r="BE106" i="16"/>
  <c r="BE155" i="16"/>
  <c r="BE130" i="16"/>
  <c r="BE128" i="16"/>
  <c r="BV69" i="3" s="1"/>
  <c r="BE126" i="16"/>
  <c r="BE123" i="16"/>
  <c r="BE120" i="16"/>
  <c r="BE118" i="16"/>
  <c r="BV71" i="3" s="1"/>
  <c r="BE116" i="16"/>
  <c r="BE114" i="16"/>
  <c r="BE112" i="16"/>
  <c r="BE110" i="16"/>
  <c r="BE105" i="16"/>
  <c r="BL48" i="2" s="1"/>
  <c r="BF167" i="16"/>
  <c r="BG259" i="16"/>
  <c r="BE294" i="16"/>
  <c r="BE201" i="16"/>
  <c r="BF294" i="16"/>
  <c r="BG246" i="16"/>
  <c r="BG201" i="16"/>
  <c r="BE135" i="16"/>
  <c r="BV70" i="3" s="1"/>
  <c r="BQ18" i="16"/>
  <c r="BO18" i="16"/>
  <c r="BE18" i="16" s="1"/>
  <c r="BO31" i="16"/>
  <c r="BE31" i="16" s="1"/>
  <c r="D49" i="3"/>
  <c r="D48" i="3"/>
  <c r="D47" i="3"/>
  <c r="D46" i="3"/>
  <c r="C49" i="3"/>
  <c r="C48" i="3"/>
  <c r="C47" i="3"/>
  <c r="C46" i="3"/>
  <c r="BF116" i="16" l="1"/>
  <c r="BF126" i="16"/>
  <c r="BM11" i="2"/>
  <c r="BW12" i="3"/>
  <c r="BL9" i="2"/>
  <c r="BV11" i="3"/>
  <c r="BG28" i="16"/>
  <c r="BG35" i="16"/>
  <c r="BN55" i="2" s="1"/>
  <c r="BG134" i="16"/>
  <c r="BF106" i="16"/>
  <c r="BF123" i="16"/>
  <c r="BG40" i="16"/>
  <c r="BN15" i="2" s="1"/>
  <c r="F15" i="2" s="1"/>
  <c r="BG15" i="16"/>
  <c r="BN46" i="2" s="1"/>
  <c r="BG116" i="16"/>
  <c r="BG119" i="16"/>
  <c r="BF127" i="16"/>
  <c r="BM54" i="2" s="1"/>
  <c r="BM53" i="2"/>
  <c r="BF125" i="16"/>
  <c r="BM57" i="2" s="1"/>
  <c r="BG37" i="16"/>
  <c r="BN52" i="2" s="1"/>
  <c r="BF118" i="16"/>
  <c r="BW71" i="3" s="1"/>
  <c r="BF105" i="16"/>
  <c r="BM48" i="2" s="1"/>
  <c r="BF115" i="16"/>
  <c r="BG23" i="16"/>
  <c r="BN10" i="2" s="1"/>
  <c r="F10" i="2" s="1"/>
  <c r="BM10" i="2"/>
  <c r="BG33" i="16"/>
  <c r="BX14" i="3" s="1"/>
  <c r="C50" i="3" s="1"/>
  <c r="BM12" i="2"/>
  <c r="BG38" i="16"/>
  <c r="BM13" i="2"/>
  <c r="BG46" i="16"/>
  <c r="BM49" i="2"/>
  <c r="BM16" i="2"/>
  <c r="BG111" i="16"/>
  <c r="BG115" i="16"/>
  <c r="BE64" i="16"/>
  <c r="BF201" i="16"/>
  <c r="BF76" i="16"/>
  <c r="BF128" i="16"/>
  <c r="BW69" i="3" s="1"/>
  <c r="BF63" i="16"/>
  <c r="BG120" i="16"/>
  <c r="BG112" i="16"/>
  <c r="BG135" i="16"/>
  <c r="BX70" i="3" s="1"/>
  <c r="BG125" i="16"/>
  <c r="BN57" i="2" s="1"/>
  <c r="BG114" i="16"/>
  <c r="BG117" i="16"/>
  <c r="BF119" i="16"/>
  <c r="BF134" i="16"/>
  <c r="BG126" i="16"/>
  <c r="BF111" i="16"/>
  <c r="BG110" i="16"/>
  <c r="BF113" i="16"/>
  <c r="BF117" i="16"/>
  <c r="BF114" i="16"/>
  <c r="BF31" i="16"/>
  <c r="BG31" i="16" s="1"/>
  <c r="BF136" i="16"/>
  <c r="BM51" i="2" s="1"/>
  <c r="BE108" i="16"/>
  <c r="BF155" i="16"/>
  <c r="BG154" i="16"/>
  <c r="BG167" i="16"/>
  <c r="BG76" i="16" s="1"/>
  <c r="BE121" i="16"/>
  <c r="BF18" i="16"/>
  <c r="BG247" i="16"/>
  <c r="BD43" i="16"/>
  <c r="BD133" i="16" s="1"/>
  <c r="BC43" i="16"/>
  <c r="BC133" i="16" s="1"/>
  <c r="BB43" i="16"/>
  <c r="BB133" i="16" s="1"/>
  <c r="BA43" i="16"/>
  <c r="BA133" i="16" s="1"/>
  <c r="AZ43" i="16"/>
  <c r="AZ133" i="16" s="1"/>
  <c r="AY43" i="16"/>
  <c r="AY133" i="16" s="1"/>
  <c r="AX43" i="16"/>
  <c r="AX133" i="16" s="1"/>
  <c r="AW43" i="16"/>
  <c r="AW133" i="16" s="1"/>
  <c r="AV43" i="16"/>
  <c r="AV133" i="16" s="1"/>
  <c r="AU43" i="16"/>
  <c r="AU133" i="16" s="1"/>
  <c r="AT43" i="16"/>
  <c r="AT133" i="16" s="1"/>
  <c r="AS43" i="16"/>
  <c r="AS133" i="16" s="1"/>
  <c r="AR43" i="16"/>
  <c r="AR133" i="16" s="1"/>
  <c r="AQ43" i="16"/>
  <c r="AQ133" i="16" s="1"/>
  <c r="AP43" i="16"/>
  <c r="AP133" i="16" s="1"/>
  <c r="AO43" i="16"/>
  <c r="AO133" i="16" s="1"/>
  <c r="AN43" i="16"/>
  <c r="AN133" i="16" s="1"/>
  <c r="AM43" i="16"/>
  <c r="AM133" i="16" s="1"/>
  <c r="AL43" i="16"/>
  <c r="AL133" i="16" s="1"/>
  <c r="AK43" i="16"/>
  <c r="AK133" i="16" s="1"/>
  <c r="AJ43" i="16"/>
  <c r="AJ133" i="16" s="1"/>
  <c r="AI43" i="16"/>
  <c r="AI133" i="16" s="1"/>
  <c r="AH43" i="16"/>
  <c r="AH133" i="16" s="1"/>
  <c r="AG43" i="16"/>
  <c r="AG133" i="16" s="1"/>
  <c r="AF43" i="16"/>
  <c r="AF133" i="16" s="1"/>
  <c r="AE43" i="16"/>
  <c r="AE133" i="16" s="1"/>
  <c r="AD43" i="16"/>
  <c r="AD133" i="16" s="1"/>
  <c r="AC43" i="16"/>
  <c r="AC133" i="16" s="1"/>
  <c r="AB43" i="16"/>
  <c r="AB133" i="16" s="1"/>
  <c r="BD19" i="16"/>
  <c r="BD109" i="16" s="1"/>
  <c r="BC19" i="16"/>
  <c r="BC109" i="16" s="1"/>
  <c r="BB19" i="16"/>
  <c r="BB109" i="16" s="1"/>
  <c r="BA19" i="16"/>
  <c r="BA109" i="16" s="1"/>
  <c r="AZ19" i="16"/>
  <c r="AZ109" i="16" s="1"/>
  <c r="AY19" i="16"/>
  <c r="AY109" i="16" s="1"/>
  <c r="AX19" i="16"/>
  <c r="AX109" i="16" s="1"/>
  <c r="AW19" i="16"/>
  <c r="AW109" i="16" s="1"/>
  <c r="AV19" i="16"/>
  <c r="AV109" i="16" s="1"/>
  <c r="AU19" i="16"/>
  <c r="AU109" i="16" s="1"/>
  <c r="AT19" i="16"/>
  <c r="AT109" i="16" s="1"/>
  <c r="AS19" i="16"/>
  <c r="AS109" i="16" s="1"/>
  <c r="AR19" i="16"/>
  <c r="AR109" i="16" s="1"/>
  <c r="AQ19" i="16"/>
  <c r="AQ109" i="16" s="1"/>
  <c r="AP19" i="16"/>
  <c r="AP109" i="16" s="1"/>
  <c r="AO19" i="16"/>
  <c r="AO109" i="16" s="1"/>
  <c r="AN19" i="16"/>
  <c r="AN109" i="16" s="1"/>
  <c r="AM19" i="16"/>
  <c r="AM109" i="16" s="1"/>
  <c r="AL19" i="16"/>
  <c r="AL109" i="16" s="1"/>
  <c r="AK19" i="16"/>
  <c r="AK109" i="16" s="1"/>
  <c r="AJ19" i="16"/>
  <c r="AJ109" i="16" s="1"/>
  <c r="AI19" i="16"/>
  <c r="AI109" i="16" s="1"/>
  <c r="AH19" i="16"/>
  <c r="AH109" i="16" s="1"/>
  <c r="AG19" i="16"/>
  <c r="AG109" i="16" s="1"/>
  <c r="AF19" i="16"/>
  <c r="AF109" i="16" s="1"/>
  <c r="AE19" i="16"/>
  <c r="AE109" i="16" s="1"/>
  <c r="AD19" i="16"/>
  <c r="AD109" i="16" s="1"/>
  <c r="AC19" i="16"/>
  <c r="AC109" i="16" s="1"/>
  <c r="AB19" i="16"/>
  <c r="AB109" i="16" s="1"/>
  <c r="AA19" i="16"/>
  <c r="AA109" i="16" s="1"/>
  <c r="Z19" i="16"/>
  <c r="Z109" i="16" s="1"/>
  <c r="Y19" i="16"/>
  <c r="Y109" i="16" s="1"/>
  <c r="X19" i="16"/>
  <c r="X109" i="16" s="1"/>
  <c r="W19" i="16"/>
  <c r="W109" i="16" s="1"/>
  <c r="V19" i="16"/>
  <c r="V109" i="16" s="1"/>
  <c r="U19" i="16"/>
  <c r="U109" i="16" s="1"/>
  <c r="T19" i="16"/>
  <c r="T109" i="16" s="1"/>
  <c r="S19" i="16"/>
  <c r="S109" i="16" s="1"/>
  <c r="R19" i="16"/>
  <c r="R109" i="16" s="1"/>
  <c r="Q19" i="16"/>
  <c r="Q109" i="16" s="1"/>
  <c r="P19" i="16"/>
  <c r="P109" i="16" s="1"/>
  <c r="O19" i="16"/>
  <c r="O109" i="16" s="1"/>
  <c r="N19" i="16"/>
  <c r="N109" i="16" s="1"/>
  <c r="M19" i="16"/>
  <c r="M109" i="16" s="1"/>
  <c r="L19" i="16"/>
  <c r="L109" i="16" s="1"/>
  <c r="K19" i="16"/>
  <c r="K109" i="16" s="1"/>
  <c r="J19" i="16"/>
  <c r="J109" i="16" s="1"/>
  <c r="I19" i="16"/>
  <c r="I109" i="16" s="1"/>
  <c r="H19" i="16"/>
  <c r="H109" i="16" s="1"/>
  <c r="G19" i="16"/>
  <c r="G109" i="16" s="1"/>
  <c r="F19" i="16"/>
  <c r="F109" i="16" s="1"/>
  <c r="BO17" i="16"/>
  <c r="BE17" i="16" s="1"/>
  <c r="F14" i="2"/>
  <c r="BG130" i="16" l="1"/>
  <c r="BG127" i="16"/>
  <c r="BN54" i="2" s="1"/>
  <c r="BG136" i="16"/>
  <c r="BN51" i="2" s="1"/>
  <c r="BX15" i="3"/>
  <c r="BN13" i="2"/>
  <c r="F13" i="2" s="1"/>
  <c r="BX13" i="3"/>
  <c r="BN11" i="2"/>
  <c r="F11" i="2" s="1"/>
  <c r="BX12" i="3"/>
  <c r="BM9" i="2"/>
  <c r="BW11" i="3"/>
  <c r="BF64" i="16"/>
  <c r="BG105" i="16"/>
  <c r="BN48" i="2" s="1"/>
  <c r="BG118" i="16"/>
  <c r="BX71" i="3" s="1"/>
  <c r="D50" i="3"/>
  <c r="BG113" i="16"/>
  <c r="BG128" i="16"/>
  <c r="BX69" i="3" s="1"/>
  <c r="BN49" i="2"/>
  <c r="BN16" i="2"/>
  <c r="F16" i="2" s="1"/>
  <c r="BG123" i="16"/>
  <c r="BN12" i="2"/>
  <c r="F12" i="2" s="1"/>
  <c r="BG155" i="16"/>
  <c r="BG64" i="16" s="1"/>
  <c r="BG63" i="16"/>
  <c r="BF121" i="16"/>
  <c r="BG121" i="16"/>
  <c r="BF17" i="16"/>
  <c r="BF19" i="16" s="1"/>
  <c r="BF109" i="16" s="1"/>
  <c r="BE107" i="16"/>
  <c r="BG18" i="16"/>
  <c r="BF108" i="16"/>
  <c r="BE19" i="16"/>
  <c r="BE109" i="16" s="1"/>
  <c r="C39" i="13"/>
  <c r="C14" i="13"/>
  <c r="BN9" i="2" l="1"/>
  <c r="F9" i="2" s="1"/>
  <c r="BX11" i="3"/>
  <c r="BG108" i="16"/>
  <c r="BG17" i="16"/>
  <c r="BG107" i="16" s="1"/>
  <c r="BF107" i="16"/>
  <c r="B11" i="8"/>
  <c r="C11" i="8"/>
  <c r="D11" i="8"/>
  <c r="E11" i="8"/>
  <c r="F11" i="8"/>
  <c r="BG19" i="16" l="1"/>
  <c r="BG109" i="16" s="1"/>
  <c r="D14" i="13"/>
  <c r="B14" i="13"/>
  <c r="D39" i="13"/>
  <c r="B39" i="13"/>
  <c r="B36" i="13"/>
  <c r="C36" i="13"/>
  <c r="D36" i="13"/>
  <c r="B37" i="13"/>
  <c r="C37" i="13"/>
  <c r="D37" i="13"/>
  <c r="B38" i="13"/>
  <c r="C38" i="13"/>
  <c r="D38" i="13"/>
  <c r="E39" i="13"/>
  <c r="D10" i="13"/>
  <c r="C11" i="13"/>
  <c r="B10" i="13"/>
  <c r="C10" i="13"/>
  <c r="D11" i="13" l="1"/>
  <c r="D12" i="13"/>
  <c r="E37" i="13"/>
  <c r="E38" i="13"/>
  <c r="E36" i="13"/>
  <c r="B11" i="13"/>
  <c r="B12" i="13"/>
  <c r="B13" i="13"/>
  <c r="C12" i="13"/>
  <c r="C13" i="13"/>
  <c r="D13" i="13"/>
  <c r="E14" i="13"/>
  <c r="F14" i="12"/>
  <c r="E14" i="12"/>
  <c r="D14" i="12"/>
  <c r="C14" i="12"/>
  <c r="B14" i="12"/>
  <c r="F9" i="12"/>
  <c r="E9" i="12"/>
  <c r="D9" i="12"/>
  <c r="C9" i="12"/>
  <c r="B9" i="12"/>
  <c r="F8" i="12"/>
  <c r="E8" i="12"/>
  <c r="D8" i="12"/>
  <c r="C8" i="12"/>
  <c r="B8" i="12"/>
  <c r="F10" i="12" l="1"/>
  <c r="E13" i="13"/>
  <c r="E12" i="13"/>
  <c r="E11" i="13"/>
  <c r="E10" i="13"/>
  <c r="B16" i="12"/>
  <c r="C16" i="12"/>
  <c r="B10" i="12"/>
  <c r="D16" i="12"/>
  <c r="C10" i="12"/>
  <c r="E16" i="12"/>
  <c r="D10" i="12"/>
  <c r="F16" i="12"/>
  <c r="E10" i="12"/>
  <c r="B15" i="12"/>
  <c r="D15" i="12"/>
  <c r="F15" i="12"/>
  <c r="C15" i="12"/>
  <c r="E15" i="12"/>
  <c r="D110" i="3"/>
  <c r="D102" i="3"/>
  <c r="D94" i="3"/>
  <c r="D84" i="3"/>
  <c r="D76" i="3"/>
  <c r="D68" i="3"/>
  <c r="C110" i="3"/>
  <c r="C102" i="3"/>
  <c r="C94" i="3"/>
  <c r="C84" i="3"/>
  <c r="C76" i="3"/>
  <c r="C68" i="3"/>
  <c r="BT142" i="4" l="1"/>
  <c r="BT136" i="4"/>
  <c r="BT141" i="4" s="1"/>
  <c r="BT144" i="4" l="1"/>
  <c r="BT143" i="4"/>
  <c r="F10" i="8"/>
  <c r="B14" i="8" l="1"/>
  <c r="C14" i="8"/>
  <c r="D14" i="8"/>
  <c r="E14" i="8"/>
  <c r="F14" i="8"/>
  <c r="M84" i="10"/>
  <c r="N84" i="10"/>
  <c r="O84" i="10"/>
  <c r="P84" i="10"/>
  <c r="Q84" i="10"/>
  <c r="R84" i="10"/>
  <c r="S84" i="10"/>
  <c r="T84" i="10"/>
  <c r="U84" i="10"/>
  <c r="V84" i="10"/>
  <c r="W84" i="10"/>
  <c r="X84" i="10"/>
  <c r="Y84" i="10"/>
  <c r="Z84" i="10"/>
  <c r="AA84" i="10"/>
  <c r="AB84" i="10"/>
  <c r="AC84" i="10"/>
  <c r="AD84" i="10"/>
  <c r="AE84" i="10"/>
  <c r="AF84" i="10"/>
  <c r="AG84" i="10"/>
  <c r="AH84" i="10"/>
  <c r="AI84" i="10"/>
  <c r="AJ84" i="10"/>
  <c r="AK84" i="10"/>
  <c r="AL84" i="10"/>
  <c r="AM84" i="10"/>
  <c r="AN84" i="10"/>
  <c r="AO84" i="10"/>
  <c r="AP84" i="10"/>
  <c r="AQ84" i="10"/>
  <c r="AR84" i="10"/>
  <c r="AS84" i="10"/>
  <c r="AT84" i="10"/>
  <c r="AU84" i="10"/>
  <c r="AV84" i="10"/>
  <c r="AW84" i="10"/>
  <c r="AX84" i="10"/>
  <c r="AY84" i="10"/>
  <c r="AZ84" i="10"/>
  <c r="BA84" i="10"/>
  <c r="BB84" i="10"/>
  <c r="BC84" i="10"/>
  <c r="BD84" i="10"/>
  <c r="BE84" i="10"/>
  <c r="BF84" i="10"/>
  <c r="BG84" i="10"/>
  <c r="BH84" i="10"/>
  <c r="BI84" i="10"/>
  <c r="BJ84" i="10"/>
  <c r="M86" i="10"/>
  <c r="N86" i="10"/>
  <c r="O86" i="10"/>
  <c r="P86" i="10"/>
  <c r="Q86" i="10"/>
  <c r="R86" i="10"/>
  <c r="S86" i="10"/>
  <c r="T86" i="10"/>
  <c r="U86" i="10"/>
  <c r="V86" i="10"/>
  <c r="W86" i="10"/>
  <c r="X86" i="10"/>
  <c r="Y86" i="10"/>
  <c r="Z86" i="10"/>
  <c r="AA86" i="10"/>
  <c r="AB86" i="10"/>
  <c r="AC86" i="10"/>
  <c r="AD86" i="10"/>
  <c r="AE86" i="10"/>
  <c r="AF86" i="10"/>
  <c r="AG86" i="10"/>
  <c r="AH86" i="10"/>
  <c r="AI86" i="10"/>
  <c r="AJ86" i="10"/>
  <c r="AK86" i="10"/>
  <c r="AL86" i="10"/>
  <c r="AM86" i="10"/>
  <c r="AN86" i="10"/>
  <c r="AO86" i="10"/>
  <c r="AP86" i="10"/>
  <c r="AQ86" i="10"/>
  <c r="AR86" i="10"/>
  <c r="AS86" i="10"/>
  <c r="AT86" i="10"/>
  <c r="AU86" i="10"/>
  <c r="AV86" i="10"/>
  <c r="AW86" i="10"/>
  <c r="AX86" i="10"/>
  <c r="AY86" i="10"/>
  <c r="AZ86" i="10"/>
  <c r="BA86" i="10"/>
  <c r="BB86" i="10"/>
  <c r="BC86" i="10"/>
  <c r="BD86" i="10"/>
  <c r="BE86" i="10"/>
  <c r="BF86" i="10"/>
  <c r="BG86" i="10"/>
  <c r="BH86" i="10"/>
  <c r="BI86" i="10"/>
  <c r="BJ86" i="10"/>
  <c r="M87" i="10"/>
  <c r="N87" i="10"/>
  <c r="O87" i="10"/>
  <c r="P87" i="10"/>
  <c r="Q87" i="10"/>
  <c r="R87" i="10"/>
  <c r="S87" i="10"/>
  <c r="T87" i="10"/>
  <c r="U87" i="10"/>
  <c r="V87" i="10"/>
  <c r="W87" i="10"/>
  <c r="X87" i="10"/>
  <c r="Y87" i="10"/>
  <c r="Z87" i="10"/>
  <c r="AA87" i="10"/>
  <c r="AB87" i="10"/>
  <c r="AC87" i="10"/>
  <c r="AD87" i="10"/>
  <c r="AE87" i="10"/>
  <c r="AF87" i="10"/>
  <c r="AG87" i="10"/>
  <c r="AH87" i="10"/>
  <c r="AI87" i="10"/>
  <c r="AJ87" i="10"/>
  <c r="AK87" i="10"/>
  <c r="AL87" i="10"/>
  <c r="AM87" i="10"/>
  <c r="AN87" i="10"/>
  <c r="AO87" i="10"/>
  <c r="AP87" i="10"/>
  <c r="AQ87" i="10"/>
  <c r="AR87" i="10"/>
  <c r="AS87" i="10"/>
  <c r="AT87" i="10"/>
  <c r="AU87" i="10"/>
  <c r="AV87" i="10"/>
  <c r="AW87" i="10"/>
  <c r="AX87" i="10"/>
  <c r="AY87" i="10"/>
  <c r="AZ87" i="10"/>
  <c r="BA87" i="10"/>
  <c r="BB87" i="10"/>
  <c r="BC87" i="10"/>
  <c r="BD87" i="10"/>
  <c r="BE87" i="10"/>
  <c r="BF87" i="10"/>
  <c r="BG87" i="10"/>
  <c r="BH87" i="10"/>
  <c r="BI87" i="10"/>
  <c r="BJ87" i="10"/>
  <c r="M88" i="10"/>
  <c r="N88" i="10"/>
  <c r="O88" i="10"/>
  <c r="P88" i="10"/>
  <c r="Q88" i="10"/>
  <c r="R88" i="10"/>
  <c r="S88" i="10"/>
  <c r="T88" i="10"/>
  <c r="U88" i="10"/>
  <c r="V88" i="10"/>
  <c r="W88" i="10"/>
  <c r="X88" i="10"/>
  <c r="Y88" i="10"/>
  <c r="Z88" i="10"/>
  <c r="AA88" i="10"/>
  <c r="AB88" i="10"/>
  <c r="AC88" i="10"/>
  <c r="AD88" i="10"/>
  <c r="AE88" i="10"/>
  <c r="AF88" i="10"/>
  <c r="AG88" i="10"/>
  <c r="AH88" i="10"/>
  <c r="AI88" i="10"/>
  <c r="AJ88" i="10"/>
  <c r="AK88" i="10"/>
  <c r="AL88" i="10"/>
  <c r="AM88" i="10"/>
  <c r="AN88" i="10"/>
  <c r="AO88" i="10"/>
  <c r="AP88" i="10"/>
  <c r="AQ88" i="10"/>
  <c r="AR88" i="10"/>
  <c r="AS88" i="10"/>
  <c r="AT88" i="10"/>
  <c r="AU88" i="10"/>
  <c r="AV88" i="10"/>
  <c r="AW88" i="10"/>
  <c r="AX88" i="10"/>
  <c r="AY88" i="10"/>
  <c r="AZ88" i="10"/>
  <c r="BA88" i="10"/>
  <c r="BB88" i="10"/>
  <c r="BC88" i="10"/>
  <c r="BD88" i="10"/>
  <c r="BE88" i="10"/>
  <c r="BF88" i="10"/>
  <c r="BG88" i="10"/>
  <c r="BH88" i="10"/>
  <c r="BI88" i="10"/>
  <c r="BJ88" i="10"/>
  <c r="M89" i="10"/>
  <c r="N89" i="10"/>
  <c r="O89" i="10"/>
  <c r="P89" i="10"/>
  <c r="Q89" i="10"/>
  <c r="R89" i="10"/>
  <c r="S89" i="10"/>
  <c r="T89" i="10"/>
  <c r="U89" i="10"/>
  <c r="V89" i="10"/>
  <c r="W89" i="10"/>
  <c r="X89" i="10"/>
  <c r="Y89" i="10"/>
  <c r="Z89" i="10"/>
  <c r="AA89" i="10"/>
  <c r="AB89" i="10"/>
  <c r="AC89" i="10"/>
  <c r="AD89" i="10"/>
  <c r="AE89" i="10"/>
  <c r="AF89" i="10"/>
  <c r="AG89" i="10"/>
  <c r="AH89" i="10"/>
  <c r="AI89" i="10"/>
  <c r="AJ89" i="10"/>
  <c r="AK89" i="10"/>
  <c r="AL89" i="10"/>
  <c r="AM89" i="10"/>
  <c r="AN89" i="10"/>
  <c r="AO89" i="10"/>
  <c r="AP89" i="10"/>
  <c r="AQ89" i="10"/>
  <c r="AR89" i="10"/>
  <c r="AS89" i="10"/>
  <c r="AT89" i="10"/>
  <c r="AU89" i="10"/>
  <c r="AV89" i="10"/>
  <c r="AW89" i="10"/>
  <c r="AX89" i="10"/>
  <c r="AY89" i="10"/>
  <c r="AZ89" i="10"/>
  <c r="BA89" i="10"/>
  <c r="BB89" i="10"/>
  <c r="BC89" i="10"/>
  <c r="BD89" i="10"/>
  <c r="BE89" i="10"/>
  <c r="BF89" i="10"/>
  <c r="BG89" i="10"/>
  <c r="BH89" i="10"/>
  <c r="BI89" i="10"/>
  <c r="BJ89" i="10"/>
  <c r="M91" i="10"/>
  <c r="N91" i="10"/>
  <c r="O91" i="10"/>
  <c r="P91" i="10"/>
  <c r="Q91" i="10"/>
  <c r="R91" i="10"/>
  <c r="S91" i="10"/>
  <c r="T91" i="10"/>
  <c r="U91" i="10"/>
  <c r="V91" i="10"/>
  <c r="W91" i="10"/>
  <c r="X91" i="10"/>
  <c r="Y91" i="10"/>
  <c r="Z91" i="10"/>
  <c r="AA91" i="10"/>
  <c r="AB91" i="10"/>
  <c r="AC91" i="10"/>
  <c r="AD91" i="10"/>
  <c r="AE91" i="10"/>
  <c r="AF91" i="10"/>
  <c r="AG91" i="10"/>
  <c r="AH91" i="10"/>
  <c r="AI91" i="10"/>
  <c r="AJ91" i="10"/>
  <c r="AK91" i="10"/>
  <c r="AL91" i="10"/>
  <c r="AM91" i="10"/>
  <c r="AN91" i="10"/>
  <c r="AO91" i="10"/>
  <c r="AP91" i="10"/>
  <c r="AQ91" i="10"/>
  <c r="AR91" i="10"/>
  <c r="AS91" i="10"/>
  <c r="AT91" i="10"/>
  <c r="AU91" i="10"/>
  <c r="AV91" i="10"/>
  <c r="AW91" i="10"/>
  <c r="AX91" i="10"/>
  <c r="AY91" i="10"/>
  <c r="AZ91" i="10"/>
  <c r="BA91" i="10"/>
  <c r="BB91" i="10"/>
  <c r="BC91" i="10"/>
  <c r="BD91" i="10"/>
  <c r="BE91" i="10"/>
  <c r="BF91" i="10"/>
  <c r="BG91" i="10"/>
  <c r="BH91" i="10"/>
  <c r="BI91" i="10"/>
  <c r="BJ91" i="10"/>
  <c r="M92" i="10"/>
  <c r="N92" i="10"/>
  <c r="O92" i="10"/>
  <c r="P92" i="10"/>
  <c r="Q92" i="10"/>
  <c r="R92" i="10"/>
  <c r="S92" i="10"/>
  <c r="T92" i="10"/>
  <c r="U92" i="10"/>
  <c r="V92" i="10"/>
  <c r="W92" i="10"/>
  <c r="X92" i="10"/>
  <c r="Y92" i="10"/>
  <c r="Z92" i="10"/>
  <c r="AA92" i="10"/>
  <c r="AB92" i="10"/>
  <c r="AC92" i="10"/>
  <c r="AD92" i="10"/>
  <c r="AE92" i="10"/>
  <c r="AF92" i="10"/>
  <c r="AG92" i="10"/>
  <c r="AH92" i="10"/>
  <c r="AI92" i="10"/>
  <c r="AJ92" i="10"/>
  <c r="AK92" i="10"/>
  <c r="AL92" i="10"/>
  <c r="AM92" i="10"/>
  <c r="AN92" i="10"/>
  <c r="AO92" i="10"/>
  <c r="AP92" i="10"/>
  <c r="AQ92" i="10"/>
  <c r="AR92" i="10"/>
  <c r="AS92" i="10"/>
  <c r="AT92" i="10"/>
  <c r="AU92" i="10"/>
  <c r="AV92" i="10"/>
  <c r="AW92" i="10"/>
  <c r="AX92" i="10"/>
  <c r="AY92" i="10"/>
  <c r="AZ92" i="10"/>
  <c r="BA92" i="10"/>
  <c r="BB92" i="10"/>
  <c r="BC92" i="10"/>
  <c r="BD92" i="10"/>
  <c r="BE92" i="10"/>
  <c r="BF92" i="10"/>
  <c r="BG92" i="10"/>
  <c r="BH92" i="10"/>
  <c r="BI92" i="10"/>
  <c r="BJ92" i="10"/>
  <c r="M93" i="10"/>
  <c r="N93" i="10"/>
  <c r="O93" i="10"/>
  <c r="P93" i="10"/>
  <c r="Q93" i="10"/>
  <c r="R93" i="10"/>
  <c r="S93" i="10"/>
  <c r="T93" i="10"/>
  <c r="U93" i="10"/>
  <c r="V93" i="10"/>
  <c r="W93" i="10"/>
  <c r="X93" i="10"/>
  <c r="Y93" i="10"/>
  <c r="Z93" i="10"/>
  <c r="AA93" i="10"/>
  <c r="AB93" i="10"/>
  <c r="AC93" i="10"/>
  <c r="AD93" i="10"/>
  <c r="AE93" i="10"/>
  <c r="AF93" i="10"/>
  <c r="AG93" i="10"/>
  <c r="AH93" i="10"/>
  <c r="AI93" i="10"/>
  <c r="AJ93" i="10"/>
  <c r="AK93" i="10"/>
  <c r="AL93" i="10"/>
  <c r="AM93" i="10"/>
  <c r="AN93" i="10"/>
  <c r="AO93" i="10"/>
  <c r="AP93" i="10"/>
  <c r="AQ93" i="10"/>
  <c r="AR93" i="10"/>
  <c r="AS93" i="10"/>
  <c r="AT93" i="10"/>
  <c r="AU93" i="10"/>
  <c r="AV93" i="10"/>
  <c r="AW93" i="10"/>
  <c r="AX93" i="10"/>
  <c r="AY93" i="10"/>
  <c r="AZ93" i="10"/>
  <c r="BA93" i="10"/>
  <c r="BB93" i="10"/>
  <c r="BC93" i="10"/>
  <c r="BD93" i="10"/>
  <c r="BE93" i="10"/>
  <c r="BF93" i="10"/>
  <c r="BG93" i="10"/>
  <c r="BH93" i="10"/>
  <c r="BI93" i="10"/>
  <c r="BJ93" i="10"/>
  <c r="M94" i="10"/>
  <c r="N94" i="10"/>
  <c r="O94" i="10"/>
  <c r="P94" i="10"/>
  <c r="Q94" i="10"/>
  <c r="R94" i="10"/>
  <c r="S94" i="10"/>
  <c r="T94" i="10"/>
  <c r="U94" i="10"/>
  <c r="V94" i="10"/>
  <c r="W94" i="10"/>
  <c r="X94" i="10"/>
  <c r="Y94" i="10"/>
  <c r="Z94" i="10"/>
  <c r="AA94" i="10"/>
  <c r="AB94" i="10"/>
  <c r="AC94" i="10"/>
  <c r="AD94" i="10"/>
  <c r="AE94" i="10"/>
  <c r="AF94" i="10"/>
  <c r="AG94" i="10"/>
  <c r="AH94" i="10"/>
  <c r="AI94" i="10"/>
  <c r="AJ94" i="10"/>
  <c r="AK94" i="10"/>
  <c r="AL94" i="10"/>
  <c r="AM94" i="10"/>
  <c r="AN94" i="10"/>
  <c r="AO94" i="10"/>
  <c r="AP94" i="10"/>
  <c r="AQ94" i="10"/>
  <c r="AR94" i="10"/>
  <c r="AS94" i="10"/>
  <c r="AT94" i="10"/>
  <c r="AU94" i="10"/>
  <c r="AV94" i="10"/>
  <c r="AW94" i="10"/>
  <c r="AX94" i="10"/>
  <c r="AY94" i="10"/>
  <c r="AZ94" i="10"/>
  <c r="BA94" i="10"/>
  <c r="BB94" i="10"/>
  <c r="BC94" i="10"/>
  <c r="BD94" i="10"/>
  <c r="BE94" i="10"/>
  <c r="BF94" i="10"/>
  <c r="BG94" i="10"/>
  <c r="BH94" i="10"/>
  <c r="BI94" i="10"/>
  <c r="BJ94" i="10"/>
  <c r="M95" i="10"/>
  <c r="N95" i="10"/>
  <c r="O95" i="10"/>
  <c r="P95" i="10"/>
  <c r="Q95" i="10"/>
  <c r="R95" i="10"/>
  <c r="S95" i="10"/>
  <c r="T95" i="10"/>
  <c r="U95" i="10"/>
  <c r="V95" i="10"/>
  <c r="W95" i="10"/>
  <c r="X95" i="10"/>
  <c r="Y95" i="10"/>
  <c r="Z95" i="10"/>
  <c r="AA95" i="10"/>
  <c r="AB95" i="10"/>
  <c r="AC95" i="10"/>
  <c r="AD95" i="10"/>
  <c r="AE95" i="10"/>
  <c r="AF95" i="10"/>
  <c r="AG95" i="10"/>
  <c r="AH95" i="10"/>
  <c r="AI95" i="10"/>
  <c r="AJ95" i="10"/>
  <c r="AK95" i="10"/>
  <c r="AL95" i="10"/>
  <c r="AM95" i="10"/>
  <c r="AN95" i="10"/>
  <c r="AO95" i="10"/>
  <c r="AP95" i="10"/>
  <c r="AQ95" i="10"/>
  <c r="AR95" i="10"/>
  <c r="AS95" i="10"/>
  <c r="AT95" i="10"/>
  <c r="AU95" i="10"/>
  <c r="AV95" i="10"/>
  <c r="AW95" i="10"/>
  <c r="AX95" i="10"/>
  <c r="AY95" i="10"/>
  <c r="AZ95" i="10"/>
  <c r="BA95" i="10"/>
  <c r="BB95" i="10"/>
  <c r="BC95" i="10"/>
  <c r="BD95" i="10"/>
  <c r="BE95" i="10"/>
  <c r="BF95" i="10"/>
  <c r="BG95" i="10"/>
  <c r="BH95" i="10"/>
  <c r="BI95" i="10"/>
  <c r="BJ95" i="10"/>
  <c r="M96" i="10"/>
  <c r="N96" i="10"/>
  <c r="O96" i="10"/>
  <c r="P96" i="10"/>
  <c r="Q96" i="10"/>
  <c r="R96" i="10"/>
  <c r="S96" i="10"/>
  <c r="T96" i="10"/>
  <c r="U96" i="10"/>
  <c r="V96" i="10"/>
  <c r="W96" i="10"/>
  <c r="X96" i="10"/>
  <c r="Y96" i="10"/>
  <c r="Z96" i="10"/>
  <c r="AA96" i="10"/>
  <c r="AB96" i="10"/>
  <c r="AC96" i="10"/>
  <c r="AD96" i="10"/>
  <c r="AE96" i="10"/>
  <c r="AF96" i="10"/>
  <c r="AG96" i="10"/>
  <c r="AH96" i="10"/>
  <c r="AI96" i="10"/>
  <c r="AJ96" i="10"/>
  <c r="AK96" i="10"/>
  <c r="AL96" i="10"/>
  <c r="AM96" i="10"/>
  <c r="AN96" i="10"/>
  <c r="AO96" i="10"/>
  <c r="AP96" i="10"/>
  <c r="AQ96" i="10"/>
  <c r="AR96" i="10"/>
  <c r="AS96" i="10"/>
  <c r="AT96" i="10"/>
  <c r="AU96" i="10"/>
  <c r="AV96" i="10"/>
  <c r="AW96" i="10"/>
  <c r="AX96" i="10"/>
  <c r="AY96" i="10"/>
  <c r="AZ96" i="10"/>
  <c r="BA96" i="10"/>
  <c r="BB96" i="10"/>
  <c r="BC96" i="10"/>
  <c r="BD96" i="10"/>
  <c r="BE96" i="10"/>
  <c r="BF96" i="10"/>
  <c r="BG96" i="10"/>
  <c r="BH96" i="10"/>
  <c r="BI96" i="10"/>
  <c r="BJ96" i="10"/>
  <c r="M97" i="10"/>
  <c r="N97" i="10"/>
  <c r="O97" i="10"/>
  <c r="P97" i="10"/>
  <c r="Q97" i="10"/>
  <c r="R97" i="10"/>
  <c r="S97" i="10"/>
  <c r="T97" i="10"/>
  <c r="U97" i="10"/>
  <c r="V97" i="10"/>
  <c r="W97" i="10"/>
  <c r="X97" i="10"/>
  <c r="Y97" i="10"/>
  <c r="Z97" i="10"/>
  <c r="AA97" i="10"/>
  <c r="AB97" i="10"/>
  <c r="AC97" i="10"/>
  <c r="AD97" i="10"/>
  <c r="AE97" i="10"/>
  <c r="AF97" i="10"/>
  <c r="AG97" i="10"/>
  <c r="AH97" i="10"/>
  <c r="AI97" i="10"/>
  <c r="AJ97" i="10"/>
  <c r="AK97" i="10"/>
  <c r="AL97" i="10"/>
  <c r="AM97" i="10"/>
  <c r="AN97" i="10"/>
  <c r="AO97" i="10"/>
  <c r="AP97" i="10"/>
  <c r="AQ97" i="10"/>
  <c r="AR97" i="10"/>
  <c r="AS97" i="10"/>
  <c r="AT97" i="10"/>
  <c r="AU97" i="10"/>
  <c r="AV97" i="10"/>
  <c r="AW97" i="10"/>
  <c r="AX97" i="10"/>
  <c r="AY97" i="10"/>
  <c r="AZ97" i="10"/>
  <c r="BA97" i="10"/>
  <c r="BB97" i="10"/>
  <c r="BC97" i="10"/>
  <c r="BD97" i="10"/>
  <c r="BE97" i="10"/>
  <c r="BF97" i="10"/>
  <c r="BG97" i="10"/>
  <c r="BH97" i="10"/>
  <c r="BI97" i="10"/>
  <c r="BJ97" i="10"/>
  <c r="M98" i="10"/>
  <c r="N98" i="10"/>
  <c r="O98" i="10"/>
  <c r="P98" i="10"/>
  <c r="Q98" i="10"/>
  <c r="R98" i="10"/>
  <c r="S98" i="10"/>
  <c r="T98" i="10"/>
  <c r="U98" i="10"/>
  <c r="V98" i="10"/>
  <c r="W98" i="10"/>
  <c r="X98" i="10"/>
  <c r="Y98" i="10"/>
  <c r="Z98" i="10"/>
  <c r="AA98" i="10"/>
  <c r="AB98" i="10"/>
  <c r="AC98" i="10"/>
  <c r="AD98" i="10"/>
  <c r="AE98" i="10"/>
  <c r="AF98" i="10"/>
  <c r="AG98" i="10"/>
  <c r="AH98" i="10"/>
  <c r="AI98" i="10"/>
  <c r="AJ98" i="10"/>
  <c r="AK98" i="10"/>
  <c r="AL98" i="10"/>
  <c r="AM98" i="10"/>
  <c r="AN98" i="10"/>
  <c r="AO98" i="10"/>
  <c r="AP98" i="10"/>
  <c r="AQ98" i="10"/>
  <c r="AR98" i="10"/>
  <c r="AS98" i="10"/>
  <c r="AT98" i="10"/>
  <c r="AU98" i="10"/>
  <c r="AV98" i="10"/>
  <c r="AW98" i="10"/>
  <c r="AX98" i="10"/>
  <c r="AY98" i="10"/>
  <c r="AZ98" i="10"/>
  <c r="BA98" i="10"/>
  <c r="BB98" i="10"/>
  <c r="BC98" i="10"/>
  <c r="BD98" i="10"/>
  <c r="BE98" i="10"/>
  <c r="BF98" i="10"/>
  <c r="BG98" i="10"/>
  <c r="BH98" i="10"/>
  <c r="BI98" i="10"/>
  <c r="BJ98" i="10"/>
  <c r="L86" i="10"/>
  <c r="L87" i="10"/>
  <c r="L88" i="10"/>
  <c r="L89" i="10"/>
  <c r="L91" i="10"/>
  <c r="L92" i="10"/>
  <c r="L93" i="10"/>
  <c r="L94" i="10"/>
  <c r="L95" i="10"/>
  <c r="L96" i="10"/>
  <c r="L97" i="10"/>
  <c r="L98" i="10"/>
  <c r="L84" i="10"/>
  <c r="BJ100" i="10"/>
  <c r="BH100" i="10"/>
  <c r="BO83" i="4" s="1"/>
  <c r="BF100" i="10"/>
  <c r="BD100" i="10"/>
  <c r="BK83" i="4" s="1"/>
  <c r="BB100" i="10"/>
  <c r="AZ100" i="10"/>
  <c r="BG83" i="4" s="1"/>
  <c r="AX100" i="10"/>
  <c r="AV100" i="10"/>
  <c r="BC83" i="4" s="1"/>
  <c r="AT100" i="10"/>
  <c r="AR100" i="10"/>
  <c r="AY83" i="4" s="1"/>
  <c r="AP100" i="10"/>
  <c r="AN100" i="10"/>
  <c r="AU83" i="4" s="1"/>
  <c r="AL100" i="10"/>
  <c r="AJ100" i="10"/>
  <c r="AQ83" i="4" s="1"/>
  <c r="AH100" i="10"/>
  <c r="AF100" i="10"/>
  <c r="AM83" i="4" s="1"/>
  <c r="AD100" i="10"/>
  <c r="AB100" i="10"/>
  <c r="AI83" i="4" s="1"/>
  <c r="Z100" i="10"/>
  <c r="AG83" i="4" s="1"/>
  <c r="X100" i="10"/>
  <c r="AE83" i="4" s="1"/>
  <c r="V100" i="10"/>
  <c r="AC83" i="4" s="1"/>
  <c r="T100" i="10"/>
  <c r="AA83" i="4" s="1"/>
  <c r="R100" i="10"/>
  <c r="Y83" i="4" s="1"/>
  <c r="P100" i="10"/>
  <c r="W83" i="4" s="1"/>
  <c r="N100" i="10"/>
  <c r="U83" i="4" s="1"/>
  <c r="L100" i="10"/>
  <c r="S83" i="4" s="1"/>
  <c r="BJ70" i="10"/>
  <c r="BH70" i="10"/>
  <c r="BF70" i="10"/>
  <c r="BD70" i="10"/>
  <c r="BB70" i="10"/>
  <c r="AZ70" i="10"/>
  <c r="AX70" i="10"/>
  <c r="AV70" i="10"/>
  <c r="AT70" i="10"/>
  <c r="AR70" i="10"/>
  <c r="AP70" i="10"/>
  <c r="AN70" i="10"/>
  <c r="AL70" i="10"/>
  <c r="AJ70" i="10"/>
  <c r="AH70" i="10"/>
  <c r="AF70" i="10"/>
  <c r="AD70" i="10"/>
  <c r="AB70" i="10"/>
  <c r="Z70" i="10"/>
  <c r="X70" i="10"/>
  <c r="V70" i="10"/>
  <c r="T70" i="10"/>
  <c r="R70" i="10"/>
  <c r="P70" i="10"/>
  <c r="N70" i="10"/>
  <c r="L70" i="10"/>
  <c r="BJ55" i="10"/>
  <c r="BH55" i="10"/>
  <c r="BF55" i="10"/>
  <c r="BD55" i="10"/>
  <c r="BB55" i="10"/>
  <c r="AZ55" i="10"/>
  <c r="AX55" i="10"/>
  <c r="AV55" i="10"/>
  <c r="AT55" i="10"/>
  <c r="AR55" i="10"/>
  <c r="AP55" i="10"/>
  <c r="AN55" i="10"/>
  <c r="AL55" i="10"/>
  <c r="AJ55" i="10"/>
  <c r="AH55" i="10"/>
  <c r="AF55" i="10"/>
  <c r="AD55" i="10"/>
  <c r="AB55" i="10"/>
  <c r="Z55" i="10"/>
  <c r="X55" i="10"/>
  <c r="V55" i="10"/>
  <c r="T55" i="10"/>
  <c r="R55" i="10"/>
  <c r="P55" i="10"/>
  <c r="N55" i="10"/>
  <c r="L55" i="10"/>
  <c r="BJ40" i="10"/>
  <c r="BH40" i="10"/>
  <c r="BF40" i="10"/>
  <c r="BD40" i="10"/>
  <c r="BB40" i="10"/>
  <c r="AZ40" i="10"/>
  <c r="AX40" i="10"/>
  <c r="AV40" i="10"/>
  <c r="AT40" i="10"/>
  <c r="AR40" i="10"/>
  <c r="AP40" i="10"/>
  <c r="AN40" i="10"/>
  <c r="AL40" i="10"/>
  <c r="AJ40" i="10"/>
  <c r="AH40" i="10"/>
  <c r="AF40" i="10"/>
  <c r="AD40" i="10"/>
  <c r="AB40" i="10"/>
  <c r="Z40" i="10"/>
  <c r="X40" i="10"/>
  <c r="V40" i="10"/>
  <c r="T40" i="10"/>
  <c r="R40" i="10"/>
  <c r="P40" i="10"/>
  <c r="N40" i="10"/>
  <c r="L40" i="10"/>
  <c r="BJ25" i="10"/>
  <c r="BI25" i="10"/>
  <c r="BH25" i="10"/>
  <c r="BG25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P25" i="10"/>
  <c r="AO25" i="10"/>
  <c r="AN25" i="10"/>
  <c r="AM25" i="10"/>
  <c r="AL25" i="10"/>
  <c r="AK25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BJ10" i="10"/>
  <c r="BH10" i="10"/>
  <c r="BF10" i="10"/>
  <c r="BD10" i="10"/>
  <c r="BB10" i="10"/>
  <c r="AZ10" i="10"/>
  <c r="AX10" i="10"/>
  <c r="AV10" i="10"/>
  <c r="AT10" i="10"/>
  <c r="AR10" i="10"/>
  <c r="AP10" i="10"/>
  <c r="AN10" i="10"/>
  <c r="AL10" i="10"/>
  <c r="AJ10" i="10"/>
  <c r="AH10" i="10"/>
  <c r="AF10" i="10"/>
  <c r="AD10" i="10"/>
  <c r="AB10" i="10"/>
  <c r="Z10" i="10"/>
  <c r="X10" i="10"/>
  <c r="V10" i="10"/>
  <c r="T10" i="10"/>
  <c r="R10" i="10"/>
  <c r="P10" i="10"/>
  <c r="N10" i="10"/>
  <c r="L10" i="10"/>
  <c r="B11" i="10" l="1"/>
  <c r="C11" i="10"/>
  <c r="P85" i="10"/>
  <c r="T85" i="10"/>
  <c r="X85" i="10"/>
  <c r="AB85" i="10"/>
  <c r="AF85" i="10"/>
  <c r="AJ85" i="10"/>
  <c r="AN85" i="10"/>
  <c r="AR85" i="10"/>
  <c r="AV85" i="10"/>
  <c r="AZ85" i="10"/>
  <c r="BD85" i="10"/>
  <c r="BH85" i="10"/>
  <c r="AD85" i="10"/>
  <c r="AK83" i="4"/>
  <c r="AH85" i="10"/>
  <c r="AO83" i="4"/>
  <c r="AL85" i="10"/>
  <c r="AS83" i="4"/>
  <c r="AP85" i="10"/>
  <c r="AW83" i="4"/>
  <c r="AT85" i="10"/>
  <c r="BA83" i="4"/>
  <c r="AX85" i="10"/>
  <c r="BE83" i="4"/>
  <c r="BB85" i="10"/>
  <c r="BI83" i="4"/>
  <c r="BF85" i="10"/>
  <c r="BM83" i="4"/>
  <c r="BJ85" i="10"/>
  <c r="BQ83" i="4"/>
  <c r="L85" i="10"/>
  <c r="N85" i="10"/>
  <c r="R85" i="10"/>
  <c r="V85" i="10"/>
  <c r="Z85" i="10"/>
  <c r="M70" i="10"/>
  <c r="M55" i="10"/>
  <c r="M10" i="10"/>
  <c r="O70" i="10"/>
  <c r="O55" i="10"/>
  <c r="O10" i="10"/>
  <c r="Q70" i="10"/>
  <c r="Q55" i="10"/>
  <c r="Q10" i="10"/>
  <c r="S70" i="10"/>
  <c r="S55" i="10"/>
  <c r="S10" i="10"/>
  <c r="U70" i="10"/>
  <c r="U55" i="10"/>
  <c r="U10" i="10"/>
  <c r="W70" i="10"/>
  <c r="W55" i="10"/>
  <c r="W10" i="10"/>
  <c r="Y70" i="10"/>
  <c r="Y55" i="10"/>
  <c r="Y10" i="10"/>
  <c r="AA70" i="10"/>
  <c r="AA55" i="10"/>
  <c r="AA10" i="10"/>
  <c r="AC70" i="10"/>
  <c r="AC55" i="10"/>
  <c r="AC10" i="10"/>
  <c r="AE70" i="10"/>
  <c r="AE55" i="10"/>
  <c r="AE10" i="10"/>
  <c r="AG70" i="10"/>
  <c r="AG55" i="10"/>
  <c r="AG10" i="10"/>
  <c r="AI70" i="10"/>
  <c r="AI55" i="10"/>
  <c r="AI10" i="10"/>
  <c r="AK70" i="10"/>
  <c r="AK55" i="10"/>
  <c r="AK10" i="10"/>
  <c r="AM70" i="10"/>
  <c r="AM55" i="10"/>
  <c r="AM10" i="10"/>
  <c r="AO70" i="10"/>
  <c r="AO55" i="10"/>
  <c r="AO10" i="10"/>
  <c r="AQ70" i="10"/>
  <c r="AQ55" i="10"/>
  <c r="AQ10" i="10"/>
  <c r="AS70" i="10"/>
  <c r="AS55" i="10"/>
  <c r="AS10" i="10"/>
  <c r="AU70" i="10"/>
  <c r="AU55" i="10"/>
  <c r="AU10" i="10"/>
  <c r="AW70" i="10"/>
  <c r="AW55" i="10"/>
  <c r="AW10" i="10"/>
  <c r="AY70" i="10"/>
  <c r="AY55" i="10"/>
  <c r="AY10" i="10"/>
  <c r="BA70" i="10"/>
  <c r="BA55" i="10"/>
  <c r="BA10" i="10"/>
  <c r="BC70" i="10"/>
  <c r="BC55" i="10"/>
  <c r="BC10" i="10"/>
  <c r="BE70" i="10"/>
  <c r="BE55" i="10"/>
  <c r="BE10" i="10"/>
  <c r="BG70" i="10"/>
  <c r="BG55" i="10"/>
  <c r="BG10" i="10"/>
  <c r="BI70" i="10"/>
  <c r="C14" i="10" s="1"/>
  <c r="BI55" i="10"/>
  <c r="C13" i="10" s="1"/>
  <c r="BI10" i="10"/>
  <c r="M40" i="10"/>
  <c r="O40" i="10"/>
  <c r="Q40" i="10"/>
  <c r="S40" i="10"/>
  <c r="U40" i="10"/>
  <c r="W40" i="10"/>
  <c r="Y40" i="10"/>
  <c r="AA40" i="10"/>
  <c r="AC40" i="10"/>
  <c r="AE40" i="10"/>
  <c r="AG40" i="10"/>
  <c r="AI40" i="10"/>
  <c r="AK40" i="10"/>
  <c r="AM40" i="10"/>
  <c r="AO40" i="10"/>
  <c r="AQ40" i="10"/>
  <c r="AS40" i="10"/>
  <c r="AU40" i="10"/>
  <c r="AW40" i="10"/>
  <c r="AY40" i="10"/>
  <c r="BA40" i="10"/>
  <c r="BC40" i="10"/>
  <c r="BE40" i="10"/>
  <c r="BG40" i="10"/>
  <c r="BI40" i="10"/>
  <c r="C12" i="10" s="1"/>
  <c r="L60" i="10"/>
  <c r="L30" i="10"/>
  <c r="L45" i="10"/>
  <c r="L15" i="10"/>
  <c r="N105" i="10"/>
  <c r="U84" i="4" s="1"/>
  <c r="N45" i="10"/>
  <c r="N15" i="10"/>
  <c r="N75" i="10"/>
  <c r="N60" i="10"/>
  <c r="N30" i="10"/>
  <c r="P60" i="10"/>
  <c r="P30" i="10"/>
  <c r="P45" i="10"/>
  <c r="P15" i="10"/>
  <c r="R75" i="10"/>
  <c r="R45" i="10"/>
  <c r="R15" i="10"/>
  <c r="R105" i="10"/>
  <c r="Y84" i="4" s="1"/>
  <c r="R60" i="10"/>
  <c r="R30" i="10"/>
  <c r="T60" i="10"/>
  <c r="T30" i="10"/>
  <c r="T45" i="10"/>
  <c r="T15" i="10"/>
  <c r="V105" i="10"/>
  <c r="AC84" i="4" s="1"/>
  <c r="V45" i="10"/>
  <c r="V15" i="10"/>
  <c r="V75" i="10"/>
  <c r="V60" i="10"/>
  <c r="V30" i="10"/>
  <c r="X60" i="10"/>
  <c r="X30" i="10"/>
  <c r="X45" i="10"/>
  <c r="X15" i="10"/>
  <c r="Z75" i="10"/>
  <c r="Z45" i="10"/>
  <c r="Z15" i="10"/>
  <c r="Z105" i="10"/>
  <c r="AG84" i="4" s="1"/>
  <c r="Z60" i="10"/>
  <c r="Z30" i="10"/>
  <c r="AB60" i="10"/>
  <c r="AB30" i="10"/>
  <c r="AB45" i="10"/>
  <c r="AB15" i="10"/>
  <c r="AD105" i="10"/>
  <c r="AK84" i="4" s="1"/>
  <c r="AD45" i="10"/>
  <c r="AD15" i="10"/>
  <c r="AD75" i="10"/>
  <c r="AD60" i="10"/>
  <c r="AD30" i="10"/>
  <c r="AF60" i="10"/>
  <c r="AF30" i="10"/>
  <c r="AF45" i="10"/>
  <c r="AF15" i="10"/>
  <c r="AH75" i="10"/>
  <c r="AH45" i="10"/>
  <c r="AH15" i="10"/>
  <c r="AH105" i="10"/>
  <c r="AO84" i="4" s="1"/>
  <c r="AH60" i="10"/>
  <c r="AH30" i="10"/>
  <c r="AJ60" i="10"/>
  <c r="AJ30" i="10"/>
  <c r="AJ45" i="10"/>
  <c r="AJ15" i="10"/>
  <c r="AL105" i="10"/>
  <c r="AS84" i="4" s="1"/>
  <c r="AL45" i="10"/>
  <c r="AL15" i="10"/>
  <c r="AL75" i="10"/>
  <c r="AL60" i="10"/>
  <c r="AL30" i="10"/>
  <c r="AN60" i="10"/>
  <c r="AN30" i="10"/>
  <c r="AN45" i="10"/>
  <c r="AN15" i="10"/>
  <c r="AP75" i="10"/>
  <c r="AP45" i="10"/>
  <c r="AP15" i="10"/>
  <c r="AP105" i="10"/>
  <c r="AW84" i="4" s="1"/>
  <c r="AP60" i="10"/>
  <c r="AP30" i="10"/>
  <c r="AR60" i="10"/>
  <c r="AR30" i="10"/>
  <c r="AR45" i="10"/>
  <c r="AR15" i="10"/>
  <c r="AT105" i="10"/>
  <c r="BA84" i="4" s="1"/>
  <c r="AT45" i="10"/>
  <c r="AT15" i="10"/>
  <c r="AT75" i="10"/>
  <c r="AT60" i="10"/>
  <c r="AT30" i="10"/>
  <c r="AV60" i="10"/>
  <c r="AV30" i="10"/>
  <c r="AV45" i="10"/>
  <c r="AV15" i="10"/>
  <c r="AX75" i="10"/>
  <c r="AX45" i="10"/>
  <c r="AX15" i="10"/>
  <c r="AX105" i="10"/>
  <c r="BE84" i="4" s="1"/>
  <c r="AX60" i="10"/>
  <c r="AX30" i="10"/>
  <c r="AZ60" i="10"/>
  <c r="AZ30" i="10"/>
  <c r="AZ45" i="10"/>
  <c r="AZ15" i="10"/>
  <c r="BB105" i="10"/>
  <c r="BI84" i="4" s="1"/>
  <c r="BB45" i="10"/>
  <c r="BB15" i="10"/>
  <c r="BB75" i="10"/>
  <c r="BB60" i="10"/>
  <c r="BB30" i="10"/>
  <c r="BD60" i="10"/>
  <c r="BD30" i="10"/>
  <c r="BD45" i="10"/>
  <c r="BD15" i="10"/>
  <c r="BF75" i="10"/>
  <c r="BF45" i="10"/>
  <c r="BF15" i="10"/>
  <c r="BF105" i="10"/>
  <c r="BM84" i="4" s="1"/>
  <c r="BF60" i="10"/>
  <c r="BF30" i="10"/>
  <c r="BH60" i="10"/>
  <c r="BH30" i="10"/>
  <c r="BH45" i="10"/>
  <c r="BH15" i="10"/>
  <c r="BJ105" i="10"/>
  <c r="BQ84" i="4" s="1"/>
  <c r="BJ45" i="10"/>
  <c r="BJ15" i="10"/>
  <c r="BJ75" i="10"/>
  <c r="BJ60" i="10"/>
  <c r="BJ30" i="10"/>
  <c r="C10" i="10"/>
  <c r="M100" i="10"/>
  <c r="T83" i="4" s="1"/>
  <c r="O100" i="10"/>
  <c r="V83" i="4" s="1"/>
  <c r="Q100" i="10"/>
  <c r="X83" i="4" s="1"/>
  <c r="S100" i="10"/>
  <c r="Z83" i="4" s="1"/>
  <c r="U100" i="10"/>
  <c r="AB83" i="4" s="1"/>
  <c r="W100" i="10"/>
  <c r="AD83" i="4" s="1"/>
  <c r="Y100" i="10"/>
  <c r="AF83" i="4" s="1"/>
  <c r="AA100" i="10"/>
  <c r="AH83" i="4" s="1"/>
  <c r="AC100" i="10"/>
  <c r="AJ83" i="4" s="1"/>
  <c r="AE100" i="10"/>
  <c r="AL83" i="4" s="1"/>
  <c r="AG100" i="10"/>
  <c r="AN83" i="4" s="1"/>
  <c r="AI100" i="10"/>
  <c r="AP83" i="4" s="1"/>
  <c r="AK100" i="10"/>
  <c r="AR83" i="4" s="1"/>
  <c r="AM100" i="10"/>
  <c r="AT83" i="4" s="1"/>
  <c r="AO100" i="10"/>
  <c r="AV83" i="4" s="1"/>
  <c r="AQ100" i="10"/>
  <c r="AX83" i="4" s="1"/>
  <c r="AS100" i="10"/>
  <c r="AZ83" i="4" s="1"/>
  <c r="AU100" i="10"/>
  <c r="BB83" i="4" s="1"/>
  <c r="AW100" i="10"/>
  <c r="BD83" i="4" s="1"/>
  <c r="AY100" i="10"/>
  <c r="BF83" i="4" s="1"/>
  <c r="BA100" i="10"/>
  <c r="BH83" i="4" s="1"/>
  <c r="BC100" i="10"/>
  <c r="BJ83" i="4" s="1"/>
  <c r="BE100" i="10"/>
  <c r="BL83" i="4" s="1"/>
  <c r="BG100" i="10"/>
  <c r="BN83" i="4" s="1"/>
  <c r="BI100" i="10"/>
  <c r="BP83" i="4" s="1"/>
  <c r="L105" i="10"/>
  <c r="S84" i="4" s="1"/>
  <c r="L75" i="10"/>
  <c r="P105" i="10"/>
  <c r="W84" i="4" s="1"/>
  <c r="P75" i="10"/>
  <c r="T105" i="10"/>
  <c r="AA84" i="4" s="1"/>
  <c r="T75" i="10"/>
  <c r="X105" i="10"/>
  <c r="AE84" i="4" s="1"/>
  <c r="X75" i="10"/>
  <c r="AB105" i="10"/>
  <c r="AI84" i="4" s="1"/>
  <c r="AB75" i="10"/>
  <c r="AF105" i="10"/>
  <c r="AM84" i="4" s="1"/>
  <c r="AF75" i="10"/>
  <c r="AJ105" i="10"/>
  <c r="AQ84" i="4" s="1"/>
  <c r="AJ75" i="10"/>
  <c r="AN105" i="10"/>
  <c r="AU84" i="4" s="1"/>
  <c r="AN75" i="10"/>
  <c r="AR105" i="10"/>
  <c r="AY84" i="4" s="1"/>
  <c r="AR75" i="10"/>
  <c r="AV105" i="10"/>
  <c r="BC84" i="4" s="1"/>
  <c r="AV75" i="10"/>
  <c r="AZ105" i="10"/>
  <c r="BG84" i="4" s="1"/>
  <c r="AZ75" i="10"/>
  <c r="BD105" i="10"/>
  <c r="BK84" i="4" s="1"/>
  <c r="BD75" i="10"/>
  <c r="BH105" i="10"/>
  <c r="BO84" i="4" s="1"/>
  <c r="BH75" i="10"/>
  <c r="B10" i="10" l="1"/>
  <c r="B14" i="10"/>
  <c r="B12" i="10"/>
  <c r="BI85" i="10"/>
  <c r="C15" i="10" s="1"/>
  <c r="BG85" i="10"/>
  <c r="BE85" i="10"/>
  <c r="BC85" i="10"/>
  <c r="BA85" i="10"/>
  <c r="AY85" i="10"/>
  <c r="AW85" i="10"/>
  <c r="AU85" i="10"/>
  <c r="AS85" i="10"/>
  <c r="AQ85" i="10"/>
  <c r="AO85" i="10"/>
  <c r="AM85" i="10"/>
  <c r="AK85" i="10"/>
  <c r="AI85" i="10"/>
  <c r="AG85" i="10"/>
  <c r="AE85" i="10"/>
  <c r="AC85" i="10"/>
  <c r="AA85" i="10"/>
  <c r="Y85" i="10"/>
  <c r="W85" i="10"/>
  <c r="U85" i="10"/>
  <c r="S85" i="10"/>
  <c r="Q85" i="10"/>
  <c r="O85" i="10"/>
  <c r="M85" i="10"/>
  <c r="B13" i="10"/>
  <c r="BJ90" i="10"/>
  <c r="BF90" i="10"/>
  <c r="BB90" i="10"/>
  <c r="AX90" i="10"/>
  <c r="AT90" i="10"/>
  <c r="AP90" i="10"/>
  <c r="AL90" i="10"/>
  <c r="AH90" i="10"/>
  <c r="AD90" i="10"/>
  <c r="Z90" i="10"/>
  <c r="V90" i="10"/>
  <c r="R90" i="10"/>
  <c r="N90" i="10"/>
  <c r="BH90" i="10"/>
  <c r="BD90" i="10"/>
  <c r="AZ90" i="10"/>
  <c r="AV90" i="10"/>
  <c r="AR90" i="10"/>
  <c r="AN90" i="10"/>
  <c r="AJ90" i="10"/>
  <c r="AF90" i="10"/>
  <c r="AB90" i="10"/>
  <c r="X90" i="10"/>
  <c r="T90" i="10"/>
  <c r="P90" i="10"/>
  <c r="L90" i="10"/>
  <c r="BI105" i="10"/>
  <c r="BP84" i="4" s="1"/>
  <c r="BI60" i="10"/>
  <c r="E13" i="10" s="1"/>
  <c r="BI45" i="10"/>
  <c r="E12" i="10" s="1"/>
  <c r="BI30" i="10"/>
  <c r="BI15" i="10"/>
  <c r="E10" i="10" s="1"/>
  <c r="BI75" i="10"/>
  <c r="BG105" i="10"/>
  <c r="BN84" i="4" s="1"/>
  <c r="BG75" i="10"/>
  <c r="BG60" i="10"/>
  <c r="BG45" i="10"/>
  <c r="BG30" i="10"/>
  <c r="BG15" i="10"/>
  <c r="BE105" i="10"/>
  <c r="BL84" i="4" s="1"/>
  <c r="BE75" i="10"/>
  <c r="BE60" i="10"/>
  <c r="BE45" i="10"/>
  <c r="BE30" i="10"/>
  <c r="BE15" i="10"/>
  <c r="BC105" i="10"/>
  <c r="BJ84" i="4" s="1"/>
  <c r="BC60" i="10"/>
  <c r="BC45" i="10"/>
  <c r="BC30" i="10"/>
  <c r="BC15" i="10"/>
  <c r="BC75" i="10"/>
  <c r="BA105" i="10"/>
  <c r="BH84" i="4" s="1"/>
  <c r="BA60" i="10"/>
  <c r="BA45" i="10"/>
  <c r="BA30" i="10"/>
  <c r="BA15" i="10"/>
  <c r="BA75" i="10"/>
  <c r="AY105" i="10"/>
  <c r="BF84" i="4" s="1"/>
  <c r="AY75" i="10"/>
  <c r="AY60" i="10"/>
  <c r="AY45" i="10"/>
  <c r="AY30" i="10"/>
  <c r="AY15" i="10"/>
  <c r="AW105" i="10"/>
  <c r="BD84" i="4" s="1"/>
  <c r="AW75" i="10"/>
  <c r="AW60" i="10"/>
  <c r="AW45" i="10"/>
  <c r="AW30" i="10"/>
  <c r="AW15" i="10"/>
  <c r="AU105" i="10"/>
  <c r="BB84" i="4" s="1"/>
  <c r="AU60" i="10"/>
  <c r="AU45" i="10"/>
  <c r="AU30" i="10"/>
  <c r="AU75" i="10"/>
  <c r="AU15" i="10"/>
  <c r="AS105" i="10"/>
  <c r="AZ84" i="4" s="1"/>
  <c r="AS60" i="10"/>
  <c r="AS45" i="10"/>
  <c r="AS30" i="10"/>
  <c r="AS75" i="10"/>
  <c r="AS15" i="10"/>
  <c r="AQ105" i="10"/>
  <c r="AX84" i="4" s="1"/>
  <c r="AQ75" i="10"/>
  <c r="AQ60" i="10"/>
  <c r="AQ45" i="10"/>
  <c r="AQ30" i="10"/>
  <c r="AQ15" i="10"/>
  <c r="AO105" i="10"/>
  <c r="AV84" i="4" s="1"/>
  <c r="AO75" i="10"/>
  <c r="AO60" i="10"/>
  <c r="AO45" i="10"/>
  <c r="AO30" i="10"/>
  <c r="AO15" i="10"/>
  <c r="AM105" i="10"/>
  <c r="AT84" i="4" s="1"/>
  <c r="AM60" i="10"/>
  <c r="AM45" i="10"/>
  <c r="AM30" i="10"/>
  <c r="AM75" i="10"/>
  <c r="AM15" i="10"/>
  <c r="AK105" i="10"/>
  <c r="AR84" i="4" s="1"/>
  <c r="AK60" i="10"/>
  <c r="AK45" i="10"/>
  <c r="AK30" i="10"/>
  <c r="AK75" i="10"/>
  <c r="AK15" i="10"/>
  <c r="AI105" i="10"/>
  <c r="AP84" i="4" s="1"/>
  <c r="AI75" i="10"/>
  <c r="AI60" i="10"/>
  <c r="AI45" i="10"/>
  <c r="AI30" i="10"/>
  <c r="AI15" i="10"/>
  <c r="AG105" i="10"/>
  <c r="AN84" i="4" s="1"/>
  <c r="AG75" i="10"/>
  <c r="AG60" i="10"/>
  <c r="AG45" i="10"/>
  <c r="AG30" i="10"/>
  <c r="AG15" i="10"/>
  <c r="AE105" i="10"/>
  <c r="AL84" i="4" s="1"/>
  <c r="AE60" i="10"/>
  <c r="AE45" i="10"/>
  <c r="AE30" i="10"/>
  <c r="AE75" i="10"/>
  <c r="AE15" i="10"/>
  <c r="AC105" i="10"/>
  <c r="AJ84" i="4" s="1"/>
  <c r="AC60" i="10"/>
  <c r="AC45" i="10"/>
  <c r="AC30" i="10"/>
  <c r="AC75" i="10"/>
  <c r="AC15" i="10"/>
  <c r="AA105" i="10"/>
  <c r="AH84" i="4" s="1"/>
  <c r="AA75" i="10"/>
  <c r="AA60" i="10"/>
  <c r="AA45" i="10"/>
  <c r="AA30" i="10"/>
  <c r="AA15" i="10"/>
  <c r="Y105" i="10"/>
  <c r="AF84" i="4" s="1"/>
  <c r="Y75" i="10"/>
  <c r="Y60" i="10"/>
  <c r="Y45" i="10"/>
  <c r="Y30" i="10"/>
  <c r="Y15" i="10"/>
  <c r="W105" i="10"/>
  <c r="AD84" i="4" s="1"/>
  <c r="W60" i="10"/>
  <c r="W45" i="10"/>
  <c r="W30" i="10"/>
  <c r="W75" i="10"/>
  <c r="W15" i="10"/>
  <c r="U105" i="10"/>
  <c r="AB84" i="4" s="1"/>
  <c r="U60" i="10"/>
  <c r="U45" i="10"/>
  <c r="U30" i="10"/>
  <c r="U75" i="10"/>
  <c r="U15" i="10"/>
  <c r="S105" i="10"/>
  <c r="Z84" i="4" s="1"/>
  <c r="S75" i="10"/>
  <c r="S60" i="10"/>
  <c r="S45" i="10"/>
  <c r="S30" i="10"/>
  <c r="S15" i="10"/>
  <c r="Q105" i="10"/>
  <c r="X84" i="4" s="1"/>
  <c r="Q75" i="10"/>
  <c r="Q60" i="10"/>
  <c r="Q45" i="10"/>
  <c r="Q30" i="10"/>
  <c r="Q15" i="10"/>
  <c r="O105" i="10"/>
  <c r="V84" i="4" s="1"/>
  <c r="O60" i="10"/>
  <c r="O45" i="10"/>
  <c r="O30" i="10"/>
  <c r="O75" i="10"/>
  <c r="O15" i="10"/>
  <c r="M105" i="10"/>
  <c r="T84" i="4" s="1"/>
  <c r="M60" i="10"/>
  <c r="M45" i="10"/>
  <c r="M30" i="10"/>
  <c r="M75" i="10"/>
  <c r="M15" i="10"/>
  <c r="D10" i="10" s="1"/>
  <c r="E14" i="10"/>
  <c r="C16" i="10"/>
  <c r="B16" i="10"/>
  <c r="B15" i="10" l="1"/>
  <c r="M90" i="10"/>
  <c r="O90" i="10"/>
  <c r="U90" i="10"/>
  <c r="W90" i="10"/>
  <c r="AC90" i="10"/>
  <c r="AE90" i="10"/>
  <c r="AK90" i="10"/>
  <c r="AM90" i="10"/>
  <c r="AS90" i="10"/>
  <c r="AU90" i="10"/>
  <c r="BA90" i="10"/>
  <c r="BC90" i="10"/>
  <c r="D12" i="10"/>
  <c r="Q90" i="10"/>
  <c r="S90" i="10"/>
  <c r="Y90" i="10"/>
  <c r="AA90" i="10"/>
  <c r="AG90" i="10"/>
  <c r="AI90" i="10"/>
  <c r="AO90" i="10"/>
  <c r="AQ90" i="10"/>
  <c r="AW90" i="10"/>
  <c r="AY90" i="10"/>
  <c r="BE90" i="10"/>
  <c r="BG90" i="10"/>
  <c r="E11" i="10"/>
  <c r="BI90" i="10"/>
  <c r="D11" i="10"/>
  <c r="D13" i="10"/>
  <c r="D14" i="10"/>
  <c r="E15" i="10"/>
  <c r="E16" i="10"/>
  <c r="D16" i="10"/>
  <c r="D15" i="10" l="1"/>
  <c r="M114" i="9" l="1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G114" i="9"/>
  <c r="AH114" i="9"/>
  <c r="AI114" i="9"/>
  <c r="AJ114" i="9"/>
  <c r="AK114" i="9"/>
  <c r="AL114" i="9"/>
  <c r="AM114" i="9"/>
  <c r="AN114" i="9"/>
  <c r="AO114" i="9"/>
  <c r="AP114" i="9"/>
  <c r="AQ114" i="9"/>
  <c r="AR114" i="9"/>
  <c r="AS114" i="9"/>
  <c r="AT114" i="9"/>
  <c r="AU114" i="9"/>
  <c r="AV114" i="9"/>
  <c r="AW114" i="9"/>
  <c r="AX114" i="9"/>
  <c r="AY114" i="9"/>
  <c r="AZ114" i="9"/>
  <c r="BA114" i="9"/>
  <c r="BB114" i="9"/>
  <c r="BC114" i="9"/>
  <c r="BD114" i="9"/>
  <c r="BE114" i="9"/>
  <c r="BF114" i="9"/>
  <c r="BG114" i="9"/>
  <c r="BH114" i="9"/>
  <c r="BI114" i="9"/>
  <c r="BJ114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AG116" i="9"/>
  <c r="AH116" i="9"/>
  <c r="AI116" i="9"/>
  <c r="AJ116" i="9"/>
  <c r="AK116" i="9"/>
  <c r="AL116" i="9"/>
  <c r="AM116" i="9"/>
  <c r="AN116" i="9"/>
  <c r="AO116" i="9"/>
  <c r="AP116" i="9"/>
  <c r="AQ116" i="9"/>
  <c r="AR116" i="9"/>
  <c r="AS116" i="9"/>
  <c r="AT116" i="9"/>
  <c r="AU116" i="9"/>
  <c r="AV116" i="9"/>
  <c r="AW116" i="9"/>
  <c r="AX116" i="9"/>
  <c r="AY116" i="9"/>
  <c r="AZ116" i="9"/>
  <c r="BA116" i="9"/>
  <c r="BB116" i="9"/>
  <c r="BC116" i="9"/>
  <c r="BD116" i="9"/>
  <c r="BE116" i="9"/>
  <c r="BF116" i="9"/>
  <c r="BG116" i="9"/>
  <c r="BH116" i="9"/>
  <c r="BI116" i="9"/>
  <c r="BJ116" i="9"/>
  <c r="M117" i="9"/>
  <c r="N117" i="9"/>
  <c r="O117" i="9"/>
  <c r="P117" i="9"/>
  <c r="Q117" i="9"/>
  <c r="R117" i="9"/>
  <c r="S117" i="9"/>
  <c r="T117" i="9"/>
  <c r="U117" i="9"/>
  <c r="V117" i="9"/>
  <c r="W117" i="9"/>
  <c r="X117" i="9"/>
  <c r="Y117" i="9"/>
  <c r="Z117" i="9"/>
  <c r="AA117" i="9"/>
  <c r="AB117" i="9"/>
  <c r="AC117" i="9"/>
  <c r="AD117" i="9"/>
  <c r="AE117" i="9"/>
  <c r="AF117" i="9"/>
  <c r="AG117" i="9"/>
  <c r="AH117" i="9"/>
  <c r="AI117" i="9"/>
  <c r="AJ117" i="9"/>
  <c r="AK117" i="9"/>
  <c r="AL117" i="9"/>
  <c r="AM117" i="9"/>
  <c r="AN117" i="9"/>
  <c r="AO117" i="9"/>
  <c r="AP117" i="9"/>
  <c r="AQ117" i="9"/>
  <c r="AR117" i="9"/>
  <c r="AS117" i="9"/>
  <c r="AT117" i="9"/>
  <c r="AU117" i="9"/>
  <c r="AV117" i="9"/>
  <c r="AW117" i="9"/>
  <c r="AX117" i="9"/>
  <c r="AY117" i="9"/>
  <c r="AZ117" i="9"/>
  <c r="BA117" i="9"/>
  <c r="BB117" i="9"/>
  <c r="BC117" i="9"/>
  <c r="BD117" i="9"/>
  <c r="BE117" i="9"/>
  <c r="BF117" i="9"/>
  <c r="BG117" i="9"/>
  <c r="BH117" i="9"/>
  <c r="BI117" i="9"/>
  <c r="BJ117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G118" i="9"/>
  <c r="AH118" i="9"/>
  <c r="AI118" i="9"/>
  <c r="AJ118" i="9"/>
  <c r="AK118" i="9"/>
  <c r="AL118" i="9"/>
  <c r="AM118" i="9"/>
  <c r="AN118" i="9"/>
  <c r="AO118" i="9"/>
  <c r="AP118" i="9"/>
  <c r="AQ118" i="9"/>
  <c r="AR118" i="9"/>
  <c r="AS118" i="9"/>
  <c r="AT118" i="9"/>
  <c r="AU118" i="9"/>
  <c r="AV118" i="9"/>
  <c r="AW118" i="9"/>
  <c r="AX118" i="9"/>
  <c r="AY118" i="9"/>
  <c r="AZ118" i="9"/>
  <c r="BA118" i="9"/>
  <c r="BB118" i="9"/>
  <c r="BC118" i="9"/>
  <c r="BD118" i="9"/>
  <c r="BE118" i="9"/>
  <c r="BF118" i="9"/>
  <c r="BG118" i="9"/>
  <c r="BH118" i="9"/>
  <c r="BI118" i="9"/>
  <c r="BJ118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G119" i="9"/>
  <c r="AH119" i="9"/>
  <c r="AI119" i="9"/>
  <c r="AJ119" i="9"/>
  <c r="AK119" i="9"/>
  <c r="AL119" i="9"/>
  <c r="AM119" i="9"/>
  <c r="AN119" i="9"/>
  <c r="AO119" i="9"/>
  <c r="AP119" i="9"/>
  <c r="AQ119" i="9"/>
  <c r="AR119" i="9"/>
  <c r="AS119" i="9"/>
  <c r="AT119" i="9"/>
  <c r="AU119" i="9"/>
  <c r="AV119" i="9"/>
  <c r="AW119" i="9"/>
  <c r="AX119" i="9"/>
  <c r="AY119" i="9"/>
  <c r="AZ119" i="9"/>
  <c r="BA119" i="9"/>
  <c r="BB119" i="9"/>
  <c r="BC119" i="9"/>
  <c r="BD119" i="9"/>
  <c r="BE119" i="9"/>
  <c r="BF119" i="9"/>
  <c r="BG119" i="9"/>
  <c r="BH119" i="9"/>
  <c r="BI119" i="9"/>
  <c r="BJ119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AS121" i="9"/>
  <c r="AT121" i="9"/>
  <c r="AU121" i="9"/>
  <c r="AV121" i="9"/>
  <c r="AW121" i="9"/>
  <c r="AX121" i="9"/>
  <c r="AY121" i="9"/>
  <c r="AZ121" i="9"/>
  <c r="BA121" i="9"/>
  <c r="BB121" i="9"/>
  <c r="BC121" i="9"/>
  <c r="BD121" i="9"/>
  <c r="BE121" i="9"/>
  <c r="BF121" i="9"/>
  <c r="BG121" i="9"/>
  <c r="BH121" i="9"/>
  <c r="BI121" i="9"/>
  <c r="BJ121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AG122" i="9"/>
  <c r="AH122" i="9"/>
  <c r="AI122" i="9"/>
  <c r="AJ122" i="9"/>
  <c r="AK122" i="9"/>
  <c r="AL122" i="9"/>
  <c r="AM122" i="9"/>
  <c r="AN122" i="9"/>
  <c r="AO122" i="9"/>
  <c r="AP122" i="9"/>
  <c r="AQ122" i="9"/>
  <c r="AR122" i="9"/>
  <c r="AS122" i="9"/>
  <c r="AT122" i="9"/>
  <c r="AU122" i="9"/>
  <c r="AV122" i="9"/>
  <c r="AW122" i="9"/>
  <c r="AX122" i="9"/>
  <c r="AY122" i="9"/>
  <c r="AZ122" i="9"/>
  <c r="BA122" i="9"/>
  <c r="BB122" i="9"/>
  <c r="BC122" i="9"/>
  <c r="BD122" i="9"/>
  <c r="BE122" i="9"/>
  <c r="BF122" i="9"/>
  <c r="BG122" i="9"/>
  <c r="BH122" i="9"/>
  <c r="BI122" i="9"/>
  <c r="BJ122" i="9"/>
  <c r="M123" i="9"/>
  <c r="N123" i="9"/>
  <c r="O123" i="9"/>
  <c r="P123" i="9"/>
  <c r="Q123" i="9"/>
  <c r="R123" i="9"/>
  <c r="S123" i="9"/>
  <c r="T123" i="9"/>
  <c r="U123" i="9"/>
  <c r="V123" i="9"/>
  <c r="W123" i="9"/>
  <c r="X123" i="9"/>
  <c r="Y123" i="9"/>
  <c r="Z123" i="9"/>
  <c r="AA123" i="9"/>
  <c r="AB123" i="9"/>
  <c r="AC123" i="9"/>
  <c r="AD123" i="9"/>
  <c r="AE123" i="9"/>
  <c r="AF123" i="9"/>
  <c r="AG123" i="9"/>
  <c r="AH123" i="9"/>
  <c r="AI123" i="9"/>
  <c r="AJ123" i="9"/>
  <c r="AK123" i="9"/>
  <c r="AL123" i="9"/>
  <c r="AM123" i="9"/>
  <c r="AN123" i="9"/>
  <c r="AO123" i="9"/>
  <c r="AP123" i="9"/>
  <c r="AQ123" i="9"/>
  <c r="AR123" i="9"/>
  <c r="AS123" i="9"/>
  <c r="AT123" i="9"/>
  <c r="AU123" i="9"/>
  <c r="AV123" i="9"/>
  <c r="AW123" i="9"/>
  <c r="AX123" i="9"/>
  <c r="AY123" i="9"/>
  <c r="AZ123" i="9"/>
  <c r="BA123" i="9"/>
  <c r="BB123" i="9"/>
  <c r="BC123" i="9"/>
  <c r="BD123" i="9"/>
  <c r="BE123" i="9"/>
  <c r="BF123" i="9"/>
  <c r="BG123" i="9"/>
  <c r="BH123" i="9"/>
  <c r="BI123" i="9"/>
  <c r="BJ123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G124" i="9"/>
  <c r="AH124" i="9"/>
  <c r="AI124" i="9"/>
  <c r="AJ124" i="9"/>
  <c r="AK124" i="9"/>
  <c r="AL124" i="9"/>
  <c r="AM124" i="9"/>
  <c r="AN124" i="9"/>
  <c r="AO124" i="9"/>
  <c r="AP124" i="9"/>
  <c r="AQ124" i="9"/>
  <c r="AR124" i="9"/>
  <c r="AS124" i="9"/>
  <c r="AT124" i="9"/>
  <c r="AU124" i="9"/>
  <c r="AV124" i="9"/>
  <c r="AW124" i="9"/>
  <c r="AX124" i="9"/>
  <c r="AY124" i="9"/>
  <c r="AZ124" i="9"/>
  <c r="BA124" i="9"/>
  <c r="BB124" i="9"/>
  <c r="BC124" i="9"/>
  <c r="BD124" i="9"/>
  <c r="BE124" i="9"/>
  <c r="BF124" i="9"/>
  <c r="BG124" i="9"/>
  <c r="BH124" i="9"/>
  <c r="BI124" i="9"/>
  <c r="BJ124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AG125" i="9"/>
  <c r="AH125" i="9"/>
  <c r="AI125" i="9"/>
  <c r="AJ125" i="9"/>
  <c r="AK125" i="9"/>
  <c r="AL125" i="9"/>
  <c r="AM125" i="9"/>
  <c r="AN125" i="9"/>
  <c r="AO125" i="9"/>
  <c r="AP125" i="9"/>
  <c r="AQ125" i="9"/>
  <c r="AR125" i="9"/>
  <c r="AS125" i="9"/>
  <c r="AT125" i="9"/>
  <c r="AU125" i="9"/>
  <c r="AV125" i="9"/>
  <c r="AW125" i="9"/>
  <c r="AX125" i="9"/>
  <c r="AY125" i="9"/>
  <c r="AZ125" i="9"/>
  <c r="BA125" i="9"/>
  <c r="BB125" i="9"/>
  <c r="BC125" i="9"/>
  <c r="BD125" i="9"/>
  <c r="BE125" i="9"/>
  <c r="BF125" i="9"/>
  <c r="BG125" i="9"/>
  <c r="BH125" i="9"/>
  <c r="BI125" i="9"/>
  <c r="BJ125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AG126" i="9"/>
  <c r="AH126" i="9"/>
  <c r="AI126" i="9"/>
  <c r="AJ126" i="9"/>
  <c r="AK126" i="9"/>
  <c r="AL126" i="9"/>
  <c r="AM126" i="9"/>
  <c r="AN126" i="9"/>
  <c r="AO126" i="9"/>
  <c r="AP126" i="9"/>
  <c r="AQ126" i="9"/>
  <c r="AR126" i="9"/>
  <c r="AS126" i="9"/>
  <c r="AT126" i="9"/>
  <c r="AU126" i="9"/>
  <c r="AV126" i="9"/>
  <c r="AW126" i="9"/>
  <c r="AX126" i="9"/>
  <c r="AY126" i="9"/>
  <c r="AZ126" i="9"/>
  <c r="BA126" i="9"/>
  <c r="BB126" i="9"/>
  <c r="BC126" i="9"/>
  <c r="BD126" i="9"/>
  <c r="BE126" i="9"/>
  <c r="BF126" i="9"/>
  <c r="BG126" i="9"/>
  <c r="BH126" i="9"/>
  <c r="BI126" i="9"/>
  <c r="BJ126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AG127" i="9"/>
  <c r="AH127" i="9"/>
  <c r="AI127" i="9"/>
  <c r="AJ127" i="9"/>
  <c r="AK127" i="9"/>
  <c r="AL127" i="9"/>
  <c r="AM127" i="9"/>
  <c r="AN127" i="9"/>
  <c r="AO127" i="9"/>
  <c r="AP127" i="9"/>
  <c r="AQ127" i="9"/>
  <c r="AR127" i="9"/>
  <c r="AS127" i="9"/>
  <c r="AT127" i="9"/>
  <c r="AU127" i="9"/>
  <c r="AV127" i="9"/>
  <c r="AW127" i="9"/>
  <c r="AX127" i="9"/>
  <c r="AY127" i="9"/>
  <c r="AZ127" i="9"/>
  <c r="BA127" i="9"/>
  <c r="BB127" i="9"/>
  <c r="BC127" i="9"/>
  <c r="BD127" i="9"/>
  <c r="BE127" i="9"/>
  <c r="BF127" i="9"/>
  <c r="BG127" i="9"/>
  <c r="BH127" i="9"/>
  <c r="BI127" i="9"/>
  <c r="BJ127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AG128" i="9"/>
  <c r="AH128" i="9"/>
  <c r="AI128" i="9"/>
  <c r="AJ128" i="9"/>
  <c r="AK128" i="9"/>
  <c r="AL128" i="9"/>
  <c r="AM128" i="9"/>
  <c r="AN128" i="9"/>
  <c r="AO128" i="9"/>
  <c r="AP128" i="9"/>
  <c r="AQ128" i="9"/>
  <c r="AR128" i="9"/>
  <c r="AS128" i="9"/>
  <c r="AT128" i="9"/>
  <c r="AU128" i="9"/>
  <c r="AV128" i="9"/>
  <c r="AW128" i="9"/>
  <c r="AX128" i="9"/>
  <c r="AY128" i="9"/>
  <c r="AZ128" i="9"/>
  <c r="BA128" i="9"/>
  <c r="BB128" i="9"/>
  <c r="BC128" i="9"/>
  <c r="BD128" i="9"/>
  <c r="BE128" i="9"/>
  <c r="BF128" i="9"/>
  <c r="BG128" i="9"/>
  <c r="BH128" i="9"/>
  <c r="BI128" i="9"/>
  <c r="BJ128" i="9"/>
  <c r="L116" i="9"/>
  <c r="L117" i="9"/>
  <c r="L118" i="9"/>
  <c r="L119" i="9"/>
  <c r="L121" i="9"/>
  <c r="L122" i="9"/>
  <c r="L123" i="9"/>
  <c r="L124" i="9"/>
  <c r="L125" i="9"/>
  <c r="L126" i="9"/>
  <c r="L127" i="9"/>
  <c r="L128" i="9"/>
  <c r="L114" i="9"/>
  <c r="L100" i="9" l="1"/>
  <c r="L85" i="9"/>
  <c r="L70" i="9"/>
  <c r="L55" i="9"/>
  <c r="L40" i="9"/>
  <c r="L25" i="9"/>
  <c r="L130" i="9"/>
  <c r="S80" i="4" s="1"/>
  <c r="L10" i="9"/>
  <c r="N130" i="9"/>
  <c r="U80" i="4" s="1"/>
  <c r="N100" i="9"/>
  <c r="N85" i="9"/>
  <c r="N70" i="9"/>
  <c r="N40" i="9"/>
  <c r="N55" i="9"/>
  <c r="N25" i="9"/>
  <c r="N10" i="9"/>
  <c r="P130" i="9"/>
  <c r="W80" i="4" s="1"/>
  <c r="P100" i="9"/>
  <c r="P70" i="9"/>
  <c r="P85" i="9"/>
  <c r="P55" i="9"/>
  <c r="P25" i="9"/>
  <c r="P10" i="9"/>
  <c r="P40" i="9"/>
  <c r="R130" i="9"/>
  <c r="Y80" i="4" s="1"/>
  <c r="R100" i="9"/>
  <c r="R85" i="9"/>
  <c r="R40" i="9"/>
  <c r="R70" i="9"/>
  <c r="R55" i="9"/>
  <c r="R25" i="9"/>
  <c r="R10" i="9"/>
  <c r="T130" i="9"/>
  <c r="AA80" i="4" s="1"/>
  <c r="T100" i="9"/>
  <c r="T70" i="9"/>
  <c r="T85" i="9"/>
  <c r="T55" i="9"/>
  <c r="T25" i="9"/>
  <c r="T10" i="9"/>
  <c r="T40" i="9"/>
  <c r="V130" i="9"/>
  <c r="AC80" i="4" s="1"/>
  <c r="V85" i="9"/>
  <c r="V100" i="9"/>
  <c r="V70" i="9"/>
  <c r="V40" i="9"/>
  <c r="V55" i="9"/>
  <c r="V25" i="9"/>
  <c r="V10" i="9"/>
  <c r="X130" i="9"/>
  <c r="AE80" i="4" s="1"/>
  <c r="X100" i="9"/>
  <c r="X70" i="9"/>
  <c r="X85" i="9"/>
  <c r="X55" i="9"/>
  <c r="X25" i="9"/>
  <c r="X10" i="9"/>
  <c r="X40" i="9"/>
  <c r="Z130" i="9"/>
  <c r="AG80" i="4" s="1"/>
  <c r="Z85" i="9"/>
  <c r="Z100" i="9"/>
  <c r="Z40" i="9"/>
  <c r="Z70" i="9"/>
  <c r="Z55" i="9"/>
  <c r="Z25" i="9"/>
  <c r="Z10" i="9"/>
  <c r="AB130" i="9"/>
  <c r="AI80" i="4" s="1"/>
  <c r="AB100" i="9"/>
  <c r="AB70" i="9"/>
  <c r="AB85" i="9"/>
  <c r="AB55" i="9"/>
  <c r="AB25" i="9"/>
  <c r="AB10" i="9"/>
  <c r="AB40" i="9"/>
  <c r="AD130" i="9"/>
  <c r="AK80" i="4" s="1"/>
  <c r="AD85" i="9"/>
  <c r="AD100" i="9"/>
  <c r="AD70" i="9"/>
  <c r="AD40" i="9"/>
  <c r="AD55" i="9"/>
  <c r="AD25" i="9"/>
  <c r="AD10" i="9"/>
  <c r="AF130" i="9"/>
  <c r="AM80" i="4" s="1"/>
  <c r="AF100" i="9"/>
  <c r="AF70" i="9"/>
  <c r="AF85" i="9"/>
  <c r="AF55" i="9"/>
  <c r="AF25" i="9"/>
  <c r="AF10" i="9"/>
  <c r="AF40" i="9"/>
  <c r="AH130" i="9"/>
  <c r="AO80" i="4" s="1"/>
  <c r="AH85" i="9"/>
  <c r="AH100" i="9"/>
  <c r="AH40" i="9"/>
  <c r="AH70" i="9"/>
  <c r="AH55" i="9"/>
  <c r="AH25" i="9"/>
  <c r="AH10" i="9"/>
  <c r="AJ130" i="9"/>
  <c r="AQ80" i="4" s="1"/>
  <c r="AJ100" i="9"/>
  <c r="AJ70" i="9"/>
  <c r="AJ85" i="9"/>
  <c r="AJ55" i="9"/>
  <c r="AJ25" i="9"/>
  <c r="AJ10" i="9"/>
  <c r="AJ40" i="9"/>
  <c r="AL130" i="9"/>
  <c r="AS80" i="4" s="1"/>
  <c r="AL85" i="9"/>
  <c r="AL100" i="9"/>
  <c r="AL70" i="9"/>
  <c r="AL40" i="9"/>
  <c r="AL55" i="9"/>
  <c r="AL25" i="9"/>
  <c r="AL10" i="9"/>
  <c r="AN130" i="9"/>
  <c r="AU80" i="4" s="1"/>
  <c r="AN100" i="9"/>
  <c r="AN70" i="9"/>
  <c r="AN85" i="9"/>
  <c r="AN55" i="9"/>
  <c r="AN25" i="9"/>
  <c r="AN10" i="9"/>
  <c r="AN40" i="9"/>
  <c r="AP130" i="9"/>
  <c r="AW80" i="4" s="1"/>
  <c r="AP85" i="9"/>
  <c r="AP100" i="9"/>
  <c r="AP40" i="9"/>
  <c r="AP70" i="9"/>
  <c r="AP55" i="9"/>
  <c r="AP25" i="9"/>
  <c r="AP10" i="9"/>
  <c r="AR130" i="9"/>
  <c r="AY80" i="4" s="1"/>
  <c r="AR100" i="9"/>
  <c r="AR70" i="9"/>
  <c r="AR85" i="9"/>
  <c r="AR55" i="9"/>
  <c r="AR25" i="9"/>
  <c r="AR10" i="9"/>
  <c r="AR40" i="9"/>
  <c r="AT130" i="9"/>
  <c r="BA80" i="4" s="1"/>
  <c r="AT85" i="9"/>
  <c r="AT100" i="9"/>
  <c r="AT70" i="9"/>
  <c r="AT40" i="9"/>
  <c r="AT55" i="9"/>
  <c r="AT25" i="9"/>
  <c r="AT10" i="9"/>
  <c r="AV130" i="9"/>
  <c r="BC80" i="4" s="1"/>
  <c r="AV100" i="9"/>
  <c r="AV70" i="9"/>
  <c r="AV85" i="9"/>
  <c r="AV55" i="9"/>
  <c r="AV25" i="9"/>
  <c r="AV10" i="9"/>
  <c r="AV40" i="9"/>
  <c r="AX130" i="9"/>
  <c r="BE80" i="4" s="1"/>
  <c r="AX85" i="9"/>
  <c r="AX100" i="9"/>
  <c r="AX40" i="9"/>
  <c r="AX70" i="9"/>
  <c r="AX55" i="9"/>
  <c r="AX25" i="9"/>
  <c r="AX10" i="9"/>
  <c r="AZ130" i="9"/>
  <c r="BG80" i="4" s="1"/>
  <c r="AZ100" i="9"/>
  <c r="AZ70" i="9"/>
  <c r="AZ85" i="9"/>
  <c r="AZ55" i="9"/>
  <c r="AZ25" i="9"/>
  <c r="AZ10" i="9"/>
  <c r="AZ40" i="9"/>
  <c r="BB130" i="9"/>
  <c r="BI80" i="4" s="1"/>
  <c r="BB85" i="9"/>
  <c r="BB100" i="9"/>
  <c r="BB70" i="9"/>
  <c r="BB40" i="9"/>
  <c r="BB55" i="9"/>
  <c r="BB25" i="9"/>
  <c r="BB10" i="9"/>
  <c r="BD130" i="9"/>
  <c r="BK80" i="4" s="1"/>
  <c r="BD100" i="9"/>
  <c r="BD70" i="9"/>
  <c r="BD85" i="9"/>
  <c r="BD55" i="9"/>
  <c r="BD25" i="9"/>
  <c r="BD10" i="9"/>
  <c r="BD40" i="9"/>
  <c r="BF130" i="9"/>
  <c r="BM80" i="4" s="1"/>
  <c r="BF85" i="9"/>
  <c r="BF100" i="9"/>
  <c r="BF40" i="9"/>
  <c r="BF70" i="9"/>
  <c r="BF55" i="9"/>
  <c r="BF25" i="9"/>
  <c r="BF10" i="9"/>
  <c r="BH130" i="9"/>
  <c r="BO80" i="4" s="1"/>
  <c r="BH100" i="9"/>
  <c r="BH70" i="9"/>
  <c r="BH85" i="9"/>
  <c r="BH55" i="9"/>
  <c r="BH25" i="9"/>
  <c r="BH10" i="9"/>
  <c r="BH40" i="9"/>
  <c r="BJ130" i="9"/>
  <c r="BQ80" i="4" s="1"/>
  <c r="BJ85" i="9"/>
  <c r="BJ100" i="9"/>
  <c r="BJ70" i="9"/>
  <c r="BJ40" i="9"/>
  <c r="BJ55" i="9"/>
  <c r="BJ25" i="9"/>
  <c r="BJ10" i="9"/>
  <c r="M130" i="9"/>
  <c r="T80" i="4" s="1"/>
  <c r="M85" i="9"/>
  <c r="M70" i="9"/>
  <c r="M100" i="9"/>
  <c r="M55" i="9"/>
  <c r="M40" i="9"/>
  <c r="M25" i="9"/>
  <c r="M10" i="9"/>
  <c r="O100" i="9"/>
  <c r="O85" i="9"/>
  <c r="O70" i="9"/>
  <c r="O55" i="9"/>
  <c r="O40" i="9"/>
  <c r="O25" i="9"/>
  <c r="O10" i="9"/>
  <c r="O130" i="9"/>
  <c r="Q130" i="9"/>
  <c r="X80" i="4" s="1"/>
  <c r="Q85" i="9"/>
  <c r="Q70" i="9"/>
  <c r="Q55" i="9"/>
  <c r="Q40" i="9"/>
  <c r="Q25" i="9"/>
  <c r="Q10" i="9"/>
  <c r="Q100" i="9"/>
  <c r="S100" i="9"/>
  <c r="S85" i="9"/>
  <c r="S70" i="9"/>
  <c r="S130" i="9"/>
  <c r="Z80" i="4" s="1"/>
  <c r="S55" i="9"/>
  <c r="S40" i="9"/>
  <c r="S25" i="9"/>
  <c r="S10" i="9"/>
  <c r="U130" i="9"/>
  <c r="AB80" i="4" s="1"/>
  <c r="U100" i="9"/>
  <c r="U85" i="9"/>
  <c r="U70" i="9"/>
  <c r="U55" i="9"/>
  <c r="U40" i="9"/>
  <c r="U25" i="9"/>
  <c r="U10" i="9"/>
  <c r="W100" i="9"/>
  <c r="W85" i="9"/>
  <c r="W70" i="9"/>
  <c r="W55" i="9"/>
  <c r="W40" i="9"/>
  <c r="W25" i="9"/>
  <c r="W10" i="9"/>
  <c r="W130" i="9"/>
  <c r="Y130" i="9"/>
  <c r="AF80" i="4" s="1"/>
  <c r="Y100" i="9"/>
  <c r="Y85" i="9"/>
  <c r="Y70" i="9"/>
  <c r="Y55" i="9"/>
  <c r="Y40" i="9"/>
  <c r="Y25" i="9"/>
  <c r="Y10" i="9"/>
  <c r="AA100" i="9"/>
  <c r="AA85" i="9"/>
  <c r="AA70" i="9"/>
  <c r="AA130" i="9"/>
  <c r="AH80" i="4" s="1"/>
  <c r="AA55" i="9"/>
  <c r="AA40" i="9"/>
  <c r="AA25" i="9"/>
  <c r="AA10" i="9"/>
  <c r="AC130" i="9"/>
  <c r="AJ80" i="4" s="1"/>
  <c r="AC100" i="9"/>
  <c r="AC85" i="9"/>
  <c r="AC70" i="9"/>
  <c r="AC55" i="9"/>
  <c r="AC40" i="9"/>
  <c r="AC25" i="9"/>
  <c r="AC10" i="9"/>
  <c r="AE100" i="9"/>
  <c r="AE85" i="9"/>
  <c r="AE70" i="9"/>
  <c r="AE55" i="9"/>
  <c r="AE40" i="9"/>
  <c r="AE25" i="9"/>
  <c r="AE10" i="9"/>
  <c r="AE130" i="9"/>
  <c r="AG130" i="9"/>
  <c r="AN80" i="4" s="1"/>
  <c r="AG100" i="9"/>
  <c r="AG85" i="9"/>
  <c r="AG70" i="9"/>
  <c r="AG55" i="9"/>
  <c r="AG40" i="9"/>
  <c r="AG25" i="9"/>
  <c r="AG10" i="9"/>
  <c r="AI100" i="9"/>
  <c r="AI85" i="9"/>
  <c r="AI70" i="9"/>
  <c r="AI130" i="9"/>
  <c r="AP80" i="4" s="1"/>
  <c r="AI55" i="9"/>
  <c r="AI40" i="9"/>
  <c r="AI25" i="9"/>
  <c r="AI10" i="9"/>
  <c r="AK130" i="9"/>
  <c r="AR80" i="4" s="1"/>
  <c r="AK100" i="9"/>
  <c r="AK85" i="9"/>
  <c r="AK70" i="9"/>
  <c r="AK55" i="9"/>
  <c r="AK40" i="9"/>
  <c r="AK25" i="9"/>
  <c r="AK10" i="9"/>
  <c r="AM100" i="9"/>
  <c r="AM85" i="9"/>
  <c r="AM70" i="9"/>
  <c r="AM55" i="9"/>
  <c r="AM40" i="9"/>
  <c r="AM25" i="9"/>
  <c r="AM10" i="9"/>
  <c r="AM130" i="9"/>
  <c r="AO130" i="9"/>
  <c r="AV80" i="4" s="1"/>
  <c r="AO100" i="9"/>
  <c r="AO85" i="9"/>
  <c r="AO70" i="9"/>
  <c r="AO55" i="9"/>
  <c r="AO40" i="9"/>
  <c r="AO25" i="9"/>
  <c r="AO10" i="9"/>
  <c r="AQ100" i="9"/>
  <c r="AQ85" i="9"/>
  <c r="AQ70" i="9"/>
  <c r="AQ130" i="9"/>
  <c r="AX80" i="4" s="1"/>
  <c r="AQ55" i="9"/>
  <c r="AQ40" i="9"/>
  <c r="AQ25" i="9"/>
  <c r="AQ10" i="9"/>
  <c r="AS130" i="9"/>
  <c r="AZ80" i="4" s="1"/>
  <c r="AS100" i="9"/>
  <c r="AS85" i="9"/>
  <c r="AS70" i="9"/>
  <c r="AS55" i="9"/>
  <c r="AS40" i="9"/>
  <c r="AS25" i="9"/>
  <c r="AS10" i="9"/>
  <c r="AU100" i="9"/>
  <c r="AU85" i="9"/>
  <c r="AU70" i="9"/>
  <c r="AU55" i="9"/>
  <c r="AU40" i="9"/>
  <c r="AU25" i="9"/>
  <c r="AU10" i="9"/>
  <c r="AU130" i="9"/>
  <c r="AW130" i="9"/>
  <c r="BD80" i="4" s="1"/>
  <c r="AW100" i="9"/>
  <c r="AW85" i="9"/>
  <c r="AW70" i="9"/>
  <c r="AW55" i="9"/>
  <c r="AW40" i="9"/>
  <c r="AW25" i="9"/>
  <c r="AW10" i="9"/>
  <c r="AY100" i="9"/>
  <c r="AY85" i="9"/>
  <c r="AY70" i="9"/>
  <c r="AY130" i="9"/>
  <c r="BF80" i="4" s="1"/>
  <c r="AY55" i="9"/>
  <c r="AY40" i="9"/>
  <c r="AY25" i="9"/>
  <c r="AY10" i="9"/>
  <c r="BA130" i="9"/>
  <c r="BH80" i="4" s="1"/>
  <c r="BA100" i="9"/>
  <c r="BA85" i="9"/>
  <c r="BA70" i="9"/>
  <c r="BA55" i="9"/>
  <c r="BA40" i="9"/>
  <c r="BA25" i="9"/>
  <c r="BA10" i="9"/>
  <c r="BC100" i="9"/>
  <c r="BC85" i="9"/>
  <c r="BC70" i="9"/>
  <c r="BC55" i="9"/>
  <c r="BC40" i="9"/>
  <c r="BC25" i="9"/>
  <c r="BC10" i="9"/>
  <c r="BC130" i="9"/>
  <c r="BE130" i="9"/>
  <c r="BL80" i="4" s="1"/>
  <c r="BE100" i="9"/>
  <c r="BE85" i="9"/>
  <c r="BE70" i="9"/>
  <c r="BE55" i="9"/>
  <c r="BE40" i="9"/>
  <c r="BE25" i="9"/>
  <c r="BE10" i="9"/>
  <c r="BG100" i="9"/>
  <c r="BG85" i="9"/>
  <c r="BG70" i="9"/>
  <c r="BG130" i="9"/>
  <c r="BN80" i="4" s="1"/>
  <c r="BG55" i="9"/>
  <c r="BG40" i="9"/>
  <c r="BG25" i="9"/>
  <c r="BG10" i="9"/>
  <c r="BI130" i="9"/>
  <c r="BP80" i="4" s="1"/>
  <c r="BI100" i="9"/>
  <c r="BI85" i="9"/>
  <c r="BI70" i="9"/>
  <c r="BI55" i="9"/>
  <c r="BI40" i="9"/>
  <c r="BI25" i="9"/>
  <c r="BI10" i="9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G39" i="4"/>
  <c r="BH39" i="4"/>
  <c r="BI39" i="4"/>
  <c r="BJ39" i="4"/>
  <c r="BK39" i="4"/>
  <c r="BL39" i="4"/>
  <c r="BM39" i="4"/>
  <c r="BN39" i="4"/>
  <c r="BO39" i="4"/>
  <c r="BP39" i="4"/>
  <c r="BQ39" i="4"/>
  <c r="BR39" i="4"/>
  <c r="BT43" i="4"/>
  <c r="AR43" i="4" s="1"/>
  <c r="BT23" i="4"/>
  <c r="AR23" i="4" s="1"/>
  <c r="AQ23" i="4" s="1"/>
  <c r="AP23" i="4" s="1"/>
  <c r="AO23" i="4" s="1"/>
  <c r="AN23" i="4" s="1"/>
  <c r="AM23" i="4" s="1"/>
  <c r="AL23" i="4" s="1"/>
  <c r="AK23" i="4" s="1"/>
  <c r="AJ23" i="4" s="1"/>
  <c r="AI23" i="4" s="1"/>
  <c r="AH23" i="4" s="1"/>
  <c r="AG23" i="4" s="1"/>
  <c r="AF23" i="4" s="1"/>
  <c r="AE23" i="4" s="1"/>
  <c r="AD23" i="4" s="1"/>
  <c r="AC23" i="4" s="1"/>
  <c r="AB23" i="4" s="1"/>
  <c r="AB9" i="4"/>
  <c r="AB17" i="4" s="1"/>
  <c r="AC9" i="4"/>
  <c r="AC17" i="4" s="1"/>
  <c r="AD9" i="4"/>
  <c r="AD17" i="4" s="1"/>
  <c r="AE9" i="4"/>
  <c r="AE17" i="4" s="1"/>
  <c r="AF9" i="4"/>
  <c r="AF17" i="4" s="1"/>
  <c r="AG9" i="4"/>
  <c r="AG17" i="4" s="1"/>
  <c r="AH9" i="4"/>
  <c r="AH17" i="4" s="1"/>
  <c r="AI9" i="4"/>
  <c r="AI17" i="4" s="1"/>
  <c r="AJ9" i="4"/>
  <c r="AJ17" i="4" s="1"/>
  <c r="AK9" i="4"/>
  <c r="AK17" i="4" s="1"/>
  <c r="AL9" i="4"/>
  <c r="AL17" i="4" s="1"/>
  <c r="AM9" i="4"/>
  <c r="AM17" i="4" s="1"/>
  <c r="AN9" i="4"/>
  <c r="AN17" i="4" s="1"/>
  <c r="AO9" i="4"/>
  <c r="AO17" i="4" s="1"/>
  <c r="AP9" i="4"/>
  <c r="AP17" i="4" s="1"/>
  <c r="AQ9" i="4"/>
  <c r="AQ17" i="4" s="1"/>
  <c r="AR9" i="4"/>
  <c r="AR17" i="4" s="1"/>
  <c r="AS9" i="4"/>
  <c r="AS17" i="4" s="1"/>
  <c r="AT9" i="4"/>
  <c r="AT17" i="4" s="1"/>
  <c r="AU9" i="4"/>
  <c r="AU17" i="4" s="1"/>
  <c r="AV9" i="4"/>
  <c r="AV17" i="4" s="1"/>
  <c r="AW9" i="4"/>
  <c r="AW17" i="4" s="1"/>
  <c r="AX9" i="4"/>
  <c r="AX17" i="4" s="1"/>
  <c r="AY9" i="4"/>
  <c r="AY17" i="4" s="1"/>
  <c r="AZ9" i="4"/>
  <c r="AZ17" i="4" s="1"/>
  <c r="BA9" i="4"/>
  <c r="BA17" i="4" s="1"/>
  <c r="BB9" i="4"/>
  <c r="BB17" i="4" s="1"/>
  <c r="BC9" i="4"/>
  <c r="BC17" i="4" s="1"/>
  <c r="BD9" i="4"/>
  <c r="BD17" i="4" s="1"/>
  <c r="BE9" i="4"/>
  <c r="BE17" i="4" s="1"/>
  <c r="BF9" i="4"/>
  <c r="BF17" i="4" s="1"/>
  <c r="BG9" i="4"/>
  <c r="BG17" i="4" s="1"/>
  <c r="BH9" i="4"/>
  <c r="BH17" i="4" s="1"/>
  <c r="BI9" i="4"/>
  <c r="BI17" i="4" s="1"/>
  <c r="BJ9" i="4"/>
  <c r="BJ17" i="4" s="1"/>
  <c r="BK9" i="4"/>
  <c r="BK17" i="4" s="1"/>
  <c r="BL9" i="4"/>
  <c r="BL17" i="4" s="1"/>
  <c r="BM9" i="4"/>
  <c r="BM17" i="4" s="1"/>
  <c r="BN9" i="4"/>
  <c r="BN17" i="4" s="1"/>
  <c r="BO9" i="4"/>
  <c r="BO17" i="4" s="1"/>
  <c r="BP9" i="4"/>
  <c r="BP17" i="4" s="1"/>
  <c r="BQ9" i="4"/>
  <c r="BQ17" i="4" s="1"/>
  <c r="BR9" i="4"/>
  <c r="BR17" i="4" s="1"/>
  <c r="BS9" i="4"/>
  <c r="BS17" i="4" s="1"/>
  <c r="BT16" i="4"/>
  <c r="AA16" i="4" s="1"/>
  <c r="AA9" i="4" s="1"/>
  <c r="AA17" i="4" s="1"/>
  <c r="BC115" i="9" l="1"/>
  <c r="BJ80" i="4"/>
  <c r="AU115" i="9"/>
  <c r="BB80" i="4"/>
  <c r="AM115" i="9"/>
  <c r="AT80" i="4"/>
  <c r="AE115" i="9"/>
  <c r="AL80" i="4"/>
  <c r="W115" i="9"/>
  <c r="AD80" i="4"/>
  <c r="O115" i="9"/>
  <c r="V80" i="4"/>
  <c r="BI115" i="9"/>
  <c r="BG115" i="9"/>
  <c r="BG135" i="9"/>
  <c r="BN81" i="4" s="1"/>
  <c r="BG105" i="9"/>
  <c r="BG75" i="9"/>
  <c r="BG90" i="9"/>
  <c r="BG60" i="9"/>
  <c r="BG30" i="9"/>
  <c r="BG45" i="9"/>
  <c r="BG15" i="9"/>
  <c r="BE115" i="9"/>
  <c r="BC135" i="9"/>
  <c r="BJ81" i="4" s="1"/>
  <c r="BC105" i="9"/>
  <c r="BC75" i="9"/>
  <c r="BC90" i="9"/>
  <c r="BC60" i="9"/>
  <c r="BC30" i="9"/>
  <c r="BC45" i="9"/>
  <c r="BC15" i="9"/>
  <c r="BA115" i="9"/>
  <c r="AY115" i="9"/>
  <c r="AY135" i="9"/>
  <c r="BF81" i="4" s="1"/>
  <c r="AY105" i="9"/>
  <c r="AY75" i="9"/>
  <c r="AY90" i="9"/>
  <c r="AY60" i="9"/>
  <c r="AY30" i="9"/>
  <c r="AY45" i="9"/>
  <c r="AY15" i="9"/>
  <c r="AW115" i="9"/>
  <c r="AU135" i="9"/>
  <c r="BB81" i="4" s="1"/>
  <c r="AU105" i="9"/>
  <c r="AU75" i="9"/>
  <c r="AU90" i="9"/>
  <c r="AU60" i="9"/>
  <c r="AU30" i="9"/>
  <c r="AU45" i="9"/>
  <c r="AU15" i="9"/>
  <c r="AS115" i="9"/>
  <c r="AQ115" i="9"/>
  <c r="AQ135" i="9"/>
  <c r="AX81" i="4" s="1"/>
  <c r="AQ105" i="9"/>
  <c r="AQ75" i="9"/>
  <c r="AQ90" i="9"/>
  <c r="AQ60" i="9"/>
  <c r="AQ30" i="9"/>
  <c r="AQ45" i="9"/>
  <c r="AQ15" i="9"/>
  <c r="AO115" i="9"/>
  <c r="AM135" i="9"/>
  <c r="AT81" i="4" s="1"/>
  <c r="AM105" i="9"/>
  <c r="AM75" i="9"/>
  <c r="AM90" i="9"/>
  <c r="AM60" i="9"/>
  <c r="AM30" i="9"/>
  <c r="AM45" i="9"/>
  <c r="AM15" i="9"/>
  <c r="AK115" i="9"/>
  <c r="AI115" i="9"/>
  <c r="AI135" i="9"/>
  <c r="AP81" i="4" s="1"/>
  <c r="AI105" i="9"/>
  <c r="AI75" i="9"/>
  <c r="AI90" i="9"/>
  <c r="AI60" i="9"/>
  <c r="AI30" i="9"/>
  <c r="AI45" i="9"/>
  <c r="AI15" i="9"/>
  <c r="AG115" i="9"/>
  <c r="AE135" i="9"/>
  <c r="AL81" i="4" s="1"/>
  <c r="AE105" i="9"/>
  <c r="AE75" i="9"/>
  <c r="AE90" i="9"/>
  <c r="AE60" i="9"/>
  <c r="AE30" i="9"/>
  <c r="AE45" i="9"/>
  <c r="AE15" i="9"/>
  <c r="AC115" i="9"/>
  <c r="AA115" i="9"/>
  <c r="AA135" i="9"/>
  <c r="AH81" i="4" s="1"/>
  <c r="AA105" i="9"/>
  <c r="AA75" i="9"/>
  <c r="AA90" i="9"/>
  <c r="AA60" i="9"/>
  <c r="AA30" i="9"/>
  <c r="AA45" i="9"/>
  <c r="AA15" i="9"/>
  <c r="Y115" i="9"/>
  <c r="W135" i="9"/>
  <c r="AD81" i="4" s="1"/>
  <c r="W105" i="9"/>
  <c r="W75" i="9"/>
  <c r="W90" i="9"/>
  <c r="W60" i="9"/>
  <c r="W30" i="9"/>
  <c r="W45" i="9"/>
  <c r="W15" i="9"/>
  <c r="U115" i="9"/>
  <c r="S115" i="9"/>
  <c r="S135" i="9"/>
  <c r="Z81" i="4" s="1"/>
  <c r="S105" i="9"/>
  <c r="S75" i="9"/>
  <c r="S90" i="9"/>
  <c r="S60" i="9"/>
  <c r="S30" i="9"/>
  <c r="S45" i="9"/>
  <c r="S15" i="9"/>
  <c r="Q115" i="9"/>
  <c r="O135" i="9"/>
  <c r="V81" i="4" s="1"/>
  <c r="O105" i="9"/>
  <c r="O75" i="9"/>
  <c r="O90" i="9"/>
  <c r="O30" i="9"/>
  <c r="O60" i="9"/>
  <c r="O45" i="9"/>
  <c r="O15" i="9"/>
  <c r="M115" i="9"/>
  <c r="BJ105" i="9"/>
  <c r="BJ90" i="9"/>
  <c r="BJ75" i="9"/>
  <c r="BJ135" i="9"/>
  <c r="BQ81" i="4" s="1"/>
  <c r="BJ60" i="9"/>
  <c r="BJ45" i="9"/>
  <c r="BJ30" i="9"/>
  <c r="BJ15" i="9"/>
  <c r="C10" i="9"/>
  <c r="C13" i="9"/>
  <c r="C14" i="9"/>
  <c r="C18" i="9"/>
  <c r="BH115" i="9"/>
  <c r="BF105" i="9"/>
  <c r="BF90" i="9"/>
  <c r="BF75" i="9"/>
  <c r="BF60" i="9"/>
  <c r="BF45" i="9"/>
  <c r="BF30" i="9"/>
  <c r="BF15" i="9"/>
  <c r="BF135" i="9"/>
  <c r="BM81" i="4" s="1"/>
  <c r="BD115" i="9"/>
  <c r="BB105" i="9"/>
  <c r="BB90" i="9"/>
  <c r="BB75" i="9"/>
  <c r="BB135" i="9"/>
  <c r="BI81" i="4" s="1"/>
  <c r="BB60" i="9"/>
  <c r="BB45" i="9"/>
  <c r="BB30" i="9"/>
  <c r="BB15" i="9"/>
  <c r="AZ115" i="9"/>
  <c r="AX105" i="9"/>
  <c r="AX90" i="9"/>
  <c r="AX75" i="9"/>
  <c r="AX60" i="9"/>
  <c r="AX45" i="9"/>
  <c r="AX30" i="9"/>
  <c r="AX15" i="9"/>
  <c r="AX135" i="9"/>
  <c r="BE81" i="4" s="1"/>
  <c r="AV115" i="9"/>
  <c r="AT105" i="9"/>
  <c r="AT90" i="9"/>
  <c r="AT75" i="9"/>
  <c r="AT135" i="9"/>
  <c r="BA81" i="4" s="1"/>
  <c r="AT60" i="9"/>
  <c r="AT45" i="9"/>
  <c r="AT30" i="9"/>
  <c r="AT15" i="9"/>
  <c r="AR115" i="9"/>
  <c r="AP105" i="9"/>
  <c r="AP90" i="9"/>
  <c r="AP75" i="9"/>
  <c r="AP60" i="9"/>
  <c r="AP45" i="9"/>
  <c r="AP30" i="9"/>
  <c r="AP15" i="9"/>
  <c r="AP135" i="9"/>
  <c r="AW81" i="4" s="1"/>
  <c r="AN115" i="9"/>
  <c r="AL105" i="9"/>
  <c r="AL90" i="9"/>
  <c r="AL75" i="9"/>
  <c r="AL135" i="9"/>
  <c r="AS81" i="4" s="1"/>
  <c r="AL60" i="9"/>
  <c r="AL45" i="9"/>
  <c r="AL30" i="9"/>
  <c r="AL15" i="9"/>
  <c r="AJ115" i="9"/>
  <c r="AH105" i="9"/>
  <c r="AH90" i="9"/>
  <c r="AH75" i="9"/>
  <c r="AH60" i="9"/>
  <c r="AH45" i="9"/>
  <c r="AH30" i="9"/>
  <c r="AH15" i="9"/>
  <c r="AH135" i="9"/>
  <c r="AO81" i="4" s="1"/>
  <c r="AF115" i="9"/>
  <c r="AD105" i="9"/>
  <c r="AD90" i="9"/>
  <c r="AD75" i="9"/>
  <c r="AD135" i="9"/>
  <c r="AK81" i="4" s="1"/>
  <c r="AD60" i="9"/>
  <c r="AD45" i="9"/>
  <c r="AD30" i="9"/>
  <c r="AD15" i="9"/>
  <c r="AB115" i="9"/>
  <c r="Z105" i="9"/>
  <c r="Z90" i="9"/>
  <c r="Z75" i="9"/>
  <c r="Z60" i="9"/>
  <c r="Z45" i="9"/>
  <c r="Z30" i="9"/>
  <c r="Z15" i="9"/>
  <c r="Z135" i="9"/>
  <c r="AG81" i="4" s="1"/>
  <c r="X115" i="9"/>
  <c r="V105" i="9"/>
  <c r="V90" i="9"/>
  <c r="V75" i="9"/>
  <c r="V135" i="9"/>
  <c r="AC81" i="4" s="1"/>
  <c r="V60" i="9"/>
  <c r="V45" i="9"/>
  <c r="V30" i="9"/>
  <c r="V15" i="9"/>
  <c r="T115" i="9"/>
  <c r="R105" i="9"/>
  <c r="R90" i="9"/>
  <c r="R75" i="9"/>
  <c r="R60" i="9"/>
  <c r="R45" i="9"/>
  <c r="R30" i="9"/>
  <c r="R15" i="9"/>
  <c r="R135" i="9"/>
  <c r="Y81" i="4" s="1"/>
  <c r="P115" i="9"/>
  <c r="N105" i="9"/>
  <c r="N90" i="9"/>
  <c r="N75" i="9"/>
  <c r="N60" i="9"/>
  <c r="N135" i="9"/>
  <c r="U81" i="4" s="1"/>
  <c r="N45" i="9"/>
  <c r="N30" i="9"/>
  <c r="N15" i="9"/>
  <c r="B18" i="9"/>
  <c r="L115" i="9"/>
  <c r="B12" i="9"/>
  <c r="B14" i="9"/>
  <c r="B16" i="9"/>
  <c r="BI135" i="9"/>
  <c r="BP81" i="4" s="1"/>
  <c r="BI105" i="9"/>
  <c r="BI90" i="9"/>
  <c r="BI45" i="9"/>
  <c r="BI15" i="9"/>
  <c r="BI75" i="9"/>
  <c r="BI60" i="9"/>
  <c r="BI30" i="9"/>
  <c r="BE135" i="9"/>
  <c r="BL81" i="4" s="1"/>
  <c r="BE105" i="9"/>
  <c r="BE90" i="9"/>
  <c r="BE75" i="9"/>
  <c r="BE45" i="9"/>
  <c r="BE15" i="9"/>
  <c r="BE60" i="9"/>
  <c r="BE30" i="9"/>
  <c r="BA135" i="9"/>
  <c r="BH81" i="4" s="1"/>
  <c r="BA105" i="9"/>
  <c r="BA90" i="9"/>
  <c r="BA45" i="9"/>
  <c r="BA15" i="9"/>
  <c r="BA75" i="9"/>
  <c r="BA60" i="9"/>
  <c r="BA30" i="9"/>
  <c r="AW135" i="9"/>
  <c r="BD81" i="4" s="1"/>
  <c r="AW105" i="9"/>
  <c r="AW90" i="9"/>
  <c r="AW75" i="9"/>
  <c r="AW45" i="9"/>
  <c r="AW15" i="9"/>
  <c r="AW60" i="9"/>
  <c r="AW30" i="9"/>
  <c r="AS135" i="9"/>
  <c r="AZ81" i="4" s="1"/>
  <c r="AS105" i="9"/>
  <c r="AS90" i="9"/>
  <c r="AS45" i="9"/>
  <c r="AS15" i="9"/>
  <c r="AS75" i="9"/>
  <c r="AS60" i="9"/>
  <c r="AS30" i="9"/>
  <c r="AO135" i="9"/>
  <c r="AV81" i="4" s="1"/>
  <c r="AO105" i="9"/>
  <c r="AO90" i="9"/>
  <c r="AO75" i="9"/>
  <c r="AO45" i="9"/>
  <c r="AO15" i="9"/>
  <c r="AO60" i="9"/>
  <c r="AO30" i="9"/>
  <c r="AK135" i="9"/>
  <c r="AR81" i="4" s="1"/>
  <c r="AK105" i="9"/>
  <c r="AK90" i="9"/>
  <c r="AK45" i="9"/>
  <c r="AK15" i="9"/>
  <c r="AK75" i="9"/>
  <c r="AK60" i="9"/>
  <c r="AK30" i="9"/>
  <c r="AG135" i="9"/>
  <c r="AN81" i="4" s="1"/>
  <c r="AG105" i="9"/>
  <c r="AG90" i="9"/>
  <c r="AG75" i="9"/>
  <c r="AG45" i="9"/>
  <c r="AG15" i="9"/>
  <c r="AG60" i="9"/>
  <c r="AG30" i="9"/>
  <c r="AC135" i="9"/>
  <c r="AJ81" i="4" s="1"/>
  <c r="AC105" i="9"/>
  <c r="AC90" i="9"/>
  <c r="AC45" i="9"/>
  <c r="AC15" i="9"/>
  <c r="AC75" i="9"/>
  <c r="AC60" i="9"/>
  <c r="AC30" i="9"/>
  <c r="Y135" i="9"/>
  <c r="AF81" i="4" s="1"/>
  <c r="Y105" i="9"/>
  <c r="Y90" i="9"/>
  <c r="Y75" i="9"/>
  <c r="Y45" i="9"/>
  <c r="Y15" i="9"/>
  <c r="Y60" i="9"/>
  <c r="Y30" i="9"/>
  <c r="U135" i="9"/>
  <c r="AB81" i="4" s="1"/>
  <c r="U105" i="9"/>
  <c r="U90" i="9"/>
  <c r="U45" i="9"/>
  <c r="U15" i="9"/>
  <c r="U75" i="9"/>
  <c r="U60" i="9"/>
  <c r="U30" i="9"/>
  <c r="Q135" i="9"/>
  <c r="X81" i="4" s="1"/>
  <c r="Q105" i="9"/>
  <c r="Q90" i="9"/>
  <c r="Q60" i="9"/>
  <c r="Q75" i="9"/>
  <c r="Q45" i="9"/>
  <c r="Q15" i="9"/>
  <c r="Q30" i="9"/>
  <c r="M135" i="9"/>
  <c r="T81" i="4" s="1"/>
  <c r="M105" i="9"/>
  <c r="M90" i="9"/>
  <c r="M60" i="9"/>
  <c r="M45" i="9"/>
  <c r="M15" i="9"/>
  <c r="M75" i="9"/>
  <c r="M30" i="9"/>
  <c r="BJ115" i="9"/>
  <c r="C12" i="9"/>
  <c r="C11" i="9"/>
  <c r="C15" i="9"/>
  <c r="C16" i="9"/>
  <c r="BH135" i="9"/>
  <c r="BO81" i="4" s="1"/>
  <c r="BH90" i="9"/>
  <c r="E15" i="9" s="1"/>
  <c r="BH75" i="9"/>
  <c r="E14" i="9" s="1"/>
  <c r="BH60" i="9"/>
  <c r="BH45" i="9"/>
  <c r="BH30" i="9"/>
  <c r="BH15" i="9"/>
  <c r="BH105" i="9"/>
  <c r="BF115" i="9"/>
  <c r="BD135" i="9"/>
  <c r="BK81" i="4" s="1"/>
  <c r="BD90" i="9"/>
  <c r="BD75" i="9"/>
  <c r="BD105" i="9"/>
  <c r="BD60" i="9"/>
  <c r="BD45" i="9"/>
  <c r="BD30" i="9"/>
  <c r="BD15" i="9"/>
  <c r="BB115" i="9"/>
  <c r="AZ135" i="9"/>
  <c r="BG81" i="4" s="1"/>
  <c r="AZ90" i="9"/>
  <c r="AZ75" i="9"/>
  <c r="AZ60" i="9"/>
  <c r="AZ45" i="9"/>
  <c r="AZ30" i="9"/>
  <c r="AZ15" i="9"/>
  <c r="AZ105" i="9"/>
  <c r="AX115" i="9"/>
  <c r="AV135" i="9"/>
  <c r="BC81" i="4" s="1"/>
  <c r="AV90" i="9"/>
  <c r="AV75" i="9"/>
  <c r="AV105" i="9"/>
  <c r="AV60" i="9"/>
  <c r="AV45" i="9"/>
  <c r="AV30" i="9"/>
  <c r="AV15" i="9"/>
  <c r="AT115" i="9"/>
  <c r="AR135" i="9"/>
  <c r="AY81" i="4" s="1"/>
  <c r="AR90" i="9"/>
  <c r="AR75" i="9"/>
  <c r="AR60" i="9"/>
  <c r="AR45" i="9"/>
  <c r="AR30" i="9"/>
  <c r="AR15" i="9"/>
  <c r="AR105" i="9"/>
  <c r="AP115" i="9"/>
  <c r="AN135" i="9"/>
  <c r="AU81" i="4" s="1"/>
  <c r="AN90" i="9"/>
  <c r="AN75" i="9"/>
  <c r="AN105" i="9"/>
  <c r="AN60" i="9"/>
  <c r="AN45" i="9"/>
  <c r="AN30" i="9"/>
  <c r="AN15" i="9"/>
  <c r="AL115" i="9"/>
  <c r="AJ135" i="9"/>
  <c r="AQ81" i="4" s="1"/>
  <c r="AJ90" i="9"/>
  <c r="AJ75" i="9"/>
  <c r="AJ60" i="9"/>
  <c r="AJ45" i="9"/>
  <c r="AJ30" i="9"/>
  <c r="AJ15" i="9"/>
  <c r="AJ105" i="9"/>
  <c r="AH115" i="9"/>
  <c r="AF135" i="9"/>
  <c r="AM81" i="4" s="1"/>
  <c r="AF90" i="9"/>
  <c r="AF75" i="9"/>
  <c r="AF105" i="9"/>
  <c r="AF60" i="9"/>
  <c r="AF45" i="9"/>
  <c r="AF30" i="9"/>
  <c r="AF15" i="9"/>
  <c r="AD115" i="9"/>
  <c r="AB135" i="9"/>
  <c r="AI81" i="4" s="1"/>
  <c r="AB90" i="9"/>
  <c r="AB75" i="9"/>
  <c r="AB60" i="9"/>
  <c r="AB45" i="9"/>
  <c r="AB30" i="9"/>
  <c r="AB15" i="9"/>
  <c r="AB105" i="9"/>
  <c r="Z115" i="9"/>
  <c r="X135" i="9"/>
  <c r="AE81" i="4" s="1"/>
  <c r="X90" i="9"/>
  <c r="X75" i="9"/>
  <c r="X105" i="9"/>
  <c r="X60" i="9"/>
  <c r="X45" i="9"/>
  <c r="X30" i="9"/>
  <c r="X15" i="9"/>
  <c r="V115" i="9"/>
  <c r="T135" i="9"/>
  <c r="AA81" i="4" s="1"/>
  <c r="T90" i="9"/>
  <c r="T75" i="9"/>
  <c r="T60" i="9"/>
  <c r="T45" i="9"/>
  <c r="T30" i="9"/>
  <c r="T15" i="9"/>
  <c r="T105" i="9"/>
  <c r="R115" i="9"/>
  <c r="P135" i="9"/>
  <c r="W81" i="4" s="1"/>
  <c r="P90" i="9"/>
  <c r="P75" i="9"/>
  <c r="P60" i="9"/>
  <c r="P105" i="9"/>
  <c r="P45" i="9"/>
  <c r="P30" i="9"/>
  <c r="P15" i="9"/>
  <c r="N115" i="9"/>
  <c r="B10" i="9"/>
  <c r="B11" i="9"/>
  <c r="B13" i="9"/>
  <c r="B15" i="9"/>
  <c r="L15" i="9"/>
  <c r="L135" i="9"/>
  <c r="S81" i="4" s="1"/>
  <c r="L105" i="9"/>
  <c r="L75" i="9"/>
  <c r="L90" i="9"/>
  <c r="L60" i="9"/>
  <c r="L30" i="9"/>
  <c r="L45" i="9"/>
  <c r="AQ43" i="4"/>
  <c r="AR39" i="4"/>
  <c r="BR47" i="4"/>
  <c r="BP47" i="4"/>
  <c r="BN47" i="4"/>
  <c r="BL47" i="4"/>
  <c r="BJ47" i="4"/>
  <c r="BH47" i="4"/>
  <c r="BF47" i="4"/>
  <c r="BD47" i="4"/>
  <c r="BB47" i="4"/>
  <c r="AZ47" i="4"/>
  <c r="AX47" i="4"/>
  <c r="AV47" i="4"/>
  <c r="AT47" i="4"/>
  <c r="BQ47" i="4"/>
  <c r="BO47" i="4"/>
  <c r="BM47" i="4"/>
  <c r="BK47" i="4"/>
  <c r="BI47" i="4"/>
  <c r="BG47" i="4"/>
  <c r="BE47" i="4"/>
  <c r="BC47" i="4"/>
  <c r="BA47" i="4"/>
  <c r="AY47" i="4"/>
  <c r="AW47" i="4"/>
  <c r="AU47" i="4"/>
  <c r="AS47" i="4"/>
  <c r="Z16" i="4"/>
  <c r="BS29" i="4"/>
  <c r="BS37" i="4" s="1"/>
  <c r="BR29" i="4"/>
  <c r="BR37" i="4" s="1"/>
  <c r="BQ29" i="4"/>
  <c r="BQ37" i="4" s="1"/>
  <c r="BP29" i="4"/>
  <c r="BP37" i="4" s="1"/>
  <c r="BO29" i="4"/>
  <c r="BO37" i="4" s="1"/>
  <c r="BN29" i="4"/>
  <c r="BN37" i="4" s="1"/>
  <c r="BM29" i="4"/>
  <c r="BM37" i="4" s="1"/>
  <c r="BL29" i="4"/>
  <c r="BL37" i="4" s="1"/>
  <c r="BK29" i="4"/>
  <c r="BK37" i="4" s="1"/>
  <c r="BJ29" i="4"/>
  <c r="BJ37" i="4" s="1"/>
  <c r="BI29" i="4"/>
  <c r="BI37" i="4" s="1"/>
  <c r="BH29" i="4"/>
  <c r="BH37" i="4" s="1"/>
  <c r="BG29" i="4"/>
  <c r="BG37" i="4" s="1"/>
  <c r="BF29" i="4"/>
  <c r="BF37" i="4" s="1"/>
  <c r="BE29" i="4"/>
  <c r="BE37" i="4" s="1"/>
  <c r="BD29" i="4"/>
  <c r="BD37" i="4" s="1"/>
  <c r="BC29" i="4"/>
  <c r="BC37" i="4" s="1"/>
  <c r="BB29" i="4"/>
  <c r="BB37" i="4" s="1"/>
  <c r="BA29" i="4"/>
  <c r="BA37" i="4" s="1"/>
  <c r="AZ29" i="4"/>
  <c r="AZ37" i="4" s="1"/>
  <c r="AY29" i="4"/>
  <c r="AY37" i="4" s="1"/>
  <c r="AX29" i="4"/>
  <c r="AX37" i="4" s="1"/>
  <c r="AW29" i="4"/>
  <c r="AW37" i="4" s="1"/>
  <c r="AV29" i="4"/>
  <c r="AV37" i="4" s="1"/>
  <c r="AU29" i="4"/>
  <c r="AU37" i="4" s="1"/>
  <c r="AT29" i="4"/>
  <c r="AT37" i="4" s="1"/>
  <c r="AS29" i="4"/>
  <c r="AS37" i="4" s="1"/>
  <c r="AR29" i="4"/>
  <c r="AR37" i="4" s="1"/>
  <c r="AQ29" i="4"/>
  <c r="AQ37" i="4" s="1"/>
  <c r="AP29" i="4"/>
  <c r="AP37" i="4" s="1"/>
  <c r="AO29" i="4"/>
  <c r="AO37" i="4" s="1"/>
  <c r="AN29" i="4"/>
  <c r="AN37" i="4" s="1"/>
  <c r="AM29" i="4"/>
  <c r="AM37" i="4" s="1"/>
  <c r="AL29" i="4"/>
  <c r="AL37" i="4" s="1"/>
  <c r="AK29" i="4"/>
  <c r="AK37" i="4" s="1"/>
  <c r="AJ29" i="4"/>
  <c r="AJ37" i="4" s="1"/>
  <c r="AI29" i="4"/>
  <c r="AI37" i="4" s="1"/>
  <c r="AH29" i="4"/>
  <c r="AH37" i="4" s="1"/>
  <c r="AG29" i="4"/>
  <c r="AG37" i="4" s="1"/>
  <c r="AF29" i="4"/>
  <c r="AF37" i="4" s="1"/>
  <c r="AE29" i="4"/>
  <c r="AE37" i="4" s="1"/>
  <c r="AD29" i="4"/>
  <c r="AD37" i="4" s="1"/>
  <c r="AC29" i="4"/>
  <c r="AC37" i="4" s="1"/>
  <c r="AB29" i="4"/>
  <c r="AB37" i="4" s="1"/>
  <c r="AA29" i="4"/>
  <c r="AA37" i="4" s="1"/>
  <c r="Z29" i="4"/>
  <c r="Z37" i="4" s="1"/>
  <c r="Y29" i="4"/>
  <c r="Y37" i="4" s="1"/>
  <c r="X29" i="4"/>
  <c r="X37" i="4" s="1"/>
  <c r="W29" i="4"/>
  <c r="W37" i="4" s="1"/>
  <c r="V29" i="4"/>
  <c r="V37" i="4" s="1"/>
  <c r="U29" i="4"/>
  <c r="U37" i="4" s="1"/>
  <c r="T29" i="4"/>
  <c r="T37" i="4" s="1"/>
  <c r="S29" i="4"/>
  <c r="S37" i="4" s="1"/>
  <c r="D11" i="9" l="1"/>
  <c r="D15" i="9"/>
  <c r="D16" i="9"/>
  <c r="E10" i="9"/>
  <c r="E12" i="9"/>
  <c r="R120" i="9"/>
  <c r="Z120" i="9"/>
  <c r="AH120" i="9"/>
  <c r="AP120" i="9"/>
  <c r="AX120" i="9"/>
  <c r="BF120" i="9"/>
  <c r="C17" i="9"/>
  <c r="T120" i="9"/>
  <c r="AB120" i="9"/>
  <c r="AJ120" i="9"/>
  <c r="AR120" i="9"/>
  <c r="AZ120" i="9"/>
  <c r="E18" i="9"/>
  <c r="BH120" i="9"/>
  <c r="D10" i="9"/>
  <c r="N120" i="9"/>
  <c r="S120" i="9"/>
  <c r="W120" i="9"/>
  <c r="AI120" i="9"/>
  <c r="AM120" i="9"/>
  <c r="AY120" i="9"/>
  <c r="BC120" i="9"/>
  <c r="D12" i="9"/>
  <c r="D13" i="9"/>
  <c r="D14" i="9"/>
  <c r="D18" i="9"/>
  <c r="L120" i="9"/>
  <c r="P120" i="9"/>
  <c r="X120" i="9"/>
  <c r="AF120" i="9"/>
  <c r="AN120" i="9"/>
  <c r="AV120" i="9"/>
  <c r="BD120" i="9"/>
  <c r="E16" i="9"/>
  <c r="E11" i="9"/>
  <c r="E13" i="9"/>
  <c r="M120" i="9"/>
  <c r="Q120" i="9"/>
  <c r="U120" i="9"/>
  <c r="Y120" i="9"/>
  <c r="AC120" i="9"/>
  <c r="AG120" i="9"/>
  <c r="AK120" i="9"/>
  <c r="AO120" i="9"/>
  <c r="AS120" i="9"/>
  <c r="AW120" i="9"/>
  <c r="BA120" i="9"/>
  <c r="BE120" i="9"/>
  <c r="BI120" i="9"/>
  <c r="B17" i="9"/>
  <c r="V120" i="9"/>
  <c r="AD120" i="9"/>
  <c r="AL120" i="9"/>
  <c r="AT120" i="9"/>
  <c r="BB120" i="9"/>
  <c r="BJ120" i="9"/>
  <c r="O120" i="9"/>
  <c r="AA120" i="9"/>
  <c r="AE120" i="9"/>
  <c r="AQ120" i="9"/>
  <c r="AU120" i="9"/>
  <c r="BG120" i="9"/>
  <c r="AS27" i="4"/>
  <c r="AW27" i="4"/>
  <c r="BA27" i="4"/>
  <c r="BE27" i="4"/>
  <c r="BI27" i="4"/>
  <c r="BM27" i="4"/>
  <c r="BQ27" i="4"/>
  <c r="AV27" i="4"/>
  <c r="AZ27" i="4"/>
  <c r="BD27" i="4"/>
  <c r="BH27" i="4"/>
  <c r="BL27" i="4"/>
  <c r="BP27" i="4"/>
  <c r="AS19" i="4"/>
  <c r="AW19" i="4"/>
  <c r="BA19" i="4"/>
  <c r="BE19" i="4"/>
  <c r="BI19" i="4"/>
  <c r="BM19" i="4"/>
  <c r="BQ19" i="4"/>
  <c r="AP43" i="4"/>
  <c r="AQ39" i="4"/>
  <c r="AV19" i="4"/>
  <c r="AZ19" i="4"/>
  <c r="BD19" i="4"/>
  <c r="BH19" i="4"/>
  <c r="BL19" i="4"/>
  <c r="BP19" i="4"/>
  <c r="AU27" i="4"/>
  <c r="AY27" i="4"/>
  <c r="BC27" i="4"/>
  <c r="BG27" i="4"/>
  <c r="BK27" i="4"/>
  <c r="BO27" i="4"/>
  <c r="AT27" i="4"/>
  <c r="AX27" i="4"/>
  <c r="BB27" i="4"/>
  <c r="BF27" i="4"/>
  <c r="BJ27" i="4"/>
  <c r="BN27" i="4"/>
  <c r="BR27" i="4"/>
  <c r="AU19" i="4"/>
  <c r="AY19" i="4"/>
  <c r="BC19" i="4"/>
  <c r="BG19" i="4"/>
  <c r="BK19" i="4"/>
  <c r="BO19" i="4"/>
  <c r="AR19" i="4"/>
  <c r="AR47" i="4"/>
  <c r="AR27" i="4" s="1"/>
  <c r="AT19" i="4"/>
  <c r="AX19" i="4"/>
  <c r="BB19" i="4"/>
  <c r="BF19" i="4"/>
  <c r="BJ19" i="4"/>
  <c r="BN19" i="4"/>
  <c r="BR19" i="4"/>
  <c r="Y16" i="4"/>
  <c r="Z9" i="4"/>
  <c r="Z17" i="4" s="1"/>
  <c r="L131" i="4"/>
  <c r="K131" i="4"/>
  <c r="J131" i="4"/>
  <c r="I131" i="4"/>
  <c r="H131" i="4"/>
  <c r="F131" i="4"/>
  <c r="E131" i="4"/>
  <c r="D131" i="4"/>
  <c r="C131" i="4"/>
  <c r="T160" i="4"/>
  <c r="U160" i="4"/>
  <c r="V160" i="4"/>
  <c r="W160" i="4"/>
  <c r="X160" i="4"/>
  <c r="Y160" i="4"/>
  <c r="Z160" i="4"/>
  <c r="AA160" i="4"/>
  <c r="AB160" i="4"/>
  <c r="AC160" i="4"/>
  <c r="AD160" i="4"/>
  <c r="AE160" i="4"/>
  <c r="AF160" i="4"/>
  <c r="AG160" i="4"/>
  <c r="AH160" i="4"/>
  <c r="AI160" i="4"/>
  <c r="AJ160" i="4"/>
  <c r="AK160" i="4"/>
  <c r="AL160" i="4"/>
  <c r="AM160" i="4"/>
  <c r="AN160" i="4"/>
  <c r="AO160" i="4"/>
  <c r="AP160" i="4"/>
  <c r="AQ160" i="4"/>
  <c r="AR160" i="4"/>
  <c r="AS160" i="4"/>
  <c r="AT160" i="4"/>
  <c r="AU160" i="4"/>
  <c r="AV160" i="4"/>
  <c r="AW160" i="4"/>
  <c r="AX160" i="4"/>
  <c r="AY160" i="4"/>
  <c r="AZ160" i="4"/>
  <c r="BA160" i="4"/>
  <c r="BB160" i="4"/>
  <c r="BC160" i="4"/>
  <c r="BD160" i="4"/>
  <c r="BE160" i="4"/>
  <c r="BF160" i="4"/>
  <c r="BG160" i="4"/>
  <c r="BH160" i="4"/>
  <c r="BI160" i="4"/>
  <c r="BJ160" i="4"/>
  <c r="BK160" i="4"/>
  <c r="BL160" i="4"/>
  <c r="BM160" i="4"/>
  <c r="BN160" i="4"/>
  <c r="BO160" i="4"/>
  <c r="BP160" i="4"/>
  <c r="BQ160" i="4"/>
  <c r="BR160" i="4"/>
  <c r="BS160" i="4"/>
  <c r="T162" i="4"/>
  <c r="U162" i="4"/>
  <c r="V162" i="4"/>
  <c r="W162" i="4"/>
  <c r="X162" i="4"/>
  <c r="Y162" i="4"/>
  <c r="Z162" i="4"/>
  <c r="AA162" i="4"/>
  <c r="AB162" i="4"/>
  <c r="AC162" i="4"/>
  <c r="AD162" i="4"/>
  <c r="AE162" i="4"/>
  <c r="AF162" i="4"/>
  <c r="AG162" i="4"/>
  <c r="AH162" i="4"/>
  <c r="AI162" i="4"/>
  <c r="AJ162" i="4"/>
  <c r="AK162" i="4"/>
  <c r="AL162" i="4"/>
  <c r="AM162" i="4"/>
  <c r="AN162" i="4"/>
  <c r="AO162" i="4"/>
  <c r="AP162" i="4"/>
  <c r="AQ162" i="4"/>
  <c r="AR162" i="4"/>
  <c r="AS162" i="4"/>
  <c r="AT162" i="4"/>
  <c r="AU162" i="4"/>
  <c r="AV162" i="4"/>
  <c r="AW162" i="4"/>
  <c r="AX162" i="4"/>
  <c r="AY162" i="4"/>
  <c r="AZ162" i="4"/>
  <c r="BA162" i="4"/>
  <c r="BB162" i="4"/>
  <c r="BC162" i="4"/>
  <c r="BD162" i="4"/>
  <c r="BE162" i="4"/>
  <c r="BF162" i="4"/>
  <c r="BG162" i="4"/>
  <c r="BH162" i="4"/>
  <c r="BI162" i="4"/>
  <c r="BJ162" i="4"/>
  <c r="BK162" i="4"/>
  <c r="BL162" i="4"/>
  <c r="BM162" i="4"/>
  <c r="BN162" i="4"/>
  <c r="BO162" i="4"/>
  <c r="BP162" i="4"/>
  <c r="BQ162" i="4"/>
  <c r="BR162" i="4"/>
  <c r="BS162" i="4"/>
  <c r="T163" i="4"/>
  <c r="U163" i="4"/>
  <c r="V163" i="4"/>
  <c r="W163" i="4"/>
  <c r="X163" i="4"/>
  <c r="Y163" i="4"/>
  <c r="Z163" i="4"/>
  <c r="AA163" i="4"/>
  <c r="AB163" i="4"/>
  <c r="AC163" i="4"/>
  <c r="AD163" i="4"/>
  <c r="AE163" i="4"/>
  <c r="AF163" i="4"/>
  <c r="AG163" i="4"/>
  <c r="AH163" i="4"/>
  <c r="AI163" i="4"/>
  <c r="AJ163" i="4"/>
  <c r="AK163" i="4"/>
  <c r="AL163" i="4"/>
  <c r="AM163" i="4"/>
  <c r="AN163" i="4"/>
  <c r="AO163" i="4"/>
  <c r="AP163" i="4"/>
  <c r="AQ163" i="4"/>
  <c r="AR163" i="4"/>
  <c r="AS163" i="4"/>
  <c r="AT163" i="4"/>
  <c r="AU163" i="4"/>
  <c r="AV163" i="4"/>
  <c r="AW163" i="4"/>
  <c r="AX163" i="4"/>
  <c r="AY163" i="4"/>
  <c r="AZ163" i="4"/>
  <c r="BA163" i="4"/>
  <c r="BB163" i="4"/>
  <c r="BC163" i="4"/>
  <c r="BD163" i="4"/>
  <c r="BE163" i="4"/>
  <c r="BF163" i="4"/>
  <c r="BG163" i="4"/>
  <c r="BH163" i="4"/>
  <c r="BI163" i="4"/>
  <c r="BJ163" i="4"/>
  <c r="BK163" i="4"/>
  <c r="BL163" i="4"/>
  <c r="BM163" i="4"/>
  <c r="BN163" i="4"/>
  <c r="BO163" i="4"/>
  <c r="BP163" i="4"/>
  <c r="BQ163" i="4"/>
  <c r="BR163" i="4"/>
  <c r="BS163" i="4"/>
  <c r="T164" i="4"/>
  <c r="U164" i="4"/>
  <c r="V164" i="4"/>
  <c r="W164" i="4"/>
  <c r="X164" i="4"/>
  <c r="Y164" i="4"/>
  <c r="Z164" i="4"/>
  <c r="AA164" i="4"/>
  <c r="AB164" i="4"/>
  <c r="AC164" i="4"/>
  <c r="AD164" i="4"/>
  <c r="AE164" i="4"/>
  <c r="AF164" i="4"/>
  <c r="AG164" i="4"/>
  <c r="AH164" i="4"/>
  <c r="AI164" i="4"/>
  <c r="AJ164" i="4"/>
  <c r="AK164" i="4"/>
  <c r="AL164" i="4"/>
  <c r="AM164" i="4"/>
  <c r="AN164" i="4"/>
  <c r="AO164" i="4"/>
  <c r="AP164" i="4"/>
  <c r="AQ164" i="4"/>
  <c r="AR164" i="4"/>
  <c r="AS164" i="4"/>
  <c r="AT164" i="4"/>
  <c r="AU164" i="4"/>
  <c r="AV164" i="4"/>
  <c r="AW164" i="4"/>
  <c r="AX164" i="4"/>
  <c r="AY164" i="4"/>
  <c r="AZ164" i="4"/>
  <c r="BA164" i="4"/>
  <c r="BB164" i="4"/>
  <c r="BC164" i="4"/>
  <c r="BD164" i="4"/>
  <c r="BE164" i="4"/>
  <c r="BF164" i="4"/>
  <c r="BG164" i="4"/>
  <c r="BH164" i="4"/>
  <c r="BI164" i="4"/>
  <c r="BJ164" i="4"/>
  <c r="BK164" i="4"/>
  <c r="BL164" i="4"/>
  <c r="BM164" i="4"/>
  <c r="BN164" i="4"/>
  <c r="BO164" i="4"/>
  <c r="BP164" i="4"/>
  <c r="BQ164" i="4"/>
  <c r="BR164" i="4"/>
  <c r="BS164" i="4"/>
  <c r="T165" i="4"/>
  <c r="U165" i="4"/>
  <c r="V165" i="4"/>
  <c r="W165" i="4"/>
  <c r="X165" i="4"/>
  <c r="Y165" i="4"/>
  <c r="Z165" i="4"/>
  <c r="AA165" i="4"/>
  <c r="AB165" i="4"/>
  <c r="AC165" i="4"/>
  <c r="AD165" i="4"/>
  <c r="AE165" i="4"/>
  <c r="AF165" i="4"/>
  <c r="AG165" i="4"/>
  <c r="AH165" i="4"/>
  <c r="AI165" i="4"/>
  <c r="AJ165" i="4"/>
  <c r="AK165" i="4"/>
  <c r="AL165" i="4"/>
  <c r="AM165" i="4"/>
  <c r="AN165" i="4"/>
  <c r="AO165" i="4"/>
  <c r="AP165" i="4"/>
  <c r="AQ165" i="4"/>
  <c r="AR165" i="4"/>
  <c r="AS165" i="4"/>
  <c r="AT165" i="4"/>
  <c r="AU165" i="4"/>
  <c r="AV165" i="4"/>
  <c r="AW165" i="4"/>
  <c r="AX165" i="4"/>
  <c r="AY165" i="4"/>
  <c r="AZ165" i="4"/>
  <c r="BA165" i="4"/>
  <c r="BB165" i="4"/>
  <c r="BC165" i="4"/>
  <c r="BD165" i="4"/>
  <c r="BE165" i="4"/>
  <c r="BF165" i="4"/>
  <c r="BG165" i="4"/>
  <c r="BH165" i="4"/>
  <c r="BI165" i="4"/>
  <c r="BJ165" i="4"/>
  <c r="BK165" i="4"/>
  <c r="BL165" i="4"/>
  <c r="BM165" i="4"/>
  <c r="BN165" i="4"/>
  <c r="BO165" i="4"/>
  <c r="BP165" i="4"/>
  <c r="BQ165" i="4"/>
  <c r="BR165" i="4"/>
  <c r="BS165" i="4"/>
  <c r="T166" i="4"/>
  <c r="U166" i="4"/>
  <c r="V166" i="4"/>
  <c r="W166" i="4"/>
  <c r="X166" i="4"/>
  <c r="Y166" i="4"/>
  <c r="Z166" i="4"/>
  <c r="AA166" i="4"/>
  <c r="AB166" i="4"/>
  <c r="AC166" i="4"/>
  <c r="AD166" i="4"/>
  <c r="AE166" i="4"/>
  <c r="AF166" i="4"/>
  <c r="AG166" i="4"/>
  <c r="AH166" i="4"/>
  <c r="AI166" i="4"/>
  <c r="AJ166" i="4"/>
  <c r="AK166" i="4"/>
  <c r="AL166" i="4"/>
  <c r="AM166" i="4"/>
  <c r="AN166" i="4"/>
  <c r="AO166" i="4"/>
  <c r="AP166" i="4"/>
  <c r="AQ166" i="4"/>
  <c r="AR166" i="4"/>
  <c r="AS166" i="4"/>
  <c r="AT166" i="4"/>
  <c r="AU166" i="4"/>
  <c r="AV166" i="4"/>
  <c r="AW166" i="4"/>
  <c r="AX166" i="4"/>
  <c r="AY166" i="4"/>
  <c r="AZ166" i="4"/>
  <c r="BA166" i="4"/>
  <c r="BB166" i="4"/>
  <c r="BC166" i="4"/>
  <c r="BD166" i="4"/>
  <c r="BE166" i="4"/>
  <c r="BF166" i="4"/>
  <c r="BG166" i="4"/>
  <c r="BH166" i="4"/>
  <c r="BI166" i="4"/>
  <c r="BJ166" i="4"/>
  <c r="BK166" i="4"/>
  <c r="BL166" i="4"/>
  <c r="BM166" i="4"/>
  <c r="BN166" i="4"/>
  <c r="BO166" i="4"/>
  <c r="BP166" i="4"/>
  <c r="BQ166" i="4"/>
  <c r="BR166" i="4"/>
  <c r="BS166" i="4"/>
  <c r="T167" i="4"/>
  <c r="U167" i="4"/>
  <c r="V167" i="4"/>
  <c r="W167" i="4"/>
  <c r="X167" i="4"/>
  <c r="Y167" i="4"/>
  <c r="Z167" i="4"/>
  <c r="AA167" i="4"/>
  <c r="AB167" i="4"/>
  <c r="AC167" i="4"/>
  <c r="AD167" i="4"/>
  <c r="AE167" i="4"/>
  <c r="AF167" i="4"/>
  <c r="AG167" i="4"/>
  <c r="AH167" i="4"/>
  <c r="AI167" i="4"/>
  <c r="AJ167" i="4"/>
  <c r="AK167" i="4"/>
  <c r="AL167" i="4"/>
  <c r="AM167" i="4"/>
  <c r="AN167" i="4"/>
  <c r="AO167" i="4"/>
  <c r="AP167" i="4"/>
  <c r="AQ167" i="4"/>
  <c r="AR167" i="4"/>
  <c r="AS167" i="4"/>
  <c r="AT167" i="4"/>
  <c r="AU167" i="4"/>
  <c r="AV167" i="4"/>
  <c r="AW167" i="4"/>
  <c r="AX167" i="4"/>
  <c r="AY167" i="4"/>
  <c r="AZ167" i="4"/>
  <c r="BA167" i="4"/>
  <c r="BB167" i="4"/>
  <c r="BC167" i="4"/>
  <c r="BD167" i="4"/>
  <c r="BE167" i="4"/>
  <c r="BF167" i="4"/>
  <c r="BG167" i="4"/>
  <c r="BH167" i="4"/>
  <c r="BI167" i="4"/>
  <c r="BJ167" i="4"/>
  <c r="BK167" i="4"/>
  <c r="BL167" i="4"/>
  <c r="BM167" i="4"/>
  <c r="BN167" i="4"/>
  <c r="BO167" i="4"/>
  <c r="BP167" i="4"/>
  <c r="BQ167" i="4"/>
  <c r="BR167" i="4"/>
  <c r="BS167" i="4"/>
  <c r="T168" i="4"/>
  <c r="U168" i="4"/>
  <c r="V168" i="4"/>
  <c r="W168" i="4"/>
  <c r="X168" i="4"/>
  <c r="Y168" i="4"/>
  <c r="Z168" i="4"/>
  <c r="AA168" i="4"/>
  <c r="AB168" i="4"/>
  <c r="AC168" i="4"/>
  <c r="AD168" i="4"/>
  <c r="AE168" i="4"/>
  <c r="AF168" i="4"/>
  <c r="AG168" i="4"/>
  <c r="AH168" i="4"/>
  <c r="AI168" i="4"/>
  <c r="AJ168" i="4"/>
  <c r="AK168" i="4"/>
  <c r="AL168" i="4"/>
  <c r="AM168" i="4"/>
  <c r="AN168" i="4"/>
  <c r="AO168" i="4"/>
  <c r="AP168" i="4"/>
  <c r="AQ168" i="4"/>
  <c r="AR168" i="4"/>
  <c r="AS168" i="4"/>
  <c r="AT168" i="4"/>
  <c r="AU168" i="4"/>
  <c r="AV168" i="4"/>
  <c r="AW168" i="4"/>
  <c r="AX168" i="4"/>
  <c r="AY168" i="4"/>
  <c r="AZ168" i="4"/>
  <c r="BA168" i="4"/>
  <c r="BB168" i="4"/>
  <c r="BC168" i="4"/>
  <c r="BD168" i="4"/>
  <c r="BE168" i="4"/>
  <c r="BF168" i="4"/>
  <c r="BG168" i="4"/>
  <c r="BH168" i="4"/>
  <c r="BI168" i="4"/>
  <c r="BJ168" i="4"/>
  <c r="BK168" i="4"/>
  <c r="BL168" i="4"/>
  <c r="BM168" i="4"/>
  <c r="BN168" i="4"/>
  <c r="BO168" i="4"/>
  <c r="BP168" i="4"/>
  <c r="BQ168" i="4"/>
  <c r="BR168" i="4"/>
  <c r="BS168" i="4"/>
  <c r="S162" i="4"/>
  <c r="S163" i="4"/>
  <c r="S164" i="4"/>
  <c r="S165" i="4"/>
  <c r="S166" i="4"/>
  <c r="S167" i="4"/>
  <c r="S168" i="4"/>
  <c r="S160" i="4"/>
  <c r="T151" i="4"/>
  <c r="T159" i="4" s="1"/>
  <c r="U151" i="4"/>
  <c r="U159" i="4" s="1"/>
  <c r="V151" i="4"/>
  <c r="V159" i="4" s="1"/>
  <c r="W151" i="4"/>
  <c r="W159" i="4" s="1"/>
  <c r="X151" i="4"/>
  <c r="X159" i="4" s="1"/>
  <c r="Y151" i="4"/>
  <c r="Y159" i="4" s="1"/>
  <c r="Z151" i="4"/>
  <c r="Z159" i="4" s="1"/>
  <c r="AA151" i="4"/>
  <c r="AA159" i="4" s="1"/>
  <c r="AB151" i="4"/>
  <c r="AB159" i="4" s="1"/>
  <c r="AC151" i="4"/>
  <c r="AC159" i="4" s="1"/>
  <c r="AD151" i="4"/>
  <c r="AD159" i="4" s="1"/>
  <c r="AE151" i="4"/>
  <c r="AE159" i="4" s="1"/>
  <c r="AF151" i="4"/>
  <c r="AF159" i="4" s="1"/>
  <c r="AG151" i="4"/>
  <c r="AG159" i="4" s="1"/>
  <c r="AH151" i="4"/>
  <c r="AH159" i="4" s="1"/>
  <c r="AI151" i="4"/>
  <c r="AI159" i="4" s="1"/>
  <c r="AJ151" i="4"/>
  <c r="AJ159" i="4" s="1"/>
  <c r="AK151" i="4"/>
  <c r="AK159" i="4" s="1"/>
  <c r="AL151" i="4"/>
  <c r="AL159" i="4" s="1"/>
  <c r="AM151" i="4"/>
  <c r="AM159" i="4" s="1"/>
  <c r="AN151" i="4"/>
  <c r="AN159" i="4" s="1"/>
  <c r="AO151" i="4"/>
  <c r="AO159" i="4" s="1"/>
  <c r="AP151" i="4"/>
  <c r="AP159" i="4" s="1"/>
  <c r="AQ151" i="4"/>
  <c r="AQ159" i="4" s="1"/>
  <c r="AR151" i="4"/>
  <c r="AR159" i="4" s="1"/>
  <c r="AS151" i="4"/>
  <c r="AS159" i="4" s="1"/>
  <c r="AT151" i="4"/>
  <c r="AT159" i="4" s="1"/>
  <c r="AU151" i="4"/>
  <c r="AU159" i="4" s="1"/>
  <c r="AV151" i="4"/>
  <c r="AV159" i="4" s="1"/>
  <c r="AW151" i="4"/>
  <c r="AW159" i="4" s="1"/>
  <c r="AX151" i="4"/>
  <c r="AX159" i="4" s="1"/>
  <c r="AY151" i="4"/>
  <c r="AY159" i="4" s="1"/>
  <c r="AZ151" i="4"/>
  <c r="AZ159" i="4" s="1"/>
  <c r="BA151" i="4"/>
  <c r="BA159" i="4" s="1"/>
  <c r="BB151" i="4"/>
  <c r="BB159" i="4" s="1"/>
  <c r="BC151" i="4"/>
  <c r="BC159" i="4" s="1"/>
  <c r="BD151" i="4"/>
  <c r="BD159" i="4" s="1"/>
  <c r="BE151" i="4"/>
  <c r="BE159" i="4" s="1"/>
  <c r="BF151" i="4"/>
  <c r="BF159" i="4" s="1"/>
  <c r="BG151" i="4"/>
  <c r="BG159" i="4" s="1"/>
  <c r="BH151" i="4"/>
  <c r="BH159" i="4" s="1"/>
  <c r="BI151" i="4"/>
  <c r="BI159" i="4" s="1"/>
  <c r="BJ151" i="4"/>
  <c r="BJ159" i="4" s="1"/>
  <c r="BK151" i="4"/>
  <c r="BK159" i="4" s="1"/>
  <c r="BL151" i="4"/>
  <c r="BL159" i="4" s="1"/>
  <c r="BM151" i="4"/>
  <c r="BM159" i="4" s="1"/>
  <c r="BN151" i="4"/>
  <c r="BN159" i="4" s="1"/>
  <c r="BO151" i="4"/>
  <c r="BO159" i="4" s="1"/>
  <c r="BP151" i="4"/>
  <c r="BP159" i="4" s="1"/>
  <c r="BQ151" i="4"/>
  <c r="BQ159" i="4" s="1"/>
  <c r="BR151" i="4"/>
  <c r="BR159" i="4" s="1"/>
  <c r="BS151" i="4"/>
  <c r="BS159" i="4" s="1"/>
  <c r="S151" i="4"/>
  <c r="S159" i="4" s="1"/>
  <c r="D17" i="9" l="1"/>
  <c r="E17" i="9"/>
  <c r="AQ19" i="4"/>
  <c r="AQ47" i="4"/>
  <c r="AQ27" i="4" s="1"/>
  <c r="AO43" i="4"/>
  <c r="AP39" i="4"/>
  <c r="X16" i="4"/>
  <c r="Y9" i="4"/>
  <c r="Y17" i="4" s="1"/>
  <c r="BS161" i="4"/>
  <c r="BQ161" i="4"/>
  <c r="BQ171" i="4" s="1"/>
  <c r="BO161" i="4"/>
  <c r="BM161" i="4"/>
  <c r="BM171" i="4" s="1"/>
  <c r="BK161" i="4"/>
  <c r="BI161" i="4"/>
  <c r="BI171" i="4" s="1"/>
  <c r="BG161" i="4"/>
  <c r="BE161" i="4"/>
  <c r="BE171" i="4" s="1"/>
  <c r="BC161" i="4"/>
  <c r="BA161" i="4"/>
  <c r="BA171" i="4" s="1"/>
  <c r="AY161" i="4"/>
  <c r="AW161" i="4"/>
  <c r="AW171" i="4" s="1"/>
  <c r="AU161" i="4"/>
  <c r="AS161" i="4"/>
  <c r="AS169" i="4" s="1"/>
  <c r="AS179" i="4" s="1"/>
  <c r="AQ161" i="4"/>
  <c r="AO161" i="4"/>
  <c r="AO171" i="4" s="1"/>
  <c r="AM161" i="4"/>
  <c r="AK161" i="4"/>
  <c r="AK169" i="4" s="1"/>
  <c r="AK179" i="4" s="1"/>
  <c r="AI161" i="4"/>
  <c r="AG161" i="4"/>
  <c r="AG171" i="4" s="1"/>
  <c r="AE161" i="4"/>
  <c r="AC161" i="4"/>
  <c r="AC169" i="4" s="1"/>
  <c r="AC179" i="4" s="1"/>
  <c r="AA161" i="4"/>
  <c r="Y161" i="4"/>
  <c r="Y171" i="4" s="1"/>
  <c r="W161" i="4"/>
  <c r="U161" i="4"/>
  <c r="U169" i="4" s="1"/>
  <c r="U179" i="4" s="1"/>
  <c r="S161" i="4"/>
  <c r="S171" i="4" s="1"/>
  <c r="BS171" i="4"/>
  <c r="BO171" i="4"/>
  <c r="BK171" i="4"/>
  <c r="BG171" i="4"/>
  <c r="BC171" i="4"/>
  <c r="AY171" i="4"/>
  <c r="AU171" i="4"/>
  <c r="AU169" i="4"/>
  <c r="AU179" i="4" s="1"/>
  <c r="AS171" i="4"/>
  <c r="AQ171" i="4"/>
  <c r="AQ169" i="4"/>
  <c r="AQ179" i="4" s="1"/>
  <c r="AM171" i="4"/>
  <c r="AM169" i="4"/>
  <c r="AM179" i="4" s="1"/>
  <c r="AI171" i="4"/>
  <c r="AI169" i="4"/>
  <c r="AI179" i="4" s="1"/>
  <c r="AE171" i="4"/>
  <c r="AE169" i="4"/>
  <c r="AE179" i="4" s="1"/>
  <c r="AA171" i="4"/>
  <c r="AA169" i="4"/>
  <c r="AA179" i="4" s="1"/>
  <c r="W171" i="4"/>
  <c r="W169" i="4"/>
  <c r="W179" i="4" s="1"/>
  <c r="BS169" i="4"/>
  <c r="BS179" i="4" s="1"/>
  <c r="BO169" i="4"/>
  <c r="BK169" i="4"/>
  <c r="BK179" i="4" s="1"/>
  <c r="BG169" i="4"/>
  <c r="BG179" i="4" s="1"/>
  <c r="BC169" i="4"/>
  <c r="BC179" i="4" s="1"/>
  <c r="AY169" i="4"/>
  <c r="AY179" i="4" s="1"/>
  <c r="BR161" i="4"/>
  <c r="BR171" i="4" s="1"/>
  <c r="BP161" i="4"/>
  <c r="BP171" i="4" s="1"/>
  <c r="BN161" i="4"/>
  <c r="BN171" i="4" s="1"/>
  <c r="BL161" i="4"/>
  <c r="BL171" i="4" s="1"/>
  <c r="BJ161" i="4"/>
  <c r="BJ171" i="4" s="1"/>
  <c r="BH161" i="4"/>
  <c r="BH171" i="4" s="1"/>
  <c r="BF161" i="4"/>
  <c r="BF171" i="4" s="1"/>
  <c r="BD161" i="4"/>
  <c r="BD171" i="4" s="1"/>
  <c r="BB161" i="4"/>
  <c r="BB171" i="4" s="1"/>
  <c r="AZ161" i="4"/>
  <c r="AZ171" i="4" s="1"/>
  <c r="AX161" i="4"/>
  <c r="AX171" i="4" s="1"/>
  <c r="AV161" i="4"/>
  <c r="AV171" i="4" s="1"/>
  <c r="AT161" i="4"/>
  <c r="AT171" i="4" s="1"/>
  <c r="AR161" i="4"/>
  <c r="AR171" i="4" s="1"/>
  <c r="AP161" i="4"/>
  <c r="AP171" i="4" s="1"/>
  <c r="AN161" i="4"/>
  <c r="AN171" i="4" s="1"/>
  <c r="AL161" i="4"/>
  <c r="AL171" i="4" s="1"/>
  <c r="AJ161" i="4"/>
  <c r="AJ171" i="4" s="1"/>
  <c r="AH161" i="4"/>
  <c r="AH171" i="4" s="1"/>
  <c r="AF161" i="4"/>
  <c r="AF171" i="4" s="1"/>
  <c r="AD161" i="4"/>
  <c r="AD171" i="4" s="1"/>
  <c r="AB161" i="4"/>
  <c r="AB171" i="4" s="1"/>
  <c r="Z161" i="4"/>
  <c r="Z171" i="4" s="1"/>
  <c r="X161" i="4"/>
  <c r="X171" i="4" s="1"/>
  <c r="V161" i="4"/>
  <c r="V171" i="4" s="1"/>
  <c r="T161" i="4"/>
  <c r="T171" i="4" s="1"/>
  <c r="BR169" i="4"/>
  <c r="BR179" i="4" s="1"/>
  <c r="BP169" i="4"/>
  <c r="BP179" i="4" s="1"/>
  <c r="BN169" i="4"/>
  <c r="BN179" i="4" s="1"/>
  <c r="BL169" i="4"/>
  <c r="BL179" i="4" s="1"/>
  <c r="BJ169" i="4"/>
  <c r="BJ179" i="4" s="1"/>
  <c r="BH169" i="4"/>
  <c r="BH179" i="4" s="1"/>
  <c r="BF169" i="4"/>
  <c r="BF179" i="4" s="1"/>
  <c r="BD169" i="4"/>
  <c r="BD179" i="4" s="1"/>
  <c r="BB169" i="4"/>
  <c r="BB179" i="4" s="1"/>
  <c r="AZ169" i="4"/>
  <c r="AZ179" i="4" s="1"/>
  <c r="AX169" i="4"/>
  <c r="AX179" i="4" s="1"/>
  <c r="AV169" i="4"/>
  <c r="AV179" i="4" s="1"/>
  <c r="AT169" i="4"/>
  <c r="AT179" i="4" s="1"/>
  <c r="AR169" i="4"/>
  <c r="AR179" i="4" s="1"/>
  <c r="AP169" i="4"/>
  <c r="AP179" i="4" s="1"/>
  <c r="AN169" i="4"/>
  <c r="AN179" i="4" s="1"/>
  <c r="AL169" i="4"/>
  <c r="AL179" i="4" s="1"/>
  <c r="AJ169" i="4"/>
  <c r="AJ179" i="4" s="1"/>
  <c r="AH169" i="4"/>
  <c r="AH179" i="4" s="1"/>
  <c r="AF169" i="4"/>
  <c r="AF179" i="4" s="1"/>
  <c r="AD169" i="4"/>
  <c r="AD179" i="4" s="1"/>
  <c r="AB169" i="4"/>
  <c r="AB179" i="4" s="1"/>
  <c r="Z169" i="4"/>
  <c r="Z179" i="4" s="1"/>
  <c r="X169" i="4"/>
  <c r="X179" i="4" s="1"/>
  <c r="V169" i="4"/>
  <c r="V179" i="4" s="1"/>
  <c r="T169" i="4"/>
  <c r="T179" i="4" s="1"/>
  <c r="G131" i="4" l="1"/>
  <c r="AP19" i="4"/>
  <c r="AP47" i="4"/>
  <c r="AP27" i="4" s="1"/>
  <c r="G132" i="4"/>
  <c r="AN43" i="4"/>
  <c r="AO39" i="4"/>
  <c r="W16" i="4"/>
  <c r="X9" i="4"/>
  <c r="X17" i="4" s="1"/>
  <c r="AO169" i="4"/>
  <c r="AO179" i="4" s="1"/>
  <c r="Y169" i="4"/>
  <c r="Y179" i="4" s="1"/>
  <c r="AC171" i="4"/>
  <c r="AG169" i="4"/>
  <c r="AG179" i="4" s="1"/>
  <c r="AW169" i="4"/>
  <c r="AW179" i="4" s="1"/>
  <c r="BA169" i="4"/>
  <c r="BA179" i="4" s="1"/>
  <c r="BE169" i="4"/>
  <c r="BE179" i="4" s="1"/>
  <c r="BI169" i="4"/>
  <c r="BI179" i="4" s="1"/>
  <c r="BM169" i="4"/>
  <c r="BM179" i="4" s="1"/>
  <c r="BQ169" i="4"/>
  <c r="BQ179" i="4" s="1"/>
  <c r="U171" i="4"/>
  <c r="C132" i="4" s="1"/>
  <c r="AK171" i="4"/>
  <c r="D132" i="4" s="1"/>
  <c r="BO179" i="4"/>
  <c r="J133" i="4"/>
  <c r="I132" i="4"/>
  <c r="E132" i="4"/>
  <c r="S169" i="4"/>
  <c r="S179" i="4" s="1"/>
  <c r="H132" i="4"/>
  <c r="I133" i="4"/>
  <c r="J132" i="4"/>
  <c r="F132" i="4"/>
  <c r="K132" i="4"/>
  <c r="L132" i="4"/>
  <c r="D133" i="4" l="1"/>
  <c r="K133" i="4"/>
  <c r="G133" i="4"/>
  <c r="AM43" i="4"/>
  <c r="AN39" i="4"/>
  <c r="AO19" i="4"/>
  <c r="AO47" i="4"/>
  <c r="AO27" i="4" s="1"/>
  <c r="V16" i="4"/>
  <c r="W9" i="4"/>
  <c r="W17" i="4" s="1"/>
  <c r="C133" i="4"/>
  <c r="E133" i="4"/>
  <c r="F133" i="4"/>
  <c r="L133" i="4"/>
  <c r="H133" i="4"/>
  <c r="F13" i="8"/>
  <c r="F12" i="8"/>
  <c r="E12" i="8"/>
  <c r="E13" i="8"/>
  <c r="E10" i="8"/>
  <c r="D12" i="8"/>
  <c r="D13" i="8"/>
  <c r="D10" i="8"/>
  <c r="C12" i="8"/>
  <c r="C13" i="8"/>
  <c r="C10" i="8"/>
  <c r="B12" i="8"/>
  <c r="B13" i="8"/>
  <c r="B10" i="8"/>
  <c r="AN19" i="4" l="1"/>
  <c r="AN47" i="4"/>
  <c r="AN27" i="4" s="1"/>
  <c r="AL43" i="4"/>
  <c r="AM39" i="4"/>
  <c r="U16" i="4"/>
  <c r="V9" i="4"/>
  <c r="V17" i="4" s="1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AO142" i="4"/>
  <c r="AP142" i="4"/>
  <c r="AQ142" i="4"/>
  <c r="AR142" i="4"/>
  <c r="AS142" i="4"/>
  <c r="AT142" i="4"/>
  <c r="AU142" i="4"/>
  <c r="AV142" i="4"/>
  <c r="AW142" i="4"/>
  <c r="AX142" i="4"/>
  <c r="AY142" i="4"/>
  <c r="AZ142" i="4"/>
  <c r="BA142" i="4"/>
  <c r="BB142" i="4"/>
  <c r="BC142" i="4"/>
  <c r="BD142" i="4"/>
  <c r="BE142" i="4"/>
  <c r="BF142" i="4"/>
  <c r="BG142" i="4"/>
  <c r="BH142" i="4"/>
  <c r="BI142" i="4"/>
  <c r="BJ142" i="4"/>
  <c r="BK142" i="4"/>
  <c r="BL142" i="4"/>
  <c r="BM142" i="4"/>
  <c r="BN142" i="4"/>
  <c r="BO142" i="4"/>
  <c r="BP142" i="4"/>
  <c r="BQ142" i="4"/>
  <c r="BR142" i="4"/>
  <c r="BS142" i="4"/>
  <c r="T136" i="4"/>
  <c r="U136" i="4"/>
  <c r="U141" i="4" s="1"/>
  <c r="V136" i="4"/>
  <c r="W136" i="4"/>
  <c r="W141" i="4" s="1"/>
  <c r="X136" i="4"/>
  <c r="Y136" i="4"/>
  <c r="Y141" i="4" s="1"/>
  <c r="Z136" i="4"/>
  <c r="AA136" i="4"/>
  <c r="AA141" i="4" s="1"/>
  <c r="AB136" i="4"/>
  <c r="AC136" i="4"/>
  <c r="AC141" i="4" s="1"/>
  <c r="AD136" i="4"/>
  <c r="AE136" i="4"/>
  <c r="AE141" i="4" s="1"/>
  <c r="AF136" i="4"/>
  <c r="AG136" i="4"/>
  <c r="AG141" i="4" s="1"/>
  <c r="AH136" i="4"/>
  <c r="AI136" i="4"/>
  <c r="AI141" i="4" s="1"/>
  <c r="AJ136" i="4"/>
  <c r="AK136" i="4"/>
  <c r="AK141" i="4" s="1"/>
  <c r="AL136" i="4"/>
  <c r="AM136" i="4"/>
  <c r="AM141" i="4" s="1"/>
  <c r="AN136" i="4"/>
  <c r="AO136" i="4"/>
  <c r="AO141" i="4" s="1"/>
  <c r="AP136" i="4"/>
  <c r="AQ136" i="4"/>
  <c r="AQ141" i="4" s="1"/>
  <c r="AR136" i="4"/>
  <c r="AS136" i="4"/>
  <c r="AS141" i="4" s="1"/>
  <c r="AT136" i="4"/>
  <c r="AU136" i="4"/>
  <c r="AU141" i="4" s="1"/>
  <c r="AV136" i="4"/>
  <c r="AW136" i="4"/>
  <c r="AW141" i="4" s="1"/>
  <c r="AX136" i="4"/>
  <c r="AY136" i="4"/>
  <c r="AY141" i="4" s="1"/>
  <c r="AZ136" i="4"/>
  <c r="BA136" i="4"/>
  <c r="BA141" i="4" s="1"/>
  <c r="BB136" i="4"/>
  <c r="BC136" i="4"/>
  <c r="BC141" i="4" s="1"/>
  <c r="BD136" i="4"/>
  <c r="BE136" i="4"/>
  <c r="BE141" i="4" s="1"/>
  <c r="BF136" i="4"/>
  <c r="BG136" i="4"/>
  <c r="BG141" i="4" s="1"/>
  <c r="BH136" i="4"/>
  <c r="BI136" i="4"/>
  <c r="BI141" i="4" s="1"/>
  <c r="BJ136" i="4"/>
  <c r="BK136" i="4"/>
  <c r="BK141" i="4" s="1"/>
  <c r="BL136" i="4"/>
  <c r="BM136" i="4"/>
  <c r="BM141" i="4" s="1"/>
  <c r="BN136" i="4"/>
  <c r="BO136" i="4"/>
  <c r="BO141" i="4" s="1"/>
  <c r="BP136" i="4"/>
  <c r="BQ136" i="4"/>
  <c r="BQ141" i="4" s="1"/>
  <c r="BR136" i="4"/>
  <c r="BS136" i="4"/>
  <c r="BS141" i="4" s="1"/>
  <c r="S136" i="4"/>
  <c r="S142" i="4"/>
  <c r="H82" i="4"/>
  <c r="I82" i="4"/>
  <c r="J82" i="4"/>
  <c r="K82" i="4"/>
  <c r="L82" i="4"/>
  <c r="L79" i="4"/>
  <c r="K79" i="4"/>
  <c r="J79" i="4"/>
  <c r="I79" i="4"/>
  <c r="H79" i="4"/>
  <c r="C82" i="4"/>
  <c r="D82" i="4"/>
  <c r="E82" i="4"/>
  <c r="F82" i="4"/>
  <c r="G82" i="4"/>
  <c r="G79" i="4"/>
  <c r="F79" i="4"/>
  <c r="E79" i="4"/>
  <c r="D79" i="4"/>
  <c r="C79" i="4"/>
  <c r="L11" i="4"/>
  <c r="I11" i="4"/>
  <c r="J11" i="4"/>
  <c r="K11" i="4"/>
  <c r="G11" i="4"/>
  <c r="F11" i="4"/>
  <c r="E11" i="4"/>
  <c r="D11" i="4"/>
  <c r="L128" i="4" l="1"/>
  <c r="C128" i="4"/>
  <c r="AM19" i="4"/>
  <c r="AM47" i="4"/>
  <c r="AM27" i="4" s="1"/>
  <c r="AK43" i="4"/>
  <c r="AL39" i="4"/>
  <c r="T16" i="4"/>
  <c r="U9" i="4"/>
  <c r="U17" i="4" s="1"/>
  <c r="BQ143" i="4"/>
  <c r="BM143" i="4"/>
  <c r="BI143" i="4"/>
  <c r="BE143" i="4"/>
  <c r="BA143" i="4"/>
  <c r="AW143" i="4"/>
  <c r="AS143" i="4"/>
  <c r="AO143" i="4"/>
  <c r="AK143" i="4"/>
  <c r="AG143" i="4"/>
  <c r="AC143" i="4"/>
  <c r="AA143" i="4"/>
  <c r="Y143" i="4"/>
  <c r="W143" i="4"/>
  <c r="U143" i="4"/>
  <c r="J128" i="4"/>
  <c r="F128" i="4"/>
  <c r="E128" i="4"/>
  <c r="D128" i="4"/>
  <c r="H128" i="4"/>
  <c r="I128" i="4"/>
  <c r="K128" i="4"/>
  <c r="BS144" i="4"/>
  <c r="BO144" i="4"/>
  <c r="BK144" i="4"/>
  <c r="BG144" i="4"/>
  <c r="BC144" i="4"/>
  <c r="AY144" i="4"/>
  <c r="AU144" i="4"/>
  <c r="AQ144" i="4"/>
  <c r="AM144" i="4"/>
  <c r="AI144" i="4"/>
  <c r="AE144" i="4"/>
  <c r="AA144" i="4"/>
  <c r="W144" i="4"/>
  <c r="S143" i="4"/>
  <c r="S141" i="4"/>
  <c r="S144" i="4" s="1"/>
  <c r="BR143" i="4"/>
  <c r="BR141" i="4"/>
  <c r="BR144" i="4" s="1"/>
  <c r="BP143" i="4"/>
  <c r="BP141" i="4"/>
  <c r="BP144" i="4" s="1"/>
  <c r="BN143" i="4"/>
  <c r="BN141" i="4"/>
  <c r="BN144" i="4" s="1"/>
  <c r="BL143" i="4"/>
  <c r="BL141" i="4"/>
  <c r="BL144" i="4" s="1"/>
  <c r="BJ143" i="4"/>
  <c r="BJ141" i="4"/>
  <c r="BJ144" i="4" s="1"/>
  <c r="BH143" i="4"/>
  <c r="BH141" i="4"/>
  <c r="BH144" i="4" s="1"/>
  <c r="BF143" i="4"/>
  <c r="BF141" i="4"/>
  <c r="BF144" i="4" s="1"/>
  <c r="BD143" i="4"/>
  <c r="BD141" i="4"/>
  <c r="BD144" i="4" s="1"/>
  <c r="BB143" i="4"/>
  <c r="BB141" i="4"/>
  <c r="BB144" i="4" s="1"/>
  <c r="AZ143" i="4"/>
  <c r="AZ141" i="4"/>
  <c r="AZ144" i="4" s="1"/>
  <c r="AX143" i="4"/>
  <c r="AX141" i="4"/>
  <c r="AX144" i="4" s="1"/>
  <c r="AV143" i="4"/>
  <c r="AV141" i="4"/>
  <c r="AV144" i="4" s="1"/>
  <c r="AT143" i="4"/>
  <c r="AT141" i="4"/>
  <c r="AT144" i="4" s="1"/>
  <c r="AR143" i="4"/>
  <c r="AR141" i="4"/>
  <c r="AR144" i="4" s="1"/>
  <c r="AP143" i="4"/>
  <c r="AP141" i="4"/>
  <c r="AP144" i="4" s="1"/>
  <c r="AN143" i="4"/>
  <c r="AN141" i="4"/>
  <c r="AN144" i="4" s="1"/>
  <c r="AL143" i="4"/>
  <c r="AL141" i="4"/>
  <c r="AL144" i="4" s="1"/>
  <c r="AJ143" i="4"/>
  <c r="AJ141" i="4"/>
  <c r="AJ144" i="4" s="1"/>
  <c r="AH143" i="4"/>
  <c r="AH141" i="4"/>
  <c r="AH144" i="4" s="1"/>
  <c r="AF143" i="4"/>
  <c r="AF141" i="4"/>
  <c r="AF144" i="4" s="1"/>
  <c r="AD143" i="4"/>
  <c r="AD141" i="4"/>
  <c r="AD144" i="4" s="1"/>
  <c r="AB143" i="4"/>
  <c r="AB141" i="4"/>
  <c r="AB144" i="4" s="1"/>
  <c r="Z143" i="4"/>
  <c r="Z141" i="4"/>
  <c r="Z144" i="4" s="1"/>
  <c r="X143" i="4"/>
  <c r="X141" i="4"/>
  <c r="X144" i="4" s="1"/>
  <c r="V143" i="4"/>
  <c r="V141" i="4"/>
  <c r="V144" i="4" s="1"/>
  <c r="T143" i="4"/>
  <c r="T141" i="4"/>
  <c r="T144" i="4" s="1"/>
  <c r="BS143" i="4"/>
  <c r="BO143" i="4"/>
  <c r="G128" i="4" s="1"/>
  <c r="BK143" i="4"/>
  <c r="BG143" i="4"/>
  <c r="BC143" i="4"/>
  <c r="AY143" i="4"/>
  <c r="AU143" i="4"/>
  <c r="AQ143" i="4"/>
  <c r="AM143" i="4"/>
  <c r="AI143" i="4"/>
  <c r="AE143" i="4"/>
  <c r="BQ144" i="4"/>
  <c r="BM144" i="4"/>
  <c r="BI144" i="4"/>
  <c r="BE144" i="4"/>
  <c r="BA144" i="4"/>
  <c r="AW144" i="4"/>
  <c r="AS144" i="4"/>
  <c r="AO144" i="4"/>
  <c r="AK144" i="4"/>
  <c r="AG144" i="4"/>
  <c r="AC144" i="4"/>
  <c r="Y144" i="4"/>
  <c r="U144" i="4"/>
  <c r="L8" i="4"/>
  <c r="K8" i="4"/>
  <c r="J8" i="4"/>
  <c r="I8" i="4"/>
  <c r="H8" i="4"/>
  <c r="G8" i="4"/>
  <c r="F8" i="4"/>
  <c r="E8" i="4"/>
  <c r="D8" i="4"/>
  <c r="C8" i="4"/>
  <c r="I9" i="4"/>
  <c r="J9" i="4"/>
  <c r="K9" i="4"/>
  <c r="L9" i="4"/>
  <c r="S116" i="4"/>
  <c r="S115" i="4"/>
  <c r="S114" i="4"/>
  <c r="S112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BQ110" i="4"/>
  <c r="BP110" i="4"/>
  <c r="BO110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E110" i="3"/>
  <c r="D109" i="3"/>
  <c r="E109" i="3" s="1"/>
  <c r="D108" i="3"/>
  <c r="E108" i="3" s="1"/>
  <c r="D107" i="3"/>
  <c r="E107" i="3" s="1"/>
  <c r="D106" i="3"/>
  <c r="E106" i="3" s="1"/>
  <c r="E102" i="3"/>
  <c r="D101" i="3"/>
  <c r="E101" i="3" s="1"/>
  <c r="D100" i="3"/>
  <c r="E100" i="3" s="1"/>
  <c r="D99" i="3"/>
  <c r="E99" i="3" s="1"/>
  <c r="D98" i="3"/>
  <c r="E98" i="3" s="1"/>
  <c r="E94" i="3"/>
  <c r="D93" i="3"/>
  <c r="E93" i="3" s="1"/>
  <c r="D92" i="3"/>
  <c r="E92" i="3" s="1"/>
  <c r="D91" i="3"/>
  <c r="E91" i="3" s="1"/>
  <c r="D90" i="3"/>
  <c r="E90" i="3" s="1"/>
  <c r="E84" i="3"/>
  <c r="D83" i="3"/>
  <c r="E83" i="3" s="1"/>
  <c r="D82" i="3"/>
  <c r="E82" i="3" s="1"/>
  <c r="D81" i="3"/>
  <c r="E81" i="3" s="1"/>
  <c r="D80" i="3"/>
  <c r="E80" i="3" s="1"/>
  <c r="E76" i="3"/>
  <c r="D75" i="3"/>
  <c r="E75" i="3" s="1"/>
  <c r="D74" i="3"/>
  <c r="E74" i="3" s="1"/>
  <c r="D73" i="3"/>
  <c r="E73" i="3" s="1"/>
  <c r="D72" i="3"/>
  <c r="E72" i="3" s="1"/>
  <c r="E68" i="3"/>
  <c r="D67" i="3"/>
  <c r="E67" i="3" s="1"/>
  <c r="D66" i="3"/>
  <c r="E66" i="3" s="1"/>
  <c r="D65" i="3"/>
  <c r="E65" i="3" s="1"/>
  <c r="D64" i="3"/>
  <c r="E64" i="3" s="1"/>
  <c r="C109" i="3"/>
  <c r="C108" i="3"/>
  <c r="C107" i="3"/>
  <c r="C106" i="3"/>
  <c r="C101" i="3"/>
  <c r="C100" i="3"/>
  <c r="C99" i="3"/>
  <c r="C98" i="3"/>
  <c r="C93" i="3"/>
  <c r="C92" i="3"/>
  <c r="C91" i="3"/>
  <c r="C90" i="3"/>
  <c r="C83" i="3"/>
  <c r="C82" i="3"/>
  <c r="C81" i="3"/>
  <c r="C80" i="3"/>
  <c r="C75" i="3"/>
  <c r="C74" i="3"/>
  <c r="C73" i="3"/>
  <c r="C72" i="3"/>
  <c r="C67" i="3"/>
  <c r="C66" i="3"/>
  <c r="C65" i="3"/>
  <c r="C64" i="3"/>
  <c r="G129" i="4" l="1"/>
  <c r="L129" i="4"/>
  <c r="G130" i="4"/>
  <c r="L130" i="4"/>
  <c r="AL19" i="4"/>
  <c r="AL47" i="4"/>
  <c r="AL27" i="4" s="1"/>
  <c r="AJ43" i="4"/>
  <c r="AK39" i="4"/>
  <c r="S16" i="4"/>
  <c r="S9" i="4" s="1"/>
  <c r="S17" i="4" s="1"/>
  <c r="T9" i="4"/>
  <c r="T17" i="4" s="1"/>
  <c r="E129" i="4"/>
  <c r="D129" i="4"/>
  <c r="F129" i="4"/>
  <c r="C129" i="4"/>
  <c r="E130" i="4"/>
  <c r="C130" i="4"/>
  <c r="D130" i="4"/>
  <c r="F130" i="4"/>
  <c r="H129" i="4"/>
  <c r="J129" i="4"/>
  <c r="I130" i="4"/>
  <c r="K130" i="4"/>
  <c r="I129" i="4"/>
  <c r="K129" i="4"/>
  <c r="H130" i="4"/>
  <c r="J130" i="4"/>
  <c r="C80" i="4"/>
  <c r="L83" i="4"/>
  <c r="H80" i="4"/>
  <c r="D80" i="4"/>
  <c r="I80" i="4"/>
  <c r="E80" i="4"/>
  <c r="J80" i="4"/>
  <c r="F80" i="4"/>
  <c r="K80" i="4"/>
  <c r="G80" i="4"/>
  <c r="J83" i="4"/>
  <c r="F83" i="4"/>
  <c r="G83" i="4"/>
  <c r="K83" i="4"/>
  <c r="L81" i="4"/>
  <c r="L80" i="4"/>
  <c r="H83" i="4"/>
  <c r="D83" i="4"/>
  <c r="E83" i="4"/>
  <c r="I83" i="4"/>
  <c r="C83" i="4"/>
  <c r="I10" i="4"/>
  <c r="F9" i="4"/>
  <c r="D9" i="4"/>
  <c r="E9" i="4"/>
  <c r="G9" i="4"/>
  <c r="C103" i="4"/>
  <c r="D103" i="4"/>
  <c r="E103" i="4"/>
  <c r="F103" i="4"/>
  <c r="G103" i="4"/>
  <c r="D108" i="4"/>
  <c r="F108" i="4"/>
  <c r="D104" i="4"/>
  <c r="E104" i="4"/>
  <c r="F104" i="4"/>
  <c r="E107" i="4"/>
  <c r="G107" i="4"/>
  <c r="H102" i="4"/>
  <c r="E102" i="4"/>
  <c r="G102" i="4"/>
  <c r="C105" i="4"/>
  <c r="D105" i="4"/>
  <c r="E105" i="4"/>
  <c r="F105" i="4"/>
  <c r="G105" i="4"/>
  <c r="D106" i="4"/>
  <c r="E106" i="4"/>
  <c r="J106" i="4"/>
  <c r="G106" i="4"/>
  <c r="L106" i="4"/>
  <c r="D107" i="4"/>
  <c r="I107" i="4"/>
  <c r="K107" i="4"/>
  <c r="J102" i="4"/>
  <c r="L102" i="4"/>
  <c r="L105" i="4"/>
  <c r="F107" i="4"/>
  <c r="L107" i="4"/>
  <c r="K105" i="4"/>
  <c r="C106" i="4"/>
  <c r="C108" i="4"/>
  <c r="C102" i="4"/>
  <c r="L103" i="4"/>
  <c r="I108" i="4"/>
  <c r="K108" i="4"/>
  <c r="L108" i="4"/>
  <c r="G104" i="4"/>
  <c r="L104" i="4"/>
  <c r="F106" i="4"/>
  <c r="H106" i="4"/>
  <c r="I105" i="4"/>
  <c r="C104" i="4"/>
  <c r="C107" i="4"/>
  <c r="I102" i="4"/>
  <c r="K102" i="4"/>
  <c r="J108" i="4"/>
  <c r="J107" i="4"/>
  <c r="H107" i="4"/>
  <c r="K106" i="4"/>
  <c r="I106" i="4"/>
  <c r="J105" i="4"/>
  <c r="H105" i="4"/>
  <c r="K104" i="4"/>
  <c r="I104" i="4"/>
  <c r="J103" i="4"/>
  <c r="H103" i="4"/>
  <c r="D102" i="4"/>
  <c r="F102" i="4"/>
  <c r="G108" i="4"/>
  <c r="E108" i="4"/>
  <c r="J104" i="4"/>
  <c r="H104" i="4"/>
  <c r="K103" i="4"/>
  <c r="I103" i="4"/>
  <c r="H108" i="4"/>
  <c r="AK19" i="4" l="1"/>
  <c r="AK47" i="4"/>
  <c r="AK27" i="4" s="1"/>
  <c r="AI43" i="4"/>
  <c r="AJ39" i="4"/>
  <c r="H9" i="4"/>
  <c r="C9" i="4"/>
  <c r="C10" i="4"/>
  <c r="G10" i="4"/>
  <c r="D10" i="4"/>
  <c r="J10" i="4"/>
  <c r="L10" i="4"/>
  <c r="E84" i="4"/>
  <c r="I84" i="4"/>
  <c r="G84" i="4"/>
  <c r="K84" i="4"/>
  <c r="J81" i="4"/>
  <c r="F81" i="4"/>
  <c r="H81" i="4"/>
  <c r="D81" i="4"/>
  <c r="C81" i="4"/>
  <c r="H84" i="4"/>
  <c r="D84" i="4"/>
  <c r="J84" i="4"/>
  <c r="F84" i="4"/>
  <c r="K81" i="4"/>
  <c r="G81" i="4"/>
  <c r="I81" i="4"/>
  <c r="E81" i="4"/>
  <c r="L84" i="4"/>
  <c r="C84" i="4"/>
  <c r="F10" i="4"/>
  <c r="E10" i="4"/>
  <c r="K10" i="4"/>
  <c r="H10" i="4"/>
  <c r="AJ19" i="4" l="1"/>
  <c r="AJ47" i="4"/>
  <c r="AJ27" i="4" s="1"/>
  <c r="AH43" i="4"/>
  <c r="AI39" i="4"/>
  <c r="C11" i="3"/>
  <c r="C21" i="3"/>
  <c r="C29" i="3"/>
  <c r="C39" i="3"/>
  <c r="B10" i="3"/>
  <c r="B11" i="3"/>
  <c r="B12" i="3"/>
  <c r="D41" i="3" l="1"/>
  <c r="C41" i="3"/>
  <c r="C31" i="3"/>
  <c r="D32" i="3"/>
  <c r="E32" i="3" s="1"/>
  <c r="C32" i="3"/>
  <c r="D23" i="3"/>
  <c r="E23" i="3" s="1"/>
  <c r="C23" i="3"/>
  <c r="C13" i="3"/>
  <c r="D14" i="3"/>
  <c r="E14" i="3" s="1"/>
  <c r="C14" i="3"/>
  <c r="B13" i="3"/>
  <c r="B31" i="3" s="1"/>
  <c r="B14" i="3"/>
  <c r="B32" i="3" s="1"/>
  <c r="AI19" i="4"/>
  <c r="AI47" i="4"/>
  <c r="AI27" i="4" s="1"/>
  <c r="AG43" i="4"/>
  <c r="AH39" i="4"/>
  <c r="D10" i="3"/>
  <c r="D28" i="3"/>
  <c r="C37" i="3"/>
  <c r="B68" i="3"/>
  <c r="D19" i="3"/>
  <c r="D39" i="3"/>
  <c r="D31" i="3"/>
  <c r="D29" i="3"/>
  <c r="D21" i="3"/>
  <c r="C19" i="3"/>
  <c r="D13" i="3"/>
  <c r="D11" i="3"/>
  <c r="D37" i="3"/>
  <c r="B39" i="3"/>
  <c r="B30" i="3"/>
  <c r="B21" i="3"/>
  <c r="B48" i="3" s="1"/>
  <c r="B38" i="3"/>
  <c r="B29" i="3"/>
  <c r="B20" i="3"/>
  <c r="B47" i="3" s="1"/>
  <c r="B37" i="3"/>
  <c r="B19" i="3"/>
  <c r="B46" i="3" s="1"/>
  <c r="B28" i="3"/>
  <c r="C10" i="3"/>
  <c r="C12" i="3"/>
  <c r="C20" i="3"/>
  <c r="C22" i="3"/>
  <c r="C28" i="3"/>
  <c r="C30" i="3"/>
  <c r="C38" i="3"/>
  <c r="C40" i="3"/>
  <c r="D12" i="3"/>
  <c r="D20" i="3"/>
  <c r="D22" i="3"/>
  <c r="D30" i="3"/>
  <c r="D38" i="3"/>
  <c r="D40" i="3"/>
  <c r="E41" i="3" l="1"/>
  <c r="E47" i="3"/>
  <c r="E49" i="3"/>
  <c r="E46" i="3"/>
  <c r="E50" i="3"/>
  <c r="E48" i="3"/>
  <c r="E22" i="3"/>
  <c r="E38" i="3"/>
  <c r="E40" i="3"/>
  <c r="E39" i="3"/>
  <c r="E20" i="3"/>
  <c r="B41" i="3"/>
  <c r="B65" i="3"/>
  <c r="B73" i="3" s="1"/>
  <c r="B23" i="3"/>
  <c r="B50" i="3" s="1"/>
  <c r="B40" i="3"/>
  <c r="B76" i="3"/>
  <c r="B84" i="3"/>
  <c r="B22" i="3"/>
  <c r="B49" i="3" s="1"/>
  <c r="AH19" i="4"/>
  <c r="AH47" i="4"/>
  <c r="AH27" i="4" s="1"/>
  <c r="AF43" i="4"/>
  <c r="AG39" i="4"/>
  <c r="B92" i="3"/>
  <c r="B66" i="3"/>
  <c r="B67" i="3"/>
  <c r="E11" i="3"/>
  <c r="B90" i="3"/>
  <c r="B64" i="3"/>
  <c r="E29" i="3"/>
  <c r="E37" i="3"/>
  <c r="K12" i="4"/>
  <c r="G12" i="4"/>
  <c r="L12" i="4"/>
  <c r="F12" i="4"/>
  <c r="J12" i="4"/>
  <c r="E12" i="4"/>
  <c r="B94" i="3"/>
  <c r="J13" i="4"/>
  <c r="F13" i="4"/>
  <c r="E13" i="4"/>
  <c r="E21" i="3"/>
  <c r="E19" i="3"/>
  <c r="E31" i="3"/>
  <c r="E30" i="3"/>
  <c r="E12" i="3"/>
  <c r="E13" i="3"/>
  <c r="E10" i="3"/>
  <c r="E28" i="3"/>
  <c r="B81" i="3" l="1"/>
  <c r="B110" i="3"/>
  <c r="B102" i="3"/>
  <c r="B106" i="3"/>
  <c r="B98" i="3"/>
  <c r="B83" i="3"/>
  <c r="B75" i="3"/>
  <c r="B82" i="3"/>
  <c r="B74" i="3"/>
  <c r="B100" i="3"/>
  <c r="B108" i="3"/>
  <c r="B72" i="3"/>
  <c r="B80" i="3"/>
  <c r="AG19" i="4"/>
  <c r="AG47" i="4"/>
  <c r="AG27" i="4" s="1"/>
  <c r="AE43" i="4"/>
  <c r="AF39" i="4"/>
  <c r="B91" i="3"/>
  <c r="B93" i="3"/>
  <c r="K13" i="4"/>
  <c r="L13" i="4"/>
  <c r="G13" i="4"/>
  <c r="E10" i="2"/>
  <c r="E11" i="2"/>
  <c r="E12" i="2"/>
  <c r="E13" i="2"/>
  <c r="E14" i="2"/>
  <c r="E15" i="2"/>
  <c r="E16" i="2"/>
  <c r="E9" i="2"/>
  <c r="D10" i="2"/>
  <c r="D11" i="2"/>
  <c r="D12" i="2"/>
  <c r="D13" i="2"/>
  <c r="D14" i="2"/>
  <c r="D15" i="2"/>
  <c r="D16" i="2"/>
  <c r="D9" i="2"/>
  <c r="C10" i="2"/>
  <c r="C11" i="2"/>
  <c r="C12" i="2"/>
  <c r="C13" i="2"/>
  <c r="C14" i="2"/>
  <c r="C15" i="2"/>
  <c r="C16" i="2"/>
  <c r="C9" i="2"/>
  <c r="B10" i="2"/>
  <c r="B11" i="2"/>
  <c r="B12" i="2"/>
  <c r="B13" i="2"/>
  <c r="B14" i="2"/>
  <c r="B15" i="2"/>
  <c r="B16" i="2"/>
  <c r="B9" i="2"/>
  <c r="B101" i="3" l="1"/>
  <c r="B109" i="3"/>
  <c r="B107" i="3"/>
  <c r="B99" i="3"/>
  <c r="AF19" i="4"/>
  <c r="AF47" i="4"/>
  <c r="AF27" i="4" s="1"/>
  <c r="AD43" i="4"/>
  <c r="AE39" i="4"/>
  <c r="AE19" i="4" l="1"/>
  <c r="AE47" i="4"/>
  <c r="AE27" i="4" s="1"/>
  <c r="AC43" i="4"/>
  <c r="AD39" i="4"/>
  <c r="F102" i="3"/>
  <c r="F76" i="3"/>
  <c r="F94" i="3"/>
  <c r="F68" i="3"/>
  <c r="F84" i="3"/>
  <c r="F110" i="3"/>
  <c r="AD19" i="4" l="1"/>
  <c r="AD47" i="4"/>
  <c r="AD27" i="4" s="1"/>
  <c r="I13" i="4"/>
  <c r="D13" i="4"/>
  <c r="AB43" i="4"/>
  <c r="AB39" i="4" s="1"/>
  <c r="AC39" i="4"/>
  <c r="D12" i="4"/>
  <c r="I12" i="4"/>
  <c r="AC19" i="4" l="1"/>
  <c r="AC47" i="4"/>
  <c r="AC27" i="4" s="1"/>
  <c r="AB47" i="4"/>
  <c r="AB27" i="4" s="1"/>
  <c r="AB19" i="4"/>
</calcChain>
</file>

<file path=xl/sharedStrings.xml><?xml version="1.0" encoding="utf-8"?>
<sst xmlns="http://schemas.openxmlformats.org/spreadsheetml/2006/main" count="5304" uniqueCount="793">
  <si>
    <t>1961-1973</t>
  </si>
  <si>
    <t>1973-1985</t>
  </si>
  <si>
    <t>1985-1997</t>
  </si>
  <si>
    <t>1997-2009</t>
  </si>
  <si>
    <t>2009-2013*</t>
  </si>
  <si>
    <t>Commodity</t>
  </si>
  <si>
    <t>Population</t>
  </si>
  <si>
    <t>Consumption</t>
  </si>
  <si>
    <t>Oilseeds</t>
  </si>
  <si>
    <t>Vegetable oils</t>
  </si>
  <si>
    <t>Meat</t>
  </si>
  <si>
    <t>Eggs</t>
  </si>
  <si>
    <t>Milk</t>
  </si>
  <si>
    <t>Cereals</t>
  </si>
  <si>
    <t>Sugar</t>
  </si>
  <si>
    <t>Fish</t>
  </si>
  <si>
    <t>Veg. oils</t>
  </si>
  <si>
    <t>Avg. consumption</t>
  </si>
  <si>
    <t>Share = consumption</t>
  </si>
  <si>
    <t>2009-2011</t>
  </si>
  <si>
    <t>Developed</t>
  </si>
  <si>
    <t>Cheese</t>
  </si>
  <si>
    <t>World</t>
  </si>
  <si>
    <t>Developing</t>
  </si>
  <si>
    <t>Developed countries</t>
  </si>
  <si>
    <t>Developing countries</t>
  </si>
  <si>
    <t>Dairy</t>
  </si>
  <si>
    <t>Other</t>
  </si>
  <si>
    <t>Total</t>
  </si>
  <si>
    <t>Sugar, sweeteners</t>
  </si>
  <si>
    <t>Indicator</t>
  </si>
  <si>
    <t>Region</t>
  </si>
  <si>
    <t>Average quantity</t>
  </si>
  <si>
    <t>Compound annual growth rate (%)</t>
  </si>
  <si>
    <t xml:space="preserve">Developed </t>
  </si>
  <si>
    <t>-</t>
  </si>
  <si>
    <t>Total supply of*</t>
  </si>
  <si>
    <r>
      <t xml:space="preserve">Food
</t>
    </r>
    <r>
      <rPr>
        <sz val="8"/>
        <rFont val="Verdana"/>
        <family val="2"/>
      </rPr>
      <t>(kcal/capita/day)</t>
    </r>
  </si>
  <si>
    <r>
      <t xml:space="preserve">Protein
</t>
    </r>
    <r>
      <rPr>
        <sz val="8"/>
        <rFont val="Verdana"/>
        <family val="2"/>
      </rPr>
      <t>(g/capita/day)</t>
    </r>
  </si>
  <si>
    <r>
      <t xml:space="preserve">GDP
</t>
    </r>
    <r>
      <rPr>
        <sz val="8"/>
        <rFont val="Verdana"/>
        <family val="2"/>
      </rPr>
      <t>(trillion USD)</t>
    </r>
  </si>
  <si>
    <r>
      <t xml:space="preserve">National income per capita
</t>
    </r>
    <r>
      <rPr>
        <sz val="8"/>
        <rFont val="Verdana"/>
        <family val="2"/>
      </rPr>
      <t>(1000 USD)</t>
    </r>
  </si>
  <si>
    <t>Country</t>
  </si>
  <si>
    <t>National</t>
  </si>
  <si>
    <t>Rural</t>
  </si>
  <si>
    <t>Urban</t>
  </si>
  <si>
    <t>US</t>
  </si>
  <si>
    <t>China</t>
  </si>
  <si>
    <t>India</t>
  </si>
  <si>
    <t>Russia</t>
  </si>
  <si>
    <t>Ghana</t>
  </si>
  <si>
    <t>Before
1990</t>
  </si>
  <si>
    <r>
      <rPr>
        <b/>
        <sz val="8"/>
        <rFont val="Verdana"/>
        <family val="2"/>
      </rPr>
      <t>Cereals</t>
    </r>
    <r>
      <rPr>
        <sz val="8"/>
        <rFont val="Verdana"/>
        <family val="2"/>
      </rPr>
      <t xml:space="preserve"> (%)</t>
    </r>
  </si>
  <si>
    <r>
      <rPr>
        <b/>
        <sz val="8"/>
        <rFont val="Verdana"/>
        <family val="2"/>
      </rPr>
      <t>Vegetable oils</t>
    </r>
    <r>
      <rPr>
        <sz val="8"/>
        <rFont val="Verdana"/>
        <family val="2"/>
      </rPr>
      <t xml:space="preserve"> (%)</t>
    </r>
  </si>
  <si>
    <r>
      <rPr>
        <b/>
        <sz val="8"/>
        <rFont val="Verdana"/>
        <family val="2"/>
      </rPr>
      <t>Meat</t>
    </r>
    <r>
      <rPr>
        <sz val="8"/>
        <rFont val="Verdana"/>
        <family val="2"/>
      </rPr>
      <t xml:space="preserve"> (%)</t>
    </r>
  </si>
  <si>
    <r>
      <rPr>
        <b/>
        <sz val="8"/>
        <rFont val="Verdana"/>
        <family val="2"/>
      </rPr>
      <t>Dairy</t>
    </r>
    <r>
      <rPr>
        <sz val="8"/>
        <rFont val="Verdana"/>
        <family val="2"/>
      </rPr>
      <t xml:space="preserve"> (%)</t>
    </r>
  </si>
  <si>
    <r>
      <rPr>
        <b/>
        <sz val="8"/>
        <rFont val="Verdana"/>
        <family val="2"/>
      </rPr>
      <t>Fish</t>
    </r>
    <r>
      <rPr>
        <sz val="8"/>
        <rFont val="Verdana"/>
        <family val="2"/>
      </rPr>
      <t xml:space="preserve"> (%)</t>
    </r>
  </si>
  <si>
    <r>
      <rPr>
        <b/>
        <sz val="8"/>
        <rFont val="Verdana"/>
        <family val="2"/>
      </rPr>
      <t>Eggs</t>
    </r>
    <r>
      <rPr>
        <sz val="8"/>
        <rFont val="Verdana"/>
        <family val="2"/>
      </rPr>
      <t xml:space="preserve"> (%)</t>
    </r>
  </si>
  <si>
    <r>
      <rPr>
        <b/>
        <sz val="8"/>
        <rFont val="Verdana"/>
        <family val="2"/>
      </rPr>
      <t>Sugar and sweeteners</t>
    </r>
    <r>
      <rPr>
        <sz val="8"/>
        <rFont val="Verdana"/>
        <family val="2"/>
      </rPr>
      <t xml:space="preserve"> (%)</t>
    </r>
  </si>
  <si>
    <t>Share in
total caloric intake</t>
  </si>
  <si>
    <r>
      <t xml:space="preserve">Share of population ≥ 65
</t>
    </r>
    <r>
      <rPr>
        <sz val="8"/>
        <rFont val="Verdana"/>
        <family val="2"/>
      </rPr>
      <t>(%)</t>
    </r>
  </si>
  <si>
    <t>% of total</t>
  </si>
  <si>
    <t>Brazil</t>
  </si>
  <si>
    <t>Dairy (milk)</t>
  </si>
  <si>
    <t>Developed*</t>
  </si>
  <si>
    <t>* Proxy for daily caloric and protein intake per capita; no data on waste per capita available.</t>
  </si>
  <si>
    <t>Biodiesel consumption</t>
  </si>
  <si>
    <t xml:space="preserve">Biodiesel prices </t>
  </si>
  <si>
    <t xml:space="preserve">Ethanol consumption </t>
  </si>
  <si>
    <t>Ethanol prices</t>
  </si>
  <si>
    <t>Source:</t>
  </si>
  <si>
    <t>Periods</t>
  </si>
  <si>
    <t>AreaCode</t>
  </si>
  <si>
    <t>AreaName</t>
  </si>
  <si>
    <t>Value</t>
  </si>
  <si>
    <t>AF</t>
  </si>
  <si>
    <t>Afghanistan</t>
  </si>
  <si>
    <t>kcal/capita/day</t>
  </si>
  <si>
    <t>AL</t>
  </si>
  <si>
    <t>Albania</t>
  </si>
  <si>
    <t>DZ</t>
  </si>
  <si>
    <t>Algeria</t>
  </si>
  <si>
    <t>AO</t>
  </si>
  <si>
    <t>Angola</t>
  </si>
  <si>
    <t>AG</t>
  </si>
  <si>
    <t>Antigua and Barbuda</t>
  </si>
  <si>
    <t>AR</t>
  </si>
  <si>
    <t>Argentina</t>
  </si>
  <si>
    <t>AM</t>
  </si>
  <si>
    <t>Armenia</t>
  </si>
  <si>
    <t>AU</t>
  </si>
  <si>
    <t>Australia</t>
  </si>
  <si>
    <t>AT</t>
  </si>
  <si>
    <t>Austria</t>
  </si>
  <si>
    <t>AZ</t>
  </si>
  <si>
    <t>Azerbaijan</t>
  </si>
  <si>
    <t>BS</t>
  </si>
  <si>
    <t>Bahamas</t>
  </si>
  <si>
    <t>BD</t>
  </si>
  <si>
    <t>Bangladesh</t>
  </si>
  <si>
    <t>BB</t>
  </si>
  <si>
    <t>Barbados</t>
  </si>
  <si>
    <t>BY</t>
  </si>
  <si>
    <t>Belarus</t>
  </si>
  <si>
    <t>BE</t>
  </si>
  <si>
    <t>Belgium</t>
  </si>
  <si>
    <t>BZ</t>
  </si>
  <si>
    <t>Belize</t>
  </si>
  <si>
    <t>BJ</t>
  </si>
  <si>
    <t>Benin</t>
  </si>
  <si>
    <t>BM</t>
  </si>
  <si>
    <t>Bermuda</t>
  </si>
  <si>
    <t>BO</t>
  </si>
  <si>
    <t>Bolivia (Plurinational State of)</t>
  </si>
  <si>
    <t>BA</t>
  </si>
  <si>
    <t>Bosnia and Herzegovina</t>
  </si>
  <si>
    <t>BW</t>
  </si>
  <si>
    <t>Botswana</t>
  </si>
  <si>
    <t>BR</t>
  </si>
  <si>
    <t>BN</t>
  </si>
  <si>
    <t>Brunei Darussalam</t>
  </si>
  <si>
    <t>BG</t>
  </si>
  <si>
    <t>Bulgaria</t>
  </si>
  <si>
    <t>BF</t>
  </si>
  <si>
    <t>Burkina Faso</t>
  </si>
  <si>
    <t>CV</t>
  </si>
  <si>
    <t>Cabo Verde</t>
  </si>
  <si>
    <t>KH</t>
  </si>
  <si>
    <t>Cambodia</t>
  </si>
  <si>
    <t>CM</t>
  </si>
  <si>
    <t>Cameroon</t>
  </si>
  <si>
    <t>CA</t>
  </si>
  <si>
    <t>Canada</t>
  </si>
  <si>
    <t>CF</t>
  </si>
  <si>
    <t>Central African Republic</t>
  </si>
  <si>
    <t>TD</t>
  </si>
  <si>
    <t>Chad</t>
  </si>
  <si>
    <t>CL</t>
  </si>
  <si>
    <t>Chile</t>
  </si>
  <si>
    <t>HK</t>
  </si>
  <si>
    <t>China, Hong Kong SAR</t>
  </si>
  <si>
    <t>MO</t>
  </si>
  <si>
    <t>China, Macao SAR</t>
  </si>
  <si>
    <t>CN</t>
  </si>
  <si>
    <t>China, mainland</t>
  </si>
  <si>
    <t>TW</t>
  </si>
  <si>
    <t>China, Taiwan Province of</t>
  </si>
  <si>
    <t>CO</t>
  </si>
  <si>
    <t>Colombia</t>
  </si>
  <si>
    <t>CG</t>
  </si>
  <si>
    <t>Congo</t>
  </si>
  <si>
    <t>CR</t>
  </si>
  <si>
    <t>Costa Rica</t>
  </si>
  <si>
    <t>CI</t>
  </si>
  <si>
    <t>Côte d'Ivoire</t>
  </si>
  <si>
    <t>HR</t>
  </si>
  <si>
    <t>Croatia</t>
  </si>
  <si>
    <t>CU</t>
  </si>
  <si>
    <t>Cuba</t>
  </si>
  <si>
    <t>CY</t>
  </si>
  <si>
    <t>Cyprus</t>
  </si>
  <si>
    <t>CZ</t>
  </si>
  <si>
    <t>Czech Republic</t>
  </si>
  <si>
    <t>KP</t>
  </si>
  <si>
    <t>Democratic People's Republic of Korea</t>
  </si>
  <si>
    <t>DK</t>
  </si>
  <si>
    <t>Denmark</t>
  </si>
  <si>
    <t>DJ</t>
  </si>
  <si>
    <t>Djibouti</t>
  </si>
  <si>
    <t>DM</t>
  </si>
  <si>
    <t>Dominica</t>
  </si>
  <si>
    <t>DO</t>
  </si>
  <si>
    <t>Dominican Republic</t>
  </si>
  <si>
    <t>EC</t>
  </si>
  <si>
    <t>Ecuador</t>
  </si>
  <si>
    <t>EG</t>
  </si>
  <si>
    <t>Egypt</t>
  </si>
  <si>
    <t>SV</t>
  </si>
  <si>
    <t>El Salvador</t>
  </si>
  <si>
    <t>EE</t>
  </si>
  <si>
    <t>Estonia</t>
  </si>
  <si>
    <t>ET</t>
  </si>
  <si>
    <t>Ethiopia</t>
  </si>
  <si>
    <t>FJ</t>
  </si>
  <si>
    <t>Fiji</t>
  </si>
  <si>
    <t>FI</t>
  </si>
  <si>
    <t>Finland</t>
  </si>
  <si>
    <t>FR</t>
  </si>
  <si>
    <t>France</t>
  </si>
  <si>
    <t>PF</t>
  </si>
  <si>
    <t>French Polynesia</t>
  </si>
  <si>
    <t>GA</t>
  </si>
  <si>
    <t>Gabon</t>
  </si>
  <si>
    <t>GM</t>
  </si>
  <si>
    <t>Gambia</t>
  </si>
  <si>
    <t>GE</t>
  </si>
  <si>
    <t>Georgia</t>
  </si>
  <si>
    <t>DE</t>
  </si>
  <si>
    <t>Germany</t>
  </si>
  <si>
    <t>GH</t>
  </si>
  <si>
    <t>GR</t>
  </si>
  <si>
    <t>Greece</t>
  </si>
  <si>
    <t>GD</t>
  </si>
  <si>
    <t>Grenada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</si>
  <si>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</si>
  <si>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</si>
  <si>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</si>
  <si>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</si>
  <si>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</si>
  <si>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</si>
  <si>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</si>
  <si>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</si>
  <si>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</si>
  <si>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</si>
  <si>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</si>
  <si>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</si>
  <si>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HU</t>
  </si>
  <si>
    <t>Hungary</t>
  </si>
  <si>
    <t>IS</t>
  </si>
  <si>
    <t>Iceland</t>
  </si>
  <si>
    <t>IN</t>
  </si>
  <si>
    <t>ID</t>
  </si>
  <si>
    <t>Indonesia</t>
  </si>
  <si>
    <t>IR</t>
  </si>
  <si>
    <t>Iran (Islamic Republic of)</t>
  </si>
  <si>
    <t>IQ</t>
  </si>
  <si>
    <t>Iraq</t>
  </si>
  <si>
    <t>IE</t>
  </si>
  <si>
    <t>Ireland</t>
  </si>
  <si>
    <t>IL</t>
  </si>
  <si>
    <t>Israel</t>
  </si>
  <si>
    <t>IT</t>
  </si>
  <si>
    <t>Italy</t>
  </si>
  <si>
    <t>JM</t>
  </si>
  <si>
    <t>Jamaica</t>
  </si>
  <si>
    <t>JP</t>
  </si>
  <si>
    <t>Japan</t>
  </si>
  <si>
    <t>JO</t>
  </si>
  <si>
    <t>Jordan</t>
  </si>
  <si>
    <t>KZ</t>
  </si>
  <si>
    <t>Kazakhstan</t>
  </si>
  <si>
    <t>KE</t>
  </si>
  <si>
    <t>Kenya</t>
  </si>
  <si>
    <t>KI</t>
  </si>
  <si>
    <t>Kiribati</t>
  </si>
  <si>
    <t>KW</t>
  </si>
  <si>
    <t>Kuwait</t>
  </si>
  <si>
    <t>KG</t>
  </si>
  <si>
    <t>Kyrgyzstan</t>
  </si>
  <si>
    <t>LA</t>
  </si>
  <si>
    <t>Lao People's Democratic Republic</t>
  </si>
  <si>
    <t>LV</t>
  </si>
  <si>
    <t>Latvia</t>
  </si>
  <si>
    <t>LB</t>
  </si>
  <si>
    <t>Lebanon</t>
  </si>
  <si>
    <t>LS</t>
  </si>
  <si>
    <t>Lesotho</t>
  </si>
  <si>
    <t>LR</t>
  </si>
  <si>
    <t>Liberia</t>
  </si>
  <si>
    <t>LY</t>
  </si>
  <si>
    <t>Libya</t>
  </si>
  <si>
    <t>LT</t>
  </si>
  <si>
    <t>Lithuania</t>
  </si>
  <si>
    <t>LU</t>
  </si>
  <si>
    <t>Luxembourg</t>
  </si>
  <si>
    <t>MG</t>
  </si>
  <si>
    <t>Madagascar</t>
  </si>
  <si>
    <t>MW</t>
  </si>
  <si>
    <t>Malawi</t>
  </si>
  <si>
    <t>MY</t>
  </si>
  <si>
    <t>Malaysia</t>
  </si>
  <si>
    <t>MV</t>
  </si>
  <si>
    <t>Maldives</t>
  </si>
  <si>
    <t>ML</t>
  </si>
  <si>
    <t>Mali</t>
  </si>
  <si>
    <t>MT</t>
  </si>
  <si>
    <t>Malta</t>
  </si>
  <si>
    <t>MR</t>
  </si>
  <si>
    <t>Mauritania</t>
  </si>
  <si>
    <t>MU</t>
  </si>
  <si>
    <t>Mauritius</t>
  </si>
  <si>
    <t>MX</t>
  </si>
  <si>
    <t>Mexico</t>
  </si>
  <si>
    <t>MN</t>
  </si>
  <si>
    <t>Mongolia</t>
  </si>
  <si>
    <t>ME</t>
  </si>
  <si>
    <t>Montenegro</t>
  </si>
  <si>
    <t>MA</t>
  </si>
  <si>
    <t>Morocco</t>
  </si>
  <si>
    <t>MZ</t>
  </si>
  <si>
    <t>Mozambique</t>
  </si>
  <si>
    <t>MM</t>
  </si>
  <si>
    <t>Myanmar</t>
  </si>
  <si>
    <t>NA</t>
  </si>
  <si>
    <t>Namibia</t>
  </si>
  <si>
    <t>NP</t>
  </si>
  <si>
    <t>Nepal</t>
  </si>
  <si>
    <t>NL</t>
  </si>
  <si>
    <t>Netherlands</t>
  </si>
  <si>
    <t>NC</t>
  </si>
  <si>
    <t>New Caledonia</t>
  </si>
  <si>
    <t>NZ</t>
  </si>
  <si>
    <t>New Zealand</t>
  </si>
  <si>
    <t>NI</t>
  </si>
  <si>
    <t>Nicaragua</t>
  </si>
  <si>
    <t>NE</t>
  </si>
  <si>
    <t>Niger</t>
  </si>
  <si>
    <t>NG</t>
  </si>
  <si>
    <t>Nigeria</t>
  </si>
  <si>
    <t>NO</t>
  </si>
  <si>
    <t>Norway</t>
  </si>
  <si>
    <t>PS</t>
  </si>
  <si>
    <t>Occupied Palestinian Territory</t>
  </si>
  <si>
    <t>PK</t>
  </si>
  <si>
    <t>Pakistan</t>
  </si>
  <si>
    <t>PA</t>
  </si>
  <si>
    <t>Panama</t>
  </si>
  <si>
    <t>PY</t>
  </si>
  <si>
    <t>Paraguay</t>
  </si>
  <si>
    <t>PE</t>
  </si>
  <si>
    <t>Peru</t>
  </si>
  <si>
    <t>PH</t>
  </si>
  <si>
    <t>Philippines</t>
  </si>
  <si>
    <t>PL</t>
  </si>
  <si>
    <t>Poland</t>
  </si>
  <si>
    <t>PT</t>
  </si>
  <si>
    <t>Portugal</t>
  </si>
  <si>
    <t>KR</t>
  </si>
  <si>
    <t>Republic of Korea</t>
  </si>
  <si>
    <t>MD</t>
  </si>
  <si>
    <t>Republic of Moldova</t>
  </si>
  <si>
    <t>RO</t>
  </si>
  <si>
    <t>Romania</t>
  </si>
  <si>
    <t>RU</t>
  </si>
  <si>
    <t>Russian Federation</t>
  </si>
  <si>
    <t>RW</t>
  </si>
  <si>
    <t>Rwanda</t>
  </si>
  <si>
    <t>KN</t>
  </si>
  <si>
    <t>Saint Kitts and Nevis</t>
  </si>
  <si>
    <t>LC</t>
  </si>
  <si>
    <t>Saint Lucia</t>
  </si>
  <si>
    <t>VC</t>
  </si>
  <si>
    <t>Saint Vincent and the Grenadines</t>
  </si>
  <si>
    <t>WS</t>
  </si>
  <si>
    <t>Samoa</t>
  </si>
  <si>
    <t>ST</t>
  </si>
  <si>
    <t>Sao Tome and Principe</t>
  </si>
  <si>
    <t>SA</t>
  </si>
  <si>
    <t>Saudi Arabia</t>
  </si>
  <si>
    <t>SN</t>
  </si>
  <si>
    <t>Senegal</t>
  </si>
  <si>
    <t>RS</t>
  </si>
  <si>
    <t>Serbia</t>
  </si>
  <si>
    <t>SL</t>
  </si>
  <si>
    <t>Sierra Leone</t>
  </si>
  <si>
    <t>SK</t>
  </si>
  <si>
    <t>Slovakia</t>
  </si>
  <si>
    <t>SI</t>
  </si>
  <si>
    <t>Slovenia</t>
  </si>
  <si>
    <t>SB</t>
  </si>
  <si>
    <t>Solomon Islands</t>
  </si>
  <si>
    <t>SO</t>
  </si>
  <si>
    <t>Somalia</t>
  </si>
  <si>
    <t>ZA</t>
  </si>
  <si>
    <t>South Africa</t>
  </si>
  <si>
    <t>ES</t>
  </si>
  <si>
    <t>Spain</t>
  </si>
  <si>
    <t>LK</t>
  </si>
  <si>
    <t>Sri Lanka</t>
  </si>
  <si>
    <t>SD</t>
  </si>
  <si>
    <t>SR</t>
  </si>
  <si>
    <t>Suriname</t>
  </si>
  <si>
    <t>SZ</t>
  </si>
  <si>
    <t>Swaziland</t>
  </si>
  <si>
    <t>SE</t>
  </si>
  <si>
    <t>Sweden</t>
  </si>
  <si>
    <t>CH</t>
  </si>
  <si>
    <t>Switzerland</t>
  </si>
  <si>
    <t>SY</t>
  </si>
  <si>
    <t>Syrian Arab Republic</t>
  </si>
  <si>
    <t>TJ</t>
  </si>
  <si>
    <t>Tajikistan</t>
  </si>
  <si>
    <t>TH</t>
  </si>
  <si>
    <t>Thailand</t>
  </si>
  <si>
    <t>MK</t>
  </si>
  <si>
    <t>The former Yugoslav Republic of Macedonia</t>
  </si>
  <si>
    <t>TL</t>
  </si>
  <si>
    <t>Timor-Leste</t>
  </si>
  <si>
    <t>TG</t>
  </si>
  <si>
    <t>Togo</t>
  </si>
  <si>
    <t>TT</t>
  </si>
  <si>
    <t>Trinidad and Tobago</t>
  </si>
  <si>
    <t>TN</t>
  </si>
  <si>
    <t>Tunisia</t>
  </si>
  <si>
    <t>TR</t>
  </si>
  <si>
    <t>Turkey</t>
  </si>
  <si>
    <t>TM</t>
  </si>
  <si>
    <t>Turkmenistan</t>
  </si>
  <si>
    <t>UG</t>
  </si>
  <si>
    <t>Uganda</t>
  </si>
  <si>
    <t>UA</t>
  </si>
  <si>
    <t>Ukraine</t>
  </si>
  <si>
    <t>AE</t>
  </si>
  <si>
    <t>United Arab Emirates</t>
  </si>
  <si>
    <t>GB</t>
  </si>
  <si>
    <t>United Kingdom</t>
  </si>
  <si>
    <t>TZ</t>
  </si>
  <si>
    <t>United Republic of Tanzania</t>
  </si>
  <si>
    <t>United States of America</t>
  </si>
  <si>
    <t>UY</t>
  </si>
  <si>
    <t>Uruguay</t>
  </si>
  <si>
    <t>UZ</t>
  </si>
  <si>
    <t>Uzbekistan</t>
  </si>
  <si>
    <t>VU</t>
  </si>
  <si>
    <t>Vanuatu</t>
  </si>
  <si>
    <t>VE</t>
  </si>
  <si>
    <t>Venezuela (Bolivarian Republic of)</t>
  </si>
  <si>
    <t>VN</t>
  </si>
  <si>
    <t>Viet Nam</t>
  </si>
  <si>
    <t>YE</t>
  </si>
  <si>
    <t>Yemen</t>
  </si>
  <si>
    <t>ZM</t>
  </si>
  <si>
    <t>Zambia</t>
  </si>
  <si>
    <t>ZW</t>
  </si>
  <si>
    <t>Zimbabwe</t>
  </si>
  <si>
    <t>Unit</t>
  </si>
  <si>
    <t>Food supply per capita (average 2009-2011)</t>
  </si>
  <si>
    <t>Commodities</t>
  </si>
  <si>
    <t>Annual growth rate, by period - World consumption</t>
  </si>
  <si>
    <t>Variable</t>
  </si>
  <si>
    <t>Item in FAO database</t>
  </si>
  <si>
    <t>Variable in FAO database</t>
  </si>
  <si>
    <t>Million tons</t>
  </si>
  <si>
    <t>Cereals - Excluding beer*</t>
  </si>
  <si>
    <t>Domestic supply quantity</t>
  </si>
  <si>
    <t>Oilcrops** - Olives</t>
  </si>
  <si>
    <t>Vegetable Oils***</t>
  </si>
  <si>
    <t>Sugar and sweeteners</t>
  </si>
  <si>
    <t>Sugar &amp; Sweeteners****</t>
  </si>
  <si>
    <t>Fish and seafood</t>
  </si>
  <si>
    <t>Milk excluding butter</t>
  </si>
  <si>
    <t>* 'Cereals excluding beer' includes: Barley, Maize, Millet, Oats, Rice, Rye, Sorghum, Wheat and Other cereals.</t>
  </si>
  <si>
    <t>** 'Oilcrops' includes: Coconuts, Cottonseed, Groundnuts, Olives, Palm kernels, Rape and mustardseed, Sesame seed, Soyabeans, Sunflower seed and Other.</t>
  </si>
  <si>
    <t>*** 'Vegetable oils' includes: Coconut oil, Cottonseed oil, Groundnut oil, Maize Germ oil, Olive oil, Palm oil, Pamkernel oil, Rape and mustard oil, Ricebran oil, Sesameseed oil, Soyabean oil, Sunflowerseed oil and Other oils.</t>
  </si>
  <si>
    <t>**** 'Sugar &amp; Sweeteners' includes: Sugar (raw equivalent), Sugar non-centrifugal and Sweeteners.</t>
  </si>
  <si>
    <t>***** 'Meat' includes: Bovine meat, Mutton and goat meat, Pigmeat, Poultry meat and Other meat.</t>
  </si>
  <si>
    <t>****** 'Fish, Seafood' includes: Cephalopods, Crustaceans, Demersal fish, Freshwater fish, Marine fish, Molluscs and Pelagic fish.</t>
  </si>
  <si>
    <t>Meat*****</t>
  </si>
  <si>
    <t>Fish, Seafood******</t>
  </si>
  <si>
    <t>Sources:</t>
  </si>
  <si>
    <t>Wheat and products</t>
  </si>
  <si>
    <t>Food supply quantity</t>
  </si>
  <si>
    <t>Wheat consumption</t>
  </si>
  <si>
    <t>Poultry consumption</t>
  </si>
  <si>
    <t>Northern America</t>
  </si>
  <si>
    <t>Australia &amp; New Zealand</t>
  </si>
  <si>
    <t>Milk - Excluding Butter</t>
  </si>
  <si>
    <t>Developed countries:</t>
  </si>
  <si>
    <t>Calculated</t>
  </si>
  <si>
    <t>Milk consumption</t>
  </si>
  <si>
    <t>Million tonnes</t>
  </si>
  <si>
    <t>Annual growth rate, by period - World population</t>
  </si>
  <si>
    <t>Area</t>
  </si>
  <si>
    <t>Average, by period - World population</t>
  </si>
  <si>
    <t>Million inhabitants</t>
  </si>
  <si>
    <t>Total population</t>
  </si>
  <si>
    <t>Both sexes</t>
  </si>
  <si>
    <t>Vegetable Oils**</t>
  </si>
  <si>
    <t>Meat***</t>
  </si>
  <si>
    <t>Annual growth rate</t>
  </si>
  <si>
    <t>Area / Commodity</t>
  </si>
  <si>
    <t>Meat**</t>
  </si>
  <si>
    <t>** 'Meat' includes: Bovine meat, Mutton and goat meat, Pigmeat, Poultry meat and Other meat.</t>
  </si>
  <si>
    <t>Table 1 - Evolution in economic indicators from 1961 onwards</t>
  </si>
  <si>
    <t>Table 3 - Evolution in food and protein consumption per capita</t>
  </si>
  <si>
    <t>Table 4 - Evolution in world food supply per capita</t>
  </si>
  <si>
    <t>Table 2 - Share of food expenditure in total expenditure</t>
  </si>
  <si>
    <t>Food supply</t>
  </si>
  <si>
    <t>Grand Total</t>
  </si>
  <si>
    <t>Cereals - Excluding Beer</t>
  </si>
  <si>
    <t>Vegetable Oils</t>
  </si>
  <si>
    <t>Fish, seafood</t>
  </si>
  <si>
    <t>Share in total food supply</t>
  </si>
  <si>
    <t>%</t>
  </si>
  <si>
    <t>GDP</t>
  </si>
  <si>
    <t>GDP (constant 2005 US$)</t>
  </si>
  <si>
    <t>NY.GDP.MKTP.KD</t>
  </si>
  <si>
    <t>Million USD</t>
  </si>
  <si>
    <t>Indicator in WDI database</t>
  </si>
  <si>
    <t>Code in WDI database</t>
  </si>
  <si>
    <t>Adjusted net national income per capita (constant 2005 US$)</t>
  </si>
  <si>
    <t>NY.ADJ.NNTY.PC.KD</t>
  </si>
  <si>
    <t>Net national income</t>
  </si>
  <si>
    <t>NY.ADJ.NNTY.KD</t>
  </si>
  <si>
    <t>Adjusted net national income (constant 2005 US$)</t>
  </si>
  <si>
    <t>National income per capita</t>
  </si>
  <si>
    <t>Protein supply</t>
  </si>
  <si>
    <t>g/capita/day</t>
  </si>
  <si>
    <t>Protein supply quantity</t>
  </si>
  <si>
    <r>
      <t xml:space="preserve">Share of urban population
</t>
    </r>
    <r>
      <rPr>
        <sz val="8"/>
        <rFont val="Verdana"/>
        <family val="2"/>
      </rPr>
      <t>(%)</t>
    </r>
  </si>
  <si>
    <t>Urban population</t>
  </si>
  <si>
    <t>Share of urban population</t>
  </si>
  <si>
    <t>Total population - both sexes</t>
  </si>
  <si>
    <t>United States</t>
  </si>
  <si>
    <t>* 1995; ** Aprox. based on 2004.</t>
  </si>
  <si>
    <t>SS</t>
  </si>
  <si>
    <t>South Sudan</t>
  </si>
  <si>
    <t>Sudan</t>
  </si>
  <si>
    <t>47**</t>
  </si>
  <si>
    <t>55*</t>
  </si>
  <si>
    <t>2004-2006 = 100</t>
  </si>
  <si>
    <t>Grand total</t>
  </si>
  <si>
    <t>1961-73</t>
  </si>
  <si>
    <t>1973-85</t>
  </si>
  <si>
    <t>1985-97</t>
  </si>
  <si>
    <t>1997-09</t>
  </si>
  <si>
    <t>2009-13*</t>
  </si>
  <si>
    <t>USD/capita</t>
  </si>
  <si>
    <t>Population ages 65 and above</t>
  </si>
  <si>
    <t>Share of population ages 65 and above</t>
  </si>
  <si>
    <t>Population ages 65 and above (% of total)</t>
  </si>
  <si>
    <t>SP.POP.65UP.TO.ZS</t>
  </si>
  <si>
    <t>Item in WB database</t>
  </si>
  <si>
    <t>Variable in WB database</t>
  </si>
  <si>
    <t>Population, total</t>
  </si>
  <si>
    <t>SP.POP.TOTL</t>
  </si>
  <si>
    <t>Developed**</t>
  </si>
  <si>
    <t>** For statistical reasons, all former USSR countries have been considered as developed.</t>
  </si>
  <si>
    <t>* 2009-2012 for National income per capita.</t>
  </si>
  <si>
    <t>http://data.worldbank.org/data-catalog/world-development-indicators</t>
  </si>
  <si>
    <t>The World Bank - World Development Indicators</t>
  </si>
  <si>
    <t>The World Bank - World Development Indicators (WDI)</t>
  </si>
  <si>
    <t>http://faostat3.fao.org/download/FB/*/E</t>
  </si>
  <si>
    <t>FAO, Faostat - Food Balance, Food Supply</t>
  </si>
  <si>
    <t>http://faostat3.fao.org/download/O/*/E</t>
  </si>
  <si>
    <t>FAO, Faostat - Population, Annual Population</t>
  </si>
  <si>
    <t>http://faostat3.fao.org/browse/FB/*/E</t>
  </si>
  <si>
    <t>http://faostat3.fao.org/download/Q/*/E</t>
  </si>
  <si>
    <t>OECD-FAO Agricultural Outlook 2014-2023</t>
  </si>
  <si>
    <t>http://stats.oecd.org/index.aspx?r=328451</t>
  </si>
  <si>
    <t>http://apps.fas.usda.gov/psdonline/psdQuery.aspx</t>
  </si>
  <si>
    <t>FAO, Faostat - Food Balance, Commodity Balances</t>
  </si>
  <si>
    <t>Poultry meat</t>
  </si>
  <si>
    <t>Data used in the graph highlighted in bold</t>
  </si>
  <si>
    <t>Data used in the table highlighted in bold</t>
  </si>
  <si>
    <t>Developed countries*:</t>
  </si>
  <si>
    <t>Europe**</t>
  </si>
  <si>
    <t>* Following the UN, the 'Developed' aggregate is made up with North America, Europe, Japan and Australia &amp; New Zealand, being the rest of the World in the 'Developing' aggregate.</t>
  </si>
  <si>
    <t>Europe and Central Asia**</t>
  </si>
  <si>
    <t>Turkey**</t>
  </si>
  <si>
    <t>** The aggregate 'Europe and Central Asia (all income levels)' in the WDI database includes Europe and the following former USSR countries: Armenia, Azerbaijan, Georgia, Kazakhstan, Kyrgyzstan, Tajikistan, Turkmenistan and Uzbekistan. Data for Turkey, which is also included in the WDI aggregate, has been substracted.</t>
  </si>
  <si>
    <t>Cereals - Food supply</t>
  </si>
  <si>
    <t>Central America</t>
  </si>
  <si>
    <t>Caribbean</t>
  </si>
  <si>
    <t>South America</t>
  </si>
  <si>
    <t>Africa</t>
  </si>
  <si>
    <t>Asia minus Japan</t>
  </si>
  <si>
    <t>Melanesia</t>
  </si>
  <si>
    <t>Micronesia</t>
  </si>
  <si>
    <t>Polynesia</t>
  </si>
  <si>
    <t>Total Population - Both sexes</t>
  </si>
  <si>
    <t>Food supply (kcal/capita/day) - average</t>
  </si>
  <si>
    <t>Vegetable oils - Food supply</t>
  </si>
  <si>
    <t>Sugar, sweeteners - Food supply</t>
  </si>
  <si>
    <t>Meat - Food supply</t>
  </si>
  <si>
    <t>Dairy - Food supply</t>
  </si>
  <si>
    <t>Fish - Food supply</t>
  </si>
  <si>
    <t>Eggs - Food supply</t>
  </si>
  <si>
    <t>Other - Food supply</t>
  </si>
  <si>
    <t>Total - Food supply</t>
  </si>
  <si>
    <t>Sugar &amp; Sweeteners</t>
  </si>
  <si>
    <t>Fish Seafood</t>
  </si>
  <si>
    <t>Million litres</t>
  </si>
  <si>
    <t>USD/hl</t>
  </si>
  <si>
    <t>Variable in OECD-FAO database</t>
  </si>
  <si>
    <t>Commodity in OECD-FAO database</t>
  </si>
  <si>
    <t>Biodiesel</t>
  </si>
  <si>
    <t>Ethanol</t>
  </si>
  <si>
    <t>World price</t>
  </si>
  <si>
    <t>Note: Provisional value for 2013, Forecast value for 2014.</t>
  </si>
  <si>
    <t>Protein supply (g/capita/day) - average</t>
  </si>
  <si>
    <t>Food consumption per capita</t>
  </si>
  <si>
    <t>Protein consumption per capita</t>
  </si>
  <si>
    <t>Table 5 - Shift from rural to urban population and age shift</t>
  </si>
  <si>
    <t>FAO, Faostat - Production, Production Indices</t>
  </si>
  <si>
    <t>Net Production Index Number</t>
  </si>
  <si>
    <t>Agriculture (PIN)</t>
  </si>
  <si>
    <t>http://www.fao.org/fileadmin/templates/ess/documents/food_security_statistics/ShareOfFood_en.xls</t>
  </si>
  <si>
    <t>FAO, Faostat - Food consumption expenditure</t>
  </si>
  <si>
    <t>http://www.ers.usda.gov/datafiles/Food_Expenditures/Expenditures_on_food_and_alcoholic_beverages_that_were_consumed_at_home_by_selected_countries/table97_2013.xlsx</t>
  </si>
  <si>
    <t>USDA, ERS - Food Expenditures</t>
  </si>
  <si>
    <t>8.   Conclusions</t>
  </si>
  <si>
    <t>Data, tables and graphs</t>
  </si>
  <si>
    <t>2009-2014</t>
  </si>
  <si>
    <t>2009-2014*</t>
  </si>
  <si>
    <t>Share of 2009-2014 consumption</t>
  </si>
  <si>
    <t>Note: 2012-2014 data have been estimated by the European Commission, DG for Agriculture and Rural Development, on the basis of data from OECD-FAO.</t>
  </si>
  <si>
    <t>*2009-2011 for food and protein consumption per capita.</t>
  </si>
  <si>
    <t>* 1997-2013 for Share of population ≥ 65.</t>
  </si>
  <si>
    <t>Beef consumption</t>
  </si>
  <si>
    <t>Bovine meat</t>
  </si>
  <si>
    <t xml:space="preserve">World food consumption patterns – </t>
  </si>
  <si>
    <t>trends and drivers</t>
  </si>
  <si>
    <t>2.   Is demand growing faster than in the past?</t>
  </si>
  <si>
    <t>Graph 1 - Annual growth rate of world agriculture commodity consumption</t>
  </si>
  <si>
    <t>3.   What is triggering demand growth?</t>
  </si>
  <si>
    <t>World Bank, World Development Indicators</t>
  </si>
  <si>
    <t>Food consumption</t>
  </si>
  <si>
    <t>2009-2013</t>
  </si>
  <si>
    <t>http://databank.worldbank.org/data/views/variableselection/selectvariables.aspx?source=world-development-indicators</t>
  </si>
  <si>
    <t>Food consumption*</t>
  </si>
  <si>
    <t>Share of 2009-2013 food consumption</t>
  </si>
  <si>
    <t>Avg. food consumption</t>
  </si>
  <si>
    <t>Graph 7 - World yearly consumption growth versus population growth for cereals, vegetable oils, meat and dairy</t>
  </si>
  <si>
    <t>Graph 8 - Consumption versus population growth in developed and developing countries for meat, cheese and vegetable oils</t>
  </si>
  <si>
    <t>Graph 9 - Changes in per capita food supply in developed and developing countries</t>
  </si>
  <si>
    <t>Graph 10 - Changes in per capita protein supply in developed and developing countries</t>
  </si>
  <si>
    <t>Graph 12 - Changes in grain demand, 2005 to 2012</t>
  </si>
  <si>
    <t>Graph 13 - Annual growth in world consumption, population and food and protein consumption per capita across the different periods</t>
  </si>
  <si>
    <t>TOTAL WHEAT</t>
  </si>
  <si>
    <t>TOTAL MAIZE</t>
  </si>
  <si>
    <t>Wheat for food</t>
  </si>
  <si>
    <t>Wheat for feed</t>
  </si>
  <si>
    <t>Maize for feed</t>
  </si>
  <si>
    <t>Maize for industrial</t>
  </si>
  <si>
    <t>EU</t>
  </si>
  <si>
    <t>In million metric tonnes</t>
  </si>
  <si>
    <t>DG Agriculture and Rural Development, Medium-term agricultural outlook (based on data from the OECD-FAO Agricultural Outlook 2014-2023)</t>
  </si>
  <si>
    <t>* The Food production index is used as proxy for food consumption, as in the long term, at world level, production should meet consumption.</t>
  </si>
  <si>
    <t>Graph 11 - World evolution of biodiesel and ethanol consumption and price since 2000</t>
  </si>
  <si>
    <r>
      <t xml:space="preserve">EU Agricultural Markets </t>
    </r>
    <r>
      <rPr>
        <b/>
        <i/>
        <sz val="8"/>
        <rFont val="Verdana"/>
        <family val="2"/>
      </rPr>
      <t xml:space="preserve">Briefs      </t>
    </r>
    <r>
      <rPr>
        <b/>
        <sz val="8"/>
        <rFont val="Verdana"/>
        <family val="2"/>
      </rPr>
      <t xml:space="preserve">                                                                                                            No 6 / June 2015</t>
    </r>
  </si>
  <si>
    <t>Map 1 - World food availability per capita</t>
  </si>
  <si>
    <t>Graph 2 - Evolution of consumption of wheat and milk in the developed and developing countries</t>
  </si>
  <si>
    <t>Graph 3 - Evolution of consumption of poultry and beef in the developed and developing countries</t>
  </si>
  <si>
    <t>Graph 5 - World yearly food consumption growth versus national income per capita growth</t>
  </si>
  <si>
    <t>Graph 4 - World yearly food consumption growth versus population growth</t>
  </si>
  <si>
    <t>Graph 6 - World population growth</t>
  </si>
  <si>
    <t>*2009-2011 for Eggs.</t>
  </si>
  <si>
    <t>FAO, Faostat - Population, Annual population</t>
  </si>
  <si>
    <t>Food (PIN)</t>
  </si>
  <si>
    <t>Total consumption - agriculture</t>
  </si>
  <si>
    <t>Total consumption - food</t>
  </si>
  <si>
    <t>Item in World Bank and FAO databases</t>
  </si>
  <si>
    <t>Variable in World Bank and FAO databases</t>
  </si>
  <si>
    <t>Commodity/Indicator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</si>
  <si>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</si>
  <si>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</si>
  <si>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</si>
  <si>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</si>
  <si>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</si>
  <si>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</si>
  <si>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</si>
  <si>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</si>
  <si>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</si>
  <si>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</si>
  <si>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</si>
  <si>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</si>
  <si>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</si>
  <si>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</si>
  <si>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</si>
  <si>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</si>
  <si>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</si>
  <si>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</si>
  <si>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</si>
  <si>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</si>
  <si>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</si>
  <si>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</si>
  <si>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</si>
  <si>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</si>
  <si>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</si>
  <si>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</si>
  <si>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</si>
  <si>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</si>
  <si>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</si>
  <si>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</si>
  <si>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</si>
  <si>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</si>
  <si>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</si>
  <si>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</si>
  <si>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</si>
  <si>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</si>
  <si>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</si>
  <si>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</si>
  <si>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</si>
  <si>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</si>
  <si>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</si>
  <si>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</si>
  <si>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</si>
  <si>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</si>
  <si>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</si>
  <si>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</si>
  <si>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</si>
  <si>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</si>
  <si>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</si>
  <si>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</si>
  <si>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</si>
  <si>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</si>
  <si>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</si>
  <si>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</si>
  <si>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Item in the database</t>
  </si>
  <si>
    <t>Variable in the database</t>
  </si>
  <si>
    <t>% change</t>
  </si>
  <si>
    <t>2013p</t>
  </si>
  <si>
    <t>2014f</t>
  </si>
  <si>
    <t>2012-2011</t>
  </si>
  <si>
    <t>2013-2012</t>
  </si>
  <si>
    <t>2014-2013</t>
  </si>
  <si>
    <t>National Income per capita</t>
  </si>
  <si>
    <t>Net national income per capita</t>
  </si>
  <si>
    <t>Wheat</t>
  </si>
  <si>
    <t>Maize</t>
  </si>
  <si>
    <t>Maize and products</t>
  </si>
  <si>
    <t>Rice</t>
  </si>
  <si>
    <t>Rice (milled equivalent)</t>
  </si>
  <si>
    <t>Cereals (incl. rice)</t>
  </si>
  <si>
    <t>Cereals (excl. rice)</t>
  </si>
  <si>
    <t>Cereals - Excluding beer* - Rice (milled equivalent)</t>
  </si>
  <si>
    <t>Domestic supply quantity (own calculation)</t>
  </si>
  <si>
    <t>Soybeans</t>
  </si>
  <si>
    <t>Soyabeans</t>
  </si>
  <si>
    <t>Rapeseed</t>
  </si>
  <si>
    <t>Rape and mustardseed</t>
  </si>
  <si>
    <t>Sunflower seed</t>
  </si>
  <si>
    <t>Palm oil</t>
  </si>
  <si>
    <t>Palm Oil</t>
  </si>
  <si>
    <t>Sugar beet</t>
  </si>
  <si>
    <t>Sugar cane</t>
  </si>
  <si>
    <t>Sugar crops</t>
  </si>
  <si>
    <t>Sugar (raw equivalent)</t>
  </si>
  <si>
    <t>Sugar (Raw Equivalent)</t>
  </si>
  <si>
    <t>Starchy roots</t>
  </si>
  <si>
    <t>Starchy Roots*****</t>
  </si>
  <si>
    <t>Beef and veal</t>
  </si>
  <si>
    <t>Pigmeat</t>
  </si>
  <si>
    <t>Meat******</t>
  </si>
  <si>
    <t>Fish, Seafood*******</t>
  </si>
  <si>
    <t>WMP</t>
  </si>
  <si>
    <t>Whole milk powder (pw) (OECD-FAO)</t>
  </si>
  <si>
    <t>SMP</t>
  </si>
  <si>
    <t>Milk powders</t>
  </si>
  <si>
    <t>Consumption (own calculation)</t>
  </si>
  <si>
    <t>Butter</t>
  </si>
  <si>
    <t>Butter, Ghee</t>
  </si>
  <si>
    <t>***** 'Starchy roots' includes: Potatoes, Sweet potatoes, Yams, Cassava and Other roots.</t>
  </si>
  <si>
    <t>****** 'Meat' includes: Bovine meat, Mutton and goat meat, Pigmeat, Poultry meat and Other meat.</t>
  </si>
  <si>
    <t>******* 'Fish, Seafood' includes: Cephalopods, Crustaceans, Demersal fish, Freshwater fish, Marine fish, Molluscs and Pelagic fish.</t>
  </si>
  <si>
    <t>** 'Vegetable oils' includes: Coconut oil, Cottonseed oil, Groundnut oil, Maize Germ oil, Olive oil, Palm oil, Pamkernel oil, Rape and mustard oil, Ricebran oil, Sesameseed oil, Soyabean oil, Sunflowerseed oil and Other oils.</t>
  </si>
  <si>
    <t>*** 'Meat' includes: Bovine meat, Mutton and goat meat, Pigmeat, Poultry meat and Other meat.</t>
  </si>
  <si>
    <t>Rape and Mustard Oil</t>
  </si>
  <si>
    <t>Soyabean Oil</t>
  </si>
  <si>
    <t>Sunflowerseed Oil</t>
  </si>
  <si>
    <t>Europe</t>
  </si>
  <si>
    <t>Soybean oil</t>
  </si>
  <si>
    <t>Rapeseed oil</t>
  </si>
  <si>
    <t>Sunflower oil</t>
  </si>
  <si>
    <t>Australia and New Zealand</t>
  </si>
  <si>
    <t>Skim milk powder (pw) (OECD-FAO)</t>
  </si>
  <si>
    <t>Coarse grains</t>
  </si>
  <si>
    <t>Beef and veal (cwe)</t>
  </si>
  <si>
    <t>Pigmeat (cwe)</t>
  </si>
  <si>
    <t>Poultry meat (rtc)</t>
  </si>
  <si>
    <t>Butter (pw)</t>
  </si>
  <si>
    <t>Cheese (pw)</t>
  </si>
  <si>
    <t>Sugar (rse) + High fructose corn syrup</t>
  </si>
  <si>
    <t>Wheat + Coarse grains + Rice</t>
  </si>
  <si>
    <t>Sugar beet + Sugar cane</t>
  </si>
  <si>
    <t>Consumption (OECD-FAO)</t>
  </si>
  <si>
    <t>Production (OECD-FAO)</t>
  </si>
  <si>
    <t>Oilseed, Soybean</t>
  </si>
  <si>
    <t>Oilseed, Rapeseed</t>
  </si>
  <si>
    <t>Oilseed, Sunflowerseed</t>
  </si>
  <si>
    <t>Oil, Palm</t>
  </si>
  <si>
    <t>Oil, Soybean</t>
  </si>
  <si>
    <t>Oil, Rapeseed</t>
  </si>
  <si>
    <t>Oil, Sunflowerseed</t>
  </si>
  <si>
    <t>Meat*</t>
  </si>
  <si>
    <t>* 'Meat' includes: Beef and veal, Pigmeat, Poultry meat and Sheepmeat.</t>
  </si>
  <si>
    <t>Domestic consumption (USDA)</t>
  </si>
  <si>
    <t>Following the UN, the 'Developed' aggregate is made up with North America, Europe, Japan and Australia &amp; New Zealand, being the rest of the World in the 'Developing' aggregate.</t>
  </si>
  <si>
    <t>USDA, PSD Online</t>
  </si>
  <si>
    <t>From 1961 to 1991, data in the table correspond to the aggregate 'Europe' in FAO database which included the whole USSR. In order to avoid a break in the series, from 1992 data of 8 former USSR countries which after the disparition of the USSR are included in the aggregate 'Asia' in FAO database have been added to the 'Europe' aggregate. These countries are: Armenia, Azerbaijan, Georgia, Kazakhstan, Kyrgyzstan, Tajikistan, Turkmenistan and Uzbekistan. Regarding WB data, the aggregate 'Europe &amp; Central Asia (all income levels)' has been selected.</t>
  </si>
  <si>
    <t>National Income per capita - AU</t>
  </si>
  <si>
    <t>National Income per capita - NZ</t>
  </si>
  <si>
    <t>NY.ADJ.NNTY.PC.KD (World Bank)</t>
  </si>
  <si>
    <t>Estimation based on OECD-FAO and USDA data</t>
  </si>
  <si>
    <t>Estimation based on OECD-FAO data</t>
  </si>
  <si>
    <t>Developed countries*</t>
  </si>
  <si>
    <t>Developing countries*</t>
  </si>
  <si>
    <t>Population, National income per capita and Consumption</t>
  </si>
  <si>
    <t>Developing*</t>
  </si>
  <si>
    <t>Developing countries*:</t>
  </si>
  <si>
    <t>Data - Population, National income per capita and Consumption</t>
  </si>
  <si>
    <t>** From 1961 to 1991, data in the table correspond to the aggregate 'Europe' in FAO database which included the whole USSR. In order to avoid a break in the series, from 1992 data of 8 former USSR countries which after the disparition of the USSR are included in the aggregate 'Asia' in FAO database have been added to the 'Developed countries' aggregate. These countries are: Armenia, Azerbaijan, Georgia, Kazakhstan, Kyrgyzstan, Tajikistan, Turkmenistan and Uzbekistan.</t>
  </si>
  <si>
    <t>http://ec.europa.eu/agriculture/markets-and-prices/medium-term-outlook/2014/fullrep_en.pdf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</si>
</sst>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48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b/>
      <sz val="8"/>
      <color rgb="FF348321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theme="4" tint="-0.499984740745262"/>
      <name val="Verdana"/>
      <family val="2"/>
    </font>
    <font>
      <sz val="8"/>
      <color theme="4" tint="-0.499984740745262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8"/>
      <color theme="10"/>
      <name val="Verdana"/>
      <family val="2"/>
    </font>
    <font>
      <i/>
      <sz val="8"/>
      <color theme="1"/>
      <name val="Verdana"/>
      <family val="2"/>
    </font>
    <font>
      <b/>
      <sz val="10"/>
      <name val="Arial"/>
      <family val="2"/>
    </font>
    <font>
      <sz val="7"/>
      <color theme="1"/>
      <name val="Verdana"/>
      <family val="2"/>
    </font>
    <font>
      <i/>
      <sz val="10"/>
      <color theme="1"/>
      <name val="Verdana"/>
      <family val="2"/>
    </font>
    <font>
      <b/>
      <sz val="8"/>
      <color theme="1"/>
      <name val="Verdana"/>
      <family val="2"/>
    </font>
    <font>
      <b/>
      <i/>
      <sz val="8"/>
      <name val="Verdana"/>
      <family val="2"/>
    </font>
    <font>
      <i/>
      <sz val="8"/>
      <color rgb="FFC00000"/>
      <name val="Verdana"/>
      <family val="2"/>
    </font>
    <font>
      <sz val="10"/>
      <color theme="0"/>
      <name val="Verdana"/>
      <family val="2"/>
    </font>
    <font>
      <b/>
      <sz val="20"/>
      <color theme="3"/>
      <name val="Verdana"/>
      <family val="2"/>
    </font>
    <font>
      <b/>
      <sz val="14"/>
      <color rgb="FF42A62A"/>
      <name val="Verdana"/>
      <family val="2"/>
    </font>
    <font>
      <b/>
      <sz val="10"/>
      <color rgb="FF0C467A"/>
      <name val="Verdana"/>
      <family val="2"/>
    </font>
    <font>
      <sz val="10"/>
      <color rgb="FF3D3D3D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0"/>
      <name val="Verdana"/>
      <family val="2"/>
    </font>
    <font>
      <sz val="8"/>
      <color rgb="FFC00000"/>
      <name val="Verdana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b/>
      <sz val="12"/>
      <name val="Verdana"/>
      <family val="2"/>
    </font>
    <font>
      <i/>
      <sz val="8"/>
      <color theme="0"/>
      <name val="Verdana"/>
      <family val="2"/>
    </font>
  </fonts>
  <fills count="38">
    <fill>
      <patternFill patternType="none"/>
    </fill>
    <fill>
      <patternFill patternType="gray125"/>
    </fill>
    <fill>
      <patternFill patternType="solid">
        <fgColor rgb="FFDDF5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A6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6">
    <border>
      <left/>
      <right/>
      <top/>
      <bottom/>
      <diagonal/>
    </border>
    <border>
      <left style="thin">
        <color rgb="FF42A62A"/>
      </left>
      <right style="thin">
        <color rgb="FF42A62A"/>
      </right>
      <top style="thin">
        <color rgb="FF42A62A"/>
      </top>
      <bottom/>
      <diagonal/>
    </border>
    <border>
      <left style="thin">
        <color rgb="FF42A62A"/>
      </left>
      <right style="thin">
        <color rgb="FF42A62A"/>
      </right>
      <top style="thin">
        <color rgb="FF42A62A"/>
      </top>
      <bottom style="thin">
        <color rgb="FF42A62A"/>
      </bottom>
      <diagonal/>
    </border>
    <border>
      <left style="thin">
        <color rgb="FF42A62A"/>
      </left>
      <right style="thin">
        <color rgb="FF42A62A"/>
      </right>
      <top/>
      <bottom style="thin">
        <color rgb="FF42A62A"/>
      </bottom>
      <diagonal/>
    </border>
    <border>
      <left style="thin">
        <color rgb="FF42A62A"/>
      </left>
      <right style="thin">
        <color rgb="FF42A62A"/>
      </right>
      <top/>
      <bottom/>
      <diagonal/>
    </border>
    <border>
      <left style="thin">
        <color rgb="FF42A62A"/>
      </left>
      <right/>
      <top style="thin">
        <color rgb="FF42A62A"/>
      </top>
      <bottom style="thin">
        <color rgb="FF42A62A"/>
      </bottom>
      <diagonal/>
    </border>
    <border>
      <left/>
      <right/>
      <top style="thin">
        <color rgb="FF42A62A"/>
      </top>
      <bottom style="thin">
        <color rgb="FF42A62A"/>
      </bottom>
      <diagonal/>
    </border>
    <border>
      <left/>
      <right style="thin">
        <color rgb="FF42A62A"/>
      </right>
      <top style="thin">
        <color rgb="FF42A62A"/>
      </top>
      <bottom style="thin">
        <color rgb="FF42A62A"/>
      </bottom>
      <diagonal/>
    </border>
    <border>
      <left style="thin">
        <color rgb="FF42A62A"/>
      </left>
      <right/>
      <top style="thin">
        <color rgb="FF42A62A"/>
      </top>
      <bottom style="thin">
        <color theme="0"/>
      </bottom>
      <diagonal/>
    </border>
    <border>
      <left/>
      <right/>
      <top style="thin">
        <color rgb="FF42A62A"/>
      </top>
      <bottom style="thin">
        <color theme="0"/>
      </bottom>
      <diagonal/>
    </border>
    <border>
      <left/>
      <right style="thin">
        <color rgb="FF42A62A"/>
      </right>
      <top style="thin">
        <color rgb="FF42A62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42A62A"/>
      </right>
      <top style="thin">
        <color theme="0"/>
      </top>
      <bottom style="thin">
        <color theme="0"/>
      </bottom>
      <diagonal/>
    </border>
    <border>
      <left style="thin">
        <color rgb="FF42A62A"/>
      </left>
      <right style="thin">
        <color theme="0"/>
      </right>
      <top style="thin">
        <color rgb="FF42A62A"/>
      </top>
      <bottom style="thin">
        <color rgb="FF42A62A"/>
      </bottom>
      <diagonal/>
    </border>
    <border>
      <left/>
      <right style="thin">
        <color theme="0"/>
      </right>
      <top style="thin">
        <color theme="0"/>
      </top>
      <bottom style="thin">
        <color rgb="FF42A62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42A62A"/>
      </bottom>
      <diagonal/>
    </border>
    <border>
      <left style="thin">
        <color theme="0"/>
      </left>
      <right style="thin">
        <color rgb="FF42A62A"/>
      </right>
      <top style="thin">
        <color theme="0"/>
      </top>
      <bottom style="thin">
        <color rgb="FF42A62A"/>
      </bottom>
      <diagonal/>
    </border>
    <border>
      <left style="thin">
        <color rgb="FF42A62A"/>
      </left>
      <right style="thin">
        <color theme="0"/>
      </right>
      <top style="thin">
        <color rgb="FF42A62A"/>
      </top>
      <bottom/>
      <diagonal/>
    </border>
    <border>
      <left style="thin">
        <color rgb="FF42A62A"/>
      </left>
      <right style="thin">
        <color rgb="FF42A62A"/>
      </right>
      <top/>
      <bottom style="thin">
        <color theme="0"/>
      </bottom>
      <diagonal/>
    </border>
    <border>
      <left style="thin">
        <color rgb="FF42A62A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42A62A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42A62A"/>
      </right>
      <top style="thin">
        <color rgb="FF42A62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42A62A"/>
      </top>
      <bottom style="thin">
        <color theme="0"/>
      </bottom>
      <diagonal/>
    </border>
    <border>
      <left style="thin">
        <color rgb="FF42A62A"/>
      </left>
      <right style="thin">
        <color rgb="FF42A62A"/>
      </right>
      <top style="thin">
        <color theme="0"/>
      </top>
      <bottom style="thin">
        <color rgb="FF42A62A"/>
      </bottom>
      <diagonal/>
    </border>
    <border>
      <left style="thin">
        <color rgb="FF42A62A"/>
      </left>
      <right style="thin">
        <color rgb="FF42A62A"/>
      </right>
      <top style="thin">
        <color rgb="FF42A62A"/>
      </top>
      <bottom style="thin">
        <color theme="0"/>
      </bottom>
      <diagonal/>
    </border>
    <border>
      <left style="thin">
        <color rgb="FF42A62A"/>
      </left>
      <right style="thin">
        <color rgb="FF42A62A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rgb="FF42A62A"/>
      </top>
      <bottom/>
      <diagonal/>
    </border>
    <border>
      <left/>
      <right/>
      <top style="thin">
        <color rgb="FF42A62A"/>
      </top>
      <bottom/>
      <diagonal/>
    </border>
    <border>
      <left/>
      <right style="thin">
        <color theme="0"/>
      </right>
      <top style="thin">
        <color rgb="FF42A62A"/>
      </top>
      <bottom/>
      <diagonal/>
    </border>
    <border>
      <left style="thin">
        <color theme="0"/>
      </left>
      <right style="thin">
        <color rgb="FF42A62A"/>
      </right>
      <top style="thin">
        <color rgb="FF42A62A"/>
      </top>
      <bottom/>
      <diagonal/>
    </border>
    <border>
      <left style="thin">
        <color theme="0"/>
      </left>
      <right/>
      <top/>
      <bottom style="thin">
        <color rgb="FF42A62A"/>
      </bottom>
      <diagonal/>
    </border>
    <border>
      <left/>
      <right style="thin">
        <color rgb="FF42A62A"/>
      </right>
      <top/>
      <bottom style="thin">
        <color rgb="FF42A62A"/>
      </bottom>
      <diagonal/>
    </border>
    <border>
      <left style="thin">
        <color rgb="FF42A62A"/>
      </left>
      <right style="thin">
        <color theme="0"/>
      </right>
      <top style="thin">
        <color theme="0"/>
      </top>
      <bottom style="thin">
        <color rgb="FF42A62A"/>
      </bottom>
      <diagonal/>
    </border>
    <border>
      <left/>
      <right style="thin">
        <color theme="0"/>
      </right>
      <top style="thin">
        <color rgb="FF42A62A"/>
      </top>
      <bottom style="thin">
        <color theme="0"/>
      </bottom>
      <diagonal/>
    </border>
    <border>
      <left style="thin">
        <color theme="0"/>
      </left>
      <right/>
      <top style="thin">
        <color rgb="FF42A62A"/>
      </top>
      <bottom style="thin">
        <color theme="0"/>
      </bottom>
      <diagonal/>
    </border>
    <border>
      <left style="thin">
        <color rgb="FF42A62A"/>
      </left>
      <right style="thin">
        <color theme="0"/>
      </right>
      <top/>
      <bottom style="thin">
        <color rgb="FF42A62A"/>
      </bottom>
      <diagonal/>
    </border>
    <border>
      <left/>
      <right style="thin">
        <color rgb="FF42A62A"/>
      </right>
      <top/>
      <bottom/>
      <diagonal/>
    </border>
    <border>
      <left style="thin">
        <color rgb="FF42A62A"/>
      </left>
      <right style="thin">
        <color theme="0"/>
      </right>
      <top/>
      <bottom/>
      <diagonal/>
    </border>
    <border>
      <left style="thin">
        <color rgb="FF42A62A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42A62A"/>
      </left>
      <right/>
      <top style="thin">
        <color rgb="FF42A62A"/>
      </top>
      <bottom/>
      <diagonal/>
    </border>
    <border>
      <left style="thin">
        <color rgb="FF42A62A"/>
      </left>
      <right/>
      <top/>
      <bottom style="thin">
        <color rgb="FF42A62A"/>
      </bottom>
      <diagonal/>
    </border>
    <border>
      <left style="thin">
        <color rgb="FF42A62A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42A62A"/>
      </right>
      <top style="thin">
        <color rgb="FF42A62A"/>
      </top>
      <bottom/>
      <diagonal/>
    </border>
    <border>
      <left style="thin">
        <color rgb="FF42A62A"/>
      </left>
      <right style="thin">
        <color rgb="FF42A62A"/>
      </right>
      <top style="thin">
        <color theme="0"/>
      </top>
      <bottom/>
      <diagonal/>
    </border>
    <border>
      <left style="thin">
        <color rgb="FF42A62A"/>
      </left>
      <right style="thin">
        <color rgb="FF42A62A"/>
      </right>
      <top style="thin">
        <color rgb="FF42A631"/>
      </top>
      <bottom style="thin">
        <color rgb="FF42A62A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28" fillId="0" borderId="0"/>
    <xf numFmtId="0" fontId="33" fillId="0" borderId="0" applyNumberFormat="0" applyFill="0" applyBorder="0" applyAlignment="0" applyProtection="0"/>
    <xf numFmtId="0" fontId="34" fillId="0" borderId="47" applyNumberFormat="0" applyFill="0" applyAlignment="0" applyProtection="0"/>
    <xf numFmtId="0" fontId="35" fillId="0" borderId="48" applyNumberFormat="0" applyFill="0" applyAlignment="0" applyProtection="0"/>
    <xf numFmtId="0" fontId="36" fillId="0" borderId="49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50" applyNumberFormat="0" applyAlignment="0" applyProtection="0"/>
    <xf numFmtId="0" fontId="41" fillId="11" borderId="51" applyNumberFormat="0" applyAlignment="0" applyProtection="0"/>
    <xf numFmtId="0" fontId="42" fillId="11" borderId="50" applyNumberFormat="0" applyAlignment="0" applyProtection="0"/>
    <xf numFmtId="0" fontId="43" fillId="0" borderId="52" applyNumberFormat="0" applyFill="0" applyAlignment="0" applyProtection="0"/>
    <xf numFmtId="0" fontId="44" fillId="12" borderId="53" applyNumberFormat="0" applyAlignment="0" applyProtection="0"/>
    <xf numFmtId="0" fontId="3" fillId="0" borderId="0" applyNumberFormat="0" applyFill="0" applyBorder="0" applyAlignment="0" applyProtection="0"/>
    <xf numFmtId="0" fontId="2" fillId="13" borderId="54" applyNumberFormat="0" applyFont="0" applyAlignment="0" applyProtection="0"/>
    <xf numFmtId="0" fontId="45" fillId="0" borderId="0" applyNumberFormat="0" applyFill="0" applyBorder="0" applyAlignment="0" applyProtection="0"/>
    <xf numFmtId="0" fontId="1" fillId="0" borderId="55" applyNumberFormat="0" applyFill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3" fillId="37" borderId="0" applyNumberFormat="0" applyBorder="0" applyAlignment="0" applyProtection="0"/>
  </cellStyleXfs>
  <cellXfs count="2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0" xfId="0" applyFont="1"/>
    <xf numFmtId="165" fontId="6" fillId="3" borderId="1" xfId="3" applyNumberFormat="1" applyFont="1" applyFill="1" applyBorder="1" applyAlignment="1">
      <alignment vertical="center"/>
    </xf>
    <xf numFmtId="165" fontId="6" fillId="3" borderId="4" xfId="3" applyNumberFormat="1" applyFont="1" applyFill="1" applyBorder="1" applyAlignment="1">
      <alignment vertical="center"/>
    </xf>
    <xf numFmtId="165" fontId="6" fillId="3" borderId="3" xfId="3" applyNumberFormat="1" applyFont="1" applyFill="1" applyBorder="1" applyAlignment="1">
      <alignment vertical="center"/>
    </xf>
    <xf numFmtId="0" fontId="1" fillId="0" borderId="0" xfId="0" applyFont="1"/>
    <xf numFmtId="0" fontId="8" fillId="4" borderId="13" xfId="0" applyFont="1" applyFill="1" applyBorder="1" applyAlignment="1">
      <alignment horizontal="center" vertical="center"/>
    </xf>
    <xf numFmtId="0" fontId="8" fillId="4" borderId="14" xfId="0" quotePrefix="1" applyFont="1" applyFill="1" applyBorder="1" applyAlignment="1">
      <alignment horizontal="center" vertical="center"/>
    </xf>
    <xf numFmtId="0" fontId="8" fillId="4" borderId="15" xfId="0" quotePrefix="1" applyFont="1" applyFill="1" applyBorder="1" applyAlignment="1">
      <alignment horizontal="center" vertical="center"/>
    </xf>
    <xf numFmtId="0" fontId="8" fillId="4" borderId="16" xfId="0" quotePrefix="1" applyFont="1" applyFill="1" applyBorder="1" applyAlignment="1">
      <alignment horizontal="center" vertical="center"/>
    </xf>
    <xf numFmtId="0" fontId="6" fillId="5" borderId="1" xfId="3" applyFont="1" applyFill="1" applyBorder="1" applyAlignment="1">
      <alignment horizontal="left" vertical="center"/>
    </xf>
    <xf numFmtId="0" fontId="6" fillId="5" borderId="4" xfId="3" applyFont="1" applyFill="1" applyBorder="1" applyAlignment="1">
      <alignment horizontal="left" vertical="center"/>
    </xf>
    <xf numFmtId="0" fontId="6" fillId="5" borderId="3" xfId="3" applyFont="1" applyFill="1" applyBorder="1" applyAlignment="1">
      <alignment horizontal="left" vertical="center"/>
    </xf>
    <xf numFmtId="0" fontId="9" fillId="0" borderId="0" xfId="0" applyFont="1"/>
    <xf numFmtId="0" fontId="5" fillId="2" borderId="16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6" fillId="5" borderId="26" xfId="3" applyFont="1" applyFill="1" applyBorder="1" applyAlignment="1">
      <alignment horizontal="left" vertical="center"/>
    </xf>
    <xf numFmtId="0" fontId="6" fillId="5" borderId="24" xfId="3" applyFont="1" applyFill="1" applyBorder="1" applyAlignment="1">
      <alignment horizontal="left" vertical="center"/>
    </xf>
    <xf numFmtId="0" fontId="6" fillId="5" borderId="25" xfId="3" applyFont="1" applyFill="1" applyBorder="1" applyAlignment="1">
      <alignment horizontal="left" vertical="center"/>
    </xf>
    <xf numFmtId="165" fontId="6" fillId="3" borderId="25" xfId="3" applyNumberFormat="1" applyFont="1" applyFill="1" applyBorder="1" applyAlignment="1">
      <alignment horizontal="right" vertical="center" indent="2"/>
    </xf>
    <xf numFmtId="165" fontId="6" fillId="3" borderId="26" xfId="3" applyNumberFormat="1" applyFont="1" applyFill="1" applyBorder="1" applyAlignment="1">
      <alignment horizontal="right" vertical="center" indent="2"/>
    </xf>
    <xf numFmtId="165" fontId="6" fillId="3" borderId="24" xfId="3" applyNumberFormat="1" applyFont="1" applyFill="1" applyBorder="1" applyAlignment="1">
      <alignment horizontal="right" vertical="center" indent="2"/>
    </xf>
    <xf numFmtId="3" fontId="6" fillId="3" borderId="25" xfId="3" applyNumberFormat="1" applyFont="1" applyFill="1" applyBorder="1" applyAlignment="1">
      <alignment horizontal="right" vertical="center" indent="1"/>
    </xf>
    <xf numFmtId="3" fontId="6" fillId="3" borderId="26" xfId="3" applyNumberFormat="1" applyFont="1" applyFill="1" applyBorder="1" applyAlignment="1">
      <alignment horizontal="right" vertical="center" indent="1"/>
    </xf>
    <xf numFmtId="3" fontId="6" fillId="3" borderId="24" xfId="3" applyNumberFormat="1" applyFont="1" applyFill="1" applyBorder="1" applyAlignment="1">
      <alignment horizontal="right" vertical="center" indent="1"/>
    </xf>
    <xf numFmtId="0" fontId="5" fillId="2" borderId="33" xfId="0" applyFont="1" applyFill="1" applyBorder="1" applyAlignment="1">
      <alignment horizontal="center" vertical="center"/>
    </xf>
    <xf numFmtId="165" fontId="6" fillId="3" borderId="2" xfId="3" applyNumberFormat="1" applyFont="1" applyFill="1" applyBorder="1" applyAlignment="1">
      <alignment horizontal="right" vertical="center" indent="1"/>
    </xf>
    <xf numFmtId="0" fontId="6" fillId="5" borderId="2" xfId="3" applyFont="1" applyFill="1" applyBorder="1" applyAlignment="1">
      <alignment horizontal="left" vertical="center"/>
    </xf>
    <xf numFmtId="0" fontId="12" fillId="0" borderId="0" xfId="2" applyFont="1" applyFill="1" applyBorder="1"/>
    <xf numFmtId="0" fontId="11" fillId="0" borderId="0" xfId="2" applyFont="1" applyFill="1" applyBorder="1"/>
    <xf numFmtId="165" fontId="6" fillId="3" borderId="2" xfId="3" applyNumberFormat="1" applyFont="1" applyFill="1" applyBorder="1" applyAlignment="1">
      <alignment horizontal="center" vertical="center"/>
    </xf>
    <xf numFmtId="0" fontId="6" fillId="5" borderId="2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6" fillId="0" borderId="0" xfId="2" applyFont="1"/>
    <xf numFmtId="0" fontId="10" fillId="0" borderId="0" xfId="2" applyFont="1" applyFill="1" applyBorder="1" applyAlignment="1">
      <alignment vertical="center"/>
    </xf>
    <xf numFmtId="0" fontId="7" fillId="0" borderId="0" xfId="2" applyFont="1"/>
    <xf numFmtId="0" fontId="15" fillId="0" borderId="0" xfId="4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4" borderId="6" xfId="0" applyFont="1" applyFill="1" applyBorder="1"/>
    <xf numFmtId="0" fontId="9" fillId="4" borderId="7" xfId="0" applyFont="1" applyFill="1" applyBorder="1"/>
    <xf numFmtId="165" fontId="6" fillId="3" borderId="2" xfId="3" applyNumberFormat="1" applyFont="1" applyFill="1" applyBorder="1" applyAlignment="1">
      <alignment horizontal="left" vertical="center"/>
    </xf>
    <xf numFmtId="0" fontId="0" fillId="4" borderId="6" xfId="0" applyFill="1" applyBorder="1"/>
    <xf numFmtId="0" fontId="6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/>
    <xf numFmtId="164" fontId="6" fillId="3" borderId="3" xfId="1" applyNumberFormat="1" applyFont="1" applyFill="1" applyBorder="1" applyAlignment="1">
      <alignment horizontal="center" vertical="center"/>
    </xf>
    <xf numFmtId="0" fontId="17" fillId="0" borderId="0" xfId="0" applyFont="1"/>
    <xf numFmtId="0" fontId="0" fillId="0" borderId="0" xfId="0" applyFont="1"/>
    <xf numFmtId="0" fontId="6" fillId="5" borderId="4" xfId="3" applyFont="1" applyFill="1" applyBorder="1" applyAlignment="1">
      <alignment horizontal="left" vertical="center" indent="1"/>
    </xf>
    <xf numFmtId="0" fontId="7" fillId="5" borderId="4" xfId="3" applyFont="1" applyFill="1" applyBorder="1" applyAlignment="1">
      <alignment horizontal="left" vertical="center"/>
    </xf>
    <xf numFmtId="0" fontId="7" fillId="5" borderId="3" xfId="3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4" borderId="7" xfId="0" applyFill="1" applyBorder="1"/>
    <xf numFmtId="165" fontId="6" fillId="3" borderId="2" xfId="3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/>
    </xf>
    <xf numFmtId="164" fontId="6" fillId="3" borderId="4" xfId="1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right" vertical="center" indent="3"/>
    </xf>
    <xf numFmtId="165" fontId="6" fillId="3" borderId="4" xfId="3" applyNumberFormat="1" applyFont="1" applyFill="1" applyBorder="1" applyAlignment="1">
      <alignment horizontal="right" vertical="center" indent="3"/>
    </xf>
    <xf numFmtId="165" fontId="6" fillId="3" borderId="3" xfId="3" applyNumberFormat="1" applyFont="1" applyFill="1" applyBorder="1" applyAlignment="1">
      <alignment horizontal="right" vertical="center" indent="3"/>
    </xf>
    <xf numFmtId="164" fontId="6" fillId="3" borderId="1" xfId="1" applyNumberFormat="1" applyFont="1" applyFill="1" applyBorder="1" applyAlignment="1">
      <alignment horizontal="right" vertical="center" indent="5"/>
    </xf>
    <xf numFmtId="164" fontId="6" fillId="3" borderId="4" xfId="1" applyNumberFormat="1" applyFont="1" applyFill="1" applyBorder="1" applyAlignment="1">
      <alignment horizontal="right" vertical="center" indent="5"/>
    </xf>
    <xf numFmtId="164" fontId="6" fillId="3" borderId="3" xfId="1" applyNumberFormat="1" applyFont="1" applyFill="1" applyBorder="1" applyAlignment="1">
      <alignment horizontal="right" vertical="center" indent="5"/>
    </xf>
    <xf numFmtId="0" fontId="6" fillId="5" borderId="1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9" fillId="0" borderId="28" xfId="0" applyFont="1" applyBorder="1" applyAlignment="1">
      <alignment vertical="top"/>
    </xf>
    <xf numFmtId="0" fontId="0" fillId="0" borderId="28" xfId="0" applyBorder="1"/>
    <xf numFmtId="0" fontId="0" fillId="0" borderId="0" xfId="0" applyBorder="1"/>
    <xf numFmtId="0" fontId="9" fillId="0" borderId="0" xfId="0" applyFont="1" applyBorder="1" applyAlignment="1">
      <alignment vertical="top"/>
    </xf>
    <xf numFmtId="166" fontId="9" fillId="0" borderId="0" xfId="0" applyNumberFormat="1" applyFont="1" applyBorder="1" applyAlignment="1">
      <alignment vertical="top" wrapText="1"/>
    </xf>
    <xf numFmtId="165" fontId="0" fillId="0" borderId="0" xfId="0" applyNumberFormat="1"/>
    <xf numFmtId="0" fontId="6" fillId="0" borderId="28" xfId="0" applyFont="1" applyBorder="1" applyAlignment="1">
      <alignment vertical="top"/>
    </xf>
    <xf numFmtId="165" fontId="6" fillId="3" borderId="1" xfId="3" applyNumberFormat="1" applyFont="1" applyFill="1" applyBorder="1" applyAlignment="1">
      <alignment horizontal="right" vertical="center" indent="4"/>
    </xf>
    <xf numFmtId="165" fontId="6" fillId="3" borderId="4" xfId="3" applyNumberFormat="1" applyFont="1" applyFill="1" applyBorder="1" applyAlignment="1">
      <alignment horizontal="right" vertical="center" indent="4"/>
    </xf>
    <xf numFmtId="165" fontId="6" fillId="3" borderId="3" xfId="3" applyNumberFormat="1" applyFont="1" applyFill="1" applyBorder="1" applyAlignment="1">
      <alignment horizontal="right" vertical="center" indent="4"/>
    </xf>
    <xf numFmtId="0" fontId="10" fillId="5" borderId="1" xfId="3" applyFont="1" applyFill="1" applyBorder="1" applyAlignment="1">
      <alignment horizontal="left" vertical="center"/>
    </xf>
    <xf numFmtId="0" fontId="7" fillId="5" borderId="1" xfId="3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8" fillId="0" borderId="0" xfId="0" applyFont="1"/>
    <xf numFmtId="3" fontId="6" fillId="3" borderId="18" xfId="3" applyNumberFormat="1" applyFont="1" applyFill="1" applyBorder="1" applyAlignment="1">
      <alignment horizontal="right" vertical="center" indent="2"/>
    </xf>
    <xf numFmtId="3" fontId="6" fillId="3" borderId="26" xfId="3" applyNumberFormat="1" applyFont="1" applyFill="1" applyBorder="1" applyAlignment="1">
      <alignment horizontal="right" vertical="center" indent="2"/>
    </xf>
    <xf numFmtId="3" fontId="6" fillId="3" borderId="24" xfId="3" applyNumberFormat="1" applyFont="1" applyFill="1" applyBorder="1" applyAlignment="1">
      <alignment horizontal="right" vertical="center" indent="2"/>
    </xf>
    <xf numFmtId="0" fontId="6" fillId="0" borderId="0" xfId="3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6" fillId="0" borderId="0" xfId="0" applyFont="1"/>
    <xf numFmtId="0" fontId="19" fillId="0" borderId="0" xfId="0" applyFont="1"/>
    <xf numFmtId="0" fontId="7" fillId="5" borderId="4" xfId="3" applyFont="1" applyFill="1" applyBorder="1" applyAlignment="1">
      <alignment horizontal="left" vertical="center" indent="2"/>
    </xf>
    <xf numFmtId="165" fontId="7" fillId="3" borderId="4" xfId="3" applyNumberFormat="1" applyFont="1" applyFill="1" applyBorder="1" applyAlignment="1">
      <alignment vertical="center"/>
    </xf>
    <xf numFmtId="0" fontId="20" fillId="0" borderId="0" xfId="0" applyFont="1"/>
    <xf numFmtId="165" fontId="10" fillId="3" borderId="1" xfId="3" applyNumberFormat="1" applyFont="1" applyFill="1" applyBorder="1" applyAlignment="1">
      <alignment vertical="center"/>
    </xf>
    <xf numFmtId="0" fontId="10" fillId="5" borderId="4" xfId="3" applyFont="1" applyFill="1" applyBorder="1" applyAlignment="1">
      <alignment horizontal="left" vertical="center"/>
    </xf>
    <xf numFmtId="0" fontId="21" fillId="5" borderId="4" xfId="3" applyFont="1" applyFill="1" applyBorder="1" applyAlignment="1">
      <alignment horizontal="left" vertical="center"/>
    </xf>
    <xf numFmtId="165" fontId="10" fillId="3" borderId="4" xfId="3" applyNumberFormat="1" applyFont="1" applyFill="1" applyBorder="1" applyAlignment="1">
      <alignment vertical="center"/>
    </xf>
    <xf numFmtId="0" fontId="10" fillId="5" borderId="3" xfId="3" applyFont="1" applyFill="1" applyBorder="1" applyAlignment="1">
      <alignment horizontal="left" vertical="center"/>
    </xf>
    <xf numFmtId="0" fontId="21" fillId="5" borderId="3" xfId="3" applyFont="1" applyFill="1" applyBorder="1" applyAlignment="1">
      <alignment horizontal="left" vertical="center"/>
    </xf>
    <xf numFmtId="165" fontId="10" fillId="3" borderId="3" xfId="3" applyNumberFormat="1" applyFont="1" applyFill="1" applyBorder="1" applyAlignment="1">
      <alignment vertical="center"/>
    </xf>
    <xf numFmtId="0" fontId="21" fillId="5" borderId="1" xfId="3" applyFont="1" applyFill="1" applyBorder="1" applyAlignment="1">
      <alignment horizontal="left" vertical="center"/>
    </xf>
    <xf numFmtId="164" fontId="10" fillId="3" borderId="1" xfId="1" applyNumberFormat="1" applyFont="1" applyFill="1" applyBorder="1" applyAlignment="1">
      <alignment vertical="center"/>
    </xf>
    <xf numFmtId="164" fontId="10" fillId="3" borderId="4" xfId="1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vertical="center"/>
    </xf>
    <xf numFmtId="165" fontId="22" fillId="3" borderId="4" xfId="3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 applyFill="1"/>
    <xf numFmtId="0" fontId="9" fillId="0" borderId="0" xfId="0" applyFont="1" applyAlignment="1">
      <alignment vertical="center"/>
    </xf>
    <xf numFmtId="0" fontId="6" fillId="5" borderId="3" xfId="3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2" applyFont="1" applyFill="1"/>
    <xf numFmtId="0" fontId="6" fillId="0" borderId="0" xfId="2" applyFont="1" applyFill="1"/>
    <xf numFmtId="0" fontId="0" fillId="0" borderId="0" xfId="0" applyFill="1"/>
    <xf numFmtId="0" fontId="9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9" fontId="23" fillId="0" borderId="0" xfId="1" applyFont="1"/>
    <xf numFmtId="165" fontId="6" fillId="5" borderId="1" xfId="3" applyNumberFormat="1" applyFont="1" applyFill="1" applyBorder="1" applyAlignment="1">
      <alignment horizontal="right" vertical="center" indent="1"/>
    </xf>
    <xf numFmtId="165" fontId="6" fillId="5" borderId="4" xfId="3" applyNumberFormat="1" applyFont="1" applyFill="1" applyBorder="1" applyAlignment="1">
      <alignment horizontal="right" vertical="center" indent="1"/>
    </xf>
    <xf numFmtId="165" fontId="6" fillId="5" borderId="3" xfId="3" applyNumberFormat="1" applyFont="1" applyFill="1" applyBorder="1" applyAlignment="1">
      <alignment horizontal="right" vertical="center" indent="1"/>
    </xf>
    <xf numFmtId="165" fontId="6" fillId="5" borderId="1" xfId="3" applyNumberFormat="1" applyFont="1" applyFill="1" applyBorder="1" applyAlignment="1">
      <alignment horizontal="right" vertical="center" indent="2"/>
    </xf>
    <xf numFmtId="165" fontId="6" fillId="5" borderId="4" xfId="3" applyNumberFormat="1" applyFont="1" applyFill="1" applyBorder="1" applyAlignment="1">
      <alignment horizontal="right" vertical="center" indent="2"/>
    </xf>
    <xf numFmtId="165" fontId="6" fillId="5" borderId="3" xfId="3" applyNumberFormat="1" applyFont="1" applyFill="1" applyBorder="1" applyAlignment="1">
      <alignment horizontal="righ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6" fillId="5" borderId="3" xfId="3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vertical="center"/>
    </xf>
    <xf numFmtId="0" fontId="26" fillId="3" borderId="4" xfId="0" applyFont="1" applyFill="1" applyBorder="1" applyAlignment="1">
      <alignment horizontal="justify" vertical="center"/>
    </xf>
    <xf numFmtId="0" fontId="9" fillId="3" borderId="3" xfId="0" applyFont="1" applyFill="1" applyBorder="1" applyAlignment="1">
      <alignment vertical="center"/>
    </xf>
    <xf numFmtId="0" fontId="15" fillId="3" borderId="4" xfId="4" applyFont="1" applyFill="1" applyBorder="1" applyAlignment="1">
      <alignment vertical="center"/>
    </xf>
    <xf numFmtId="0" fontId="27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/>
    </xf>
    <xf numFmtId="0" fontId="6" fillId="5" borderId="4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166" fontId="0" fillId="0" borderId="0" xfId="0" applyNumberFormat="1"/>
    <xf numFmtId="0" fontId="9" fillId="0" borderId="0" xfId="0" applyFont="1" applyBorder="1" applyAlignment="1">
      <alignment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6" fillId="5" borderId="4" xfId="3" applyFont="1" applyFill="1" applyBorder="1" applyAlignment="1">
      <alignment horizontal="center" vertical="center"/>
    </xf>
    <xf numFmtId="0" fontId="6" fillId="5" borderId="3" xfId="3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center" vertical="center" wrapText="1"/>
    </xf>
    <xf numFmtId="0" fontId="28" fillId="0" borderId="0" xfId="5"/>
    <xf numFmtId="0" fontId="15" fillId="3" borderId="4" xfId="4" applyFont="1" applyFill="1" applyBorder="1" applyAlignment="1">
      <alignment horizontal="justify" vertical="center"/>
    </xf>
    <xf numFmtId="0" fontId="6" fillId="5" borderId="4" xfId="3" applyFont="1" applyFill="1" applyBorder="1" applyAlignment="1">
      <alignment horizontal="left" vertical="center" wrapText="1"/>
    </xf>
    <xf numFmtId="0" fontId="6" fillId="5" borderId="3" xfId="3" applyFont="1" applyFill="1" applyBorder="1" applyAlignment="1">
      <alignment horizontal="left" vertical="center" wrapText="1"/>
    </xf>
    <xf numFmtId="1" fontId="0" fillId="0" borderId="0" xfId="0" applyNumberFormat="1"/>
    <xf numFmtId="0" fontId="10" fillId="3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vertical="center"/>
    </xf>
    <xf numFmtId="0" fontId="29" fillId="4" borderId="46" xfId="0" applyFont="1" applyFill="1" applyBorder="1" applyAlignment="1">
      <alignment horizontal="left" vertical="center"/>
    </xf>
    <xf numFmtId="0" fontId="10" fillId="0" borderId="0" xfId="3" applyFont="1" applyAlignment="1">
      <alignment horizontal="center" vertical="center"/>
    </xf>
    <xf numFmtId="0" fontId="6" fillId="6" borderId="4" xfId="3" applyFont="1" applyFill="1" applyBorder="1" applyAlignment="1">
      <alignment horizontal="left" vertical="center"/>
    </xf>
    <xf numFmtId="164" fontId="6" fillId="3" borderId="4" xfId="1" applyNumberFormat="1" applyFont="1" applyFill="1" applyBorder="1" applyAlignment="1">
      <alignment vertical="center"/>
    </xf>
    <xf numFmtId="0" fontId="6" fillId="6" borderId="4" xfId="3" applyFont="1" applyFill="1" applyBorder="1" applyAlignment="1">
      <alignment horizontal="left" vertical="center" indent="1"/>
    </xf>
    <xf numFmtId="164" fontId="6" fillId="5" borderId="4" xfId="1" applyNumberFormat="1" applyFont="1" applyFill="1" applyBorder="1" applyAlignment="1">
      <alignment vertical="center"/>
    </xf>
    <xf numFmtId="165" fontId="6" fillId="5" borderId="4" xfId="3" applyNumberFormat="1" applyFont="1" applyFill="1" applyBorder="1" applyAlignment="1">
      <alignment vertical="center"/>
    </xf>
    <xf numFmtId="165" fontId="30" fillId="3" borderId="4" xfId="3" applyNumberFormat="1" applyFont="1" applyFill="1" applyBorder="1" applyAlignment="1">
      <alignment vertical="center"/>
    </xf>
    <xf numFmtId="165" fontId="30" fillId="5" borderId="4" xfId="3" applyNumberFormat="1" applyFont="1" applyFill="1" applyBorder="1" applyAlignment="1">
      <alignment vertical="center"/>
    </xf>
    <xf numFmtId="0" fontId="31" fillId="0" borderId="0" xfId="4" applyFont="1" applyAlignment="1" applyProtection="1">
      <alignment vertical="center"/>
    </xf>
    <xf numFmtId="0" fontId="32" fillId="0" borderId="0" xfId="0" applyFont="1" applyAlignment="1">
      <alignment vertical="center"/>
    </xf>
    <xf numFmtId="0" fontId="29" fillId="4" borderId="46" xfId="0" applyFont="1" applyFill="1" applyBorder="1" applyAlignment="1">
      <alignment horizontal="left" vertical="center" wrapText="1"/>
    </xf>
    <xf numFmtId="0" fontId="8" fillId="4" borderId="46" xfId="0" applyFont="1" applyFill="1" applyBorder="1" applyAlignment="1">
      <alignment horizontal="center" vertical="center" wrapText="1"/>
    </xf>
    <xf numFmtId="166" fontId="32" fillId="0" borderId="0" xfId="0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6" fillId="0" borderId="0" xfId="3" applyFont="1" applyAlignment="1">
      <alignment horizontal="right" vertical="center"/>
    </xf>
    <xf numFmtId="1" fontId="6" fillId="0" borderId="0" xfId="3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5" borderId="0" xfId="3" applyFont="1" applyFill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165" fontId="6" fillId="3" borderId="0" xfId="3" applyNumberFormat="1" applyFont="1" applyFill="1" applyBorder="1" applyAlignment="1">
      <alignment horizontal="right" vertical="center" indent="3"/>
    </xf>
    <xf numFmtId="164" fontId="6" fillId="3" borderId="0" xfId="1" applyNumberFormat="1" applyFont="1" applyFill="1" applyBorder="1" applyAlignment="1">
      <alignment horizontal="right" vertical="center" indent="5"/>
    </xf>
    <xf numFmtId="0" fontId="5" fillId="2" borderId="2" xfId="0" applyFont="1" applyFill="1" applyBorder="1" applyAlignment="1">
      <alignment horizontal="center" vertical="center" wrapText="1"/>
    </xf>
    <xf numFmtId="0" fontId="32" fillId="0" borderId="0" xfId="0" applyFont="1"/>
    <xf numFmtId="0" fontId="46" fillId="0" borderId="0" xfId="3" applyFont="1" applyAlignment="1">
      <alignment horizontal="left" vertical="center"/>
    </xf>
    <xf numFmtId="165" fontId="6" fillId="5" borderId="3" xfId="3" applyNumberFormat="1" applyFont="1" applyFill="1" applyBorder="1" applyAlignment="1">
      <alignment vertical="center"/>
    </xf>
    <xf numFmtId="164" fontId="6" fillId="5" borderId="3" xfId="1" applyNumberFormat="1" applyFont="1" applyFill="1" applyBorder="1" applyAlignment="1">
      <alignment vertical="center"/>
    </xf>
    <xf numFmtId="166" fontId="32" fillId="0" borderId="0" xfId="0" applyNumberFormat="1" applyFont="1"/>
    <xf numFmtId="165" fontId="32" fillId="0" borderId="0" xfId="0" applyNumberFormat="1" applyFont="1"/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30" fillId="3" borderId="1" xfId="3" applyNumberFormat="1" applyFont="1" applyFill="1" applyBorder="1" applyAlignment="1">
      <alignment vertical="center"/>
    </xf>
    <xf numFmtId="165" fontId="30" fillId="3" borderId="3" xfId="3" applyNumberFormat="1" applyFont="1" applyFill="1" applyBorder="1" applyAlignment="1">
      <alignment vertical="center"/>
    </xf>
    <xf numFmtId="165" fontId="6" fillId="5" borderId="2" xfId="3" applyNumberFormat="1" applyFont="1" applyFill="1" applyBorder="1" applyAlignment="1">
      <alignment vertical="center"/>
    </xf>
    <xf numFmtId="165" fontId="6" fillId="5" borderId="1" xfId="3" applyNumberFormat="1" applyFont="1" applyFill="1" applyBorder="1" applyAlignment="1">
      <alignment vertical="center"/>
    </xf>
    <xf numFmtId="3" fontId="6" fillId="5" borderId="1" xfId="3" applyNumberFormat="1" applyFont="1" applyFill="1" applyBorder="1" applyAlignment="1">
      <alignment vertical="center"/>
    </xf>
    <xf numFmtId="164" fontId="6" fillId="5" borderId="1" xfId="1" applyNumberFormat="1" applyFont="1" applyFill="1" applyBorder="1" applyAlignment="1">
      <alignment vertical="center"/>
    </xf>
    <xf numFmtId="3" fontId="6" fillId="5" borderId="3" xfId="3" applyNumberFormat="1" applyFont="1" applyFill="1" applyBorder="1" applyAlignment="1">
      <alignment vertical="center"/>
    </xf>
    <xf numFmtId="3" fontId="6" fillId="5" borderId="2" xfId="3" applyNumberFormat="1" applyFont="1" applyFill="1" applyBorder="1" applyAlignment="1">
      <alignment vertical="center"/>
    </xf>
    <xf numFmtId="164" fontId="6" fillId="5" borderId="2" xfId="1" applyNumberFormat="1" applyFont="1" applyFill="1" applyBorder="1" applyAlignment="1">
      <alignment vertical="center"/>
    </xf>
    <xf numFmtId="164" fontId="47" fillId="0" borderId="0" xfId="1" applyNumberFormat="1" applyFont="1"/>
    <xf numFmtId="0" fontId="23" fillId="0" borderId="0" xfId="0" applyFont="1"/>
    <xf numFmtId="0" fontId="15" fillId="0" borderId="0" xfId="4" applyFont="1"/>
    <xf numFmtId="0" fontId="0" fillId="4" borderId="0" xfId="0" applyFill="1"/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10" fillId="5" borderId="24" xfId="3" applyFont="1" applyFill="1" applyBorder="1" applyAlignment="1">
      <alignment horizontal="center" vertical="center" wrapText="1"/>
    </xf>
    <xf numFmtId="0" fontId="10" fillId="5" borderId="2" xfId="3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6" fillId="5" borderId="39" xfId="3" applyFont="1" applyFill="1" applyBorder="1" applyAlignment="1">
      <alignment horizontal="left" vertical="center"/>
    </xf>
    <xf numFmtId="0" fontId="6" fillId="5" borderId="37" xfId="3" applyFont="1" applyFill="1" applyBorder="1" applyAlignment="1">
      <alignment horizontal="left" vertical="center"/>
    </xf>
    <xf numFmtId="0" fontId="6" fillId="5" borderId="42" xfId="3" applyFont="1" applyFill="1" applyBorder="1" applyAlignment="1">
      <alignment horizontal="left" vertical="center"/>
    </xf>
    <xf numFmtId="0" fontId="6" fillId="5" borderId="32" xfId="3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4" builtinId="8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2" xfId="2"/>
    <cellStyle name="Normal 3" xfId="5"/>
    <cellStyle name="Normal_WGS08_1_Historical" xfId="3"/>
    <cellStyle name="Note" xfId="20" builtinId="10" customBuiltin="1"/>
    <cellStyle name="Output" xfId="15" builtinId="21" customBuiltin="1"/>
    <cellStyle name="Percent" xfId="1" builtinId="5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42A62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599414582423285E-2"/>
          <c:y val="2.9749830966869506E-2"/>
          <c:w val="0.90344065656565653"/>
          <c:h val="0.659618981481481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'Graphs 1-3'!$B$8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'Graphs 1-3'!$A$9:$A$16</c:f>
              <c:strCache>
                <c:ptCount val="8"/>
                <c:pt idx="0">
                  <c:v>Cereals</c:v>
                </c:pt>
                <c:pt idx="1">
                  <c:v>Oilseeds</c:v>
                </c:pt>
                <c:pt idx="2">
                  <c:v>Veg. oils</c:v>
                </c:pt>
                <c:pt idx="3">
                  <c:v>Sugar</c:v>
                </c:pt>
                <c:pt idx="4">
                  <c:v>Meat</c:v>
                </c:pt>
                <c:pt idx="5">
                  <c:v>Eggs</c:v>
                </c:pt>
                <c:pt idx="6">
                  <c:v>Fish</c:v>
                </c:pt>
                <c:pt idx="7">
                  <c:v>Milk</c:v>
                </c:pt>
              </c:strCache>
            </c:strRef>
          </c:cat>
          <c:val>
            <c:numRef>
              <c:f>'Graphs 1-3'!$B$9:$B$16</c:f>
              <c:numCache>
                <c:formatCode>0.0%</c:formatCode>
                <c:ptCount val="8"/>
                <c:pt idx="0">
                  <c:v>3.546986952671588E-2</c:v>
                </c:pt>
                <c:pt idx="1">
                  <c:v>3.7573329175080661E-2</c:v>
                </c:pt>
                <c:pt idx="2">
                  <c:v>4.060328862173819E-2</c:v>
                </c:pt>
                <c:pt idx="3">
                  <c:v>3.3640745710319352E-2</c:v>
                </c:pt>
                <c:pt idx="4">
                  <c:v>3.587048100893938E-2</c:v>
                </c:pt>
                <c:pt idx="5">
                  <c:v>3.1770711320190798E-2</c:v>
                </c:pt>
                <c:pt idx="6">
                  <c:v>4.2883328087202272E-2</c:v>
                </c:pt>
                <c:pt idx="7">
                  <c:v>1.5633983989090865E-2</c:v>
                </c:pt>
              </c:numCache>
            </c:numRef>
          </c:val>
        </c:ser>
        <c:ser>
          <c:idx val="4"/>
          <c:order val="1"/>
          <c:tx>
            <c:strRef>
              <c:f>'Graphs 1-3'!$C$8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'Graphs 1-3'!$A$9:$A$16</c:f>
              <c:strCache>
                <c:ptCount val="8"/>
                <c:pt idx="0">
                  <c:v>Cereals</c:v>
                </c:pt>
                <c:pt idx="1">
                  <c:v>Oilseeds</c:v>
                </c:pt>
                <c:pt idx="2">
                  <c:v>Veg. oils</c:v>
                </c:pt>
                <c:pt idx="3">
                  <c:v>Sugar</c:v>
                </c:pt>
                <c:pt idx="4">
                  <c:v>Meat</c:v>
                </c:pt>
                <c:pt idx="5">
                  <c:v>Eggs</c:v>
                </c:pt>
                <c:pt idx="6">
                  <c:v>Fish</c:v>
                </c:pt>
                <c:pt idx="7">
                  <c:v>Milk</c:v>
                </c:pt>
              </c:strCache>
            </c:strRef>
          </c:cat>
          <c:val>
            <c:numRef>
              <c:f>'Graphs 1-3'!$C$9:$C$16</c:f>
              <c:numCache>
                <c:formatCode>0.0%</c:formatCode>
                <c:ptCount val="8"/>
                <c:pt idx="0">
                  <c:v>2.1749625501659438E-2</c:v>
                </c:pt>
                <c:pt idx="1">
                  <c:v>3.6178072091906016E-2</c:v>
                </c:pt>
                <c:pt idx="2">
                  <c:v>4.4909839881859315E-2</c:v>
                </c:pt>
                <c:pt idx="3">
                  <c:v>2.3838072870192378E-2</c:v>
                </c:pt>
                <c:pt idx="4">
                  <c:v>2.9286981887890987E-2</c:v>
                </c:pt>
                <c:pt idx="5">
                  <c:v>3.3122064690943628E-2</c:v>
                </c:pt>
                <c:pt idx="6">
                  <c:v>2.8961133246329495E-2</c:v>
                </c:pt>
                <c:pt idx="7">
                  <c:v>1.8730167397079212E-2</c:v>
                </c:pt>
              </c:numCache>
            </c:numRef>
          </c:val>
        </c:ser>
        <c:ser>
          <c:idx val="5"/>
          <c:order val="2"/>
          <c:tx>
            <c:strRef>
              <c:f>'Graphs 1-3'!$D$8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'Graphs 1-3'!$A$9:$A$16</c:f>
              <c:strCache>
                <c:ptCount val="8"/>
                <c:pt idx="0">
                  <c:v>Cereals</c:v>
                </c:pt>
                <c:pt idx="1">
                  <c:v>Oilseeds</c:v>
                </c:pt>
                <c:pt idx="2">
                  <c:v>Veg. oils</c:v>
                </c:pt>
                <c:pt idx="3">
                  <c:v>Sugar</c:v>
                </c:pt>
                <c:pt idx="4">
                  <c:v>Meat</c:v>
                </c:pt>
                <c:pt idx="5">
                  <c:v>Eggs</c:v>
                </c:pt>
                <c:pt idx="6">
                  <c:v>Fish</c:v>
                </c:pt>
                <c:pt idx="7">
                  <c:v>Milk</c:v>
                </c:pt>
              </c:strCache>
            </c:strRef>
          </c:cat>
          <c:val>
            <c:numRef>
              <c:f>'Graphs 1-3'!$D$9:$D$16</c:f>
              <c:numCache>
                <c:formatCode>0.0%</c:formatCode>
                <c:ptCount val="8"/>
                <c:pt idx="0">
                  <c:v>1.1929085833924234E-2</c:v>
                </c:pt>
                <c:pt idx="1">
                  <c:v>3.1239483261112186E-2</c:v>
                </c:pt>
                <c:pt idx="2">
                  <c:v>3.9452943727173138E-2</c:v>
                </c:pt>
                <c:pt idx="3">
                  <c:v>1.9863382403213451E-2</c:v>
                </c:pt>
                <c:pt idx="4">
                  <c:v>2.572688265865139E-2</c:v>
                </c:pt>
                <c:pt idx="5">
                  <c:v>3.62193203650574E-2</c:v>
                </c:pt>
                <c:pt idx="6">
                  <c:v>2.9016915883069032E-2</c:v>
                </c:pt>
                <c:pt idx="7">
                  <c:v>5.5175800309854141E-3</c:v>
                </c:pt>
              </c:numCache>
            </c:numRef>
          </c:val>
        </c:ser>
        <c:ser>
          <c:idx val="6"/>
          <c:order val="3"/>
          <c:tx>
            <c:strRef>
              <c:f>'Graphs 1-3'!$E$8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cat>
            <c:strRef>
              <c:f>'Graphs 1-3'!$A$9:$A$16</c:f>
              <c:strCache>
                <c:ptCount val="8"/>
                <c:pt idx="0">
                  <c:v>Cereals</c:v>
                </c:pt>
                <c:pt idx="1">
                  <c:v>Oilseeds</c:v>
                </c:pt>
                <c:pt idx="2">
                  <c:v>Veg. oils</c:v>
                </c:pt>
                <c:pt idx="3">
                  <c:v>Sugar</c:v>
                </c:pt>
                <c:pt idx="4">
                  <c:v>Meat</c:v>
                </c:pt>
                <c:pt idx="5">
                  <c:v>Eggs</c:v>
                </c:pt>
                <c:pt idx="6">
                  <c:v>Fish</c:v>
                </c:pt>
                <c:pt idx="7">
                  <c:v>Milk</c:v>
                </c:pt>
              </c:strCache>
            </c:strRef>
          </c:cat>
          <c:val>
            <c:numRef>
              <c:f>'Graphs 1-3'!$E$9:$E$16</c:f>
              <c:numCache>
                <c:formatCode>0.0%</c:formatCode>
                <c:ptCount val="8"/>
                <c:pt idx="0">
                  <c:v>1.6279399018151963E-2</c:v>
                </c:pt>
                <c:pt idx="1">
                  <c:v>3.2807639576089682E-2</c:v>
                </c:pt>
                <c:pt idx="2">
                  <c:v>4.8509722710460466E-2</c:v>
                </c:pt>
                <c:pt idx="3">
                  <c:v>1.5502255078679639E-2</c:v>
                </c:pt>
                <c:pt idx="4">
                  <c:v>2.6044534486286467E-2</c:v>
                </c:pt>
                <c:pt idx="5">
                  <c:v>2.6149159420881318E-2</c:v>
                </c:pt>
                <c:pt idx="6">
                  <c:v>1.766703621913578E-2</c:v>
                </c:pt>
                <c:pt idx="7">
                  <c:v>2.0634270386254771E-2</c:v>
                </c:pt>
              </c:numCache>
            </c:numRef>
          </c:val>
        </c:ser>
        <c:ser>
          <c:idx val="7"/>
          <c:order val="4"/>
          <c:tx>
            <c:strRef>
              <c:f>'Graphs 1-3'!$F$8</c:f>
              <c:strCache>
                <c:ptCount val="1"/>
                <c:pt idx="0">
                  <c:v>2009-2014*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strRef>
              <c:f>'Graphs 1-3'!$A$9:$A$16</c:f>
              <c:strCache>
                <c:ptCount val="8"/>
                <c:pt idx="0">
                  <c:v>Cereals</c:v>
                </c:pt>
                <c:pt idx="1">
                  <c:v>Oilseeds</c:v>
                </c:pt>
                <c:pt idx="2">
                  <c:v>Veg. oils</c:v>
                </c:pt>
                <c:pt idx="3">
                  <c:v>Sugar</c:v>
                </c:pt>
                <c:pt idx="4">
                  <c:v>Meat</c:v>
                </c:pt>
                <c:pt idx="5">
                  <c:v>Eggs</c:v>
                </c:pt>
                <c:pt idx="6">
                  <c:v>Fish</c:v>
                </c:pt>
                <c:pt idx="7">
                  <c:v>Milk</c:v>
                </c:pt>
              </c:strCache>
            </c:strRef>
          </c:cat>
          <c:val>
            <c:numRef>
              <c:f>'Graphs 1-3'!$F$9:$F$16</c:f>
              <c:numCache>
                <c:formatCode>0.0%</c:formatCode>
                <c:ptCount val="8"/>
                <c:pt idx="0">
                  <c:v>2.1564807919045421E-2</c:v>
                </c:pt>
                <c:pt idx="1">
                  <c:v>3.7144235432011501E-2</c:v>
                </c:pt>
                <c:pt idx="2">
                  <c:v>3.9658966938727218E-2</c:v>
                </c:pt>
                <c:pt idx="3">
                  <c:v>2.0624135345480566E-2</c:v>
                </c:pt>
                <c:pt idx="4">
                  <c:v>1.9133882903900456E-2</c:v>
                </c:pt>
                <c:pt idx="5">
                  <c:v>1.8679930971781146E-2</c:v>
                </c:pt>
                <c:pt idx="6">
                  <c:v>2.1623407815618806E-2</c:v>
                </c:pt>
                <c:pt idx="7">
                  <c:v>2.4949061977518169E-2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2144"/>
        <c:axId val="48268032"/>
      </c:barChart>
      <c:catAx>
        <c:axId val="4826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8268032"/>
        <c:crosses val="autoZero"/>
        <c:auto val="1"/>
        <c:lblAlgn val="ctr"/>
        <c:lblOffset val="100"/>
        <c:noMultiLvlLbl val="0"/>
      </c:catAx>
      <c:valAx>
        <c:axId val="48268032"/>
        <c:scaling>
          <c:orientation val="minMax"/>
          <c:max val="5.000000000000001E-2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48262144"/>
        <c:crosses val="autoZero"/>
        <c:crossBetween val="between"/>
        <c:majorUnit val="1.0000000000000002E-2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"/>
          <c:y val="0.94004178049172427"/>
          <c:w val="1"/>
          <c:h val="5.31554984198403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Meat</a:t>
            </a:r>
          </a:p>
        </c:rich>
      </c:tx>
      <c:layout>
        <c:manualLayout>
          <c:xMode val="edge"/>
          <c:yMode val="edge"/>
          <c:x val="0.81729577020202016"/>
          <c:y val="4.03115740740740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17546296296297"/>
          <c:y val="4.7378472222222225E-2"/>
          <c:w val="0.59433308080808078"/>
          <c:h val="0.79390347222222224"/>
        </c:manualLayout>
      </c:layout>
      <c:bubbleChart>
        <c:varyColors val="0"/>
        <c:ser>
          <c:idx val="0"/>
          <c:order val="0"/>
          <c:tx>
            <c:strRef>
              <c:f>'Graphs 7-8'!$A$28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xVal>
            <c:numRef>
              <c:f>'Graphs 7-8'!$B$28</c:f>
              <c:numCache>
                <c:formatCode>0.0%</c:formatCode>
                <c:ptCount val="1"/>
                <c:pt idx="0">
                  <c:v>2.0204339138095547E-2</c:v>
                </c:pt>
              </c:numCache>
            </c:numRef>
          </c:xVal>
          <c:yVal>
            <c:numRef>
              <c:f>'Graphs 7-8'!$C$28</c:f>
              <c:numCache>
                <c:formatCode>0.0%</c:formatCode>
                <c:ptCount val="1"/>
                <c:pt idx="0">
                  <c:v>3.587048100893938E-2</c:v>
                </c:pt>
              </c:numCache>
            </c:numRef>
          </c:yVal>
          <c:bubbleSize>
            <c:numRef>
              <c:f>'Graphs 7-8'!$E$28</c:f>
              <c:numCache>
                <c:formatCode>0.0%</c:formatCode>
                <c:ptCount val="1"/>
                <c:pt idx="0">
                  <c:v>0.30397835963244152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7-8'!$A$29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7-8'!$B$29</c:f>
              <c:numCache>
                <c:formatCode>0.0%</c:formatCode>
                <c:ptCount val="1"/>
                <c:pt idx="0">
                  <c:v>1.8154217537768316E-2</c:v>
                </c:pt>
              </c:numCache>
            </c:numRef>
          </c:xVal>
          <c:yVal>
            <c:numRef>
              <c:f>'Graphs 7-8'!$C$29</c:f>
              <c:numCache>
                <c:formatCode>0.0%</c:formatCode>
                <c:ptCount val="1"/>
                <c:pt idx="0">
                  <c:v>2.9286981887890987E-2</c:v>
                </c:pt>
              </c:numCache>
            </c:numRef>
          </c:yVal>
          <c:bubbleSize>
            <c:numRef>
              <c:f>'Graphs 7-8'!$E$29</c:f>
              <c:numCache>
                <c:formatCode>0.0%</c:formatCode>
                <c:ptCount val="1"/>
                <c:pt idx="0">
                  <c:v>0.43735821236084188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7-8'!$A$30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7-8'!$B$30</c:f>
              <c:numCache>
                <c:formatCode>0.0%</c:formatCode>
                <c:ptCount val="1"/>
                <c:pt idx="0">
                  <c:v>1.6209108216709751E-2</c:v>
                </c:pt>
              </c:numCache>
            </c:numRef>
          </c:xVal>
          <c:yVal>
            <c:numRef>
              <c:f>'Graphs 7-8'!$C$30</c:f>
              <c:numCache>
                <c:formatCode>0.0%</c:formatCode>
                <c:ptCount val="1"/>
                <c:pt idx="0">
                  <c:v>2.572688265865139E-2</c:v>
                </c:pt>
              </c:numCache>
            </c:numRef>
          </c:yVal>
          <c:bubbleSize>
            <c:numRef>
              <c:f>'Graphs 7-8'!$E$30</c:f>
              <c:numCache>
                <c:formatCode>0.0%</c:formatCode>
                <c:ptCount val="1"/>
                <c:pt idx="0">
                  <c:v>0.60909351866236061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7-8'!$A$31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7-8'!$B$31</c:f>
              <c:numCache>
                <c:formatCode>0.0%</c:formatCode>
                <c:ptCount val="1"/>
                <c:pt idx="0">
                  <c:v>1.2349446234275092E-2</c:v>
                </c:pt>
              </c:numCache>
            </c:numRef>
          </c:xVal>
          <c:yVal>
            <c:numRef>
              <c:f>'Graphs 7-8'!$C$31</c:f>
              <c:numCache>
                <c:formatCode>0.0%</c:formatCode>
                <c:ptCount val="1"/>
                <c:pt idx="0">
                  <c:v>2.6044534486286467E-2</c:v>
                </c:pt>
              </c:numCache>
            </c:numRef>
          </c:yVal>
          <c:bubbleSize>
            <c:numRef>
              <c:f>'Graphs 7-8'!$E$31</c:f>
              <c:numCache>
                <c:formatCode>0.0%</c:formatCode>
                <c:ptCount val="1"/>
                <c:pt idx="0">
                  <c:v>0.82011776239193301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7-8'!$A$32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7-8'!$B$32</c:f>
              <c:numCache>
                <c:formatCode>0.0%</c:formatCode>
                <c:ptCount val="1"/>
                <c:pt idx="0">
                  <c:v>1.1693487395232153E-2</c:v>
                </c:pt>
              </c:numCache>
            </c:numRef>
          </c:xVal>
          <c:yVal>
            <c:numRef>
              <c:f>'Graphs 7-8'!$C$32</c:f>
              <c:numCache>
                <c:formatCode>0.0%</c:formatCode>
                <c:ptCount val="1"/>
                <c:pt idx="0">
                  <c:v>1.9133882903900456E-2</c:v>
                </c:pt>
              </c:numCache>
            </c:numRef>
          </c:yVal>
          <c:bubbleSize>
            <c:numRef>
              <c:f>'Graphs 7-8'!$E$32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0"/>
        <c:showNegBubbles val="0"/>
        <c:axId val="56484992"/>
        <c:axId val="56486912"/>
      </c:bubbleChart>
      <c:valAx>
        <c:axId val="56484992"/>
        <c:scaling>
          <c:orientation val="minMax"/>
          <c:max val="5.000000000000001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486912"/>
        <c:crosses val="autoZero"/>
        <c:crossBetween val="midCat"/>
        <c:majorUnit val="1.0000000000000002E-2"/>
      </c:valAx>
      <c:valAx>
        <c:axId val="56486912"/>
        <c:scaling>
          <c:orientation val="minMax"/>
          <c:max val="5.000000000000001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484992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37373737374"/>
          <c:y val="0.51404826388888891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Dairy</a:t>
            </a:r>
          </a:p>
          <a:p>
            <a:pPr>
              <a:defRPr sz="900" b="1"/>
            </a:pPr>
            <a:r>
              <a:rPr lang="en-GB" sz="900" b="0" i="1"/>
              <a:t>(milk)</a:t>
            </a:r>
          </a:p>
        </c:rich>
      </c:tx>
      <c:layout>
        <c:manualLayout>
          <c:xMode val="edge"/>
          <c:yMode val="edge"/>
          <c:x val="0.81729577020202016"/>
          <c:y val="4.1781018518518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17546296296297"/>
          <c:y val="4.7378472222222225E-2"/>
          <c:w val="0.59433308080808078"/>
          <c:h val="0.79390347222222224"/>
        </c:manualLayout>
      </c:layout>
      <c:bubbleChart>
        <c:varyColors val="0"/>
        <c:ser>
          <c:idx val="0"/>
          <c:order val="0"/>
          <c:tx>
            <c:strRef>
              <c:f>'Graphs 7-8'!$A$37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xVal>
            <c:numRef>
              <c:f>'Graphs 7-8'!$B$37</c:f>
              <c:numCache>
                <c:formatCode>0.0%</c:formatCode>
                <c:ptCount val="1"/>
                <c:pt idx="0">
                  <c:v>2.0204339138095547E-2</c:v>
                </c:pt>
              </c:numCache>
            </c:numRef>
          </c:xVal>
          <c:yVal>
            <c:numRef>
              <c:f>'Graphs 7-8'!$C$37</c:f>
              <c:numCache>
                <c:formatCode>0.0%</c:formatCode>
                <c:ptCount val="1"/>
                <c:pt idx="0">
                  <c:v>1.5633983989090865E-2</c:v>
                </c:pt>
              </c:numCache>
            </c:numRef>
          </c:yVal>
          <c:bubbleSize>
            <c:numRef>
              <c:f>'Graphs 7-8'!$E$37</c:f>
              <c:numCache>
                <c:formatCode>0.0%</c:formatCode>
                <c:ptCount val="1"/>
                <c:pt idx="0">
                  <c:v>0.50049853139864942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7-8'!$A$38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7-8'!$B$38</c:f>
              <c:numCache>
                <c:formatCode>0.0%</c:formatCode>
                <c:ptCount val="1"/>
                <c:pt idx="0">
                  <c:v>1.8154217537768316E-2</c:v>
                </c:pt>
              </c:numCache>
            </c:numRef>
          </c:xVal>
          <c:yVal>
            <c:numRef>
              <c:f>'Graphs 7-8'!$C$38</c:f>
              <c:numCache>
                <c:formatCode>0.0%</c:formatCode>
                <c:ptCount val="1"/>
                <c:pt idx="0">
                  <c:v>1.8730167397079212E-2</c:v>
                </c:pt>
              </c:numCache>
            </c:numRef>
          </c:yVal>
          <c:bubbleSize>
            <c:numRef>
              <c:f>'Graphs 7-8'!$E$38</c:f>
              <c:numCache>
                <c:formatCode>0.0%</c:formatCode>
                <c:ptCount val="1"/>
                <c:pt idx="0">
                  <c:v>0.61173429405089186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7-8'!$A$39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7-8'!$B$39</c:f>
              <c:numCache>
                <c:formatCode>0.0%</c:formatCode>
                <c:ptCount val="1"/>
                <c:pt idx="0">
                  <c:v>1.6209108216709751E-2</c:v>
                </c:pt>
              </c:numCache>
            </c:numRef>
          </c:xVal>
          <c:yVal>
            <c:numRef>
              <c:f>'Graphs 7-8'!$C$39</c:f>
              <c:numCache>
                <c:formatCode>0.0%</c:formatCode>
                <c:ptCount val="1"/>
                <c:pt idx="0">
                  <c:v>5.5175800309854141E-3</c:v>
                </c:pt>
              </c:numCache>
            </c:numRef>
          </c:yVal>
          <c:bubbleSize>
            <c:numRef>
              <c:f>'Graphs 7-8'!$E$39</c:f>
              <c:numCache>
                <c:formatCode>0.0%</c:formatCode>
                <c:ptCount val="1"/>
                <c:pt idx="0">
                  <c:v>0.7132519800059467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7-8'!$A$40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7-8'!$B$40</c:f>
              <c:numCache>
                <c:formatCode>0.0%</c:formatCode>
                <c:ptCount val="1"/>
                <c:pt idx="0">
                  <c:v>1.2349446234275092E-2</c:v>
                </c:pt>
              </c:numCache>
            </c:numRef>
          </c:xVal>
          <c:yVal>
            <c:numRef>
              <c:f>'Graphs 7-8'!$C$40</c:f>
              <c:numCache>
                <c:formatCode>0.0%</c:formatCode>
                <c:ptCount val="1"/>
                <c:pt idx="0">
                  <c:v>2.0634270386254771E-2</c:v>
                </c:pt>
              </c:numCache>
            </c:numRef>
          </c:yVal>
          <c:bubbleSize>
            <c:numRef>
              <c:f>'Graphs 7-8'!$E$40</c:f>
              <c:numCache>
                <c:formatCode>0.0%</c:formatCode>
                <c:ptCount val="1"/>
                <c:pt idx="0">
                  <c:v>0.82925586127888418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7-8'!$A$41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7-8'!$B$41</c:f>
              <c:numCache>
                <c:formatCode>0.0%</c:formatCode>
                <c:ptCount val="1"/>
                <c:pt idx="0">
                  <c:v>1.1693487395232153E-2</c:v>
                </c:pt>
              </c:numCache>
            </c:numRef>
          </c:xVal>
          <c:yVal>
            <c:numRef>
              <c:f>'Graphs 7-8'!$C$41</c:f>
              <c:numCache>
                <c:formatCode>0.0%</c:formatCode>
                <c:ptCount val="1"/>
                <c:pt idx="0">
                  <c:v>2.4949061977518169E-2</c:v>
                </c:pt>
              </c:numCache>
            </c:numRef>
          </c:yVal>
          <c:bubbleSize>
            <c:numRef>
              <c:f>'Graphs 7-8'!$E$41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0"/>
        <c:showNegBubbles val="0"/>
        <c:axId val="56524160"/>
        <c:axId val="56526336"/>
      </c:bubbleChart>
      <c:valAx>
        <c:axId val="56524160"/>
        <c:scaling>
          <c:orientation val="minMax"/>
          <c:max val="5.000000000000001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526336"/>
        <c:crosses val="autoZero"/>
        <c:crossBetween val="midCat"/>
        <c:majorUnit val="1.0000000000000002E-2"/>
      </c:valAx>
      <c:valAx>
        <c:axId val="56526336"/>
        <c:scaling>
          <c:orientation val="minMax"/>
          <c:max val="5.000000000000001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524160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6055208333333335"/>
          <c:y val="0.51404814814814814"/>
          <c:w val="0.21245959595959596"/>
          <c:h val="0.3224314814814814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Meat</a:t>
            </a:r>
          </a:p>
          <a:p>
            <a:pPr>
              <a:defRPr sz="900" b="1"/>
            </a:pPr>
            <a:r>
              <a:rPr lang="en-GB" sz="900" b="1"/>
              <a:t>(developed)</a:t>
            </a:r>
          </a:p>
        </c:rich>
      </c:tx>
      <c:layout>
        <c:manualLayout>
          <c:xMode val="edge"/>
          <c:yMode val="edge"/>
          <c:x val="0.72862184343434344"/>
          <c:y val="5.0337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07575757575756E-2"/>
          <c:y val="4.7378472222222225E-2"/>
          <c:w val="0.67050094696969698"/>
          <c:h val="0.84094074074074077"/>
        </c:manualLayout>
      </c:layout>
      <c:bubbleChart>
        <c:varyColors val="0"/>
        <c:ser>
          <c:idx val="0"/>
          <c:order val="0"/>
          <c:tx>
            <c:strRef>
              <c:f>'Graphs 7-8'!$A$64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xVal>
            <c:numRef>
              <c:f>'Graphs 7-8'!$B$64</c:f>
              <c:numCache>
                <c:formatCode>0.0%</c:formatCode>
                <c:ptCount val="1"/>
                <c:pt idx="0">
                  <c:v>9.8784613337608105E-3</c:v>
                </c:pt>
              </c:numCache>
            </c:numRef>
          </c:xVal>
          <c:yVal>
            <c:numRef>
              <c:f>'Graphs 7-8'!$C$64</c:f>
              <c:numCache>
                <c:formatCode>0.0%</c:formatCode>
                <c:ptCount val="1"/>
                <c:pt idx="0">
                  <c:v>3.2277717239071392E-2</c:v>
                </c:pt>
              </c:numCache>
            </c:numRef>
          </c:yVal>
          <c:bubbleSize>
            <c:numRef>
              <c:f>'Graphs 7-8'!$E$64</c:f>
              <c:numCache>
                <c:formatCode>0.0%</c:formatCode>
                <c:ptCount val="1"/>
                <c:pt idx="0">
                  <c:v>0.57316614253894949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7-8'!$A$65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7-8'!$B$65</c:f>
              <c:numCache>
                <c:formatCode>0.0%</c:formatCode>
                <c:ptCount val="1"/>
                <c:pt idx="0">
                  <c:v>7.1022926491244222E-3</c:v>
                </c:pt>
              </c:numCache>
            </c:numRef>
          </c:xVal>
          <c:yVal>
            <c:numRef>
              <c:f>'Graphs 7-8'!$C$65</c:f>
              <c:numCache>
                <c:formatCode>0.0%</c:formatCode>
                <c:ptCount val="1"/>
                <c:pt idx="0">
                  <c:v>1.8508118542417407E-2</c:v>
                </c:pt>
              </c:numCache>
            </c:numRef>
          </c:yVal>
          <c:bubbleSize>
            <c:numRef>
              <c:f>'Graphs 7-8'!$E$65</c:f>
              <c:numCache>
                <c:formatCode>0.0%</c:formatCode>
                <c:ptCount val="1"/>
                <c:pt idx="0">
                  <c:v>0.77081833047456372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7-8'!$A$66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7-8'!$B$66</c:f>
              <c:numCache>
                <c:formatCode>0.0%</c:formatCode>
                <c:ptCount val="1"/>
                <c:pt idx="0">
                  <c:v>5.147245357930927E-3</c:v>
                </c:pt>
              </c:numCache>
            </c:numRef>
          </c:xVal>
          <c:yVal>
            <c:numRef>
              <c:f>'Graphs 7-8'!$C$66</c:f>
              <c:numCache>
                <c:formatCode>0.0%</c:formatCode>
                <c:ptCount val="1"/>
                <c:pt idx="0">
                  <c:v>2.513937754774247E-3</c:v>
                </c:pt>
              </c:numCache>
            </c:numRef>
          </c:yVal>
          <c:bubbleSize>
            <c:numRef>
              <c:f>'Graphs 7-8'!$E$66</c:f>
              <c:numCache>
                <c:formatCode>0.0%</c:formatCode>
                <c:ptCount val="1"/>
                <c:pt idx="0">
                  <c:v>0.88908559055673009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7-8'!$A$67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7-8'!$B$67</c:f>
              <c:numCache>
                <c:formatCode>0.0%</c:formatCode>
                <c:ptCount val="1"/>
                <c:pt idx="0">
                  <c:v>4.0211756101437854E-3</c:v>
                </c:pt>
              </c:numCache>
            </c:numRef>
          </c:xVal>
          <c:yVal>
            <c:numRef>
              <c:f>'Graphs 7-8'!$C$67</c:f>
              <c:numCache>
                <c:formatCode>0.0%</c:formatCode>
                <c:ptCount val="1"/>
                <c:pt idx="0">
                  <c:v>1.0529821752217146E-2</c:v>
                </c:pt>
              </c:numCache>
            </c:numRef>
          </c:yVal>
          <c:bubbleSize>
            <c:numRef>
              <c:f>'Graphs 7-8'!$E$67</c:f>
              <c:numCache>
                <c:formatCode>0.0%</c:formatCode>
                <c:ptCount val="1"/>
                <c:pt idx="0">
                  <c:v>0.94122491887047022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7-8'!$A$68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7-8'!$B$68</c:f>
              <c:numCache>
                <c:formatCode>0.0%</c:formatCode>
                <c:ptCount val="1"/>
                <c:pt idx="0">
                  <c:v>3.7792504479352827E-3</c:v>
                </c:pt>
              </c:numCache>
            </c:numRef>
          </c:xVal>
          <c:yVal>
            <c:numRef>
              <c:f>'Graphs 7-8'!$C$68</c:f>
              <c:numCache>
                <c:formatCode>0.0%</c:formatCode>
                <c:ptCount val="1"/>
                <c:pt idx="0">
                  <c:v>3.7369547940495807E-3</c:v>
                </c:pt>
              </c:numCache>
            </c:numRef>
          </c:yVal>
          <c:bubbleSize>
            <c:numRef>
              <c:f>'Graphs 7-8'!$E$68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3"/>
        <c:showNegBubbles val="0"/>
        <c:axId val="56579968"/>
        <c:axId val="56582144"/>
      </c:bubbleChart>
      <c:valAx>
        <c:axId val="56579968"/>
        <c:scaling>
          <c:orientation val="minMax"/>
          <c:max val="3.0000000000000006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582144"/>
        <c:crosses val="autoZero"/>
        <c:crossBetween val="midCat"/>
        <c:majorUnit val="1.0000000000000002E-2"/>
      </c:valAx>
      <c:valAx>
        <c:axId val="56582144"/>
        <c:scaling>
          <c:orientation val="minMax"/>
          <c:max val="7.0000000000000007E-2"/>
          <c:min val="-1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579968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43686868692"/>
          <c:y val="0.46701111111111104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Cheese</a:t>
            </a:r>
          </a:p>
          <a:p>
            <a:pPr>
              <a:defRPr sz="900" b="1"/>
            </a:pPr>
            <a:r>
              <a:rPr lang="en-GB" sz="900" b="1"/>
              <a:t>(developed)</a:t>
            </a:r>
          </a:p>
        </c:rich>
      </c:tx>
      <c:layout>
        <c:manualLayout>
          <c:xMode val="edge"/>
          <c:yMode val="edge"/>
          <c:x val="0.72060416666666671"/>
          <c:y val="6.50324074074074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998737373737364E-2"/>
          <c:y val="4.7378472222222225E-2"/>
          <c:w val="0.67450978535353534"/>
          <c:h val="0.84094074074074077"/>
        </c:manualLayout>
      </c:layout>
      <c:bubbleChart>
        <c:varyColors val="0"/>
        <c:ser>
          <c:idx val="0"/>
          <c:order val="0"/>
          <c:tx>
            <c:strRef>
              <c:f>'Graphs 7-8'!$A$72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xVal>
            <c:numRef>
              <c:f>'Graphs 7-8'!$B$72</c:f>
              <c:numCache>
                <c:formatCode>0.0%</c:formatCode>
                <c:ptCount val="1"/>
                <c:pt idx="0">
                  <c:v>9.8784613337608105E-3</c:v>
                </c:pt>
              </c:numCache>
            </c:numRef>
          </c:xVal>
          <c:yVal>
            <c:numRef>
              <c:f>'Graphs 7-8'!$C$72</c:f>
              <c:numCache>
                <c:formatCode>0.0%</c:formatCode>
                <c:ptCount val="1"/>
                <c:pt idx="0">
                  <c:v>4.6686191933693666E-2</c:v>
                </c:pt>
              </c:numCache>
            </c:numRef>
          </c:yVal>
          <c:bubbleSize>
            <c:numRef>
              <c:f>'Graphs 7-8'!$E$72</c:f>
              <c:numCache>
                <c:formatCode>0.0%</c:formatCode>
                <c:ptCount val="1"/>
                <c:pt idx="0">
                  <c:v>0.35185446224487066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7-8'!$A$73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7-8'!$B$73</c:f>
              <c:numCache>
                <c:formatCode>0.0%</c:formatCode>
                <c:ptCount val="1"/>
                <c:pt idx="0">
                  <c:v>7.1022926491244222E-3</c:v>
                </c:pt>
              </c:numCache>
            </c:numRef>
          </c:xVal>
          <c:yVal>
            <c:numRef>
              <c:f>'Graphs 7-8'!$C$73</c:f>
              <c:numCache>
                <c:formatCode>0.0%</c:formatCode>
                <c:ptCount val="1"/>
                <c:pt idx="0">
                  <c:v>3.2837258932809164E-2</c:v>
                </c:pt>
              </c:numCache>
            </c:numRef>
          </c:yVal>
          <c:bubbleSize>
            <c:numRef>
              <c:f>'Graphs 7-8'!$E$73</c:f>
              <c:numCache>
                <c:formatCode>0.0%</c:formatCode>
                <c:ptCount val="1"/>
                <c:pt idx="0">
                  <c:v>0.56308763269658346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7-8'!$A$74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7-8'!$B$74</c:f>
              <c:numCache>
                <c:formatCode>0.0%</c:formatCode>
                <c:ptCount val="1"/>
                <c:pt idx="0">
                  <c:v>5.147245357930927E-3</c:v>
                </c:pt>
              </c:numCache>
            </c:numRef>
          </c:xVal>
          <c:yVal>
            <c:numRef>
              <c:f>'Graphs 7-8'!$C$74</c:f>
              <c:numCache>
                <c:formatCode>0.0%</c:formatCode>
                <c:ptCount val="1"/>
                <c:pt idx="0">
                  <c:v>9.0164323136599483E-3</c:v>
                </c:pt>
              </c:numCache>
            </c:numRef>
          </c:yVal>
          <c:bubbleSize>
            <c:numRef>
              <c:f>'Graphs 7-8'!$E$74</c:f>
              <c:numCache>
                <c:formatCode>0.0%</c:formatCode>
                <c:ptCount val="1"/>
                <c:pt idx="0">
                  <c:v>0.72331194031426926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7-8'!$A$75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7-8'!$B$75</c:f>
              <c:numCache>
                <c:formatCode>0.0%</c:formatCode>
                <c:ptCount val="1"/>
                <c:pt idx="0">
                  <c:v>4.0211756101437854E-3</c:v>
                </c:pt>
              </c:numCache>
            </c:numRef>
          </c:xVal>
          <c:yVal>
            <c:numRef>
              <c:f>'Graphs 7-8'!$C$75</c:f>
              <c:numCache>
                <c:formatCode>0.0%</c:formatCode>
                <c:ptCount val="1"/>
                <c:pt idx="0">
                  <c:v>2.0369682446335986E-2</c:v>
                </c:pt>
              </c:numCache>
            </c:numRef>
          </c:yVal>
          <c:bubbleSize>
            <c:numRef>
              <c:f>'Graphs 7-8'!$E$75</c:f>
              <c:numCache>
                <c:formatCode>0.0%</c:formatCode>
                <c:ptCount val="1"/>
                <c:pt idx="0">
                  <c:v>0.86504529231155469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7-8'!$A$76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7-8'!$B$76</c:f>
              <c:numCache>
                <c:formatCode>0.0%</c:formatCode>
                <c:ptCount val="1"/>
                <c:pt idx="0">
                  <c:v>3.7792504479352827E-3</c:v>
                </c:pt>
              </c:numCache>
            </c:numRef>
          </c:xVal>
          <c:yVal>
            <c:numRef>
              <c:f>'Graphs 7-8'!$C$76</c:f>
              <c:numCache>
                <c:formatCode>0.0%</c:formatCode>
                <c:ptCount val="1"/>
                <c:pt idx="0">
                  <c:v>1.3582671233117481E-2</c:v>
                </c:pt>
              </c:numCache>
            </c:numRef>
          </c:yVal>
          <c:bubbleSize>
            <c:numRef>
              <c:f>'Graphs 7-8'!$E$76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19"/>
        <c:showNegBubbles val="0"/>
        <c:axId val="56611200"/>
        <c:axId val="56613120"/>
      </c:bubbleChart>
      <c:valAx>
        <c:axId val="56611200"/>
        <c:scaling>
          <c:orientation val="minMax"/>
          <c:max val="3.0000000000000006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613120"/>
        <c:crosses val="autoZero"/>
        <c:crossBetween val="midCat"/>
        <c:majorUnit val="1.0000000000000002E-2"/>
      </c:valAx>
      <c:valAx>
        <c:axId val="56613120"/>
        <c:scaling>
          <c:orientation val="minMax"/>
          <c:max val="7.0000000000000007E-2"/>
          <c:min val="-1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611200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43686868692"/>
          <c:y val="0.46113148148148142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Vegetable</a:t>
            </a:r>
          </a:p>
          <a:p>
            <a:pPr>
              <a:defRPr b="1"/>
            </a:pPr>
            <a:r>
              <a:rPr lang="en-GB" b="1"/>
              <a:t>oils</a:t>
            </a:r>
          </a:p>
          <a:p>
            <a:pPr>
              <a:defRPr b="1"/>
            </a:pPr>
            <a:r>
              <a:rPr lang="en-GB" b="1"/>
              <a:t>(developed)</a:t>
            </a:r>
          </a:p>
        </c:rich>
      </c:tx>
      <c:layout>
        <c:manualLayout>
          <c:xMode val="edge"/>
          <c:yMode val="edge"/>
          <c:x val="0.74524621212121211"/>
          <c:y val="4.1781249999999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989898989898986E-2"/>
          <c:y val="4.7378472222222225E-2"/>
          <c:w val="0.67851862373737371"/>
          <c:h val="0.84682037037037039"/>
        </c:manualLayout>
      </c:layout>
      <c:bubbleChart>
        <c:varyColors val="0"/>
        <c:ser>
          <c:idx val="0"/>
          <c:order val="0"/>
          <c:tx>
            <c:strRef>
              <c:f>'Graphs 7-8'!$A$80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xVal>
            <c:numRef>
              <c:f>'Graphs 7-8'!$B$80</c:f>
              <c:numCache>
                <c:formatCode>0.0%</c:formatCode>
                <c:ptCount val="1"/>
                <c:pt idx="0">
                  <c:v>9.8784613337608105E-3</c:v>
                </c:pt>
              </c:numCache>
            </c:numRef>
          </c:xVal>
          <c:yVal>
            <c:numRef>
              <c:f>'Graphs 7-8'!$C$80</c:f>
              <c:numCache>
                <c:formatCode>0.0%</c:formatCode>
                <c:ptCount val="1"/>
                <c:pt idx="0">
                  <c:v>3.8181847099145759E-2</c:v>
                </c:pt>
              </c:numCache>
            </c:numRef>
          </c:yVal>
          <c:bubbleSize>
            <c:numRef>
              <c:f>'Graphs 7-8'!$E$80</c:f>
              <c:numCache>
                <c:formatCode>0.0%</c:formatCode>
                <c:ptCount val="1"/>
                <c:pt idx="0">
                  <c:v>0.28128770715578078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7-8'!$A$81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7-8'!$B$81</c:f>
              <c:numCache>
                <c:formatCode>0.0%</c:formatCode>
                <c:ptCount val="1"/>
                <c:pt idx="0">
                  <c:v>7.1022926491244222E-3</c:v>
                </c:pt>
              </c:numCache>
            </c:numRef>
          </c:xVal>
          <c:yVal>
            <c:numRef>
              <c:f>'Graphs 7-8'!$C$81</c:f>
              <c:numCache>
                <c:formatCode>0.0%</c:formatCode>
                <c:ptCount val="1"/>
                <c:pt idx="0">
                  <c:v>2.7542717398433468E-2</c:v>
                </c:pt>
              </c:numCache>
            </c:numRef>
          </c:yVal>
          <c:bubbleSize>
            <c:numRef>
              <c:f>'Graphs 7-8'!$E$81</c:f>
              <c:numCache>
                <c:formatCode>0.0%</c:formatCode>
                <c:ptCount val="1"/>
                <c:pt idx="0">
                  <c:v>0.39655231712700462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7-8'!$A$82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7-8'!$B$82</c:f>
              <c:numCache>
                <c:formatCode>0.0%</c:formatCode>
                <c:ptCount val="1"/>
                <c:pt idx="0">
                  <c:v>5.147245357930927E-3</c:v>
                </c:pt>
              </c:numCache>
            </c:numRef>
          </c:xVal>
          <c:yVal>
            <c:numRef>
              <c:f>'Graphs 7-8'!$C$82</c:f>
              <c:numCache>
                <c:formatCode>0.0%</c:formatCode>
                <c:ptCount val="1"/>
                <c:pt idx="0">
                  <c:v>2.2634576301194757E-2</c:v>
                </c:pt>
              </c:numCache>
            </c:numRef>
          </c:yVal>
          <c:bubbleSize>
            <c:numRef>
              <c:f>'Graphs 7-8'!$E$82</c:f>
              <c:numCache>
                <c:formatCode>0.0%</c:formatCode>
                <c:ptCount val="1"/>
                <c:pt idx="0">
                  <c:v>0.54384744535264407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7-8'!$A$83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7-8'!$B$83</c:f>
              <c:numCache>
                <c:formatCode>0.0%</c:formatCode>
                <c:ptCount val="1"/>
                <c:pt idx="0">
                  <c:v>4.0211756101437854E-3</c:v>
                </c:pt>
              </c:numCache>
            </c:numRef>
          </c:xVal>
          <c:yVal>
            <c:numRef>
              <c:f>'Graphs 7-8'!$C$83</c:f>
              <c:numCache>
                <c:formatCode>0.0%</c:formatCode>
                <c:ptCount val="1"/>
                <c:pt idx="0">
                  <c:v>3.879829617057709E-2</c:v>
                </c:pt>
              </c:numCache>
            </c:numRef>
          </c:yVal>
          <c:bubbleSize>
            <c:numRef>
              <c:f>'Graphs 7-8'!$E$83</c:f>
              <c:numCache>
                <c:formatCode>0.0%</c:formatCode>
                <c:ptCount val="1"/>
                <c:pt idx="0">
                  <c:v>0.7789447650282193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7-8'!$A$84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7-8'!$B$84</c:f>
              <c:numCache>
                <c:formatCode>0.0%</c:formatCode>
                <c:ptCount val="1"/>
                <c:pt idx="0">
                  <c:v>3.7792504479352827E-3</c:v>
                </c:pt>
              </c:numCache>
            </c:numRef>
          </c:xVal>
          <c:yVal>
            <c:numRef>
              <c:f>'Graphs 7-8'!$C$84</c:f>
              <c:numCache>
                <c:formatCode>0.0%</c:formatCode>
                <c:ptCount val="1"/>
                <c:pt idx="0">
                  <c:v>8.7553924712085521E-3</c:v>
                </c:pt>
              </c:numCache>
            </c:numRef>
          </c:yVal>
          <c:bubbleSize>
            <c:numRef>
              <c:f>'Graphs 7-8'!$E$84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63"/>
        <c:showNegBubbles val="0"/>
        <c:axId val="56633984"/>
        <c:axId val="56640256"/>
      </c:bubbleChart>
      <c:valAx>
        <c:axId val="56633984"/>
        <c:scaling>
          <c:orientation val="minMax"/>
          <c:max val="3.0000000000000006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6640256"/>
        <c:crosses val="autoZero"/>
        <c:crossBetween val="midCat"/>
        <c:majorUnit val="1.0000000000000002E-2"/>
      </c:valAx>
      <c:valAx>
        <c:axId val="56640256"/>
        <c:scaling>
          <c:orientation val="minMax"/>
          <c:max val="7.0000000000000007E-2"/>
          <c:min val="-1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6633984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43686868692"/>
          <c:y val="0.46701111111111104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Meat</a:t>
            </a:r>
          </a:p>
          <a:p>
            <a:pPr>
              <a:defRPr sz="900" b="1"/>
            </a:pPr>
            <a:r>
              <a:rPr lang="en-GB" sz="900" b="1"/>
              <a:t>(developing)</a:t>
            </a:r>
          </a:p>
        </c:rich>
      </c:tx>
      <c:layout>
        <c:manualLayout>
          <c:xMode val="edge"/>
          <c:yMode val="edge"/>
          <c:x val="0.72862184343434344"/>
          <c:y val="5.03379629629629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007575757575756E-2"/>
          <c:y val="4.7378472222222225E-2"/>
          <c:w val="0.67050094696969698"/>
          <c:h val="0.84094074074074077"/>
        </c:manualLayout>
      </c:layout>
      <c:bubbleChart>
        <c:varyColors val="0"/>
        <c:ser>
          <c:idx val="0"/>
          <c:order val="0"/>
          <c:tx>
            <c:strRef>
              <c:f>'Graphs 7-8'!$A$90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xVal>
            <c:numRef>
              <c:f>'Graphs 7-8'!$B$90</c:f>
              <c:numCache>
                <c:formatCode>0.0%</c:formatCode>
                <c:ptCount val="1"/>
                <c:pt idx="0">
                  <c:v>2.452516620424447E-2</c:v>
                </c:pt>
              </c:numCache>
            </c:numRef>
          </c:xVal>
          <c:yVal>
            <c:numRef>
              <c:f>'Graphs 7-8'!$C$90</c:f>
              <c:numCache>
                <c:formatCode>0.0%</c:formatCode>
                <c:ptCount val="1"/>
                <c:pt idx="0">
                  <c:v>4.4747325103272999E-2</c:v>
                </c:pt>
              </c:numCache>
            </c:numRef>
          </c:yVal>
          <c:bubbleSize>
            <c:numRef>
              <c:f>'Graphs 7-8'!$E$90</c:f>
              <c:numCache>
                <c:formatCode>0.0%</c:formatCode>
                <c:ptCount val="1"/>
                <c:pt idx="0">
                  <c:v>0.14398036116564886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7-8'!$A$91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7-8'!$B$91</c:f>
              <c:numCache>
                <c:formatCode>0.0%</c:formatCode>
                <c:ptCount val="1"/>
                <c:pt idx="0">
                  <c:v>2.2038527005343554E-2</c:v>
                </c:pt>
              </c:numCache>
            </c:numRef>
          </c:xVal>
          <c:yVal>
            <c:numRef>
              <c:f>'Graphs 7-8'!$C$91</c:f>
              <c:numCache>
                <c:formatCode>0.0%</c:formatCode>
                <c:ptCount val="1"/>
                <c:pt idx="0">
                  <c:v>5.0083467145323225E-2</c:v>
                </c:pt>
              </c:numCache>
            </c:numRef>
          </c:yVal>
          <c:bubbleSize>
            <c:numRef>
              <c:f>'Graphs 7-8'!$E$91</c:f>
              <c:numCache>
                <c:formatCode>0.0%</c:formatCode>
                <c:ptCount val="1"/>
                <c:pt idx="0">
                  <c:v>0.23915846164917631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7-8'!$A$92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7-8'!$B$92</c:f>
              <c:numCache>
                <c:formatCode>0.0%</c:formatCode>
                <c:ptCount val="1"/>
                <c:pt idx="0">
                  <c:v>1.9477573451075755E-2</c:v>
                </c:pt>
              </c:numCache>
            </c:numRef>
          </c:xVal>
          <c:yVal>
            <c:numRef>
              <c:f>'Graphs 7-8'!$C$92</c:f>
              <c:numCache>
                <c:formatCode>0.0%</c:formatCode>
                <c:ptCount val="1"/>
                <c:pt idx="0">
                  <c:v>5.3672460406790919E-2</c:v>
                </c:pt>
              </c:numCache>
            </c:numRef>
          </c:yVal>
          <c:bubbleSize>
            <c:numRef>
              <c:f>'Graphs 7-8'!$E$92</c:f>
              <c:numCache>
                <c:formatCode>0.0%</c:formatCode>
                <c:ptCount val="1"/>
                <c:pt idx="0">
                  <c:v>0.44267374059528397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7-8'!$A$93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7-8'!$B$93</c:f>
              <c:numCache>
                <c:formatCode>0.0%</c:formatCode>
                <c:ptCount val="1"/>
                <c:pt idx="0">
                  <c:v>1.4469089489698207E-2</c:v>
                </c:pt>
              </c:numCache>
            </c:numRef>
          </c:xVal>
          <c:yVal>
            <c:numRef>
              <c:f>'Graphs 7-8'!$C$93</c:f>
              <c:numCache>
                <c:formatCode>0.0%</c:formatCode>
                <c:ptCount val="1"/>
                <c:pt idx="0">
                  <c:v>3.7743155490852873E-2</c:v>
                </c:pt>
              </c:numCache>
            </c:numRef>
          </c:yVal>
          <c:bubbleSize>
            <c:numRef>
              <c:f>'Graphs 7-8'!$E$93</c:f>
              <c:numCache>
                <c:formatCode>0.0%</c:formatCode>
                <c:ptCount val="1"/>
                <c:pt idx="0">
                  <c:v>0.74813491670944343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7-8'!$A$94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7-8'!$B$94</c:f>
              <c:numCache>
                <c:formatCode>0.0%</c:formatCode>
                <c:ptCount val="1"/>
                <c:pt idx="0">
                  <c:v>1.3539982224552745E-2</c:v>
                </c:pt>
              </c:numCache>
            </c:numRef>
          </c:xVal>
          <c:yVal>
            <c:numRef>
              <c:f>'Graphs 7-8'!$C$94</c:f>
              <c:numCache>
                <c:formatCode>0.0%</c:formatCode>
                <c:ptCount val="1"/>
                <c:pt idx="0">
                  <c:v>2.8434116471715072E-2</c:v>
                </c:pt>
              </c:numCache>
            </c:numRef>
          </c:yVal>
          <c:bubbleSize>
            <c:numRef>
              <c:f>'Graphs 7-8'!$E$94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7"/>
        <c:showNegBubbles val="0"/>
        <c:axId val="56673408"/>
        <c:axId val="56675328"/>
      </c:bubbleChart>
      <c:valAx>
        <c:axId val="56673408"/>
        <c:scaling>
          <c:orientation val="minMax"/>
          <c:max val="3.0000000000000006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675328"/>
        <c:crosses val="autoZero"/>
        <c:crossBetween val="midCat"/>
        <c:majorUnit val="1.0000000000000002E-2"/>
      </c:valAx>
      <c:valAx>
        <c:axId val="56675328"/>
        <c:scaling>
          <c:orientation val="minMax"/>
          <c:max val="7.0000000000000007E-2"/>
          <c:min val="-1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673408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43686868692"/>
          <c:y val="0.46701111111111104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Cheese</a:t>
            </a:r>
          </a:p>
          <a:p>
            <a:pPr>
              <a:defRPr sz="900" b="1"/>
            </a:pPr>
            <a:r>
              <a:rPr lang="en-GB" sz="900" b="1"/>
              <a:t>(developing)</a:t>
            </a:r>
          </a:p>
        </c:rich>
      </c:tx>
      <c:layout>
        <c:manualLayout>
          <c:xMode val="edge"/>
          <c:yMode val="edge"/>
          <c:x val="0.72060416666666671"/>
          <c:y val="6.50324074074074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7998737373737364E-2"/>
          <c:y val="4.7378472222222225E-2"/>
          <c:w val="0.67450978535353534"/>
          <c:h val="0.84094074074074077"/>
        </c:manualLayout>
      </c:layout>
      <c:bubbleChart>
        <c:varyColors val="0"/>
        <c:ser>
          <c:idx val="0"/>
          <c:order val="0"/>
          <c:tx>
            <c:strRef>
              <c:f>'Graphs 7-8'!$A$98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xVal>
            <c:numRef>
              <c:f>'Graphs 7-8'!$B$98</c:f>
              <c:numCache>
                <c:formatCode>0.0%</c:formatCode>
                <c:ptCount val="1"/>
                <c:pt idx="0">
                  <c:v>2.452516620424447E-2</c:v>
                </c:pt>
              </c:numCache>
            </c:numRef>
          </c:xVal>
          <c:yVal>
            <c:numRef>
              <c:f>'Graphs 7-8'!$C$98</c:f>
              <c:numCache>
                <c:formatCode>0.0%</c:formatCode>
                <c:ptCount val="1"/>
                <c:pt idx="0">
                  <c:v>2.835395932620699E-2</c:v>
                </c:pt>
              </c:numCache>
            </c:numRef>
          </c:yVal>
          <c:bubbleSize>
            <c:numRef>
              <c:f>'Graphs 7-8'!$E$98</c:f>
              <c:numCache>
                <c:formatCode>0.0%</c:formatCode>
                <c:ptCount val="1"/>
                <c:pt idx="0">
                  <c:v>0.27792313318454043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7-8'!$A$99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7-8'!$B$99</c:f>
              <c:numCache>
                <c:formatCode>0.0%</c:formatCode>
                <c:ptCount val="1"/>
                <c:pt idx="0">
                  <c:v>2.2038527005343554E-2</c:v>
                </c:pt>
              </c:numCache>
            </c:numRef>
          </c:xVal>
          <c:yVal>
            <c:numRef>
              <c:f>'Graphs 7-8'!$C$99</c:f>
              <c:numCache>
                <c:formatCode>0.0%</c:formatCode>
                <c:ptCount val="1"/>
                <c:pt idx="0">
                  <c:v>3.2924966761076459E-2</c:v>
                </c:pt>
              </c:numCache>
            </c:numRef>
          </c:yVal>
          <c:bubbleSize>
            <c:numRef>
              <c:f>'Graphs 7-8'!$E$99</c:f>
              <c:numCache>
                <c:formatCode>0.0%</c:formatCode>
                <c:ptCount val="1"/>
                <c:pt idx="0">
                  <c:v>0.41546334929735829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7-8'!$A$100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7-8'!$B$100</c:f>
              <c:numCache>
                <c:formatCode>0.0%</c:formatCode>
                <c:ptCount val="1"/>
                <c:pt idx="0">
                  <c:v>1.9477573451075755E-2</c:v>
                </c:pt>
              </c:numCache>
            </c:numRef>
          </c:xVal>
          <c:yVal>
            <c:numRef>
              <c:f>'Graphs 7-8'!$C$100</c:f>
              <c:numCache>
                <c:formatCode>0.0%</c:formatCode>
                <c:ptCount val="1"/>
                <c:pt idx="0">
                  <c:v>2.6514124895124381E-2</c:v>
                </c:pt>
              </c:numCache>
            </c:numRef>
          </c:yVal>
          <c:bubbleSize>
            <c:numRef>
              <c:f>'Graphs 7-8'!$E$100</c:f>
              <c:numCache>
                <c:formatCode>0.0%</c:formatCode>
                <c:ptCount val="1"/>
                <c:pt idx="0">
                  <c:v>0.55967934902674554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7-8'!$A$101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7-8'!$B$101</c:f>
              <c:numCache>
                <c:formatCode>0.0%</c:formatCode>
                <c:ptCount val="1"/>
                <c:pt idx="0">
                  <c:v>1.4469089489698207E-2</c:v>
                </c:pt>
              </c:numCache>
            </c:numRef>
          </c:xVal>
          <c:yVal>
            <c:numRef>
              <c:f>'Graphs 7-8'!$C$101</c:f>
              <c:numCache>
                <c:formatCode>0.0%</c:formatCode>
                <c:ptCount val="1"/>
                <c:pt idx="0">
                  <c:v>2.8855001100388477E-2</c:v>
                </c:pt>
              </c:numCache>
            </c:numRef>
          </c:yVal>
          <c:bubbleSize>
            <c:numRef>
              <c:f>'Graphs 7-8'!$E$101</c:f>
              <c:numCache>
                <c:formatCode>0.0%</c:formatCode>
                <c:ptCount val="1"/>
                <c:pt idx="0">
                  <c:v>0.78420683367880162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7-8'!$A$102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7-8'!$B$102</c:f>
              <c:numCache>
                <c:formatCode>0.0%</c:formatCode>
                <c:ptCount val="1"/>
                <c:pt idx="0">
                  <c:v>1.3539982224552745E-2</c:v>
                </c:pt>
              </c:numCache>
            </c:numRef>
          </c:xVal>
          <c:yVal>
            <c:numRef>
              <c:f>'Graphs 7-8'!$C$102</c:f>
              <c:numCache>
                <c:formatCode>0.0%</c:formatCode>
                <c:ptCount val="1"/>
                <c:pt idx="0">
                  <c:v>2.804616061883209E-2</c:v>
                </c:pt>
              </c:numCache>
            </c:numRef>
          </c:yVal>
          <c:bubbleSize>
            <c:numRef>
              <c:f>'Graphs 7-8'!$E$102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1"/>
        <c:showNegBubbles val="0"/>
        <c:axId val="56716672"/>
        <c:axId val="56727040"/>
      </c:bubbleChart>
      <c:valAx>
        <c:axId val="56716672"/>
        <c:scaling>
          <c:orientation val="minMax"/>
          <c:max val="3.0000000000000006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727040"/>
        <c:crosses val="autoZero"/>
        <c:crossBetween val="midCat"/>
        <c:majorUnit val="1.0000000000000002E-2"/>
      </c:valAx>
      <c:valAx>
        <c:axId val="56727040"/>
        <c:scaling>
          <c:orientation val="minMax"/>
          <c:max val="7.0000000000000007E-2"/>
          <c:min val="-1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716672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43686868692"/>
          <c:y val="0.46113148148148142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Vegetable</a:t>
            </a:r>
          </a:p>
          <a:p>
            <a:pPr>
              <a:defRPr b="1"/>
            </a:pPr>
            <a:r>
              <a:rPr lang="en-GB" b="1"/>
              <a:t>oils</a:t>
            </a:r>
          </a:p>
          <a:p>
            <a:pPr>
              <a:defRPr b="1"/>
            </a:pPr>
            <a:r>
              <a:rPr lang="en-GB" b="1"/>
              <a:t>(developing)</a:t>
            </a:r>
          </a:p>
        </c:rich>
      </c:tx>
      <c:layout>
        <c:manualLayout>
          <c:xMode val="edge"/>
          <c:yMode val="edge"/>
          <c:x val="0.74524621212121211"/>
          <c:y val="4.1781249999999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989898989898986E-2"/>
          <c:y val="4.7378472222222225E-2"/>
          <c:w val="0.67851862373737371"/>
          <c:h val="0.84682037037037039"/>
        </c:manualLayout>
      </c:layout>
      <c:bubbleChart>
        <c:varyColors val="0"/>
        <c:ser>
          <c:idx val="0"/>
          <c:order val="0"/>
          <c:tx>
            <c:strRef>
              <c:f>'Graphs 7-8'!$A$106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xVal>
            <c:numRef>
              <c:f>'Graphs 7-8'!$B$106</c:f>
              <c:numCache>
                <c:formatCode>0.0%</c:formatCode>
                <c:ptCount val="1"/>
                <c:pt idx="0">
                  <c:v>2.452516620424447E-2</c:v>
                </c:pt>
              </c:numCache>
            </c:numRef>
          </c:xVal>
          <c:yVal>
            <c:numRef>
              <c:f>'Graphs 7-8'!$C$106</c:f>
              <c:numCache>
                <c:formatCode>0.0%</c:formatCode>
                <c:ptCount val="1"/>
                <c:pt idx="0">
                  <c:v>4.3930043932035118E-2</c:v>
                </c:pt>
              </c:numCache>
            </c:numRef>
          </c:yVal>
          <c:bubbleSize>
            <c:numRef>
              <c:f>'Graphs 7-8'!$E$106</c:f>
              <c:numCache>
                <c:formatCode>0.0%</c:formatCode>
                <c:ptCount val="1"/>
                <c:pt idx="0">
                  <c:v>9.4566670114847692E-2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7-8'!$A$107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7-8'!$B$107</c:f>
              <c:numCache>
                <c:formatCode>0.0%</c:formatCode>
                <c:ptCount val="1"/>
                <c:pt idx="0">
                  <c:v>2.2038527005343554E-2</c:v>
                </c:pt>
              </c:numCache>
            </c:numRef>
          </c:xVal>
          <c:yVal>
            <c:numRef>
              <c:f>'Graphs 7-8'!$C$107</c:f>
              <c:numCache>
                <c:formatCode>0.0%</c:formatCode>
                <c:ptCount val="1"/>
                <c:pt idx="0">
                  <c:v>6.3916042450796337E-2</c:v>
                </c:pt>
              </c:numCache>
            </c:numRef>
          </c:yVal>
          <c:bubbleSize>
            <c:numRef>
              <c:f>'Graphs 7-8'!$E$107</c:f>
              <c:numCache>
                <c:formatCode>0.0%</c:formatCode>
                <c:ptCount val="1"/>
                <c:pt idx="0">
                  <c:v>0.18201848902469278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7-8'!$A$108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7-8'!$B$108</c:f>
              <c:numCache>
                <c:formatCode>0.0%</c:formatCode>
                <c:ptCount val="1"/>
                <c:pt idx="0">
                  <c:v>1.9477573451075755E-2</c:v>
                </c:pt>
              </c:numCache>
            </c:numRef>
          </c:xVal>
          <c:yVal>
            <c:numRef>
              <c:f>'Graphs 7-8'!$C$108</c:f>
              <c:numCache>
                <c:formatCode>0.0%</c:formatCode>
                <c:ptCount val="1"/>
                <c:pt idx="0">
                  <c:v>5.2027547564020012E-2</c:v>
                </c:pt>
              </c:numCache>
            </c:numRef>
          </c:yVal>
          <c:bubbleSize>
            <c:numRef>
              <c:f>'Graphs 7-8'!$E$107</c:f>
              <c:numCache>
                <c:formatCode>0.0%</c:formatCode>
                <c:ptCount val="1"/>
                <c:pt idx="0">
                  <c:v>0.18201848902469278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7-8'!$A$109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7-8'!$B$109</c:f>
              <c:numCache>
                <c:formatCode>0.0%</c:formatCode>
                <c:ptCount val="1"/>
                <c:pt idx="0">
                  <c:v>1.4469089489698207E-2</c:v>
                </c:pt>
              </c:numCache>
            </c:numRef>
          </c:xVal>
          <c:yVal>
            <c:numRef>
              <c:f>'Graphs 7-8'!$C$109</c:f>
              <c:numCache>
                <c:formatCode>0.0%</c:formatCode>
                <c:ptCount val="1"/>
                <c:pt idx="0">
                  <c:v>5.4080969340038365E-2</c:v>
                </c:pt>
              </c:numCache>
            </c:numRef>
          </c:yVal>
          <c:bubbleSize>
            <c:numRef>
              <c:f>'Graphs 7-8'!$E$109</c:f>
              <c:numCache>
                <c:formatCode>0.0%</c:formatCode>
                <c:ptCount val="1"/>
                <c:pt idx="0">
                  <c:v>0.65146133364820935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7-8'!$A$110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7-8'!$B$110</c:f>
              <c:numCache>
                <c:formatCode>0.0%</c:formatCode>
                <c:ptCount val="1"/>
                <c:pt idx="0">
                  <c:v>1.3539982224552745E-2</c:v>
                </c:pt>
              </c:numCache>
            </c:numRef>
          </c:xVal>
          <c:yVal>
            <c:numRef>
              <c:f>'Graphs 7-8'!$C$110</c:f>
              <c:numCache>
                <c:formatCode>0.0%</c:formatCode>
                <c:ptCount val="1"/>
                <c:pt idx="0">
                  <c:v>5.4421177903581537E-2</c:v>
                </c:pt>
              </c:numCache>
            </c:numRef>
          </c:yVal>
          <c:bubbleSize>
            <c:numRef>
              <c:f>'Graphs 7-8'!$E$110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7"/>
        <c:showNegBubbles val="0"/>
        <c:axId val="56764288"/>
        <c:axId val="56778752"/>
      </c:bubbleChart>
      <c:valAx>
        <c:axId val="56764288"/>
        <c:scaling>
          <c:orientation val="minMax"/>
          <c:max val="3.0000000000000006E-2"/>
          <c:min val="-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6778752"/>
        <c:crosses val="autoZero"/>
        <c:crossBetween val="midCat"/>
        <c:majorUnit val="1.0000000000000002E-2"/>
      </c:valAx>
      <c:valAx>
        <c:axId val="56778752"/>
        <c:scaling>
          <c:orientation val="minMax"/>
          <c:max val="7.0000000000000007E-2"/>
          <c:min val="-1.0000000000000002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6764288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43686868692"/>
          <c:y val="0.46701111111111104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Sugar and</a:t>
            </a:r>
          </a:p>
          <a:p>
            <a:pPr>
              <a:defRPr sz="900" b="1"/>
            </a:pPr>
            <a:r>
              <a:rPr lang="en-GB" sz="900" b="1"/>
              <a:t>sweeteners</a:t>
            </a:r>
          </a:p>
        </c:rich>
      </c:tx>
      <c:layout>
        <c:manualLayout>
          <c:xMode val="edge"/>
          <c:yMode val="edge"/>
          <c:x val="0.74010700757575754"/>
          <c:y val="1.55939130752107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17546296296297"/>
          <c:y val="4.7378472222222225E-2"/>
          <c:w val="0.59433308080808078"/>
          <c:h val="0.79390347222222224"/>
        </c:manualLayout>
      </c:layout>
      <c:bubbleChart>
        <c:varyColors val="0"/>
        <c:ser>
          <c:idx val="0"/>
          <c:order val="0"/>
          <c:tx>
            <c:strRef>
              <c:f>'Graphs 7-8'!$A$46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xVal>
            <c:numRef>
              <c:f>'Graphs 7-8'!$B$46</c:f>
              <c:numCache>
                <c:formatCode>0.0%</c:formatCode>
                <c:ptCount val="1"/>
                <c:pt idx="0">
                  <c:v>2.0204339138095547E-2</c:v>
                </c:pt>
              </c:numCache>
            </c:numRef>
          </c:xVal>
          <c:yVal>
            <c:numRef>
              <c:f>'Graphs 7-8'!$C$46</c:f>
              <c:numCache>
                <c:formatCode>0.0%</c:formatCode>
                <c:ptCount val="1"/>
                <c:pt idx="0">
                  <c:v>3.3640745710319352E-2</c:v>
                </c:pt>
              </c:numCache>
            </c:numRef>
          </c:yVal>
          <c:bubbleSize>
            <c:numRef>
              <c:f>'Graphs 7-8'!$E$46</c:f>
              <c:numCache>
                <c:formatCode>0.0%</c:formatCode>
                <c:ptCount val="1"/>
                <c:pt idx="0">
                  <c:v>0.10481697380681346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7-8'!$A$47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7-8'!$B$47</c:f>
              <c:numCache>
                <c:formatCode>0.0%</c:formatCode>
                <c:ptCount val="1"/>
                <c:pt idx="0">
                  <c:v>1.8154217537768316E-2</c:v>
                </c:pt>
              </c:numCache>
            </c:numRef>
          </c:xVal>
          <c:yVal>
            <c:numRef>
              <c:f>'Graphs 7-8'!$C$47</c:f>
              <c:numCache>
                <c:formatCode>0.0%</c:formatCode>
                <c:ptCount val="1"/>
                <c:pt idx="0">
                  <c:v>2.3838072870192378E-2</c:v>
                </c:pt>
              </c:numCache>
            </c:numRef>
          </c:yVal>
          <c:bubbleSize>
            <c:numRef>
              <c:f>'Graphs 7-8'!$E$47</c:f>
              <c:numCache>
                <c:formatCode>0.0%</c:formatCode>
                <c:ptCount val="1"/>
                <c:pt idx="0">
                  <c:v>0.14576623836986261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7-8'!$A$48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7-8'!$B$48</c:f>
              <c:numCache>
                <c:formatCode>0.0%</c:formatCode>
                <c:ptCount val="1"/>
                <c:pt idx="0">
                  <c:v>1.6209108216709751E-2</c:v>
                </c:pt>
              </c:numCache>
            </c:numRef>
          </c:xVal>
          <c:yVal>
            <c:numRef>
              <c:f>'Graphs 7-8'!$C$48</c:f>
              <c:numCache>
                <c:formatCode>0.0%</c:formatCode>
                <c:ptCount val="1"/>
                <c:pt idx="0">
                  <c:v>1.9863382403213451E-2</c:v>
                </c:pt>
              </c:numCache>
            </c:numRef>
          </c:yVal>
          <c:bubbleSize>
            <c:numRef>
              <c:f>'Graphs 7-8'!$E$48</c:f>
              <c:numCache>
                <c:formatCode>0.0%</c:formatCode>
                <c:ptCount val="1"/>
                <c:pt idx="0">
                  <c:v>0.18501897051288246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7-8'!$A$49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7-8'!$B$49</c:f>
              <c:numCache>
                <c:formatCode>0.0%</c:formatCode>
                <c:ptCount val="1"/>
                <c:pt idx="0">
                  <c:v>1.2349446234275092E-2</c:v>
                </c:pt>
              </c:numCache>
            </c:numRef>
          </c:xVal>
          <c:yVal>
            <c:numRef>
              <c:f>'Graphs 7-8'!$C$49</c:f>
              <c:numCache>
                <c:formatCode>0.0%</c:formatCode>
                <c:ptCount val="1"/>
                <c:pt idx="0">
                  <c:v>1.5502255078679639E-2</c:v>
                </c:pt>
              </c:numCache>
            </c:numRef>
          </c:yVal>
          <c:bubbleSize>
            <c:numRef>
              <c:f>'Graphs 7-8'!$E$49</c:f>
              <c:numCache>
                <c:formatCode>0.0%</c:formatCode>
                <c:ptCount val="1"/>
                <c:pt idx="0">
                  <c:v>0.23320055040000554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7-8'!$A$50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7-8'!$B$50</c:f>
              <c:numCache>
                <c:formatCode>0.0%</c:formatCode>
                <c:ptCount val="1"/>
                <c:pt idx="0">
                  <c:v>1.1693487395232153E-2</c:v>
                </c:pt>
              </c:numCache>
            </c:numRef>
          </c:xVal>
          <c:yVal>
            <c:numRef>
              <c:f>'Graphs 7-8'!$C$50</c:f>
              <c:numCache>
                <c:formatCode>0.0%</c:formatCode>
                <c:ptCount val="1"/>
                <c:pt idx="0">
                  <c:v>2.0624135345480566E-2</c:v>
                </c:pt>
              </c:numCache>
            </c:numRef>
          </c:yVal>
          <c:bubbleSize>
            <c:numRef>
              <c:f>'Graphs 7-8'!$E$50</c:f>
              <c:numCache>
                <c:formatCode>0.0%</c:formatCode>
                <c:ptCount val="1"/>
                <c:pt idx="0">
                  <c:v>0.26571126406591017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0"/>
        <c:showNegBubbles val="0"/>
        <c:axId val="57500032"/>
        <c:axId val="57501952"/>
      </c:bubbleChart>
      <c:valAx>
        <c:axId val="57500032"/>
        <c:scaling>
          <c:orientation val="minMax"/>
          <c:max val="5.000000000000001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501952"/>
        <c:crosses val="autoZero"/>
        <c:crossBetween val="midCat"/>
        <c:majorUnit val="1.0000000000000002E-2"/>
      </c:valAx>
      <c:valAx>
        <c:axId val="57501952"/>
        <c:scaling>
          <c:orientation val="minMax"/>
          <c:max val="5.000000000000001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500032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37373737374"/>
          <c:y val="0.51404826388888891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828914141414"/>
          <c:y val="2.1443650793650793E-2"/>
          <c:w val="0.80007291666666669"/>
          <c:h val="0.6437908730158730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 9'!$A$10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9'!$B$10:$E$10</c:f>
              <c:numCache>
                <c:formatCode>#,##0.0</c:formatCode>
                <c:ptCount val="4"/>
                <c:pt idx="0">
                  <c:v>1059.2957414191533</c:v>
                </c:pt>
                <c:pt idx="1">
                  <c:v>950.65698662033481</c:v>
                </c:pt>
                <c:pt idx="2">
                  <c:v>1194.9611066363414</c:v>
                </c:pt>
                <c:pt idx="3">
                  <c:v>1378.4991511057151</c:v>
                </c:pt>
              </c:numCache>
            </c:numRef>
          </c:val>
        </c:ser>
        <c:ser>
          <c:idx val="3"/>
          <c:order val="1"/>
          <c:tx>
            <c:strRef>
              <c:f>'Graph 9'!$A$11</c:f>
              <c:strCache>
                <c:ptCount val="1"/>
                <c:pt idx="0">
                  <c:v>Vegetable oils</c:v>
                </c:pt>
              </c:strCache>
            </c:strRef>
          </c:tx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9'!$B$11:$E$11</c:f>
              <c:numCache>
                <c:formatCode>#,##0.0</c:formatCode>
                <c:ptCount val="4"/>
                <c:pt idx="0">
                  <c:v>241.23152881933584</c:v>
                </c:pt>
                <c:pt idx="1">
                  <c:v>489.10945144026954</c:v>
                </c:pt>
                <c:pt idx="2">
                  <c:v>89.526947054759574</c:v>
                </c:pt>
                <c:pt idx="3">
                  <c:v>235.5015683088867</c:v>
                </c:pt>
              </c:numCache>
            </c:numRef>
          </c:val>
        </c:ser>
        <c:ser>
          <c:idx val="4"/>
          <c:order val="2"/>
          <c:tx>
            <c:strRef>
              <c:f>'Graph 9'!$A$12</c:f>
              <c:strCache>
                <c:ptCount val="1"/>
                <c:pt idx="0">
                  <c:v>Sugar, sweeteners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9'!$B$12:$E$12</c:f>
              <c:numCache>
                <c:formatCode>#,##0.0</c:formatCode>
                <c:ptCount val="4"/>
                <c:pt idx="0">
                  <c:v>392.97156331670783</c:v>
                </c:pt>
                <c:pt idx="1">
                  <c:v>415.37744459430434</c:v>
                </c:pt>
                <c:pt idx="2">
                  <c:v>137.78561978156054</c:v>
                </c:pt>
                <c:pt idx="3">
                  <c:v>191.10324081989233</c:v>
                </c:pt>
              </c:numCache>
            </c:numRef>
          </c:val>
        </c:ser>
        <c:ser>
          <c:idx val="5"/>
          <c:order val="3"/>
          <c:tx>
            <c:strRef>
              <c:f>'Graph 9'!$A$13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9'!$B$13:$E$13</c:f>
              <c:numCache>
                <c:formatCode>#,##0.0</c:formatCode>
                <c:ptCount val="4"/>
                <c:pt idx="0">
                  <c:v>272.04581413568792</c:v>
                </c:pt>
                <c:pt idx="1">
                  <c:v>355.52367921328391</c:v>
                </c:pt>
                <c:pt idx="2">
                  <c:v>67.29865641794693</c:v>
                </c:pt>
                <c:pt idx="3">
                  <c:v>201.1810315498833</c:v>
                </c:pt>
              </c:numCache>
            </c:numRef>
          </c:val>
        </c:ser>
        <c:ser>
          <c:idx val="0"/>
          <c:order val="4"/>
          <c:tx>
            <c:strRef>
              <c:f>'Graph 9'!$A$14</c:f>
              <c:strCache>
                <c:ptCount val="1"/>
                <c:pt idx="0">
                  <c:v>Dairy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9'!$B$14:$E$14</c:f>
              <c:numCache>
                <c:formatCode>#,##0.0</c:formatCode>
                <c:ptCount val="4"/>
                <c:pt idx="0">
                  <c:v>276.51849102978872</c:v>
                </c:pt>
                <c:pt idx="1">
                  <c:v>302.16894814172292</c:v>
                </c:pt>
                <c:pt idx="2">
                  <c:v>50.887281031949591</c:v>
                </c:pt>
                <c:pt idx="3">
                  <c:v>101.92528723122457</c:v>
                </c:pt>
              </c:numCache>
            </c:numRef>
          </c:val>
        </c:ser>
        <c:ser>
          <c:idx val="1"/>
          <c:order val="5"/>
          <c:tx>
            <c:strRef>
              <c:f>'Graph 9'!$A$15</c:f>
              <c:strCache>
                <c:ptCount val="1"/>
                <c:pt idx="0">
                  <c:v>Fish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9'!$B$15:$E$15</c:f>
              <c:numCache>
                <c:formatCode>#,##0.0</c:formatCode>
                <c:ptCount val="4"/>
                <c:pt idx="0">
                  <c:v>39.738278861878058</c:v>
                </c:pt>
                <c:pt idx="1">
                  <c:v>52.861030758527306</c:v>
                </c:pt>
                <c:pt idx="2">
                  <c:v>16.00063180138239</c:v>
                </c:pt>
                <c:pt idx="3">
                  <c:v>31.207868387434399</c:v>
                </c:pt>
              </c:numCache>
            </c:numRef>
          </c:val>
        </c:ser>
        <c:ser>
          <c:idx val="6"/>
          <c:order val="6"/>
          <c:tx>
            <c:strRef>
              <c:f>'Graph 9'!$A$16</c:f>
              <c:strCache>
                <c:ptCount val="1"/>
                <c:pt idx="0">
                  <c:v>Eggs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9'!$B$16:$E$16</c:f>
              <c:numCache>
                <c:formatCode>#,##0.0</c:formatCode>
                <c:ptCount val="4"/>
                <c:pt idx="0">
                  <c:v>46.540190018802903</c:v>
                </c:pt>
                <c:pt idx="1">
                  <c:v>52.378557381937476</c:v>
                </c:pt>
                <c:pt idx="2">
                  <c:v>8.8209391686659906</c:v>
                </c:pt>
                <c:pt idx="3">
                  <c:v>31.835248386248278</c:v>
                </c:pt>
              </c:numCache>
            </c:numRef>
          </c:val>
        </c:ser>
        <c:ser>
          <c:idx val="7"/>
          <c:order val="7"/>
          <c:tx>
            <c:strRef>
              <c:f>'Graph 9'!$A$17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'Graph 9'!$B$8:$E$9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9'!$B$17:$E$17</c:f>
              <c:numCache>
                <c:formatCode>#,##0.0</c:formatCode>
                <c:ptCount val="4"/>
                <c:pt idx="0">
                  <c:v>750.67709674346111</c:v>
                </c:pt>
                <c:pt idx="1">
                  <c:v>747.42868496416247</c:v>
                </c:pt>
                <c:pt idx="2">
                  <c:v>456.41962739743099</c:v>
                </c:pt>
                <c:pt idx="3">
                  <c:v>596.13725197549161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30112"/>
        <c:axId val="96331648"/>
      </c:barChart>
      <c:catAx>
        <c:axId val="96330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96331648"/>
        <c:crosses val="autoZero"/>
        <c:auto val="1"/>
        <c:lblAlgn val="ctr"/>
        <c:lblOffset val="100"/>
        <c:noMultiLvlLbl val="0"/>
      </c:catAx>
      <c:valAx>
        <c:axId val="96331648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kcal/capita/day</a:t>
                </a:r>
              </a:p>
            </c:rich>
          </c:tx>
          <c:layout>
            <c:manualLayout>
              <c:xMode val="edge"/>
              <c:yMode val="edge"/>
              <c:x val="1.1078282828282828E-2"/>
              <c:y val="0.2008349206349206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96330112"/>
        <c:crosses val="autoZero"/>
        <c:crossBetween val="between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4097222222222225E-2"/>
          <c:y val="0.83772619047619046"/>
          <c:w val="0.89577020202020197"/>
          <c:h val="0.1622738095238095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12847222222225"/>
          <c:y val="3.9167222222222221E-2"/>
          <c:w val="0.80575915404040399"/>
          <c:h val="0.68191759259259255"/>
        </c:manualLayout>
      </c:layout>
      <c:lineChart>
        <c:grouping val="standard"/>
        <c:varyColors val="0"/>
        <c:ser>
          <c:idx val="0"/>
          <c:order val="0"/>
          <c:tx>
            <c:v>Wheat (developed)</c:v>
          </c:tx>
          <c:spPr>
            <a:ln w="1905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1-3'!$M$47:$BN$47</c:f>
              <c:numCache>
                <c:formatCode>#,##0.0</c:formatCode>
                <c:ptCount val="54"/>
                <c:pt idx="0">
                  <c:v>145.726292</c:v>
                </c:pt>
                <c:pt idx="1">
                  <c:v>151.97718599999999</c:v>
                </c:pt>
                <c:pt idx="2">
                  <c:v>151.86451300000002</c:v>
                </c:pt>
                <c:pt idx="3">
                  <c:v>162.27879599999997</c:v>
                </c:pt>
                <c:pt idx="4">
                  <c:v>178.69057100000001</c:v>
                </c:pt>
                <c:pt idx="5">
                  <c:v>174.642225</c:v>
                </c:pt>
                <c:pt idx="6">
                  <c:v>177.96345799999997</c:v>
                </c:pt>
                <c:pt idx="7">
                  <c:v>188.78290099999998</c:v>
                </c:pt>
                <c:pt idx="8">
                  <c:v>198.70736799999997</c:v>
                </c:pt>
                <c:pt idx="9">
                  <c:v>206.62743499999999</c:v>
                </c:pt>
                <c:pt idx="10">
                  <c:v>202.65751300000002</c:v>
                </c:pt>
                <c:pt idx="11">
                  <c:v>212.96418099999997</c:v>
                </c:pt>
                <c:pt idx="12">
                  <c:v>204.99258599999999</c:v>
                </c:pt>
                <c:pt idx="13">
                  <c:v>203.85103200000003</c:v>
                </c:pt>
                <c:pt idx="14">
                  <c:v>194.80661099999998</c:v>
                </c:pt>
                <c:pt idx="15">
                  <c:v>202.39125200000001</c:v>
                </c:pt>
                <c:pt idx="16">
                  <c:v>225.30765300000002</c:v>
                </c:pt>
                <c:pt idx="17">
                  <c:v>222.89294899999999</c:v>
                </c:pt>
                <c:pt idx="18">
                  <c:v>232.923024</c:v>
                </c:pt>
                <c:pt idx="19">
                  <c:v>231.51252199999999</c:v>
                </c:pt>
                <c:pt idx="20">
                  <c:v>227.991544</c:v>
                </c:pt>
                <c:pt idx="21">
                  <c:v>226.63578200000001</c:v>
                </c:pt>
                <c:pt idx="22">
                  <c:v>230.06182200000001</c:v>
                </c:pt>
                <c:pt idx="23">
                  <c:v>238.10061200000001</c:v>
                </c:pt>
                <c:pt idx="24">
                  <c:v>240.531507</c:v>
                </c:pt>
                <c:pt idx="25">
                  <c:v>251.89551299999999</c:v>
                </c:pt>
                <c:pt idx="26">
                  <c:v>249.166032</c:v>
                </c:pt>
                <c:pt idx="27">
                  <c:v>247.04425799999999</c:v>
                </c:pt>
                <c:pt idx="28">
                  <c:v>249.34021300000001</c:v>
                </c:pt>
                <c:pt idx="29">
                  <c:v>274.02358400000003</c:v>
                </c:pt>
                <c:pt idx="30">
                  <c:v>250.71522999999999</c:v>
                </c:pt>
                <c:pt idx="31">
                  <c:v>231.678854</c:v>
                </c:pt>
                <c:pt idx="32">
                  <c:v>237.31585299999998</c:v>
                </c:pt>
                <c:pt idx="33">
                  <c:v>239.61709100000002</c:v>
                </c:pt>
                <c:pt idx="34">
                  <c:v>239.55454100000003</c:v>
                </c:pt>
                <c:pt idx="35">
                  <c:v>235.30116899999999</c:v>
                </c:pt>
                <c:pt idx="36">
                  <c:v>234.06669199999999</c:v>
                </c:pt>
                <c:pt idx="37">
                  <c:v>242.38563500000001</c:v>
                </c:pt>
                <c:pt idx="38">
                  <c:v>237.62252900000004</c:v>
                </c:pt>
                <c:pt idx="39">
                  <c:v>244.477665</c:v>
                </c:pt>
                <c:pt idx="40">
                  <c:v>249.29420500000001</c:v>
                </c:pt>
                <c:pt idx="41">
                  <c:v>249.21894900000001</c:v>
                </c:pt>
                <c:pt idx="42">
                  <c:v>240.14393299999998</c:v>
                </c:pt>
                <c:pt idx="43">
                  <c:v>257.15604300000001</c:v>
                </c:pt>
                <c:pt idx="44">
                  <c:v>261.12462399999998</c:v>
                </c:pt>
                <c:pt idx="45">
                  <c:v>254.43147099999999</c:v>
                </c:pt>
                <c:pt idx="46">
                  <c:v>249.38305599999998</c:v>
                </c:pt>
                <c:pt idx="47">
                  <c:v>277.51999199999995</c:v>
                </c:pt>
                <c:pt idx="48">
                  <c:v>267.58577100000002</c:v>
                </c:pt>
                <c:pt idx="49">
                  <c:v>248.54880499999999</c:v>
                </c:pt>
                <c:pt idx="50">
                  <c:v>263.16927200000003</c:v>
                </c:pt>
                <c:pt idx="51">
                  <c:v>252.26184334922783</c:v>
                </c:pt>
                <c:pt idx="52">
                  <c:v>256.9073028302534</c:v>
                </c:pt>
                <c:pt idx="53">
                  <c:v>257.19695782365289</c:v>
                </c:pt>
              </c:numCache>
            </c:numRef>
          </c:val>
          <c:smooth val="0"/>
        </c:ser>
        <c:ser>
          <c:idx val="1"/>
          <c:order val="1"/>
          <c:tx>
            <c:v>Wheat (developing)</c:v>
          </c:tx>
          <c:spPr>
            <a:ln w="190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1-3'!$M$48:$BN$48</c:f>
              <c:numCache>
                <c:formatCode>#,##0.0</c:formatCode>
                <c:ptCount val="54"/>
                <c:pt idx="0">
                  <c:v>77.861282999999986</c:v>
                </c:pt>
                <c:pt idx="1">
                  <c:v>81.979199000000023</c:v>
                </c:pt>
                <c:pt idx="2">
                  <c:v>87.091567999999995</c:v>
                </c:pt>
                <c:pt idx="3">
                  <c:v>92.796919000000031</c:v>
                </c:pt>
                <c:pt idx="4">
                  <c:v>108.97922700000001</c:v>
                </c:pt>
                <c:pt idx="5">
                  <c:v>103.86875600000002</c:v>
                </c:pt>
                <c:pt idx="6">
                  <c:v>106.08105300000003</c:v>
                </c:pt>
                <c:pt idx="7">
                  <c:v>110.86253700000003</c:v>
                </c:pt>
                <c:pt idx="8">
                  <c:v>115.97263800000002</c:v>
                </c:pt>
                <c:pt idx="9">
                  <c:v>121.03753599999999</c:v>
                </c:pt>
                <c:pt idx="10">
                  <c:v>126.30745899999997</c:v>
                </c:pt>
                <c:pt idx="11">
                  <c:v>137.54886700000006</c:v>
                </c:pt>
                <c:pt idx="12">
                  <c:v>142.57610000000003</c:v>
                </c:pt>
                <c:pt idx="13">
                  <c:v>145.94236799999999</c:v>
                </c:pt>
                <c:pt idx="14">
                  <c:v>153.08759300000003</c:v>
                </c:pt>
                <c:pt idx="15">
                  <c:v>154.09636799999998</c:v>
                </c:pt>
                <c:pt idx="16">
                  <c:v>164.63700899999998</c:v>
                </c:pt>
                <c:pt idx="17">
                  <c:v>183.36281200000002</c:v>
                </c:pt>
                <c:pt idx="18">
                  <c:v>192.365658</c:v>
                </c:pt>
                <c:pt idx="19">
                  <c:v>200.46665899999999</c:v>
                </c:pt>
                <c:pt idx="20">
                  <c:v>210.41143100000002</c:v>
                </c:pt>
                <c:pt idx="21">
                  <c:v>220.00278800000001</c:v>
                </c:pt>
                <c:pt idx="22">
                  <c:v>234.496644</c:v>
                </c:pt>
                <c:pt idx="23">
                  <c:v>242.64590299999998</c:v>
                </c:pt>
                <c:pt idx="24">
                  <c:v>252.11075700000001</c:v>
                </c:pt>
                <c:pt idx="25">
                  <c:v>258.29168299999998</c:v>
                </c:pt>
                <c:pt idx="26">
                  <c:v>266.69823000000008</c:v>
                </c:pt>
                <c:pt idx="27">
                  <c:v>272.00831900000003</c:v>
                </c:pt>
                <c:pt idx="28">
                  <c:v>276.48310699999996</c:v>
                </c:pt>
                <c:pt idx="29">
                  <c:v>271.22201099999995</c:v>
                </c:pt>
                <c:pt idx="30">
                  <c:v>297.17039399999999</c:v>
                </c:pt>
                <c:pt idx="31">
                  <c:v>302.07886900000005</c:v>
                </c:pt>
                <c:pt idx="32">
                  <c:v>306.27677700000004</c:v>
                </c:pt>
                <c:pt idx="33">
                  <c:v>313.60595699999993</c:v>
                </c:pt>
                <c:pt idx="34">
                  <c:v>317.61632700000001</c:v>
                </c:pt>
                <c:pt idx="35">
                  <c:v>319.71644700000002</c:v>
                </c:pt>
                <c:pt idx="36">
                  <c:v>328.089921</c:v>
                </c:pt>
                <c:pt idx="37">
                  <c:v>335.03231800000003</c:v>
                </c:pt>
                <c:pt idx="38">
                  <c:v>337.87721599999992</c:v>
                </c:pt>
                <c:pt idx="39">
                  <c:v>345.59729500000003</c:v>
                </c:pt>
                <c:pt idx="40">
                  <c:v>348.00589300000001</c:v>
                </c:pt>
                <c:pt idx="41">
                  <c:v>348.87877099999997</c:v>
                </c:pt>
                <c:pt idx="42">
                  <c:v>345.23508600000002</c:v>
                </c:pt>
                <c:pt idx="43">
                  <c:v>347.654518</c:v>
                </c:pt>
                <c:pt idx="44">
                  <c:v>349.99954099999997</c:v>
                </c:pt>
                <c:pt idx="45">
                  <c:v>360.69797500000004</c:v>
                </c:pt>
                <c:pt idx="46">
                  <c:v>363.16612099999998</c:v>
                </c:pt>
                <c:pt idx="47">
                  <c:v>367.75097600000009</c:v>
                </c:pt>
                <c:pt idx="48">
                  <c:v>380.76937099999998</c:v>
                </c:pt>
                <c:pt idx="49">
                  <c:v>391.72823700000004</c:v>
                </c:pt>
                <c:pt idx="50">
                  <c:v>411.84023699999995</c:v>
                </c:pt>
                <c:pt idx="51">
                  <c:v>412.33161440959356</c:v>
                </c:pt>
                <c:pt idx="52">
                  <c:v>413.7987527631206</c:v>
                </c:pt>
                <c:pt idx="53">
                  <c:v>418.64666142849848</c:v>
                </c:pt>
              </c:numCache>
            </c:numRef>
          </c:val>
          <c:smooth val="0"/>
        </c:ser>
        <c:ser>
          <c:idx val="2"/>
          <c:order val="2"/>
          <c:tx>
            <c:v>Milk (developed)</c:v>
          </c:tx>
          <c:spPr>
            <a:ln w="19050">
              <a:solidFill>
                <a:srgbClr val="00B050"/>
              </a:solidFill>
              <a:prstDash val="sysDash"/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1-3'!$M$50:$BN$50</c:f>
              <c:numCache>
                <c:formatCode>#,##0.0</c:formatCode>
                <c:ptCount val="54"/>
                <c:pt idx="0">
                  <c:v>266.36186099999998</c:v>
                </c:pt>
                <c:pt idx="1">
                  <c:v>267.27997499999998</c:v>
                </c:pt>
                <c:pt idx="2">
                  <c:v>266.480143</c:v>
                </c:pt>
                <c:pt idx="3">
                  <c:v>270.69306899999998</c:v>
                </c:pt>
                <c:pt idx="4">
                  <c:v>281.01619999999997</c:v>
                </c:pt>
                <c:pt idx="5">
                  <c:v>287.99555900000001</c:v>
                </c:pt>
                <c:pt idx="6">
                  <c:v>292.93878899999993</c:v>
                </c:pt>
                <c:pt idx="7">
                  <c:v>298.901073</c:v>
                </c:pt>
                <c:pt idx="8">
                  <c:v>301.65769200000005</c:v>
                </c:pt>
                <c:pt idx="9">
                  <c:v>299.39930099999998</c:v>
                </c:pt>
                <c:pt idx="10">
                  <c:v>296.22844599999996</c:v>
                </c:pt>
                <c:pt idx="11">
                  <c:v>302.99339400000002</c:v>
                </c:pt>
                <c:pt idx="12">
                  <c:v>310.96011199999998</c:v>
                </c:pt>
                <c:pt idx="13">
                  <c:v>311.42582400000003</c:v>
                </c:pt>
                <c:pt idx="14">
                  <c:v>309.82321400000001</c:v>
                </c:pt>
                <c:pt idx="15">
                  <c:v>315.55682100000001</c:v>
                </c:pt>
                <c:pt idx="16">
                  <c:v>322.95184599999999</c:v>
                </c:pt>
                <c:pt idx="17">
                  <c:v>330.08563199999998</c:v>
                </c:pt>
                <c:pt idx="18">
                  <c:v>333.47066100000001</c:v>
                </c:pt>
                <c:pt idx="19">
                  <c:v>330.05774600000001</c:v>
                </c:pt>
                <c:pt idx="20">
                  <c:v>325.04243799999995</c:v>
                </c:pt>
                <c:pt idx="21">
                  <c:v>332.68628600000005</c:v>
                </c:pt>
                <c:pt idx="22">
                  <c:v>348.23169800000005</c:v>
                </c:pt>
                <c:pt idx="23">
                  <c:v>355.05082300000004</c:v>
                </c:pt>
                <c:pt idx="24">
                  <c:v>355.38628999999997</c:v>
                </c:pt>
                <c:pt idx="25">
                  <c:v>356.74535099999997</c:v>
                </c:pt>
                <c:pt idx="26">
                  <c:v>360.159559</c:v>
                </c:pt>
                <c:pt idx="27">
                  <c:v>359.71162599999997</c:v>
                </c:pt>
                <c:pt idx="28">
                  <c:v>359.49491899999998</c:v>
                </c:pt>
                <c:pt idx="29">
                  <c:v>361.45749799999999</c:v>
                </c:pt>
                <c:pt idx="30">
                  <c:v>349.19161800000001</c:v>
                </c:pt>
                <c:pt idx="31">
                  <c:v>335.63924500000002</c:v>
                </c:pt>
                <c:pt idx="32">
                  <c:v>328.86386799999997</c:v>
                </c:pt>
                <c:pt idx="33">
                  <c:v>324.72101799999996</c:v>
                </c:pt>
                <c:pt idx="34">
                  <c:v>319.47773699999999</c:v>
                </c:pt>
                <c:pt idx="35">
                  <c:v>314.95369599999998</c:v>
                </c:pt>
                <c:pt idx="36">
                  <c:v>313.38151599999998</c:v>
                </c:pt>
                <c:pt idx="37">
                  <c:v>315.45816400000001</c:v>
                </c:pt>
                <c:pt idx="38">
                  <c:v>315.89916899999997</c:v>
                </c:pt>
                <c:pt idx="39">
                  <c:v>314.68267199999997</c:v>
                </c:pt>
                <c:pt idx="40">
                  <c:v>318.22896500000007</c:v>
                </c:pt>
                <c:pt idx="41">
                  <c:v>324.89838599999996</c:v>
                </c:pt>
                <c:pt idx="42">
                  <c:v>325.65392600000001</c:v>
                </c:pt>
                <c:pt idx="43">
                  <c:v>323.18550399999998</c:v>
                </c:pt>
                <c:pt idx="44">
                  <c:v>326.03546299999999</c:v>
                </c:pt>
                <c:pt idx="45">
                  <c:v>328.47645699999998</c:v>
                </c:pt>
                <c:pt idx="46">
                  <c:v>330.40555699999999</c:v>
                </c:pt>
                <c:pt idx="47">
                  <c:v>330.56506099999996</c:v>
                </c:pt>
                <c:pt idx="48">
                  <c:v>328.86451400000004</c:v>
                </c:pt>
                <c:pt idx="49">
                  <c:v>327.20583499999998</c:v>
                </c:pt>
                <c:pt idx="50">
                  <c:v>332.77526599999999</c:v>
                </c:pt>
                <c:pt idx="51">
                  <c:v>336.77532395667674</c:v>
                </c:pt>
                <c:pt idx="52">
                  <c:v>337.26830653289329</c:v>
                </c:pt>
                <c:pt idx="53">
                  <c:v>342.91889019212732</c:v>
                </c:pt>
              </c:numCache>
            </c:numRef>
          </c:val>
          <c:smooth val="0"/>
        </c:ser>
        <c:ser>
          <c:idx val="3"/>
          <c:order val="3"/>
          <c:tx>
            <c:v>Milk (developing)</c:v>
          </c:tx>
          <c:spPr>
            <a:ln w="1905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1-3'!$M$51:$BN$51</c:f>
              <c:numCache>
                <c:formatCode>#,##0.0</c:formatCode>
                <c:ptCount val="54"/>
                <c:pt idx="0">
                  <c:v>72.316352000000052</c:v>
                </c:pt>
                <c:pt idx="1">
                  <c:v>73.522841000000028</c:v>
                </c:pt>
                <c:pt idx="2">
                  <c:v>74.730012999999985</c:v>
                </c:pt>
                <c:pt idx="3">
                  <c:v>76.199338000000012</c:v>
                </c:pt>
                <c:pt idx="4">
                  <c:v>77.612123000000054</c:v>
                </c:pt>
                <c:pt idx="5">
                  <c:v>80.306891000000007</c:v>
                </c:pt>
                <c:pt idx="6">
                  <c:v>81.857032000000061</c:v>
                </c:pt>
                <c:pt idx="7">
                  <c:v>85.925866999999982</c:v>
                </c:pt>
                <c:pt idx="8">
                  <c:v>87.867834999999957</c:v>
                </c:pt>
                <c:pt idx="9">
                  <c:v>88.892416000000026</c:v>
                </c:pt>
                <c:pt idx="10">
                  <c:v>92.089832000000058</c:v>
                </c:pt>
                <c:pt idx="11">
                  <c:v>94.529549999999972</c:v>
                </c:pt>
                <c:pt idx="12">
                  <c:v>97.015264000000002</c:v>
                </c:pt>
                <c:pt idx="13">
                  <c:v>101.41488799999996</c:v>
                </c:pt>
                <c:pt idx="14">
                  <c:v>104.26694700000002</c:v>
                </c:pt>
                <c:pt idx="15">
                  <c:v>110.04450700000001</c:v>
                </c:pt>
                <c:pt idx="16">
                  <c:v>115.149382</c:v>
                </c:pt>
                <c:pt idx="17">
                  <c:v>118.28948300000002</c:v>
                </c:pt>
                <c:pt idx="18">
                  <c:v>123.40612099999998</c:v>
                </c:pt>
                <c:pt idx="19">
                  <c:v>130.23278499999998</c:v>
                </c:pt>
                <c:pt idx="20">
                  <c:v>134.21877300000006</c:v>
                </c:pt>
                <c:pt idx="21">
                  <c:v>138.54344199999997</c:v>
                </c:pt>
                <c:pt idx="22">
                  <c:v>142.38561899999996</c:v>
                </c:pt>
                <c:pt idx="23">
                  <c:v>148.25349299999993</c:v>
                </c:pt>
                <c:pt idx="24">
                  <c:v>154.34812400000004</c:v>
                </c:pt>
                <c:pt idx="25">
                  <c:v>159.27446300000003</c:v>
                </c:pt>
                <c:pt idx="26">
                  <c:v>163.72344700000002</c:v>
                </c:pt>
                <c:pt idx="27">
                  <c:v>167.73900300000008</c:v>
                </c:pt>
                <c:pt idx="28">
                  <c:v>172.66491700000006</c:v>
                </c:pt>
                <c:pt idx="29">
                  <c:v>178.645038</c:v>
                </c:pt>
                <c:pt idx="30">
                  <c:v>182.56428099999999</c:v>
                </c:pt>
                <c:pt idx="31">
                  <c:v>189.30397099999999</c:v>
                </c:pt>
                <c:pt idx="32">
                  <c:v>195.78705600000006</c:v>
                </c:pt>
                <c:pt idx="33">
                  <c:v>202.28172700000005</c:v>
                </c:pt>
                <c:pt idx="34">
                  <c:v>215.60592100000002</c:v>
                </c:pt>
                <c:pt idx="35">
                  <c:v>224.85640500000005</c:v>
                </c:pt>
                <c:pt idx="36">
                  <c:v>231.14617700000002</c:v>
                </c:pt>
                <c:pt idx="37">
                  <c:v>237.41233099999999</c:v>
                </c:pt>
                <c:pt idx="38">
                  <c:v>249.517267</c:v>
                </c:pt>
                <c:pt idx="39">
                  <c:v>255.06689499999999</c:v>
                </c:pt>
                <c:pt idx="40">
                  <c:v>263.13490199999995</c:v>
                </c:pt>
                <c:pt idx="41">
                  <c:v>271.90753900000004</c:v>
                </c:pt>
                <c:pt idx="42">
                  <c:v>284.75588399999998</c:v>
                </c:pt>
                <c:pt idx="43">
                  <c:v>299.64557900000005</c:v>
                </c:pt>
                <c:pt idx="44">
                  <c:v>312.14860100000004</c:v>
                </c:pt>
                <c:pt idx="45">
                  <c:v>328.58956999999998</c:v>
                </c:pt>
                <c:pt idx="46">
                  <c:v>344.25546200000002</c:v>
                </c:pt>
                <c:pt idx="47">
                  <c:v>355.41088700000006</c:v>
                </c:pt>
                <c:pt idx="48">
                  <c:v>366.89913199999995</c:v>
                </c:pt>
                <c:pt idx="49">
                  <c:v>384.77666499999998</c:v>
                </c:pt>
                <c:pt idx="50">
                  <c:v>401.45174800000007</c:v>
                </c:pt>
                <c:pt idx="51">
                  <c:v>417.72743320744723</c:v>
                </c:pt>
                <c:pt idx="52">
                  <c:v>429.37942049650366</c:v>
                </c:pt>
                <c:pt idx="53">
                  <c:v>444.07823236971836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52576"/>
        <c:axId val="48705920"/>
      </c:lineChart>
      <c:catAx>
        <c:axId val="485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8705920"/>
        <c:crosses val="autoZero"/>
        <c:auto val="1"/>
        <c:lblAlgn val="ctr"/>
        <c:lblOffset val="100"/>
        <c:tickLblSkip val="5"/>
        <c:noMultiLvlLbl val="0"/>
      </c:catAx>
      <c:valAx>
        <c:axId val="48705920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Million tonnes</a:t>
                </a:r>
              </a:p>
            </c:rich>
          </c:tx>
          <c:layout>
            <c:manualLayout>
              <c:xMode val="edge"/>
              <c:yMode val="edge"/>
              <c:x val="1.9643308080808091E-3"/>
              <c:y val="0.187398148148148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48552576"/>
        <c:crosses val="autoZero"/>
        <c:crossBetween val="between"/>
        <c:minorUnit val="10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2656249999997356E-4"/>
          <c:y val="0.86836342592592597"/>
          <c:w val="0.99397159090909093"/>
          <c:h val="0.1316365740740740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82102272727271"/>
          <c:y val="2.1443650793650793E-2"/>
          <c:w val="0.82813478535353535"/>
          <c:h val="0.7093067460317461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 10'!$A$10</c:f>
              <c:strCache>
                <c:ptCount val="1"/>
                <c:pt idx="0">
                  <c:v>Cereals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multiLvlStrRef>
              <c:f>'Graph 10'!$B$8:$E$9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10'!$B$10:$E$10</c:f>
              <c:numCache>
                <c:formatCode>#,##0.0</c:formatCode>
                <c:ptCount val="4"/>
                <c:pt idx="0">
                  <c:v>31.411007681556274</c:v>
                </c:pt>
                <c:pt idx="1">
                  <c:v>27.432530194652657</c:v>
                </c:pt>
                <c:pt idx="2">
                  <c:v>28.164064816022055</c:v>
                </c:pt>
                <c:pt idx="3">
                  <c:v>33.112963267585634</c:v>
                </c:pt>
              </c:numCache>
            </c:numRef>
          </c:val>
        </c:ser>
        <c:ser>
          <c:idx val="3"/>
          <c:order val="1"/>
          <c:tx>
            <c:strRef>
              <c:f>'Graph 10'!$A$11</c:f>
              <c:strCache>
                <c:ptCount val="1"/>
                <c:pt idx="0">
                  <c:v>Meat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'Graph 10'!$B$8:$E$9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10'!$B$11:$E$11</c:f>
              <c:numCache>
                <c:formatCode>#,##0.0</c:formatCode>
                <c:ptCount val="4"/>
                <c:pt idx="0">
                  <c:v>20.576416067792959</c:v>
                </c:pt>
                <c:pt idx="1">
                  <c:v>28.387433496672497</c:v>
                </c:pt>
                <c:pt idx="2">
                  <c:v>4.068055349582961</c:v>
                </c:pt>
                <c:pt idx="3">
                  <c:v>11.158641039919752</c:v>
                </c:pt>
              </c:numCache>
            </c:numRef>
          </c:val>
        </c:ser>
        <c:ser>
          <c:idx val="4"/>
          <c:order val="2"/>
          <c:tx>
            <c:strRef>
              <c:f>'Graph 10'!$A$12</c:f>
              <c:strCache>
                <c:ptCount val="1"/>
                <c:pt idx="0">
                  <c:v>Dairy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'Graph 10'!$B$8:$E$9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10'!$B$12:$E$12</c:f>
              <c:numCache>
                <c:formatCode>#,##0.0</c:formatCode>
                <c:ptCount val="4"/>
                <c:pt idx="0">
                  <c:v>16.286688155023015</c:v>
                </c:pt>
                <c:pt idx="1">
                  <c:v>18.644410839022456</c:v>
                </c:pt>
                <c:pt idx="2">
                  <c:v>2.9025964711126382</c:v>
                </c:pt>
                <c:pt idx="3">
                  <c:v>5.8998367855582243</c:v>
                </c:pt>
              </c:numCache>
            </c:numRef>
          </c:val>
        </c:ser>
        <c:ser>
          <c:idx val="5"/>
          <c:order val="3"/>
          <c:tx>
            <c:strRef>
              <c:f>'Graph 10'!$A$13</c:f>
              <c:strCache>
                <c:ptCount val="1"/>
                <c:pt idx="0">
                  <c:v>Fish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multiLvlStrRef>
              <c:f>'Graph 10'!$B$8:$E$9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10'!$B$13:$E$13</c:f>
              <c:numCache>
                <c:formatCode>#,##0.0</c:formatCode>
                <c:ptCount val="4"/>
                <c:pt idx="0">
                  <c:v>5.9887255476380181</c:v>
                </c:pt>
                <c:pt idx="1">
                  <c:v>7.3969042797106299</c:v>
                </c:pt>
                <c:pt idx="2">
                  <c:v>2.4930379556633304</c:v>
                </c:pt>
                <c:pt idx="3">
                  <c:v>4.9641461660128101</c:v>
                </c:pt>
              </c:numCache>
            </c:numRef>
          </c:val>
        </c:ser>
        <c:ser>
          <c:idx val="0"/>
          <c:order val="4"/>
          <c:tx>
            <c:strRef>
              <c:f>'Graph 10'!$A$14</c:f>
              <c:strCache>
                <c:ptCount val="1"/>
                <c:pt idx="0">
                  <c:v>Eggs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multiLvlStrRef>
              <c:f>'Graph 10'!$B$8:$E$9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10'!$B$14:$E$14</c:f>
              <c:numCache>
                <c:formatCode>#,##0.0</c:formatCode>
                <c:ptCount val="4"/>
                <c:pt idx="0">
                  <c:v>3.6961456338138561</c:v>
                </c:pt>
                <c:pt idx="1">
                  <c:v>4.097406190336593</c:v>
                </c:pt>
                <c:pt idx="2">
                  <c:v>0.6846450173293317</c:v>
                </c:pt>
                <c:pt idx="3">
                  <c:v>2.4516206964124034</c:v>
                </c:pt>
              </c:numCache>
            </c:numRef>
          </c:val>
        </c:ser>
        <c:ser>
          <c:idx val="1"/>
          <c:order val="5"/>
          <c:tx>
            <c:strRef>
              <c:f>'Graph 10'!$A$15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multiLvlStrRef>
              <c:f>'Graph 10'!$B$8:$E$9</c:f>
              <c:multiLvlStrCache>
                <c:ptCount val="4"/>
                <c:lvl>
                  <c:pt idx="0">
                    <c:v>1961-1973</c:v>
                  </c:pt>
                  <c:pt idx="1">
                    <c:v>2009-2011</c:v>
                  </c:pt>
                  <c:pt idx="2">
                    <c:v>1961-1973</c:v>
                  </c:pt>
                  <c:pt idx="3">
                    <c:v>2009-2011</c:v>
                  </c:pt>
                </c:lvl>
                <c:lvl>
                  <c:pt idx="0">
                    <c:v>Developed countries</c:v>
                  </c:pt>
                  <c:pt idx="2">
                    <c:v>Developing countries</c:v>
                  </c:pt>
                </c:lvl>
              </c:multiLvlStrCache>
            </c:multiLvlStrRef>
          </c:cat>
          <c:val>
            <c:numRef>
              <c:f>'Graph 10'!$B$15:$E$15</c:f>
              <c:numCache>
                <c:formatCode>#,##0.0</c:formatCode>
                <c:ptCount val="4"/>
                <c:pt idx="0">
                  <c:v>15.663132392198996</c:v>
                </c:pt>
                <c:pt idx="1">
                  <c:v>16.732785241928493</c:v>
                </c:pt>
                <c:pt idx="2">
                  <c:v>13.849764039543196</c:v>
                </c:pt>
                <c:pt idx="3">
                  <c:v>18.232044873172651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762496"/>
        <c:axId val="96768384"/>
      </c:barChart>
      <c:catAx>
        <c:axId val="96762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96768384"/>
        <c:crosses val="autoZero"/>
        <c:auto val="1"/>
        <c:lblAlgn val="ctr"/>
        <c:lblOffset val="100"/>
        <c:noMultiLvlLbl val="0"/>
      </c:catAx>
      <c:valAx>
        <c:axId val="96768384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g/capita/day</a:t>
                </a:r>
              </a:p>
            </c:rich>
          </c:tx>
          <c:layout>
            <c:manualLayout>
              <c:xMode val="edge"/>
              <c:yMode val="edge"/>
              <c:x val="1.1078282828282828E-2"/>
              <c:y val="0.2008349206349206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96762496"/>
        <c:crosses val="autoZero"/>
        <c:crossBetween val="between"/>
        <c:majorUnit val="20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763888888888889"/>
          <c:y val="0.91332142857142862"/>
          <c:w val="0.76146780303030304"/>
          <c:h val="7.269642857142856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3762626262629"/>
          <c:y val="2.5017592592592591E-2"/>
          <c:w val="0.83586174242424238"/>
          <c:h val="0.71531111111111112"/>
        </c:manualLayout>
      </c:layout>
      <c:lineChart>
        <c:grouping val="standard"/>
        <c:varyColors val="0"/>
        <c:ser>
          <c:idx val="1"/>
          <c:order val="0"/>
          <c:tx>
            <c:strRef>
              <c:f>'Graphs 11-12'!$G$7</c:f>
              <c:strCache>
                <c:ptCount val="1"/>
                <c:pt idx="0">
                  <c:v>Biodiesel consumption</c:v>
                </c:pt>
              </c:strCache>
            </c:strRef>
          </c:tx>
          <c:spPr>
            <a:ln w="1905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'Graphs 11-12'!$K$6:$Y$6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'Graphs 11-12'!$K$7:$Y$7</c:f>
              <c:numCache>
                <c:formatCode>#,##0.0</c:formatCode>
                <c:ptCount val="15"/>
                <c:pt idx="5">
                  <c:v>2.9416542199999998</c:v>
                </c:pt>
                <c:pt idx="6">
                  <c:v>4.895101318</c:v>
                </c:pt>
                <c:pt idx="7">
                  <c:v>8.1571690239999999</c:v>
                </c:pt>
                <c:pt idx="8">
                  <c:v>12.819977929999999</c:v>
                </c:pt>
                <c:pt idx="9">
                  <c:v>16.589619729999999</c:v>
                </c:pt>
                <c:pt idx="10">
                  <c:v>19.25751168</c:v>
                </c:pt>
                <c:pt idx="11">
                  <c:v>23.748334180000001</c:v>
                </c:pt>
                <c:pt idx="12">
                  <c:v>25.24006275</c:v>
                </c:pt>
                <c:pt idx="13">
                  <c:v>25.647043199999999</c:v>
                </c:pt>
                <c:pt idx="14">
                  <c:v>27.966285298833402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'Graphs 11-12'!$G$8</c:f>
              <c:strCache>
                <c:ptCount val="1"/>
                <c:pt idx="0">
                  <c:v>Biodiesel prices </c:v>
                </c:pt>
              </c:strCache>
            </c:strRef>
          </c:tx>
          <c:spPr>
            <a:ln w="19050">
              <a:solidFill>
                <a:srgbClr val="00B0F0"/>
              </a:solidFill>
              <a:prstDash val="dash"/>
            </a:ln>
          </c:spPr>
          <c:marker>
            <c:symbol val="none"/>
          </c:marker>
          <c:cat>
            <c:numRef>
              <c:f>'Graphs 11-12'!$K$6:$Y$6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'Graphs 11-12'!$K$8:$Y$8</c:f>
              <c:numCache>
                <c:formatCode>#,##0.0</c:formatCode>
                <c:ptCount val="15"/>
                <c:pt idx="1">
                  <c:v>82.2</c:v>
                </c:pt>
                <c:pt idx="2">
                  <c:v>84.3</c:v>
                </c:pt>
                <c:pt idx="3">
                  <c:v>84.3</c:v>
                </c:pt>
                <c:pt idx="4">
                  <c:v>85.3</c:v>
                </c:pt>
                <c:pt idx="5">
                  <c:v>80.363701129999995</c:v>
                </c:pt>
                <c:pt idx="6">
                  <c:v>89.376154830000004</c:v>
                </c:pt>
                <c:pt idx="7">
                  <c:v>95.230617240000001</c:v>
                </c:pt>
                <c:pt idx="8">
                  <c:v>129.37607410000001</c:v>
                </c:pt>
                <c:pt idx="9">
                  <c:v>82.604044549999998</c:v>
                </c:pt>
                <c:pt idx="10">
                  <c:v>95.572638609999998</c:v>
                </c:pt>
                <c:pt idx="11">
                  <c:v>132.47313840000001</c:v>
                </c:pt>
                <c:pt idx="12">
                  <c:v>116.88642179999999</c:v>
                </c:pt>
                <c:pt idx="13">
                  <c:v>112.5940586</c:v>
                </c:pt>
                <c:pt idx="14">
                  <c:v>111.1115298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'Graphs 11-12'!$G$9</c:f>
              <c:strCache>
                <c:ptCount val="1"/>
                <c:pt idx="0">
                  <c:v>Ethanol consumption 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'Graphs 11-12'!$K$6:$Y$6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'Graphs 11-12'!$K$9:$Y$9</c:f>
              <c:numCache>
                <c:formatCode>#,##0.0</c:formatCode>
                <c:ptCount val="15"/>
                <c:pt idx="0">
                  <c:v>16.671733589999999</c:v>
                </c:pt>
                <c:pt idx="1">
                  <c:v>18.35494186</c:v>
                </c:pt>
                <c:pt idx="2">
                  <c:v>34.627890979999997</c:v>
                </c:pt>
                <c:pt idx="3">
                  <c:v>38.047219510000005</c:v>
                </c:pt>
                <c:pt idx="4">
                  <c:v>27.504235040000001</c:v>
                </c:pt>
                <c:pt idx="5">
                  <c:v>47.698183630000003</c:v>
                </c:pt>
                <c:pt idx="6">
                  <c:v>55.678338750000002</c:v>
                </c:pt>
                <c:pt idx="7">
                  <c:v>69.093051880000004</c:v>
                </c:pt>
                <c:pt idx="8">
                  <c:v>82.450288239999992</c:v>
                </c:pt>
                <c:pt idx="9">
                  <c:v>91.474098800000007</c:v>
                </c:pt>
                <c:pt idx="10">
                  <c:v>100.1800669</c:v>
                </c:pt>
                <c:pt idx="11">
                  <c:v>98.474841979999994</c:v>
                </c:pt>
                <c:pt idx="12">
                  <c:v>96.138185399999998</c:v>
                </c:pt>
                <c:pt idx="13">
                  <c:v>105.5382607</c:v>
                </c:pt>
                <c:pt idx="14">
                  <c:v>114.028851081911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'Graphs 11-12'!$G$10</c:f>
              <c:strCache>
                <c:ptCount val="1"/>
                <c:pt idx="0">
                  <c:v>Ethanol prices</c:v>
                </c:pt>
              </c:strCache>
            </c:strRef>
          </c:tx>
          <c:spPr>
            <a:ln w="19050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numRef>
              <c:f>'Graphs 11-12'!$K$6:$Y$6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'Graphs 11-12'!$K$10:$Y$10</c:f>
              <c:numCache>
                <c:formatCode>#,##0.0</c:formatCode>
                <c:ptCount val="15"/>
                <c:pt idx="0">
                  <c:v>24.09173358</c:v>
                </c:pt>
                <c:pt idx="1">
                  <c:v>21.5</c:v>
                </c:pt>
                <c:pt idx="2">
                  <c:v>21.1</c:v>
                </c:pt>
                <c:pt idx="3">
                  <c:v>25.3</c:v>
                </c:pt>
                <c:pt idx="4">
                  <c:v>23.406820830000001</c:v>
                </c:pt>
                <c:pt idx="5">
                  <c:v>35.058149999999998</c:v>
                </c:pt>
                <c:pt idx="6">
                  <c:v>45.685400000000001</c:v>
                </c:pt>
                <c:pt idx="7">
                  <c:v>40.906020830000003</c:v>
                </c:pt>
                <c:pt idx="8">
                  <c:v>46.547937500000003</c:v>
                </c:pt>
                <c:pt idx="9">
                  <c:v>44.778416669999999</c:v>
                </c:pt>
                <c:pt idx="10">
                  <c:v>60.517837299999997</c:v>
                </c:pt>
                <c:pt idx="11">
                  <c:v>86.605000000000004</c:v>
                </c:pt>
                <c:pt idx="12">
                  <c:v>64.27152778</c:v>
                </c:pt>
                <c:pt idx="13">
                  <c:v>61.87241667</c:v>
                </c:pt>
                <c:pt idx="14">
                  <c:v>60.780549610000001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51680"/>
        <c:axId val="96969856"/>
      </c:lineChart>
      <c:catAx>
        <c:axId val="969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96969856"/>
        <c:crosses val="autoZero"/>
        <c:auto val="1"/>
        <c:lblAlgn val="ctr"/>
        <c:lblOffset val="100"/>
        <c:tickLblSkip val="2"/>
        <c:noMultiLvlLbl val="0"/>
      </c:catAx>
      <c:valAx>
        <c:axId val="969698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Million litres or USD/hl</a:t>
                </a:r>
              </a:p>
            </c:rich>
          </c:tx>
          <c:layout>
            <c:manualLayout>
              <c:xMode val="edge"/>
              <c:yMode val="edge"/>
              <c:x val="8.0176767676767673E-3"/>
              <c:y val="0.1290303030303030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96951680"/>
        <c:crosses val="autoZero"/>
        <c:crossBetween val="between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4553345959595957E-2"/>
          <c:y val="0.87447222222222221"/>
          <c:w val="0.91886679292929296"/>
          <c:h val="0.1255277777777777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8428030303032"/>
          <c:y val="2.1443650793650793E-2"/>
          <c:w val="0.84661805555555558"/>
          <c:h val="0.7471041666666666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'Graphs 11-12'!$B$28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'Graphs 11-12'!$A$29:$A$35</c:f>
              <c:strCache>
                <c:ptCount val="7"/>
                <c:pt idx="0">
                  <c:v>TOTAL WHEAT</c:v>
                </c:pt>
                <c:pt idx="1">
                  <c:v>Wheat for food</c:v>
                </c:pt>
                <c:pt idx="2">
                  <c:v>Wheat for feed</c:v>
                </c:pt>
                <c:pt idx="4">
                  <c:v>TOTAL MAIZE</c:v>
                </c:pt>
                <c:pt idx="5">
                  <c:v>Maize for feed</c:v>
                </c:pt>
                <c:pt idx="6">
                  <c:v>Maize for industrial</c:v>
                </c:pt>
              </c:strCache>
            </c:strRef>
          </c:cat>
          <c:val>
            <c:numRef>
              <c:f>'Graphs 11-12'!$B$29:$B$35</c:f>
              <c:numCache>
                <c:formatCode>#,##0.0</c:formatCode>
                <c:ptCount val="7"/>
                <c:pt idx="0">
                  <c:v>6.9489999999999998</c:v>
                </c:pt>
                <c:pt idx="1">
                  <c:v>0.64100000000000001</c:v>
                </c:pt>
                <c:pt idx="2">
                  <c:v>6.3079999999999998</c:v>
                </c:pt>
                <c:pt idx="4">
                  <c:v>31.626000000000001</c:v>
                </c:pt>
                <c:pt idx="5">
                  <c:v>-45.21</c:v>
                </c:pt>
                <c:pt idx="6">
                  <c:v>76.835999999999999</c:v>
                </c:pt>
              </c:numCache>
            </c:numRef>
          </c:val>
        </c:ser>
        <c:ser>
          <c:idx val="3"/>
          <c:order val="1"/>
          <c:tx>
            <c:strRef>
              <c:f>'Graphs 11-12'!$C$28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'Graphs 11-12'!$A$29:$A$35</c:f>
              <c:strCache>
                <c:ptCount val="7"/>
                <c:pt idx="0">
                  <c:v>TOTAL WHEAT</c:v>
                </c:pt>
                <c:pt idx="1">
                  <c:v>Wheat for food</c:v>
                </c:pt>
                <c:pt idx="2">
                  <c:v>Wheat for feed</c:v>
                </c:pt>
                <c:pt idx="4">
                  <c:v>TOTAL MAIZE</c:v>
                </c:pt>
                <c:pt idx="5">
                  <c:v>Maize for feed</c:v>
                </c:pt>
                <c:pt idx="6">
                  <c:v>Maize for industrial</c:v>
                </c:pt>
              </c:strCache>
            </c:strRef>
          </c:cat>
          <c:val>
            <c:numRef>
              <c:f>'Graphs 11-12'!$C$29:$C$35</c:f>
              <c:numCache>
                <c:formatCode>#,##0.0</c:formatCode>
                <c:ptCount val="7"/>
                <c:pt idx="0">
                  <c:v>-8.19</c:v>
                </c:pt>
                <c:pt idx="1">
                  <c:v>4.3250000000000002</c:v>
                </c:pt>
                <c:pt idx="2">
                  <c:v>-12.515000000000001</c:v>
                </c:pt>
                <c:pt idx="4">
                  <c:v>5.5</c:v>
                </c:pt>
                <c:pt idx="5">
                  <c:v>3.8</c:v>
                </c:pt>
                <c:pt idx="6">
                  <c:v>1.7</c:v>
                </c:pt>
              </c:numCache>
            </c:numRef>
          </c:val>
        </c:ser>
        <c:ser>
          <c:idx val="4"/>
          <c:order val="2"/>
          <c:tx>
            <c:strRef>
              <c:f>'Graphs 11-12'!$D$28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'Graphs 11-12'!$A$29:$A$35</c:f>
              <c:strCache>
                <c:ptCount val="7"/>
                <c:pt idx="0">
                  <c:v>TOTAL WHEAT</c:v>
                </c:pt>
                <c:pt idx="1">
                  <c:v>Wheat for food</c:v>
                </c:pt>
                <c:pt idx="2">
                  <c:v>Wheat for feed</c:v>
                </c:pt>
                <c:pt idx="4">
                  <c:v>TOTAL MAIZE</c:v>
                </c:pt>
                <c:pt idx="5">
                  <c:v>Maize for feed</c:v>
                </c:pt>
                <c:pt idx="6">
                  <c:v>Maize for industrial</c:v>
                </c:pt>
              </c:strCache>
            </c:strRef>
          </c:cat>
          <c:val>
            <c:numRef>
              <c:f>'Graphs 11-12'!$D$29:$D$35</c:f>
              <c:numCache>
                <c:formatCode>#,##0.0</c:formatCode>
                <c:ptCount val="7"/>
                <c:pt idx="0">
                  <c:v>23.5</c:v>
                </c:pt>
                <c:pt idx="1">
                  <c:v>2</c:v>
                </c:pt>
                <c:pt idx="2">
                  <c:v>21.5</c:v>
                </c:pt>
                <c:pt idx="4">
                  <c:v>65</c:v>
                </c:pt>
                <c:pt idx="5">
                  <c:v>43</c:v>
                </c:pt>
                <c:pt idx="6">
                  <c:v>22</c:v>
                </c:pt>
              </c:numCache>
            </c:numRef>
          </c:val>
        </c:ser>
        <c:ser>
          <c:idx val="5"/>
          <c:order val="3"/>
          <c:tx>
            <c:strRef>
              <c:f>'Graphs 11-12'!$E$28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rgbClr val="42A62A"/>
            </a:solidFill>
          </c:spPr>
          <c:invertIfNegative val="0"/>
          <c:cat>
            <c:strRef>
              <c:f>'Graphs 11-12'!$A$29:$A$35</c:f>
              <c:strCache>
                <c:ptCount val="7"/>
                <c:pt idx="0">
                  <c:v>TOTAL WHEAT</c:v>
                </c:pt>
                <c:pt idx="1">
                  <c:v>Wheat for food</c:v>
                </c:pt>
                <c:pt idx="2">
                  <c:v>Wheat for feed</c:v>
                </c:pt>
                <c:pt idx="4">
                  <c:v>TOTAL MAIZE</c:v>
                </c:pt>
                <c:pt idx="5">
                  <c:v>Maize for feed</c:v>
                </c:pt>
                <c:pt idx="6">
                  <c:v>Maize for industrial</c:v>
                </c:pt>
              </c:strCache>
            </c:strRef>
          </c:cat>
          <c:val>
            <c:numRef>
              <c:f>'Graphs 11-12'!$E$29:$E$35</c:f>
              <c:numCache>
                <c:formatCode>#,##0.0</c:formatCode>
                <c:ptCount val="7"/>
                <c:pt idx="0">
                  <c:v>13.842000000000001</c:v>
                </c:pt>
                <c:pt idx="1">
                  <c:v>12.641999999999999</c:v>
                </c:pt>
                <c:pt idx="2">
                  <c:v>1.2</c:v>
                </c:pt>
                <c:pt idx="4">
                  <c:v>3.3</c:v>
                </c:pt>
                <c:pt idx="5">
                  <c:v>2.9</c:v>
                </c:pt>
                <c:pt idx="6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287552"/>
        <c:axId val="97293440"/>
      </c:barChart>
      <c:catAx>
        <c:axId val="9728755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97293440"/>
        <c:crosses val="autoZero"/>
        <c:auto val="1"/>
        <c:lblAlgn val="ctr"/>
        <c:lblOffset val="100"/>
        <c:noMultiLvlLbl val="0"/>
      </c:catAx>
      <c:valAx>
        <c:axId val="97293440"/>
        <c:scaling>
          <c:orientation val="minMax"/>
          <c:max val="120"/>
          <c:min val="-6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Million metric tonnes</a:t>
                </a:r>
              </a:p>
            </c:rich>
          </c:tx>
          <c:layout>
            <c:manualLayout>
              <c:xMode val="edge"/>
              <c:yMode val="edge"/>
              <c:x val="1.4503236245954695E-2"/>
              <c:y val="0.1479180555555555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97287552"/>
        <c:crosses val="autoZero"/>
        <c:crossBetween val="between"/>
        <c:majorUnit val="20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9242424242424241"/>
          <c:y val="0.92340079365079364"/>
          <c:w val="0.66706029040404036"/>
          <c:h val="7.269642857142856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54419191919193"/>
          <c:y val="3.5277777777777776E-2"/>
          <c:w val="0.81074526515151513"/>
          <c:h val="0.67266018518518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13'!$A$10</c:f>
              <c:strCache>
                <c:ptCount val="1"/>
                <c:pt idx="0">
                  <c:v>Total consumption - agriculture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'Graph 13'!$B$9:$F$9</c:f>
              <c:strCache>
                <c:ptCount val="5"/>
                <c:pt idx="0">
                  <c:v>1961-73</c:v>
                </c:pt>
                <c:pt idx="1">
                  <c:v>1973-85</c:v>
                </c:pt>
                <c:pt idx="2">
                  <c:v>1985-97</c:v>
                </c:pt>
                <c:pt idx="3">
                  <c:v>1997-09</c:v>
                </c:pt>
                <c:pt idx="4">
                  <c:v>2009-13*</c:v>
                </c:pt>
              </c:strCache>
            </c:strRef>
          </c:cat>
          <c:val>
            <c:numRef>
              <c:f>'Graph 13'!$B$10:$F$10</c:f>
              <c:numCache>
                <c:formatCode>0.0%</c:formatCode>
                <c:ptCount val="5"/>
                <c:pt idx="0">
                  <c:v>2.635216138429982E-2</c:v>
                </c:pt>
                <c:pt idx="1">
                  <c:v>2.4298820303108072E-2</c:v>
                </c:pt>
                <c:pt idx="2">
                  <c:v>2.1524166682205959E-2</c:v>
                </c:pt>
                <c:pt idx="3">
                  <c:v>2.4948832696199331E-2</c:v>
                </c:pt>
                <c:pt idx="4">
                  <c:v>2.5253923856562749E-2</c:v>
                </c:pt>
              </c:numCache>
            </c:numRef>
          </c:val>
        </c:ser>
        <c:ser>
          <c:idx val="4"/>
          <c:order val="1"/>
          <c:tx>
            <c:strRef>
              <c:f>'Graph 13'!$A$11</c:f>
              <c:strCache>
                <c:ptCount val="1"/>
                <c:pt idx="0">
                  <c:v>Total consumption - food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'Graph 13'!$B$11:$F$11</c:f>
              <c:numCache>
                <c:formatCode>0.0%</c:formatCode>
                <c:ptCount val="5"/>
                <c:pt idx="0">
                  <c:v>2.6606508149575062E-2</c:v>
                </c:pt>
                <c:pt idx="1">
                  <c:v>2.4488381758248464E-2</c:v>
                </c:pt>
                <c:pt idx="2">
                  <c:v>2.2158292323770468E-2</c:v>
                </c:pt>
                <c:pt idx="3">
                  <c:v>2.5660711605789147E-2</c:v>
                </c:pt>
                <c:pt idx="4">
                  <c:v>2.4878727501186974E-2</c:v>
                </c:pt>
              </c:numCache>
            </c:numRef>
          </c:val>
        </c:ser>
        <c:ser>
          <c:idx val="1"/>
          <c:order val="2"/>
          <c:tx>
            <c:strRef>
              <c:f>'Graph 13'!$A$12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13'!$B$9:$F$9</c:f>
              <c:strCache>
                <c:ptCount val="5"/>
                <c:pt idx="0">
                  <c:v>1961-73</c:v>
                </c:pt>
                <c:pt idx="1">
                  <c:v>1973-85</c:v>
                </c:pt>
                <c:pt idx="2">
                  <c:v>1985-97</c:v>
                </c:pt>
                <c:pt idx="3">
                  <c:v>1997-09</c:v>
                </c:pt>
                <c:pt idx="4">
                  <c:v>2009-13*</c:v>
                </c:pt>
              </c:strCache>
            </c:strRef>
          </c:cat>
          <c:val>
            <c:numRef>
              <c:f>'Graph 13'!$B$12:$F$12</c:f>
              <c:numCache>
                <c:formatCode>0.0%</c:formatCode>
                <c:ptCount val="5"/>
                <c:pt idx="0">
                  <c:v>2.0204339138095547E-2</c:v>
                </c:pt>
                <c:pt idx="1">
                  <c:v>1.8154217537768316E-2</c:v>
                </c:pt>
                <c:pt idx="2">
                  <c:v>1.6209108216709751E-2</c:v>
                </c:pt>
                <c:pt idx="3">
                  <c:v>1.2349446234275092E-2</c:v>
                </c:pt>
                <c:pt idx="4">
                  <c:v>1.1766318924279772E-2</c:v>
                </c:pt>
              </c:numCache>
            </c:numRef>
          </c:val>
        </c:ser>
        <c:ser>
          <c:idx val="2"/>
          <c:order val="3"/>
          <c:tx>
            <c:strRef>
              <c:f>'Graph 13'!$A$13</c:f>
              <c:strCache>
                <c:ptCount val="1"/>
                <c:pt idx="0">
                  <c:v>Food consumption per capita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'Graph 13'!$B$9:$F$9</c:f>
              <c:strCache>
                <c:ptCount val="5"/>
                <c:pt idx="0">
                  <c:v>1961-73</c:v>
                </c:pt>
                <c:pt idx="1">
                  <c:v>1973-85</c:v>
                </c:pt>
                <c:pt idx="2">
                  <c:v>1985-97</c:v>
                </c:pt>
                <c:pt idx="3">
                  <c:v>1997-09</c:v>
                </c:pt>
                <c:pt idx="4">
                  <c:v>2009-13*</c:v>
                </c:pt>
              </c:strCache>
            </c:strRef>
          </c:cat>
          <c:val>
            <c:numRef>
              <c:f>'Graph 13'!$B$13:$F$13</c:f>
              <c:numCache>
                <c:formatCode>0.0%</c:formatCode>
                <c:ptCount val="5"/>
                <c:pt idx="0">
                  <c:v>7.1240667910157643E-3</c:v>
                </c:pt>
                <c:pt idx="1">
                  <c:v>6.6925211389391847E-3</c:v>
                </c:pt>
                <c:pt idx="2">
                  <c:v>3.1344182897281316E-3</c:v>
                </c:pt>
                <c:pt idx="3">
                  <c:v>4.1541924323797727E-3</c:v>
                </c:pt>
                <c:pt idx="4">
                  <c:v>7.9387326825266762E-3</c:v>
                </c:pt>
              </c:numCache>
            </c:numRef>
          </c:val>
        </c:ser>
        <c:ser>
          <c:idx val="3"/>
          <c:order val="4"/>
          <c:tx>
            <c:strRef>
              <c:f>'Graph 13'!$A$14</c:f>
              <c:strCache>
                <c:ptCount val="1"/>
                <c:pt idx="0">
                  <c:v>Protein consumption per capita</c:v>
                </c:pt>
              </c:strCache>
            </c:strRef>
          </c:tx>
          <c:invertIfNegative val="0"/>
          <c:cat>
            <c:strRef>
              <c:f>'Graph 13'!$B$9:$F$9</c:f>
              <c:strCache>
                <c:ptCount val="5"/>
                <c:pt idx="0">
                  <c:v>1961-73</c:v>
                </c:pt>
                <c:pt idx="1">
                  <c:v>1973-85</c:v>
                </c:pt>
                <c:pt idx="2">
                  <c:v>1985-97</c:v>
                </c:pt>
                <c:pt idx="3">
                  <c:v>1997-09</c:v>
                </c:pt>
                <c:pt idx="4">
                  <c:v>2009-13*</c:v>
                </c:pt>
              </c:strCache>
            </c:strRef>
          </c:cat>
          <c:val>
            <c:numRef>
              <c:f>'Graph 13'!$B$14:$F$14</c:f>
              <c:numCache>
                <c:formatCode>0.0%</c:formatCode>
                <c:ptCount val="5"/>
                <c:pt idx="0">
                  <c:v>4.1065117047564574E-3</c:v>
                </c:pt>
                <c:pt idx="1">
                  <c:v>6.1112933675100574E-3</c:v>
                </c:pt>
                <c:pt idx="2">
                  <c:v>4.560131150914231E-3</c:v>
                </c:pt>
                <c:pt idx="3">
                  <c:v>5.9332877387112152E-3</c:v>
                </c:pt>
                <c:pt idx="4">
                  <c:v>9.4728985935799408E-3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8210944"/>
        <c:axId val="98212480"/>
      </c:barChart>
      <c:catAx>
        <c:axId val="9821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8212480"/>
        <c:crosses val="autoZero"/>
        <c:auto val="1"/>
        <c:lblAlgn val="ctr"/>
        <c:lblOffset val="100"/>
        <c:noMultiLvlLbl val="0"/>
      </c:catAx>
      <c:valAx>
        <c:axId val="98212480"/>
        <c:scaling>
          <c:orientation val="minMax"/>
          <c:max val="3.0000000000000006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Annual % change</a:t>
                </a:r>
              </a:p>
            </c:rich>
          </c:tx>
          <c:layout>
            <c:manualLayout>
              <c:xMode val="edge"/>
              <c:yMode val="edge"/>
              <c:x val="2.9232954545454545E-3"/>
              <c:y val="0.20889074074074074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8210944"/>
        <c:crosses val="autoZero"/>
        <c:crossBetween val="between"/>
        <c:majorUnit val="5.000000000000001E-3"/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1363055555555552"/>
          <c:w val="0.99182386363636366"/>
          <c:h val="0.18636944444444445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7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8428030303032"/>
          <c:y val="3.9167222222222221E-2"/>
          <c:w val="0.82580334595959592"/>
          <c:h val="0.6731744761413021"/>
        </c:manualLayout>
      </c:layout>
      <c:lineChart>
        <c:grouping val="standard"/>
        <c:varyColors val="0"/>
        <c:ser>
          <c:idx val="5"/>
          <c:order val="0"/>
          <c:tx>
            <c:v>Poultry (developed)</c:v>
          </c:tx>
          <c:spPr>
            <a:ln w="19050">
              <a:solidFill>
                <a:srgbClr val="00B0F0"/>
              </a:solidFill>
              <a:prstDash val="sysDash"/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1-3'!$M$53:$BN$53</c:f>
              <c:numCache>
                <c:formatCode>#,##0.0</c:formatCode>
                <c:ptCount val="54"/>
                <c:pt idx="0">
                  <c:v>6.5836709999999998</c:v>
                </c:pt>
                <c:pt idx="1">
                  <c:v>6.8453520000000001</c:v>
                </c:pt>
                <c:pt idx="2">
                  <c:v>7.1387480000000005</c:v>
                </c:pt>
                <c:pt idx="3">
                  <c:v>7.3928659999999997</c:v>
                </c:pt>
                <c:pt idx="4">
                  <c:v>7.9829799999999995</c:v>
                </c:pt>
                <c:pt idx="5">
                  <c:v>8.4649579999999993</c:v>
                </c:pt>
                <c:pt idx="6">
                  <c:v>8.9509470000000011</c:v>
                </c:pt>
                <c:pt idx="7">
                  <c:v>9.2134739999999997</c:v>
                </c:pt>
                <c:pt idx="8">
                  <c:v>9.9116870000000006</c:v>
                </c:pt>
                <c:pt idx="9">
                  <c:v>10.887251000000001</c:v>
                </c:pt>
                <c:pt idx="10">
                  <c:v>11.362685999999998</c:v>
                </c:pt>
                <c:pt idx="11">
                  <c:v>12.132261</c:v>
                </c:pt>
                <c:pt idx="12">
                  <c:v>12.473652999999999</c:v>
                </c:pt>
                <c:pt idx="13">
                  <c:v>12.849558</c:v>
                </c:pt>
                <c:pt idx="14">
                  <c:v>12.988050000000001</c:v>
                </c:pt>
                <c:pt idx="15">
                  <c:v>13.777865</c:v>
                </c:pt>
                <c:pt idx="16">
                  <c:v>14.581343</c:v>
                </c:pt>
                <c:pt idx="17">
                  <c:v>15.46101</c:v>
                </c:pt>
                <c:pt idx="18">
                  <c:v>16.543464</c:v>
                </c:pt>
                <c:pt idx="19">
                  <c:v>17.063457999999997</c:v>
                </c:pt>
                <c:pt idx="20">
                  <c:v>17.857785</c:v>
                </c:pt>
                <c:pt idx="21">
                  <c:v>18.270578</c:v>
                </c:pt>
                <c:pt idx="22">
                  <c:v>18.578626</c:v>
                </c:pt>
                <c:pt idx="23">
                  <c:v>19.038354999999999</c:v>
                </c:pt>
                <c:pt idx="24">
                  <c:v>19.812524</c:v>
                </c:pt>
                <c:pt idx="25">
                  <c:v>20.875186000000003</c:v>
                </c:pt>
                <c:pt idx="26">
                  <c:v>22.174437000000001</c:v>
                </c:pt>
                <c:pt idx="27">
                  <c:v>22.972029000000003</c:v>
                </c:pt>
                <c:pt idx="28">
                  <c:v>23.555751000000001</c:v>
                </c:pt>
                <c:pt idx="29">
                  <c:v>24.687994</c:v>
                </c:pt>
                <c:pt idx="30">
                  <c:v>24.895169999999997</c:v>
                </c:pt>
                <c:pt idx="31">
                  <c:v>25.093418</c:v>
                </c:pt>
                <c:pt idx="32">
                  <c:v>24.993192999999998</c:v>
                </c:pt>
                <c:pt idx="33">
                  <c:v>25.860695</c:v>
                </c:pt>
                <c:pt idx="34">
                  <c:v>26.184125000000002</c:v>
                </c:pt>
                <c:pt idx="35">
                  <c:v>26.894506999999997</c:v>
                </c:pt>
                <c:pt idx="36">
                  <c:v>27.624599</c:v>
                </c:pt>
                <c:pt idx="37">
                  <c:v>28.302484000000003</c:v>
                </c:pt>
                <c:pt idx="38">
                  <c:v>28.526996</c:v>
                </c:pt>
                <c:pt idx="39">
                  <c:v>29.332850000000001</c:v>
                </c:pt>
                <c:pt idx="40">
                  <c:v>31.011875</c:v>
                </c:pt>
                <c:pt idx="41">
                  <c:v>32.343568000000005</c:v>
                </c:pt>
                <c:pt idx="42">
                  <c:v>32.406351000000001</c:v>
                </c:pt>
                <c:pt idx="43">
                  <c:v>33.745412000000002</c:v>
                </c:pt>
                <c:pt idx="44">
                  <c:v>34.747464999999998</c:v>
                </c:pt>
                <c:pt idx="45">
                  <c:v>35.100577999999999</c:v>
                </c:pt>
                <c:pt idx="46">
                  <c:v>36.088662999999997</c:v>
                </c:pt>
                <c:pt idx="47">
                  <c:v>36.817962999999999</c:v>
                </c:pt>
                <c:pt idx="48">
                  <c:v>36.384968999999998</c:v>
                </c:pt>
                <c:pt idx="49">
                  <c:v>37.411248999999998</c:v>
                </c:pt>
                <c:pt idx="50">
                  <c:v>38.319962000000004</c:v>
                </c:pt>
                <c:pt idx="51">
                  <c:v>38.765369107863791</c:v>
                </c:pt>
                <c:pt idx="52">
                  <c:v>38.863035315647593</c:v>
                </c:pt>
                <c:pt idx="53">
                  <c:v>39.720172228786026</c:v>
                </c:pt>
              </c:numCache>
            </c:numRef>
          </c:val>
          <c:smooth val="0"/>
        </c:ser>
        <c:ser>
          <c:idx val="7"/>
          <c:order val="1"/>
          <c:tx>
            <c:v>Poultry (developing)</c:v>
          </c:tx>
          <c:spPr>
            <a:ln w="19050">
              <a:solidFill>
                <a:srgbClr val="00B0F0"/>
              </a:solidFill>
              <a:prstDash val="solid"/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1-3'!$M$54:$BN$54</c:f>
              <c:numCache>
                <c:formatCode>#,##0.0</c:formatCode>
                <c:ptCount val="54"/>
                <c:pt idx="0">
                  <c:v>2.2387710000000007</c:v>
                </c:pt>
                <c:pt idx="1">
                  <c:v>2.3576230000000002</c:v>
                </c:pt>
                <c:pt idx="2">
                  <c:v>2.519614999999999</c:v>
                </c:pt>
                <c:pt idx="3">
                  <c:v>2.6755320000000005</c:v>
                </c:pt>
                <c:pt idx="4">
                  <c:v>2.9199750000000009</c:v>
                </c:pt>
                <c:pt idx="5">
                  <c:v>3.0763310000000015</c:v>
                </c:pt>
                <c:pt idx="6">
                  <c:v>3.2952349999999981</c:v>
                </c:pt>
                <c:pt idx="7">
                  <c:v>3.5202140000000011</c:v>
                </c:pt>
                <c:pt idx="8">
                  <c:v>3.7581229999999994</c:v>
                </c:pt>
                <c:pt idx="9">
                  <c:v>4.0222559999999987</c:v>
                </c:pt>
                <c:pt idx="10">
                  <c:v>4.2302850000000021</c:v>
                </c:pt>
                <c:pt idx="11">
                  <c:v>4.5709559999999989</c:v>
                </c:pt>
                <c:pt idx="12">
                  <c:v>4.9074510000000018</c:v>
                </c:pt>
                <c:pt idx="13">
                  <c:v>5.2417050000000014</c:v>
                </c:pt>
                <c:pt idx="14">
                  <c:v>5.5627449999999996</c:v>
                </c:pt>
                <c:pt idx="15">
                  <c:v>5.9117669999999993</c:v>
                </c:pt>
                <c:pt idx="16">
                  <c:v>6.3874919999999982</c:v>
                </c:pt>
                <c:pt idx="17">
                  <c:v>7.0236929999999997</c:v>
                </c:pt>
                <c:pt idx="18">
                  <c:v>7.7460400000000007</c:v>
                </c:pt>
                <c:pt idx="19">
                  <c:v>8.534982000000003</c:v>
                </c:pt>
                <c:pt idx="20">
                  <c:v>9.1828980000000016</c:v>
                </c:pt>
                <c:pt idx="21">
                  <c:v>9.7991369999999982</c:v>
                </c:pt>
                <c:pt idx="22">
                  <c:v>10.256853</c:v>
                </c:pt>
                <c:pt idx="23">
                  <c:v>10.260462</c:v>
                </c:pt>
                <c:pt idx="24">
                  <c:v>10.86514</c:v>
                </c:pt>
                <c:pt idx="25">
                  <c:v>11.972929999999995</c:v>
                </c:pt>
                <c:pt idx="26">
                  <c:v>13.281045000000002</c:v>
                </c:pt>
                <c:pt idx="27">
                  <c:v>14.301022</c:v>
                </c:pt>
                <c:pt idx="28">
                  <c:v>14.535691</c:v>
                </c:pt>
                <c:pt idx="29">
                  <c:v>15.795514000000001</c:v>
                </c:pt>
                <c:pt idx="30">
                  <c:v>17.839362000000005</c:v>
                </c:pt>
                <c:pt idx="31">
                  <c:v>19.689674000000004</c:v>
                </c:pt>
                <c:pt idx="32">
                  <c:v>22.245391000000005</c:v>
                </c:pt>
                <c:pt idx="33">
                  <c:v>24.021754000000001</c:v>
                </c:pt>
                <c:pt idx="34">
                  <c:v>27.276215000000001</c:v>
                </c:pt>
                <c:pt idx="35">
                  <c:v>27.753048</c:v>
                </c:pt>
                <c:pt idx="36">
                  <c:v>30.666568999999999</c:v>
                </c:pt>
                <c:pt idx="37">
                  <c:v>32.340678999999994</c:v>
                </c:pt>
                <c:pt idx="38">
                  <c:v>35.136283000000006</c:v>
                </c:pt>
                <c:pt idx="39">
                  <c:v>37.64678</c:v>
                </c:pt>
                <c:pt idx="40">
                  <c:v>38.255144000000001</c:v>
                </c:pt>
                <c:pt idx="41">
                  <c:v>39.905760000000001</c:v>
                </c:pt>
                <c:pt idx="42">
                  <c:v>41.884861999999998</c:v>
                </c:pt>
                <c:pt idx="43">
                  <c:v>43.178805999999994</c:v>
                </c:pt>
                <c:pt idx="44">
                  <c:v>44.482756000000002</c:v>
                </c:pt>
                <c:pt idx="45">
                  <c:v>46.990358000000001</c:v>
                </c:pt>
                <c:pt idx="46">
                  <c:v>50.763390999999999</c:v>
                </c:pt>
                <c:pt idx="47">
                  <c:v>54.586902000000002</c:v>
                </c:pt>
                <c:pt idx="48">
                  <c:v>57.139972</c:v>
                </c:pt>
                <c:pt idx="49">
                  <c:v>60.014554000000004</c:v>
                </c:pt>
                <c:pt idx="50">
                  <c:v>62.997923</c:v>
                </c:pt>
                <c:pt idx="51">
                  <c:v>65.233823885953228</c:v>
                </c:pt>
                <c:pt idx="52">
                  <c:v>65.643983789104425</c:v>
                </c:pt>
                <c:pt idx="53">
                  <c:v>67.206227333103996</c:v>
                </c:pt>
              </c:numCache>
            </c:numRef>
          </c:val>
          <c:smooth val="0"/>
        </c:ser>
        <c:ser>
          <c:idx val="4"/>
          <c:order val="2"/>
          <c:tx>
            <c:v>Beef (developed)</c:v>
          </c:tx>
          <c:spPr>
            <a:ln w="19050">
              <a:solidFill>
                <a:schemeClr val="accent2"/>
              </a:solidFill>
              <a:prstDash val="sysDash"/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1-3'!$M$56:$BN$56</c:f>
              <c:numCache>
                <c:formatCode>#,##0.0</c:formatCode>
                <c:ptCount val="54"/>
                <c:pt idx="0">
                  <c:v>19.276674</c:v>
                </c:pt>
                <c:pt idx="1">
                  <c:v>20.564627999999999</c:v>
                </c:pt>
                <c:pt idx="2">
                  <c:v>21.774465999999997</c:v>
                </c:pt>
                <c:pt idx="3">
                  <c:v>22.486194999999999</c:v>
                </c:pt>
                <c:pt idx="4">
                  <c:v>23.002773000000001</c:v>
                </c:pt>
                <c:pt idx="5">
                  <c:v>24.293737</c:v>
                </c:pt>
                <c:pt idx="6">
                  <c:v>25.457163999999999</c:v>
                </c:pt>
                <c:pt idx="7">
                  <c:v>26.610188000000001</c:v>
                </c:pt>
                <c:pt idx="8">
                  <c:v>27.241851</c:v>
                </c:pt>
                <c:pt idx="9">
                  <c:v>27.879944999999999</c:v>
                </c:pt>
                <c:pt idx="10">
                  <c:v>28.134633000000001</c:v>
                </c:pt>
                <c:pt idx="11">
                  <c:v>28.410481000000001</c:v>
                </c:pt>
                <c:pt idx="12">
                  <c:v>28.208206999999998</c:v>
                </c:pt>
                <c:pt idx="13">
                  <c:v>30.252845999999995</c:v>
                </c:pt>
                <c:pt idx="14">
                  <c:v>31.701387</c:v>
                </c:pt>
                <c:pt idx="15">
                  <c:v>33.266167000000003</c:v>
                </c:pt>
                <c:pt idx="16">
                  <c:v>33.310323999999994</c:v>
                </c:pt>
                <c:pt idx="17">
                  <c:v>32.800733000000001</c:v>
                </c:pt>
                <c:pt idx="18">
                  <c:v>31.305737000000001</c:v>
                </c:pt>
                <c:pt idx="19">
                  <c:v>31.008597999999999</c:v>
                </c:pt>
                <c:pt idx="20">
                  <c:v>30.911922999999998</c:v>
                </c:pt>
                <c:pt idx="21">
                  <c:v>30.940991999999998</c:v>
                </c:pt>
                <c:pt idx="22">
                  <c:v>31.651959999999999</c:v>
                </c:pt>
                <c:pt idx="23">
                  <c:v>32.138857999999999</c:v>
                </c:pt>
                <c:pt idx="24">
                  <c:v>32.497357999999998</c:v>
                </c:pt>
                <c:pt idx="25">
                  <c:v>33.410654000000008</c:v>
                </c:pt>
                <c:pt idx="26">
                  <c:v>33.564016000000002</c:v>
                </c:pt>
                <c:pt idx="27">
                  <c:v>33.686520999999999</c:v>
                </c:pt>
                <c:pt idx="28">
                  <c:v>33.500530999999995</c:v>
                </c:pt>
                <c:pt idx="29">
                  <c:v>34.064497000000003</c:v>
                </c:pt>
                <c:pt idx="30">
                  <c:v>33.567929000000007</c:v>
                </c:pt>
                <c:pt idx="31">
                  <c:v>32.057763999999999</c:v>
                </c:pt>
                <c:pt idx="32">
                  <c:v>30.923779</c:v>
                </c:pt>
                <c:pt idx="33">
                  <c:v>30.923966999999998</c:v>
                </c:pt>
                <c:pt idx="34">
                  <c:v>30.183151000000002</c:v>
                </c:pt>
                <c:pt idx="35">
                  <c:v>29.888269999999999</c:v>
                </c:pt>
                <c:pt idx="36">
                  <c:v>29.414669000000004</c:v>
                </c:pt>
                <c:pt idx="37">
                  <c:v>29.391467999999996</c:v>
                </c:pt>
                <c:pt idx="38">
                  <c:v>28.997313000000002</c:v>
                </c:pt>
                <c:pt idx="39">
                  <c:v>28.688790999999995</c:v>
                </c:pt>
                <c:pt idx="40">
                  <c:v>28.244532000000003</c:v>
                </c:pt>
                <c:pt idx="41">
                  <c:v>28.966161000000003</c:v>
                </c:pt>
                <c:pt idx="42">
                  <c:v>29.081423999999998</c:v>
                </c:pt>
                <c:pt idx="43">
                  <c:v>29.089928</c:v>
                </c:pt>
                <c:pt idx="44">
                  <c:v>29.259633000000004</c:v>
                </c:pt>
                <c:pt idx="45">
                  <c:v>29.392709</c:v>
                </c:pt>
                <c:pt idx="46">
                  <c:v>29.741467</c:v>
                </c:pt>
                <c:pt idx="47">
                  <c:v>29.246380000000002</c:v>
                </c:pt>
                <c:pt idx="48">
                  <c:v>28.806991</c:v>
                </c:pt>
                <c:pt idx="49">
                  <c:v>28.515108000000001</c:v>
                </c:pt>
                <c:pt idx="50">
                  <c:v>27.992905</c:v>
                </c:pt>
                <c:pt idx="51">
                  <c:v>28.008782157833636</c:v>
                </c:pt>
                <c:pt idx="52">
                  <c:v>27.552163531510701</c:v>
                </c:pt>
                <c:pt idx="53">
                  <c:v>27.031286125935136</c:v>
                </c:pt>
              </c:numCache>
            </c:numRef>
          </c:val>
          <c:smooth val="0"/>
        </c:ser>
        <c:ser>
          <c:idx val="6"/>
          <c:order val="3"/>
          <c:tx>
            <c:v>Beef (developing)</c:v>
          </c:tx>
          <c:spPr>
            <a:ln w="19050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'Graphs 1-3'!$M$45:$BN$45</c:f>
              <c:numCache>
                <c:formatCode>General</c:formatCode>
                <c:ptCount val="54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</c:numCache>
            </c:numRef>
          </c:cat>
          <c:val>
            <c:numRef>
              <c:f>'Graphs 1-3'!$M$57:$BN$57</c:f>
              <c:numCache>
                <c:formatCode>#,##0.0</c:formatCode>
                <c:ptCount val="54"/>
                <c:pt idx="0">
                  <c:v>9.2472309999999993</c:v>
                </c:pt>
                <c:pt idx="1">
                  <c:v>9.5816990000000004</c:v>
                </c:pt>
                <c:pt idx="2">
                  <c:v>9.7699460000000045</c:v>
                </c:pt>
                <c:pt idx="3">
                  <c:v>9.6855550000000044</c:v>
                </c:pt>
                <c:pt idx="4">
                  <c:v>9.9063369999999971</c:v>
                </c:pt>
                <c:pt idx="5">
                  <c:v>10.264113000000002</c:v>
                </c:pt>
                <c:pt idx="6">
                  <c:v>10.608964</c:v>
                </c:pt>
                <c:pt idx="7">
                  <c:v>11.232151000000002</c:v>
                </c:pt>
                <c:pt idx="8">
                  <c:v>11.635606999999997</c:v>
                </c:pt>
                <c:pt idx="9">
                  <c:v>11.582532</c:v>
                </c:pt>
                <c:pt idx="10">
                  <c:v>11.122351999999999</c:v>
                </c:pt>
                <c:pt idx="11">
                  <c:v>11.373121999999999</c:v>
                </c:pt>
                <c:pt idx="12">
                  <c:v>11.775221000000005</c:v>
                </c:pt>
                <c:pt idx="13">
                  <c:v>12.441149000000006</c:v>
                </c:pt>
                <c:pt idx="14">
                  <c:v>13.162034999999999</c:v>
                </c:pt>
                <c:pt idx="15">
                  <c:v>13.863572999999995</c:v>
                </c:pt>
                <c:pt idx="16">
                  <c:v>14.268609000000005</c:v>
                </c:pt>
                <c:pt idx="17">
                  <c:v>15.025249000000002</c:v>
                </c:pt>
                <c:pt idx="18">
                  <c:v>15.183700999999999</c:v>
                </c:pt>
                <c:pt idx="19">
                  <c:v>15.691608000000002</c:v>
                </c:pt>
                <c:pt idx="20">
                  <c:v>16.165645999999999</c:v>
                </c:pt>
                <c:pt idx="21">
                  <c:v>16.211360000000003</c:v>
                </c:pt>
                <c:pt idx="22">
                  <c:v>16.610347000000001</c:v>
                </c:pt>
                <c:pt idx="23">
                  <c:v>17.353900000000003</c:v>
                </c:pt>
                <c:pt idx="24">
                  <c:v>17.900455000000001</c:v>
                </c:pt>
                <c:pt idx="25">
                  <c:v>19.36745299999999</c:v>
                </c:pt>
                <c:pt idx="26">
                  <c:v>18.859271999999997</c:v>
                </c:pt>
                <c:pt idx="27">
                  <c:v>19.151394000000003</c:v>
                </c:pt>
                <c:pt idx="28">
                  <c:v>19.940454000000003</c:v>
                </c:pt>
                <c:pt idx="29">
                  <c:v>20.812183999999995</c:v>
                </c:pt>
                <c:pt idx="30">
                  <c:v>21.545671999999996</c:v>
                </c:pt>
                <c:pt idx="31">
                  <c:v>22.380335000000002</c:v>
                </c:pt>
                <c:pt idx="32">
                  <c:v>22.927570999999997</c:v>
                </c:pt>
                <c:pt idx="33">
                  <c:v>23.792152999999999</c:v>
                </c:pt>
                <c:pt idx="34">
                  <c:v>24.793495999999998</c:v>
                </c:pt>
                <c:pt idx="35">
                  <c:v>25.938859000000001</c:v>
                </c:pt>
                <c:pt idx="36">
                  <c:v>27.088374999999999</c:v>
                </c:pt>
                <c:pt idx="37">
                  <c:v>27.308357000000001</c:v>
                </c:pt>
                <c:pt idx="38">
                  <c:v>28.450453</c:v>
                </c:pt>
                <c:pt idx="39">
                  <c:v>29.366494000000003</c:v>
                </c:pt>
                <c:pt idx="40">
                  <c:v>28.807270999999997</c:v>
                </c:pt>
                <c:pt idx="41">
                  <c:v>29.800892999999999</c:v>
                </c:pt>
                <c:pt idx="42">
                  <c:v>30.014942000000005</c:v>
                </c:pt>
                <c:pt idx="43">
                  <c:v>30.823633000000001</c:v>
                </c:pt>
                <c:pt idx="44">
                  <c:v>31.813233999999998</c:v>
                </c:pt>
                <c:pt idx="45">
                  <c:v>33.238996999999998</c:v>
                </c:pt>
                <c:pt idx="46">
                  <c:v>34.904730999999998</c:v>
                </c:pt>
                <c:pt idx="47">
                  <c:v>35.249465000000001</c:v>
                </c:pt>
                <c:pt idx="48">
                  <c:v>35.674857000000003</c:v>
                </c:pt>
                <c:pt idx="49">
                  <c:v>36.465159</c:v>
                </c:pt>
                <c:pt idx="50">
                  <c:v>36.742582000000006</c:v>
                </c:pt>
                <c:pt idx="51">
                  <c:v>37.226607546877503</c:v>
                </c:pt>
                <c:pt idx="52">
                  <c:v>38.107064916877306</c:v>
                </c:pt>
                <c:pt idx="53">
                  <c:v>39.080287879705992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4832"/>
        <c:axId val="48963968"/>
      </c:lineChart>
      <c:catAx>
        <c:axId val="489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48963968"/>
        <c:crosses val="autoZero"/>
        <c:auto val="1"/>
        <c:lblAlgn val="ctr"/>
        <c:lblOffset val="100"/>
        <c:tickLblSkip val="5"/>
        <c:noMultiLvlLbl val="0"/>
      </c:catAx>
      <c:valAx>
        <c:axId val="48963968"/>
        <c:scaling>
          <c:orientation val="minMax"/>
          <c:max val="7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Million tonnes</a:t>
                </a:r>
              </a:p>
            </c:rich>
          </c:tx>
          <c:layout>
            <c:manualLayout>
              <c:xMode val="edge"/>
              <c:yMode val="edge"/>
              <c:x val="1.9643308080808091E-3"/>
              <c:y val="0.1873981481481481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crossAx val="48904832"/>
        <c:crosses val="autoZero"/>
        <c:crossBetween val="between"/>
        <c:minorUnit val="10"/>
      </c:valAx>
      <c:spPr>
        <a:ln w="3175"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2.2656249999997356E-4"/>
          <c:y val="0.88012268518518522"/>
          <c:w val="0.99397159090909093"/>
          <c:h val="0.11987731481481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17546296296297"/>
          <c:y val="4.7378472222222225E-2"/>
          <c:w val="0.59433308080808078"/>
          <c:h val="0.79390347222222224"/>
        </c:manualLayout>
      </c:layout>
      <c:bubbleChart>
        <c:varyColors val="0"/>
        <c:ser>
          <c:idx val="0"/>
          <c:order val="0"/>
          <c:tx>
            <c:strRef>
              <c:f>'Graphs 4-5'!$A$10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xVal>
            <c:numRef>
              <c:f>'Graphs 4-5'!$B$10</c:f>
              <c:numCache>
                <c:formatCode>0.0%</c:formatCode>
                <c:ptCount val="1"/>
                <c:pt idx="0">
                  <c:v>2.0204339138095547E-2</c:v>
                </c:pt>
              </c:numCache>
            </c:numRef>
          </c:xVal>
          <c:yVal>
            <c:numRef>
              <c:f>'Graphs 4-5'!$C$10</c:f>
              <c:numCache>
                <c:formatCode>0.0%</c:formatCode>
                <c:ptCount val="1"/>
                <c:pt idx="0">
                  <c:v>2.6606508149575062E-2</c:v>
                </c:pt>
              </c:numCache>
            </c:numRef>
          </c:yVal>
          <c:bubbleSize>
            <c:numRef>
              <c:f>'Graphs 4-5'!$E$10</c:f>
              <c:numCache>
                <c:formatCode>0.0%</c:formatCode>
                <c:ptCount val="1"/>
                <c:pt idx="0">
                  <c:v>0.34725210992610012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4-5'!$A$11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4-5'!$B$11</c:f>
              <c:numCache>
                <c:formatCode>0.0%</c:formatCode>
                <c:ptCount val="1"/>
                <c:pt idx="0">
                  <c:v>1.8154217537768316E-2</c:v>
                </c:pt>
              </c:numCache>
            </c:numRef>
          </c:xVal>
          <c:yVal>
            <c:numRef>
              <c:f>'Graphs 4-5'!$C$11</c:f>
              <c:numCache>
                <c:formatCode>0.0%</c:formatCode>
                <c:ptCount val="1"/>
                <c:pt idx="0">
                  <c:v>2.4488381758248464E-2</c:v>
                </c:pt>
              </c:numCache>
            </c:numRef>
          </c:yVal>
          <c:bubbleSize>
            <c:numRef>
              <c:f>'Graphs 4-5'!$E$11</c:f>
              <c:numCache>
                <c:formatCode>0.0%</c:formatCode>
                <c:ptCount val="1"/>
                <c:pt idx="0">
                  <c:v>0.46577799588511931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4-5'!$A$12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4-5'!$B$12</c:f>
              <c:numCache>
                <c:formatCode>0.0%</c:formatCode>
                <c:ptCount val="1"/>
                <c:pt idx="0">
                  <c:v>1.6209108216709751E-2</c:v>
                </c:pt>
              </c:numCache>
            </c:numRef>
          </c:xVal>
          <c:yVal>
            <c:numRef>
              <c:f>'Graphs 4-5'!$C$12</c:f>
              <c:numCache>
                <c:formatCode>0.0%</c:formatCode>
                <c:ptCount val="1"/>
                <c:pt idx="0">
                  <c:v>2.2158292323770468E-2</c:v>
                </c:pt>
              </c:numCache>
            </c:numRef>
          </c:yVal>
          <c:bubbleSize>
            <c:numRef>
              <c:f>'Graphs 4-5'!$E$12</c:f>
              <c:numCache>
                <c:formatCode>0.0%</c:formatCode>
                <c:ptCount val="1"/>
                <c:pt idx="0">
                  <c:v>0.61225252981189116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4-5'!$A$13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4-5'!$B$13</c:f>
              <c:numCache>
                <c:formatCode>0.0%</c:formatCode>
                <c:ptCount val="1"/>
                <c:pt idx="0">
                  <c:v>1.2349446234275092E-2</c:v>
                </c:pt>
              </c:numCache>
            </c:numRef>
          </c:xVal>
          <c:yVal>
            <c:numRef>
              <c:f>'Graphs 4-5'!$C$13</c:f>
              <c:numCache>
                <c:formatCode>0.0%</c:formatCode>
                <c:ptCount val="1"/>
                <c:pt idx="0">
                  <c:v>2.5660711605789147E-2</c:v>
                </c:pt>
              </c:numCache>
            </c:numRef>
          </c:yVal>
          <c:bubbleSize>
            <c:numRef>
              <c:f>'Graphs 4-5'!$E$13</c:f>
              <c:numCache>
                <c:formatCode>0.0%</c:formatCode>
                <c:ptCount val="1"/>
                <c:pt idx="0">
                  <c:v>0.81620549210614701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4-5'!$A$14</c:f>
              <c:strCache>
                <c:ptCount val="1"/>
                <c:pt idx="0">
                  <c:v>2009-2013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4-5'!$B$14</c:f>
              <c:numCache>
                <c:formatCode>0.0%</c:formatCode>
                <c:ptCount val="1"/>
                <c:pt idx="0">
                  <c:v>1.1766318924279772E-2</c:v>
                </c:pt>
              </c:numCache>
            </c:numRef>
          </c:xVal>
          <c:yVal>
            <c:numRef>
              <c:f>'Graphs 4-5'!$C$14</c:f>
              <c:numCache>
                <c:formatCode>0.0%</c:formatCode>
                <c:ptCount val="1"/>
                <c:pt idx="0">
                  <c:v>2.4878727501186974E-2</c:v>
                </c:pt>
              </c:numCache>
            </c:numRef>
          </c:yVal>
          <c:bubbleSize>
            <c:numRef>
              <c:f>'Graphs 4-5'!$E$14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2298496"/>
        <c:axId val="52300416"/>
      </c:bubbleChart>
      <c:valAx>
        <c:axId val="52298496"/>
        <c:scaling>
          <c:orientation val="minMax"/>
          <c:max val="5.000000000000001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300416"/>
        <c:crosses val="autoZero"/>
        <c:crossBetween val="midCat"/>
        <c:majorUnit val="1.0000000000000002E-2"/>
      </c:valAx>
      <c:valAx>
        <c:axId val="52300416"/>
        <c:scaling>
          <c:orientation val="minMax"/>
          <c:max val="5.000000000000001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Food consumption growth</a:t>
                </a:r>
              </a:p>
            </c:rich>
          </c:tx>
          <c:layout>
            <c:manualLayout>
              <c:xMode val="edge"/>
              <c:yMode val="edge"/>
              <c:x val="4.4741161616161625E-3"/>
              <c:y val="0.1936828703703704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298496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3649905303030305"/>
          <c:y val="0.49640925925925927"/>
          <c:w val="0.23651262626262626"/>
          <c:h val="0.340070370370370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67424242424243"/>
          <c:y val="4.7378472222222225E-2"/>
          <c:w val="0.60235069444444445"/>
          <c:h val="0.76931631162039527"/>
        </c:manualLayout>
      </c:layout>
      <c:bubbleChart>
        <c:varyColors val="0"/>
        <c:ser>
          <c:idx val="1"/>
          <c:order val="0"/>
          <c:tx>
            <c:strRef>
              <c:f>'Graphs 4-5'!$A$36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4-5'!$B$36</c:f>
              <c:numCache>
                <c:formatCode>0.0%</c:formatCode>
                <c:ptCount val="1"/>
                <c:pt idx="0">
                  <c:v>6.6358530267322637E-3</c:v>
                </c:pt>
              </c:numCache>
            </c:numRef>
          </c:xVal>
          <c:yVal>
            <c:numRef>
              <c:f>'Graphs 4-5'!$C$36</c:f>
              <c:numCache>
                <c:formatCode>0.0%</c:formatCode>
                <c:ptCount val="1"/>
                <c:pt idx="0">
                  <c:v>2.4488381758248464E-2</c:v>
                </c:pt>
              </c:numCache>
            </c:numRef>
          </c:yVal>
          <c:bubbleSize>
            <c:numRef>
              <c:f>'Graphs 4-5'!$E$36</c:f>
              <c:numCache>
                <c:formatCode>0.0%</c:formatCode>
                <c:ptCount val="1"/>
                <c:pt idx="0">
                  <c:v>0.46577799588511931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'Graphs 4-5'!$A$37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4-5'!$B$37</c:f>
              <c:numCache>
                <c:formatCode>0.0%</c:formatCode>
                <c:ptCount val="1"/>
                <c:pt idx="0">
                  <c:v>1.6123196253899436E-2</c:v>
                </c:pt>
              </c:numCache>
            </c:numRef>
          </c:xVal>
          <c:yVal>
            <c:numRef>
              <c:f>'Graphs 4-5'!$C$37</c:f>
              <c:numCache>
                <c:formatCode>0.0%</c:formatCode>
                <c:ptCount val="1"/>
                <c:pt idx="0">
                  <c:v>2.2158292323770468E-2</c:v>
                </c:pt>
              </c:numCache>
            </c:numRef>
          </c:yVal>
          <c:bubbleSize>
            <c:numRef>
              <c:f>'Graphs 4-5'!$E$37</c:f>
              <c:numCache>
                <c:formatCode>0.0%</c:formatCode>
                <c:ptCount val="1"/>
                <c:pt idx="0">
                  <c:v>0.61225252981189116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'Graphs 4-5'!$A$38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4-5'!$B$38</c:f>
              <c:numCache>
                <c:formatCode>0.0%</c:formatCode>
                <c:ptCount val="1"/>
                <c:pt idx="0">
                  <c:v>1.1464432975799355E-2</c:v>
                </c:pt>
              </c:numCache>
            </c:numRef>
          </c:xVal>
          <c:yVal>
            <c:numRef>
              <c:f>'Graphs 4-5'!$C$38</c:f>
              <c:numCache>
                <c:formatCode>0.0%</c:formatCode>
                <c:ptCount val="1"/>
                <c:pt idx="0">
                  <c:v>2.5660711605789147E-2</c:v>
                </c:pt>
              </c:numCache>
            </c:numRef>
          </c:yVal>
          <c:bubbleSize>
            <c:numRef>
              <c:f>'Graphs 4-5'!$E$38</c:f>
              <c:numCache>
                <c:formatCode>0.0%</c:formatCode>
                <c:ptCount val="1"/>
                <c:pt idx="0">
                  <c:v>0.81620549210614701</c:v>
                </c:pt>
              </c:numCache>
            </c:numRef>
          </c:bubbleSize>
          <c:bubble3D val="0"/>
        </c:ser>
        <c:ser>
          <c:idx val="4"/>
          <c:order val="3"/>
          <c:tx>
            <c:strRef>
              <c:f>'Graphs 4-5'!$A$39</c:f>
              <c:strCache>
                <c:ptCount val="1"/>
                <c:pt idx="0">
                  <c:v>2009-2013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4-5'!$B$39</c:f>
              <c:numCache>
                <c:formatCode>0.0%</c:formatCode>
                <c:ptCount val="1"/>
                <c:pt idx="0">
                  <c:v>1.6872392165834072E-2</c:v>
                </c:pt>
              </c:numCache>
            </c:numRef>
          </c:xVal>
          <c:yVal>
            <c:numRef>
              <c:f>'Graphs 4-5'!$C$39</c:f>
              <c:numCache>
                <c:formatCode>0.0%</c:formatCode>
                <c:ptCount val="1"/>
                <c:pt idx="0">
                  <c:v>2.4878727501186974E-2</c:v>
                </c:pt>
              </c:numCache>
            </c:numRef>
          </c:yVal>
          <c:bubbleSize>
            <c:numRef>
              <c:f>'Graphs 4-5'!$E$39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2356992"/>
        <c:axId val="52359168"/>
      </c:bubbleChart>
      <c:valAx>
        <c:axId val="52356992"/>
        <c:scaling>
          <c:orientation val="minMax"/>
          <c:max val="5.000000000000001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National income per capita growth</a:t>
                </a:r>
              </a:p>
            </c:rich>
          </c:tx>
          <c:layout>
            <c:manualLayout>
              <c:xMode val="edge"/>
              <c:yMode val="edge"/>
              <c:x val="0.19521843434343433"/>
              <c:y val="0.925054730959522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359168"/>
        <c:crosses val="autoZero"/>
        <c:crossBetween val="midCat"/>
        <c:majorUnit val="1.0000000000000002E-2"/>
      </c:valAx>
      <c:valAx>
        <c:axId val="52359168"/>
        <c:scaling>
          <c:orientation val="minMax"/>
          <c:max val="5.000000000000001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Food consumption growth</a:t>
                </a:r>
              </a:p>
            </c:rich>
          </c:tx>
          <c:layout>
            <c:manualLayout>
              <c:xMode val="edge"/>
              <c:yMode val="edge"/>
              <c:x val="1.2491792929292929E-2"/>
              <c:y val="9.2222820374785325E-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356992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43686868692"/>
          <c:y val="0.46701111111111104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68087121212118"/>
          <c:y val="3.5277777777777776E-2"/>
          <c:w val="0.81927493686868691"/>
          <c:h val="0.76994166666666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6'!$A$8</c:f>
              <c:strCache>
                <c:ptCount val="1"/>
                <c:pt idx="0">
                  <c:v>World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'Graph 6'!$B$7:$F$7</c:f>
              <c:strCache>
                <c:ptCount val="5"/>
                <c:pt idx="0">
                  <c:v>1961-1973</c:v>
                </c:pt>
                <c:pt idx="1">
                  <c:v>1973-1985</c:v>
                </c:pt>
                <c:pt idx="2">
                  <c:v>1985-1997</c:v>
                </c:pt>
                <c:pt idx="3">
                  <c:v>1997-2009</c:v>
                </c:pt>
                <c:pt idx="4">
                  <c:v>2009-2014</c:v>
                </c:pt>
              </c:strCache>
            </c:strRef>
          </c:cat>
          <c:val>
            <c:numRef>
              <c:f>'Graph 6'!$B$8:$F$8</c:f>
              <c:numCache>
                <c:formatCode>0.0%</c:formatCode>
                <c:ptCount val="5"/>
                <c:pt idx="0">
                  <c:v>2.0204339138095547E-2</c:v>
                </c:pt>
                <c:pt idx="1">
                  <c:v>1.8154217537768316E-2</c:v>
                </c:pt>
                <c:pt idx="2">
                  <c:v>1.6209108216709751E-2</c:v>
                </c:pt>
                <c:pt idx="3">
                  <c:v>1.2349446234275092E-2</c:v>
                </c:pt>
                <c:pt idx="4">
                  <c:v>1.1693487395232153E-2</c:v>
                </c:pt>
              </c:numCache>
            </c:numRef>
          </c:val>
        </c:ser>
        <c:ser>
          <c:idx val="1"/>
          <c:order val="1"/>
          <c:tx>
            <c:strRef>
              <c:f>'Graph 6'!$A$9</c:f>
              <c:strCache>
                <c:ptCount val="1"/>
                <c:pt idx="0">
                  <c:v>Developed*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6'!$B$7:$F$7</c:f>
              <c:strCache>
                <c:ptCount val="5"/>
                <c:pt idx="0">
                  <c:v>1961-1973</c:v>
                </c:pt>
                <c:pt idx="1">
                  <c:v>1973-1985</c:v>
                </c:pt>
                <c:pt idx="2">
                  <c:v>1985-1997</c:v>
                </c:pt>
                <c:pt idx="3">
                  <c:v>1997-2009</c:v>
                </c:pt>
                <c:pt idx="4">
                  <c:v>2009-2014</c:v>
                </c:pt>
              </c:strCache>
            </c:strRef>
          </c:cat>
          <c:val>
            <c:numRef>
              <c:f>'Graph 6'!$B$9:$F$9</c:f>
              <c:numCache>
                <c:formatCode>0.0%</c:formatCode>
                <c:ptCount val="5"/>
                <c:pt idx="0">
                  <c:v>9.8784613337608105E-3</c:v>
                </c:pt>
                <c:pt idx="1">
                  <c:v>7.1022926491244222E-3</c:v>
                </c:pt>
                <c:pt idx="2">
                  <c:v>5.147245357930927E-3</c:v>
                </c:pt>
                <c:pt idx="3">
                  <c:v>4.0211756101437854E-3</c:v>
                </c:pt>
                <c:pt idx="4">
                  <c:v>3.7792504479352827E-3</c:v>
                </c:pt>
              </c:numCache>
            </c:numRef>
          </c:val>
        </c:ser>
        <c:ser>
          <c:idx val="2"/>
          <c:order val="2"/>
          <c:tx>
            <c:strRef>
              <c:f>'Graph 6'!$A$10</c:f>
              <c:strCache>
                <c:ptCount val="1"/>
                <c:pt idx="0">
                  <c:v>Developing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'Graph 6'!$B$7:$F$7</c:f>
              <c:strCache>
                <c:ptCount val="5"/>
                <c:pt idx="0">
                  <c:v>1961-1973</c:v>
                </c:pt>
                <c:pt idx="1">
                  <c:v>1973-1985</c:v>
                </c:pt>
                <c:pt idx="2">
                  <c:v>1985-1997</c:v>
                </c:pt>
                <c:pt idx="3">
                  <c:v>1997-2009</c:v>
                </c:pt>
                <c:pt idx="4">
                  <c:v>2009-2014</c:v>
                </c:pt>
              </c:strCache>
            </c:strRef>
          </c:cat>
          <c:val>
            <c:numRef>
              <c:f>'Graph 6'!$B$10:$F$10</c:f>
              <c:numCache>
                <c:formatCode>0.0%</c:formatCode>
                <c:ptCount val="5"/>
                <c:pt idx="0">
                  <c:v>2.452516620424447E-2</c:v>
                </c:pt>
                <c:pt idx="1">
                  <c:v>2.2038527005343554E-2</c:v>
                </c:pt>
                <c:pt idx="2">
                  <c:v>1.9477573451075755E-2</c:v>
                </c:pt>
                <c:pt idx="3">
                  <c:v>1.4469089489698207E-2</c:v>
                </c:pt>
                <c:pt idx="4">
                  <c:v>1.3539982224552745E-2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145600"/>
        <c:axId val="53147136"/>
      </c:barChart>
      <c:catAx>
        <c:axId val="5314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147136"/>
        <c:crosses val="autoZero"/>
        <c:auto val="1"/>
        <c:lblAlgn val="ctr"/>
        <c:lblOffset val="100"/>
        <c:noMultiLvlLbl val="0"/>
      </c:catAx>
      <c:valAx>
        <c:axId val="53147136"/>
        <c:scaling>
          <c:orientation val="minMax"/>
          <c:max val="2.5000000000000005E-2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Annual % change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3145600"/>
        <c:crosses val="autoZero"/>
        <c:crossBetween val="between"/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1263320707070707"/>
          <c:y val="0.91518750000000004"/>
          <c:w val="0.57473327020202025"/>
          <c:h val="8.481249999999999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77916666666666"/>
          <c:y val="4.1157407407407406E-2"/>
          <c:w val="0.86473090277777775"/>
          <c:h val="0.769941666666666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6'!$A$15</c:f>
              <c:strCache>
                <c:ptCount val="1"/>
                <c:pt idx="0">
                  <c:v>Developed*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'Graph 6'!$B$13:$F$13</c:f>
              <c:strCache>
                <c:ptCount val="5"/>
                <c:pt idx="0">
                  <c:v>1961-1973</c:v>
                </c:pt>
                <c:pt idx="1">
                  <c:v>1973-1985</c:v>
                </c:pt>
                <c:pt idx="2">
                  <c:v>1985-1997</c:v>
                </c:pt>
                <c:pt idx="3">
                  <c:v>1997-2009</c:v>
                </c:pt>
                <c:pt idx="4">
                  <c:v>2009-2014</c:v>
                </c:pt>
              </c:strCache>
            </c:strRef>
          </c:cat>
          <c:val>
            <c:numRef>
              <c:f>'Graph 6'!$B$15:$F$15</c:f>
              <c:numCache>
                <c:formatCode>#,##0.0</c:formatCode>
                <c:ptCount val="5"/>
                <c:pt idx="0">
                  <c:v>1023.6894615384616</c:v>
                </c:pt>
                <c:pt idx="1">
                  <c:v>1130.0013076923076</c:v>
                </c:pt>
                <c:pt idx="2">
                  <c:v>1218.1513076923077</c:v>
                </c:pt>
                <c:pt idx="3">
                  <c:v>1280.0601538461538</c:v>
                </c:pt>
                <c:pt idx="4">
                  <c:v>1326.3856666666668</c:v>
                </c:pt>
              </c:numCache>
            </c:numRef>
          </c:val>
        </c:ser>
        <c:ser>
          <c:idx val="1"/>
          <c:order val="1"/>
          <c:tx>
            <c:strRef>
              <c:f>'Graph 6'!$A$16</c:f>
              <c:strCache>
                <c:ptCount val="1"/>
                <c:pt idx="0">
                  <c:v>Developing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'Graph 6'!$B$13:$F$13</c:f>
              <c:strCache>
                <c:ptCount val="5"/>
                <c:pt idx="0">
                  <c:v>1961-1973</c:v>
                </c:pt>
                <c:pt idx="1">
                  <c:v>1973-1985</c:v>
                </c:pt>
                <c:pt idx="2">
                  <c:v>1985-1997</c:v>
                </c:pt>
                <c:pt idx="3">
                  <c:v>1997-2009</c:v>
                </c:pt>
                <c:pt idx="4">
                  <c:v>2009-2014</c:v>
                </c:pt>
              </c:strCache>
            </c:strRef>
          </c:cat>
          <c:val>
            <c:numRef>
              <c:f>'Graph 6'!$B$16:$F$16</c:f>
              <c:numCache>
                <c:formatCode>#,##0.0</c:formatCode>
                <c:ptCount val="5"/>
                <c:pt idx="0">
                  <c:v>2457.9814615384616</c:v>
                </c:pt>
                <c:pt idx="1">
                  <c:v>3249.8054615384617</c:v>
                </c:pt>
                <c:pt idx="2">
                  <c:v>4178.5449230769236</c:v>
                </c:pt>
                <c:pt idx="3">
                  <c:v>5081.5286923076928</c:v>
                </c:pt>
                <c:pt idx="4">
                  <c:v>5712.7586666666657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363264"/>
        <c:axId val="56377344"/>
      </c:barChart>
      <c:catAx>
        <c:axId val="5636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377344"/>
        <c:crosses val="autoZero"/>
        <c:auto val="1"/>
        <c:lblAlgn val="ctr"/>
        <c:lblOffset val="100"/>
        <c:noMultiLvlLbl val="0"/>
      </c:catAx>
      <c:valAx>
        <c:axId val="56377344"/>
        <c:scaling>
          <c:orientation val="minMax"/>
          <c:max val="80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Billion inhabitants</a:t>
                </a:r>
              </a:p>
            </c:rich>
          </c:tx>
          <c:layout>
            <c:manualLayout>
              <c:xMode val="edge"/>
              <c:yMode val="edge"/>
              <c:x val="4.0088383838383836E-3"/>
              <c:y val="0.212447685185185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noFill/>
          <a:ln w="3175">
            <a:solidFill>
              <a:schemeClr val="bg1">
                <a:lumMod val="65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363264"/>
        <c:crosses val="autoZero"/>
        <c:crossBetween val="between"/>
        <c:dispUnits>
          <c:builtInUnit val="thousands"/>
        </c:dispUnits>
      </c:valAx>
      <c:spPr>
        <a:noFill/>
        <a:ln w="3175"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3170104166666666"/>
          <c:y val="0.90930787037037042"/>
          <c:w val="0.52777847222222218"/>
          <c:h val="8.4812499999999999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Cereals</a:t>
            </a:r>
          </a:p>
        </c:rich>
      </c:tx>
      <c:layout>
        <c:manualLayout>
          <c:xMode val="edge"/>
          <c:yMode val="edge"/>
          <c:x val="0.78201799242424241"/>
          <c:y val="4.1781018518518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17546296296297"/>
          <c:y val="4.7378472222222225E-2"/>
          <c:w val="0.59433308080808078"/>
          <c:h val="0.79390347222222224"/>
        </c:manualLayout>
      </c:layout>
      <c:bubbleChart>
        <c:varyColors val="0"/>
        <c:ser>
          <c:idx val="0"/>
          <c:order val="0"/>
          <c:tx>
            <c:strRef>
              <c:f>'Graphs 7-8'!$A$10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</c:spPr>
          <c:invertIfNegative val="0"/>
          <c:xVal>
            <c:numRef>
              <c:f>'Graphs 7-8'!$B$10</c:f>
              <c:numCache>
                <c:formatCode>0.0%</c:formatCode>
                <c:ptCount val="1"/>
                <c:pt idx="0">
                  <c:v>2.0204339138095547E-2</c:v>
                </c:pt>
              </c:numCache>
            </c:numRef>
          </c:xVal>
          <c:yVal>
            <c:numRef>
              <c:f>'Graphs 7-8'!$C$10</c:f>
              <c:numCache>
                <c:formatCode>0.0%</c:formatCode>
                <c:ptCount val="1"/>
                <c:pt idx="0">
                  <c:v>3.546986952671588E-2</c:v>
                </c:pt>
              </c:numCache>
            </c:numRef>
          </c:yVal>
          <c:bubbleSize>
            <c:numRef>
              <c:f>'Graphs 7-8'!$E$10</c:f>
              <c:numCache>
                <c:formatCode>0.0%</c:formatCode>
                <c:ptCount val="1"/>
                <c:pt idx="0">
                  <c:v>0.43182476330906239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7-8'!$A$11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7-8'!$B$11</c:f>
              <c:numCache>
                <c:formatCode>0.0%</c:formatCode>
                <c:ptCount val="1"/>
                <c:pt idx="0">
                  <c:v>1.8154217537768316E-2</c:v>
                </c:pt>
              </c:numCache>
            </c:numRef>
          </c:xVal>
          <c:yVal>
            <c:numRef>
              <c:f>'Graphs 7-8'!$C$11</c:f>
              <c:numCache>
                <c:formatCode>0.0%</c:formatCode>
                <c:ptCount val="1"/>
                <c:pt idx="0">
                  <c:v>2.1749625501659438E-2</c:v>
                </c:pt>
              </c:numCache>
            </c:numRef>
          </c:yVal>
          <c:bubbleSize>
            <c:numRef>
              <c:f>'Graphs 7-8'!$E$11</c:f>
              <c:numCache>
                <c:formatCode>0.0%</c:formatCode>
                <c:ptCount val="1"/>
                <c:pt idx="0">
                  <c:v>0.59592300812909871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7-8'!$A$12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7-8'!$B$12</c:f>
              <c:numCache>
                <c:formatCode>0.0%</c:formatCode>
                <c:ptCount val="1"/>
                <c:pt idx="0">
                  <c:v>1.6209108216709751E-2</c:v>
                </c:pt>
              </c:numCache>
            </c:numRef>
          </c:xVal>
          <c:yVal>
            <c:numRef>
              <c:f>'Graphs 7-8'!$C$12</c:f>
              <c:numCache>
                <c:formatCode>0.0%</c:formatCode>
                <c:ptCount val="1"/>
                <c:pt idx="0">
                  <c:v>1.1929085833924234E-2</c:v>
                </c:pt>
              </c:numCache>
            </c:numRef>
          </c:yVal>
          <c:bubbleSize>
            <c:numRef>
              <c:f>'Graphs 7-8'!$E$12</c:f>
              <c:numCache>
                <c:formatCode>0.0%</c:formatCode>
                <c:ptCount val="1"/>
                <c:pt idx="0">
                  <c:v>0.7338683924937448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7-8'!$A$13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7-8'!$B$13</c:f>
              <c:numCache>
                <c:formatCode>0.0%</c:formatCode>
                <c:ptCount val="1"/>
                <c:pt idx="0">
                  <c:v>1.2349446234275092E-2</c:v>
                </c:pt>
              </c:numCache>
            </c:numRef>
          </c:xVal>
          <c:yVal>
            <c:numRef>
              <c:f>'Graphs 7-8'!$C$13</c:f>
              <c:numCache>
                <c:formatCode>0.0%</c:formatCode>
                <c:ptCount val="1"/>
                <c:pt idx="0">
                  <c:v>1.6279399018151963E-2</c:v>
                </c:pt>
              </c:numCache>
            </c:numRef>
          </c:yVal>
          <c:bubbleSize>
            <c:numRef>
              <c:f>'Graphs 7-8'!$E$13</c:f>
              <c:numCache>
                <c:formatCode>0.0%</c:formatCode>
                <c:ptCount val="1"/>
                <c:pt idx="0">
                  <c:v>0.8533023056955048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7-8'!$A$14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7-8'!$B$14</c:f>
              <c:numCache>
                <c:formatCode>0.0%</c:formatCode>
                <c:ptCount val="1"/>
                <c:pt idx="0">
                  <c:v>1.1693487395232153E-2</c:v>
                </c:pt>
              </c:numCache>
            </c:numRef>
          </c:xVal>
          <c:yVal>
            <c:numRef>
              <c:f>'Graphs 7-8'!$C$14</c:f>
              <c:numCache>
                <c:formatCode>0.0%</c:formatCode>
                <c:ptCount val="1"/>
                <c:pt idx="0">
                  <c:v>2.1564807919045421E-2</c:v>
                </c:pt>
              </c:numCache>
            </c:numRef>
          </c:yVal>
          <c:bubbleSize>
            <c:numRef>
              <c:f>'Graphs 7-8'!$E$14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0"/>
        <c:showNegBubbles val="0"/>
        <c:axId val="56406784"/>
        <c:axId val="56408704"/>
      </c:bubbleChart>
      <c:valAx>
        <c:axId val="56406784"/>
        <c:scaling>
          <c:orientation val="minMax"/>
          <c:max val="5.000000000000001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408704"/>
        <c:crosses val="autoZero"/>
        <c:crossBetween val="midCat"/>
        <c:majorUnit val="1.0000000000000002E-2"/>
      </c:valAx>
      <c:valAx>
        <c:axId val="56408704"/>
        <c:scaling>
          <c:orientation val="minMax"/>
          <c:max val="5.000000000000001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4.4741161616161625E-3"/>
              <c:y val="0.1936828703703704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406784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3649905303030305"/>
          <c:y val="0.49640925925925927"/>
          <c:w val="0.23651262626262626"/>
          <c:h val="0.3400703703703703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Vegetable</a:t>
            </a:r>
          </a:p>
          <a:p>
            <a:pPr>
              <a:defRPr sz="900" b="1"/>
            </a:pPr>
            <a:r>
              <a:rPr lang="en-GB" sz="900" b="1"/>
              <a:t>oils</a:t>
            </a:r>
          </a:p>
        </c:rich>
      </c:tx>
      <c:layout>
        <c:manualLayout>
          <c:xMode val="edge"/>
          <c:yMode val="edge"/>
          <c:x val="0.74524621212121211"/>
          <c:y val="4.1781249999999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17546296296297"/>
          <c:y val="4.7378472222222225E-2"/>
          <c:w val="0.59433308080808078"/>
          <c:h val="0.79390347222222224"/>
        </c:manualLayout>
      </c:layout>
      <c:bubbleChart>
        <c:varyColors val="0"/>
        <c:ser>
          <c:idx val="0"/>
          <c:order val="0"/>
          <c:tx>
            <c:strRef>
              <c:f>'Graphs 7-8'!$A$19</c:f>
              <c:strCache>
                <c:ptCount val="1"/>
                <c:pt idx="0">
                  <c:v>1961-1973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xVal>
            <c:numRef>
              <c:f>'Graphs 7-8'!$B$19</c:f>
              <c:numCache>
                <c:formatCode>0.0%</c:formatCode>
                <c:ptCount val="1"/>
                <c:pt idx="0">
                  <c:v>2.0204339138095547E-2</c:v>
                </c:pt>
              </c:numCache>
            </c:numRef>
          </c:xVal>
          <c:yVal>
            <c:numRef>
              <c:f>'Graphs 7-8'!$C$19</c:f>
              <c:numCache>
                <c:formatCode>0.0%</c:formatCode>
                <c:ptCount val="1"/>
                <c:pt idx="0">
                  <c:v>4.060328862173819E-2</c:v>
                </c:pt>
              </c:numCache>
            </c:numRef>
          </c:yVal>
          <c:bubbleSize>
            <c:numRef>
              <c:f>'Graphs 7-8'!$E$19</c:f>
              <c:numCache>
                <c:formatCode>0.0%</c:formatCode>
                <c:ptCount val="1"/>
                <c:pt idx="0">
                  <c:v>0.15388600364785063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'Graphs 7-8'!$A$20</c:f>
              <c:strCache>
                <c:ptCount val="1"/>
                <c:pt idx="0">
                  <c:v>1973-1985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xVal>
            <c:numRef>
              <c:f>'Graphs 7-8'!$B$20</c:f>
              <c:numCache>
                <c:formatCode>0.0%</c:formatCode>
                <c:ptCount val="1"/>
                <c:pt idx="0">
                  <c:v>1.8154217537768316E-2</c:v>
                </c:pt>
              </c:numCache>
            </c:numRef>
          </c:xVal>
          <c:yVal>
            <c:numRef>
              <c:f>'Graphs 7-8'!$C$20</c:f>
              <c:numCache>
                <c:formatCode>0.0%</c:formatCode>
                <c:ptCount val="1"/>
                <c:pt idx="0">
                  <c:v>4.4909839881859315E-2</c:v>
                </c:pt>
              </c:numCache>
            </c:numRef>
          </c:yVal>
          <c:bubbleSize>
            <c:numRef>
              <c:f>'Graphs 7-8'!$E$20</c:f>
              <c:numCache>
                <c:formatCode>0.0%</c:formatCode>
                <c:ptCount val="1"/>
                <c:pt idx="0">
                  <c:v>0.25017365731739655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'Graphs 7-8'!$A$21</c:f>
              <c:strCache>
                <c:ptCount val="1"/>
                <c:pt idx="0">
                  <c:v>1985-1997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xVal>
            <c:numRef>
              <c:f>'Graphs 7-8'!$B$21</c:f>
              <c:numCache>
                <c:formatCode>0.0%</c:formatCode>
                <c:ptCount val="1"/>
                <c:pt idx="0">
                  <c:v>1.6209108216709751E-2</c:v>
                </c:pt>
              </c:numCache>
            </c:numRef>
          </c:xVal>
          <c:yVal>
            <c:numRef>
              <c:f>'Graphs 7-8'!$C$21</c:f>
              <c:numCache>
                <c:formatCode>0.0%</c:formatCode>
                <c:ptCount val="1"/>
                <c:pt idx="0">
                  <c:v>3.9452943727173138E-2</c:v>
                </c:pt>
              </c:numCache>
            </c:numRef>
          </c:yVal>
          <c:bubbleSize>
            <c:numRef>
              <c:f>'Graphs 7-8'!$E$21</c:f>
              <c:numCache>
                <c:formatCode>0.0%</c:formatCode>
                <c:ptCount val="1"/>
                <c:pt idx="0">
                  <c:v>0.41321126583395434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'Graphs 7-8'!$A$22</c:f>
              <c:strCache>
                <c:ptCount val="1"/>
                <c:pt idx="0">
                  <c:v>1997-2009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xVal>
            <c:numRef>
              <c:f>'Graphs 7-8'!$B$22</c:f>
              <c:numCache>
                <c:formatCode>0.0%</c:formatCode>
                <c:ptCount val="1"/>
                <c:pt idx="0">
                  <c:v>1.2349446234275092E-2</c:v>
                </c:pt>
              </c:numCache>
            </c:numRef>
          </c:xVal>
          <c:yVal>
            <c:numRef>
              <c:f>'Graphs 7-8'!$C$22</c:f>
              <c:numCache>
                <c:formatCode>0.0%</c:formatCode>
                <c:ptCount val="1"/>
                <c:pt idx="0">
                  <c:v>4.8509722710460466E-2</c:v>
                </c:pt>
              </c:numCache>
            </c:numRef>
          </c:yVal>
          <c:bubbleSize>
            <c:numRef>
              <c:f>'Graphs 7-8'!$E$22</c:f>
              <c:numCache>
                <c:formatCode>0.0%</c:formatCode>
                <c:ptCount val="1"/>
                <c:pt idx="0">
                  <c:v>0.69196149531079021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'Graphs 7-8'!$A$23</c:f>
              <c:strCache>
                <c:ptCount val="1"/>
                <c:pt idx="0">
                  <c:v>2009-2014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25400">
              <a:noFill/>
            </a:ln>
          </c:spPr>
          <c:invertIfNegative val="0"/>
          <c:xVal>
            <c:numRef>
              <c:f>'Graphs 7-8'!$B$23</c:f>
              <c:numCache>
                <c:formatCode>0.0%</c:formatCode>
                <c:ptCount val="1"/>
                <c:pt idx="0">
                  <c:v>1.1693487395232153E-2</c:v>
                </c:pt>
              </c:numCache>
            </c:numRef>
          </c:xVal>
          <c:yVal>
            <c:numRef>
              <c:f>'Graphs 7-8'!$C$23</c:f>
              <c:numCache>
                <c:formatCode>0.0%</c:formatCode>
                <c:ptCount val="1"/>
                <c:pt idx="0">
                  <c:v>3.9658966938727218E-2</c:v>
                </c:pt>
              </c:numCache>
            </c:numRef>
          </c:yVal>
          <c:bubbleSize>
            <c:numRef>
              <c:f>'Graphs 7-8'!$E$23</c:f>
              <c:numCache>
                <c:formatCode>0.0%</c:formatCode>
                <c:ptCount val="1"/>
                <c:pt idx="0">
                  <c:v>1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30"/>
        <c:showNegBubbles val="0"/>
        <c:axId val="56437376"/>
        <c:axId val="56443648"/>
      </c:bubbleChart>
      <c:valAx>
        <c:axId val="56437376"/>
        <c:scaling>
          <c:orientation val="minMax"/>
          <c:max val="6.0000000000000012E-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Population growth</a:t>
                </a:r>
              </a:p>
            </c:rich>
          </c:tx>
          <c:layout>
            <c:manualLayout>
              <c:xMode val="edge"/>
              <c:yMode val="edge"/>
              <c:x val="0.31548356481481482"/>
              <c:y val="0.92614201388888884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443648"/>
        <c:crosses val="autoZero"/>
        <c:crossBetween val="midCat"/>
        <c:majorUnit val="1.0000000000000002E-2"/>
      </c:valAx>
      <c:valAx>
        <c:axId val="56443648"/>
        <c:scaling>
          <c:orientation val="minMax"/>
          <c:max val="6.0000000000000012E-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Consumption growth</a:t>
                </a:r>
              </a:p>
            </c:rich>
          </c:tx>
          <c:layout>
            <c:manualLayout>
              <c:xMode val="edge"/>
              <c:yMode val="edge"/>
              <c:x val="1.2491666666666667E-2"/>
              <c:y val="0.22896041666666667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6350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6437376"/>
        <c:crosses val="autoZero"/>
        <c:crossBetween val="midCat"/>
        <c:majorUnit val="1.0000000000000002E-2"/>
      </c:valAx>
    </c:plotArea>
    <c:legend>
      <c:legendPos val="r"/>
      <c:layout>
        <c:manualLayout>
          <c:xMode val="edge"/>
          <c:yMode val="edge"/>
          <c:x val="0.77658737373737374"/>
          <c:y val="0.51404826388888891"/>
          <c:w val="0.19642416492810194"/>
          <c:h val="0.3224315972222222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0" Type="http://schemas.openxmlformats.org/officeDocument/2006/relationships/chart" Target="../charts/chart17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0</xdr:col>
      <xdr:colOff>7608570</xdr:colOff>
      <xdr:row>8</xdr:row>
      <xdr:rowOff>27940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525" y="9525"/>
          <a:ext cx="7599045" cy="1313815"/>
        </a:xfrm>
        <a:prstGeom prst="rect">
          <a:avLst/>
        </a:prstGeom>
        <a:solidFill>
          <a:srgbClr val="42A62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GB"/>
        </a:p>
      </xdr:txBody>
    </xdr:sp>
    <xdr:clientData/>
  </xdr:twoCellAnchor>
  <xdr:twoCellAnchor editAs="oneCell">
    <xdr:from>
      <xdr:col>0</xdr:col>
      <xdr:colOff>2737485</xdr:colOff>
      <xdr:row>2</xdr:row>
      <xdr:rowOff>88265</xdr:rowOff>
    </xdr:from>
    <xdr:to>
      <xdr:col>0</xdr:col>
      <xdr:colOff>4880610</xdr:colOff>
      <xdr:row>10</xdr:row>
      <xdr:rowOff>154940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648"/>
        <a:stretch>
          <a:fillRect/>
        </a:stretch>
      </xdr:blipFill>
      <xdr:spPr bwMode="auto">
        <a:xfrm>
          <a:off x="2737485" y="412115"/>
          <a:ext cx="2143125" cy="13620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3390900</xdr:colOff>
      <xdr:row>46</xdr:row>
      <xdr:rowOff>133350</xdr:rowOff>
    </xdr:from>
    <xdr:to>
      <xdr:col>0</xdr:col>
      <xdr:colOff>4219575</xdr:colOff>
      <xdr:row>50</xdr:row>
      <xdr:rowOff>8255</xdr:rowOff>
    </xdr:to>
    <xdr:sp macro="" textlink="">
      <xdr:nvSpPr>
        <xdr:cNvPr id="4" name="Text Box 9"/>
        <xdr:cNvSpPr txBox="1"/>
      </xdr:nvSpPr>
      <xdr:spPr>
        <a:xfrm>
          <a:off x="3390900" y="9572625"/>
          <a:ext cx="828675" cy="522605"/>
        </a:xfrm>
        <a:prstGeom prst="rect">
          <a:avLst/>
        </a:prstGeom>
        <a:solidFill>
          <a:srgbClr val="42A62A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700" i="1">
              <a:solidFill>
                <a:srgbClr val="FFFFFF"/>
              </a:solidFill>
              <a:effectLst/>
              <a:latin typeface="Verdana"/>
              <a:ea typeface="Times New Roman"/>
              <a:cs typeface="Arial"/>
            </a:rPr>
            <a:t>Agriculture</a:t>
          </a:r>
          <a:endParaRPr lang="en-GB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s-ES_tradnl" sz="700" i="1">
              <a:solidFill>
                <a:srgbClr val="FFFFFF"/>
              </a:solidFill>
              <a:effectLst/>
              <a:latin typeface="Verdana"/>
              <a:ea typeface="Times New Roman"/>
              <a:cs typeface="Arial"/>
            </a:rPr>
            <a:t>and Rural</a:t>
          </a:r>
          <a:endParaRPr lang="en-GB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es-ES_tradnl" sz="700" i="1">
              <a:solidFill>
                <a:srgbClr val="FFFFFF"/>
              </a:solidFill>
              <a:effectLst/>
              <a:latin typeface="Verdana"/>
              <a:ea typeface="Times New Roman"/>
              <a:cs typeface="Arial"/>
            </a:rPr>
            <a:t>Development</a:t>
          </a:r>
          <a:endParaRPr lang="en-GB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0.14532</cdr:x>
      <cdr:y>0.05252</cdr:y>
    </cdr:from>
    <cdr:to>
      <cdr:x>0.73763</cdr:x>
      <cdr:y>0.83576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60375" y="107950"/>
          <a:ext cx="1876425" cy="16097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0.14532</cdr:x>
      <cdr:y>0.05252</cdr:y>
    </cdr:from>
    <cdr:to>
      <cdr:x>0.73763</cdr:x>
      <cdr:y>0.83576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60375" y="107950"/>
          <a:ext cx="1876425" cy="16097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0.23452</cdr:x>
      <cdr:y>0.46393</cdr:y>
    </cdr:from>
    <cdr:to>
      <cdr:x>0.73362</cdr:x>
      <cdr:y>0.78136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42950" y="904875"/>
          <a:ext cx="1581150" cy="619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0.24153</cdr:x>
      <cdr:y>0.47427</cdr:y>
    </cdr:from>
    <cdr:to>
      <cdr:x>0.74063</cdr:x>
      <cdr:y>0.77551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65176" y="974725"/>
          <a:ext cx="1581150" cy="619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0.2285</cdr:x>
      <cdr:y>0.47044</cdr:y>
    </cdr:from>
    <cdr:to>
      <cdr:x>0.73763</cdr:x>
      <cdr:y>0.78136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23900" y="917576"/>
          <a:ext cx="1612901" cy="60642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0.24153</cdr:x>
      <cdr:y>0.45579</cdr:y>
    </cdr:from>
    <cdr:to>
      <cdr:x>0.74063</cdr:x>
      <cdr:y>0.77322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65176" y="889000"/>
          <a:ext cx="1581150" cy="619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0.23853</cdr:x>
      <cdr:y>0.47427</cdr:y>
    </cdr:from>
    <cdr:to>
      <cdr:x>0.73763</cdr:x>
      <cdr:y>0.77551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755651" y="974725"/>
          <a:ext cx="1581150" cy="6191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0.21948</cdr:x>
      <cdr:y>0.46556</cdr:y>
    </cdr:from>
    <cdr:to>
      <cdr:x>0.73763</cdr:x>
      <cdr:y>0.79113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695325" y="908051"/>
          <a:ext cx="1641476" cy="6349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0.14532</cdr:x>
      <cdr:y>0.08806</cdr:y>
    </cdr:from>
    <cdr:to>
      <cdr:x>0.71257</cdr:x>
      <cdr:y>0.83576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60374" y="180975"/>
          <a:ext cx="1797051" cy="153670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790574</xdr:colOff>
      <xdr:row>19</xdr:row>
      <xdr:rowOff>152400</xdr:rowOff>
    </xdr:from>
    <xdr:to>
      <xdr:col>4</xdr:col>
      <xdr:colOff>386699</xdr:colOff>
      <xdr:row>35</xdr:row>
      <xdr:rowOff>45600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13877</xdr:colOff>
      <xdr:row>5</xdr:row>
      <xdr:rowOff>8382</xdr:rowOff>
    </xdr:from>
    <xdr:to>
      <xdr:col>15</xdr:col>
      <xdr:colOff>280255</xdr:colOff>
      <xdr:row>24</xdr:row>
      <xdr:rowOff>66675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4552" y="884682"/>
          <a:ext cx="7124378" cy="3134868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790574</xdr:colOff>
      <xdr:row>17</xdr:row>
      <xdr:rowOff>152400</xdr:rowOff>
    </xdr:from>
    <xdr:to>
      <xdr:col>4</xdr:col>
      <xdr:colOff>386699</xdr:colOff>
      <xdr:row>33</xdr:row>
      <xdr:rowOff>45600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909637</xdr:colOff>
      <xdr:row>5</xdr:row>
      <xdr:rowOff>128587</xdr:rowOff>
    </xdr:from>
    <xdr:to>
      <xdr:col>3</xdr:col>
      <xdr:colOff>496237</xdr:colOff>
      <xdr:row>18</xdr:row>
      <xdr:rowOff>3562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1009650</xdr:colOff>
      <xdr:row>36</xdr:row>
      <xdr:rowOff>19050</xdr:rowOff>
    </xdr:from>
    <xdr:to>
      <xdr:col>4</xdr:col>
      <xdr:colOff>288525</xdr:colOff>
      <xdr:row>49</xdr:row>
      <xdr:rowOff>74025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</xdr:row>
      <xdr:rowOff>47625</xdr:rowOff>
    </xdr:from>
    <xdr:to>
      <xdr:col>4</xdr:col>
      <xdr:colOff>567675</xdr:colOff>
      <xdr:row>29</xdr:row>
      <xdr:rowOff>102600</xdr:rowOff>
    </xdr:to>
    <xdr:graphicFrame macro="">
      <xdr:nvGraphicFramePr>
        <xdr:cNvPr id="6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18</xdr:row>
      <xdr:rowOff>133350</xdr:rowOff>
    </xdr:from>
    <xdr:to>
      <xdr:col>4</xdr:col>
      <xdr:colOff>443850</xdr:colOff>
      <xdr:row>32</xdr:row>
      <xdr:rowOff>26400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123825</xdr:colOff>
      <xdr:row>44</xdr:row>
      <xdr:rowOff>0</xdr:rowOff>
    </xdr:from>
    <xdr:to>
      <xdr:col>4</xdr:col>
      <xdr:colOff>748650</xdr:colOff>
      <xdr:row>57</xdr:row>
      <xdr:rowOff>54975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142875</xdr:colOff>
      <xdr:row>59</xdr:row>
      <xdr:rowOff>19050</xdr:rowOff>
    </xdr:from>
    <xdr:to>
      <xdr:col>4</xdr:col>
      <xdr:colOff>767700</xdr:colOff>
      <xdr:row>72</xdr:row>
      <xdr:rowOff>74025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6</xdr:row>
      <xdr:rowOff>47625</xdr:rowOff>
    </xdr:from>
    <xdr:to>
      <xdr:col>10</xdr:col>
      <xdr:colOff>300975</xdr:colOff>
      <xdr:row>18</xdr:row>
      <xdr:rowOff>54975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533400</xdr:colOff>
      <xdr:row>33</xdr:row>
      <xdr:rowOff>19050</xdr:rowOff>
    </xdr:from>
    <xdr:to>
      <xdr:col>10</xdr:col>
      <xdr:colOff>272400</xdr:colOff>
      <xdr:row>43</xdr:row>
      <xdr:rowOff>112125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7</xdr:row>
      <xdr:rowOff>38100</xdr:rowOff>
    </xdr:from>
    <xdr:to>
      <xdr:col>9</xdr:col>
      <xdr:colOff>38100</xdr:colOff>
      <xdr:row>16</xdr:row>
      <xdr:rowOff>9526</xdr:rowOff>
    </xdr:to>
    <xdr:cxnSp macro="">
      <xdr:nvCxnSpPr>
        <xdr:cNvPr id="12" name="Straight Connector 11"/>
        <xdr:cNvCxnSpPr/>
      </xdr:nvCxnSpPr>
      <xdr:spPr>
        <a:xfrm flipV="1">
          <a:off x="6400800" y="1400175"/>
          <a:ext cx="1714500" cy="1533526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564253</xdr:colOff>
      <xdr:row>36</xdr:row>
      <xdr:rowOff>115391</xdr:rowOff>
    </xdr:from>
    <xdr:to>
      <xdr:col>7</xdr:col>
      <xdr:colOff>289891</xdr:colOff>
      <xdr:row>37</xdr:row>
      <xdr:rowOff>83201</xdr:rowOff>
    </xdr:to>
    <xdr:sp macro="" textlink="">
      <xdr:nvSpPr>
        <xdr:cNvPr id="4" name="Freeform 3"/>
        <xdr:cNvSpPr/>
      </xdr:nvSpPr>
      <xdr:spPr>
        <a:xfrm>
          <a:off x="6574321" y="6404997"/>
          <a:ext cx="408953" cy="128286"/>
        </a:xfrm>
        <a:custGeom>
          <a:avLst/>
          <a:gdLst>
            <a:gd name="connsiteX0" fmla="*/ 0 w 408953"/>
            <a:gd name="connsiteY0" fmla="*/ 34731 h 128286"/>
            <a:gd name="connsiteX1" fmla="*/ 377894 w 408953"/>
            <a:gd name="connsiteY1" fmla="*/ 127911 h 128286"/>
            <a:gd name="connsiteX2" fmla="*/ 176005 w 408953"/>
            <a:gd name="connsiteY2" fmla="*/ 3671 h 128286"/>
            <a:gd name="connsiteX3" fmla="*/ 408953 w 408953"/>
            <a:gd name="connsiteY3" fmla="*/ 45085 h 1282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08953" h="128286">
              <a:moveTo>
                <a:pt x="0" y="34731"/>
              </a:moveTo>
              <a:cubicBezTo>
                <a:pt x="174280" y="83909"/>
                <a:pt x="348560" y="133088"/>
                <a:pt x="377894" y="127911"/>
              </a:cubicBezTo>
              <a:cubicBezTo>
                <a:pt x="407228" y="122734"/>
                <a:pt x="170829" y="17475"/>
                <a:pt x="176005" y="3671"/>
              </a:cubicBezTo>
              <a:cubicBezTo>
                <a:pt x="181181" y="-10133"/>
                <a:pt x="295067" y="17476"/>
                <a:pt x="408953" y="45085"/>
              </a:cubicBezTo>
            </a:path>
          </a:pathLst>
        </a:custGeom>
        <a:noFill/>
        <a:ln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2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0.29109</cdr:x>
      <cdr:y>0.41022</cdr:y>
    </cdr:from>
    <cdr:to>
      <cdr:x>0.39115</cdr:x>
      <cdr:y>0.50168</cdr:y>
    </cdr:to>
    <cdr:sp macro="" textlink="">
      <cdr:nvSpPr>
        <cdr:cNvPr id="2" name="Freeform 1"/>
        <cdr:cNvSpPr/>
      </cdr:nvSpPr>
      <cdr:spPr>
        <a:xfrm xmlns:a="http://schemas.openxmlformats.org/drawingml/2006/main">
          <a:off x="918541" y="837579"/>
          <a:ext cx="315774" cy="186736"/>
        </a:xfrm>
        <a:custGeom xmlns:a="http://schemas.openxmlformats.org/drawingml/2006/main">
          <a:avLst/>
          <a:gdLst>
            <a:gd name="connsiteX0" fmla="*/ 315774 w 315774"/>
            <a:gd name="connsiteY0" fmla="*/ 0 h 186736"/>
            <a:gd name="connsiteX1" fmla="*/ 264008 w 315774"/>
            <a:gd name="connsiteY1" fmla="*/ 72473 h 186736"/>
            <a:gd name="connsiteX2" fmla="*/ 181182 w 315774"/>
            <a:gd name="connsiteY2" fmla="*/ 186359 h 186736"/>
            <a:gd name="connsiteX3" fmla="*/ 72473 w 315774"/>
            <a:gd name="connsiteY3" fmla="*/ 31060 h 186736"/>
            <a:gd name="connsiteX4" fmla="*/ 0 w 315774"/>
            <a:gd name="connsiteY4" fmla="*/ 77650 h 18673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15774" h="186736">
              <a:moveTo>
                <a:pt x="315774" y="0"/>
              </a:moveTo>
              <a:cubicBezTo>
                <a:pt x="301107" y="20706"/>
                <a:pt x="264008" y="72473"/>
                <a:pt x="264008" y="72473"/>
              </a:cubicBezTo>
              <a:cubicBezTo>
                <a:pt x="241576" y="103533"/>
                <a:pt x="213104" y="193261"/>
                <a:pt x="181182" y="186359"/>
              </a:cubicBezTo>
              <a:cubicBezTo>
                <a:pt x="149260" y="179457"/>
                <a:pt x="102670" y="49178"/>
                <a:pt x="72473" y="31060"/>
              </a:cubicBezTo>
              <a:cubicBezTo>
                <a:pt x="42276" y="12942"/>
                <a:pt x="21138" y="45296"/>
                <a:pt x="0" y="77650"/>
              </a:cubicBezTo>
            </a:path>
          </a:pathLst>
        </a:custGeom>
        <a:noFill xmlns:a="http://schemas.openxmlformats.org/drawingml/2006/main"/>
        <a:ln xmlns:a="http://schemas.openxmlformats.org/drawingml/2006/main">
          <a:gradFill>
            <a:gsLst>
              <a:gs pos="0">
                <a:schemeClr val="accent3">
                  <a:lumMod val="50000"/>
                </a:schemeClr>
              </a:gs>
              <a:gs pos="50000">
                <a:schemeClr val="accent3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tailEnd type="triangle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0.14432</cdr:x>
      <cdr:y>0.06837</cdr:y>
    </cdr:from>
    <cdr:to>
      <cdr:x>0.74564</cdr:x>
      <cdr:y>0.81066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57209" y="133350"/>
          <a:ext cx="1904991" cy="144780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18</xdr:row>
      <xdr:rowOff>38100</xdr:rowOff>
    </xdr:from>
    <xdr:to>
      <xdr:col>8</xdr:col>
      <xdr:colOff>882000</xdr:colOff>
      <xdr:row>31</xdr:row>
      <xdr:rowOff>93075</xdr:rowOff>
    </xdr:to>
    <xdr:graphicFrame macro="">
      <xdr:nvGraphicFramePr>
        <xdr:cNvPr id="4" name="Grafiek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990600</xdr:colOff>
      <xdr:row>18</xdr:row>
      <xdr:rowOff>85725</xdr:rowOff>
    </xdr:from>
    <xdr:to>
      <xdr:col>4</xdr:col>
      <xdr:colOff>501000</xdr:colOff>
      <xdr:row>31</xdr:row>
      <xdr:rowOff>140700</xdr:rowOff>
    </xdr:to>
    <xdr:graphicFrame macro="">
      <xdr:nvGraphicFramePr>
        <xdr:cNvPr id="5" name="Grafiek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57150</xdr:rowOff>
    </xdr:from>
    <xdr:to>
      <xdr:col>10</xdr:col>
      <xdr:colOff>424800</xdr:colOff>
      <xdr:row>21</xdr:row>
      <xdr:rowOff>7350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257175</xdr:colOff>
      <xdr:row>8</xdr:row>
      <xdr:rowOff>104775</xdr:rowOff>
    </xdr:from>
    <xdr:to>
      <xdr:col>15</xdr:col>
      <xdr:colOff>681975</xdr:colOff>
      <xdr:row>21</xdr:row>
      <xdr:rowOff>54975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666750</xdr:colOff>
      <xdr:row>23</xdr:row>
      <xdr:rowOff>152401</xdr:rowOff>
    </xdr:from>
    <xdr:to>
      <xdr:col>10</xdr:col>
      <xdr:colOff>405750</xdr:colOff>
      <xdr:row>36</xdr:row>
      <xdr:rowOff>102601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257175</xdr:colOff>
      <xdr:row>23</xdr:row>
      <xdr:rowOff>28576</xdr:rowOff>
    </xdr:from>
    <xdr:to>
      <xdr:col>15</xdr:col>
      <xdr:colOff>681975</xdr:colOff>
      <xdr:row>35</xdr:row>
      <xdr:rowOff>140701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447675</xdr:colOff>
      <xdr:row>61</xdr:row>
      <xdr:rowOff>9525</xdr:rowOff>
    </xdr:from>
    <xdr:to>
      <xdr:col>11</xdr:col>
      <xdr:colOff>186675</xdr:colOff>
      <xdr:row>73</xdr:row>
      <xdr:rowOff>16875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523875</xdr:colOff>
      <xdr:row>74</xdr:row>
      <xdr:rowOff>114300</xdr:rowOff>
    </xdr:from>
    <xdr:to>
      <xdr:col>11</xdr:col>
      <xdr:colOff>262875</xdr:colOff>
      <xdr:row>87</xdr:row>
      <xdr:rowOff>64500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581025</xdr:colOff>
      <xdr:row>88</xdr:row>
      <xdr:rowOff>85725</xdr:rowOff>
    </xdr:from>
    <xdr:to>
      <xdr:col>11</xdr:col>
      <xdr:colOff>320025</xdr:colOff>
      <xdr:row>100</xdr:row>
      <xdr:rowOff>93075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447675</xdr:colOff>
      <xdr:row>60</xdr:row>
      <xdr:rowOff>123825</xdr:rowOff>
    </xdr:from>
    <xdr:to>
      <xdr:col>16</xdr:col>
      <xdr:colOff>186675</xdr:colOff>
      <xdr:row>72</xdr:row>
      <xdr:rowOff>131175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16</xdr:col>
      <xdr:colOff>424800</xdr:colOff>
      <xdr:row>86</xdr:row>
      <xdr:rowOff>112125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0</xdr:colOff>
      <xdr:row>88</xdr:row>
      <xdr:rowOff>0</xdr:rowOff>
    </xdr:from>
    <xdr:to>
      <xdr:col>16</xdr:col>
      <xdr:colOff>424800</xdr:colOff>
      <xdr:row>100</xdr:row>
      <xdr:rowOff>7350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457200</xdr:colOff>
      <xdr:row>9</xdr:row>
      <xdr:rowOff>9525</xdr:rowOff>
    </xdr:from>
    <xdr:to>
      <xdr:col>9</xdr:col>
      <xdr:colOff>276225</xdr:colOff>
      <xdr:row>19</xdr:row>
      <xdr:rowOff>0</xdr:rowOff>
    </xdr:to>
    <xdr:cxnSp macro="">
      <xdr:nvCxnSpPr>
        <xdr:cNvPr id="14" name="Straight Connector 13"/>
        <xdr:cNvCxnSpPr/>
      </xdr:nvCxnSpPr>
      <xdr:spPr>
        <a:xfrm flipV="1">
          <a:off x="6477000" y="1695450"/>
          <a:ext cx="1876425" cy="16097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38</xdr:row>
      <xdr:rowOff>152400</xdr:rowOff>
    </xdr:from>
    <xdr:to>
      <xdr:col>10</xdr:col>
      <xdr:colOff>434325</xdr:colOff>
      <xdr:row>51</xdr:row>
      <xdr:rowOff>102600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238037</xdr:colOff>
      <xdr:row>42</xdr:row>
      <xdr:rowOff>142875</xdr:rowOff>
    </xdr:from>
    <xdr:to>
      <xdr:col>7</xdr:col>
      <xdr:colOff>552450</xdr:colOff>
      <xdr:row>46</xdr:row>
      <xdr:rowOff>114359</xdr:rowOff>
    </xdr:to>
    <xdr:sp macro="" textlink="">
      <xdr:nvSpPr>
        <xdr:cNvPr id="12" name="Freeform 11"/>
        <xdr:cNvSpPr/>
      </xdr:nvSpPr>
      <xdr:spPr>
        <a:xfrm>
          <a:off x="6943637" y="7172325"/>
          <a:ext cx="314413" cy="619184"/>
        </a:xfrm>
        <a:custGeom>
          <a:avLst/>
          <a:gdLst>
            <a:gd name="connsiteX0" fmla="*/ 314413 w 314413"/>
            <a:gd name="connsiteY0" fmla="*/ 0 h 619184"/>
            <a:gd name="connsiteX1" fmla="*/ 257263 w 314413"/>
            <a:gd name="connsiteY1" fmla="*/ 314325 h 619184"/>
            <a:gd name="connsiteX2" fmla="*/ 190588 w 314413"/>
            <a:gd name="connsiteY2" fmla="*/ 447675 h 619184"/>
            <a:gd name="connsiteX3" fmla="*/ 28663 w 314413"/>
            <a:gd name="connsiteY3" fmla="*/ 619125 h 619184"/>
            <a:gd name="connsiteX4" fmla="*/ 88 w 314413"/>
            <a:gd name="connsiteY4" fmla="*/ 428625 h 619184"/>
            <a:gd name="connsiteX5" fmla="*/ 88 w 314413"/>
            <a:gd name="connsiteY5" fmla="*/ 428625 h 6191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14413" h="619184">
              <a:moveTo>
                <a:pt x="314413" y="0"/>
              </a:moveTo>
              <a:cubicBezTo>
                <a:pt x="296157" y="119856"/>
                <a:pt x="277901" y="239712"/>
                <a:pt x="257263" y="314325"/>
              </a:cubicBezTo>
              <a:cubicBezTo>
                <a:pt x="236625" y="388938"/>
                <a:pt x="228688" y="396875"/>
                <a:pt x="190588" y="447675"/>
              </a:cubicBezTo>
              <a:cubicBezTo>
                <a:pt x="152488" y="498475"/>
                <a:pt x="60413" y="622300"/>
                <a:pt x="28663" y="619125"/>
              </a:cubicBezTo>
              <a:cubicBezTo>
                <a:pt x="-3087" y="615950"/>
                <a:pt x="88" y="428625"/>
                <a:pt x="88" y="428625"/>
              </a:cubicBezTo>
              <a:lnTo>
                <a:pt x="88" y="428625"/>
              </a:lnTo>
            </a:path>
          </a:pathLst>
        </a:custGeom>
        <a:noFill/>
        <a:ln>
          <a:gradFill>
            <a:gsLst>
              <a:gs pos="0">
                <a:schemeClr val="accent4">
                  <a:lumMod val="50000"/>
                </a:schemeClr>
              </a:gs>
              <a:gs pos="50000">
                <a:schemeClr val="accent4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219075</xdr:colOff>
      <xdr:row>11</xdr:row>
      <xdr:rowOff>123825</xdr:rowOff>
    </xdr:from>
    <xdr:to>
      <xdr:col>7</xdr:col>
      <xdr:colOff>537845</xdr:colOff>
      <xdr:row>16</xdr:row>
      <xdr:rowOff>102235</xdr:rowOff>
    </xdr:to>
    <xdr:sp macro="" textlink="">
      <xdr:nvSpPr>
        <xdr:cNvPr id="15" name="Freeform 14"/>
        <xdr:cNvSpPr/>
      </xdr:nvSpPr>
      <xdr:spPr>
        <a:xfrm>
          <a:off x="6924675" y="1971675"/>
          <a:ext cx="318770" cy="788035"/>
        </a:xfrm>
        <a:custGeom>
          <a:avLst/>
          <a:gdLst>
            <a:gd name="connsiteX0" fmla="*/ 319177 w 319177"/>
            <a:gd name="connsiteY0" fmla="*/ 0 h 788200"/>
            <a:gd name="connsiteX1" fmla="*/ 250166 w 319177"/>
            <a:gd name="connsiteY1" fmla="*/ 491706 h 788200"/>
            <a:gd name="connsiteX2" fmla="*/ 189781 w 319177"/>
            <a:gd name="connsiteY2" fmla="*/ 785004 h 788200"/>
            <a:gd name="connsiteX3" fmla="*/ 34505 w 319177"/>
            <a:gd name="connsiteY3" fmla="*/ 638355 h 788200"/>
            <a:gd name="connsiteX4" fmla="*/ 0 w 319177"/>
            <a:gd name="connsiteY4" fmla="*/ 491706 h 788200"/>
            <a:gd name="connsiteX5" fmla="*/ 0 w 319177"/>
            <a:gd name="connsiteY5" fmla="*/ 491706 h 7882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19177" h="788200">
              <a:moveTo>
                <a:pt x="319177" y="0"/>
              </a:moveTo>
              <a:cubicBezTo>
                <a:pt x="295454" y="180436"/>
                <a:pt x="271732" y="360872"/>
                <a:pt x="250166" y="491706"/>
              </a:cubicBezTo>
              <a:cubicBezTo>
                <a:pt x="228600" y="622540"/>
                <a:pt x="225725" y="760562"/>
                <a:pt x="189781" y="785004"/>
              </a:cubicBezTo>
              <a:cubicBezTo>
                <a:pt x="153837" y="809446"/>
                <a:pt x="66135" y="687238"/>
                <a:pt x="34505" y="638355"/>
              </a:cubicBezTo>
              <a:cubicBezTo>
                <a:pt x="2875" y="589472"/>
                <a:pt x="0" y="491706"/>
                <a:pt x="0" y="491706"/>
              </a:cubicBezTo>
              <a:lnTo>
                <a:pt x="0" y="491706"/>
              </a:lnTo>
            </a:path>
          </a:pathLst>
        </a:custGeom>
        <a:noFill/>
        <a:ln w="25400" cap="flat" cmpd="sng" algn="ctr">
          <a:gradFill>
            <a:gsLst>
              <a:gs pos="0">
                <a:schemeClr val="accent3">
                  <a:lumMod val="50000"/>
                </a:schemeClr>
              </a:gs>
              <a:gs pos="50000">
                <a:schemeClr val="accent3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prstDash val="solid"/>
          <a:headEnd type="none" w="med" len="med"/>
          <a:tailEnd type="triangle" w="med" len="me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12</xdr:col>
      <xdr:colOff>361950</xdr:colOff>
      <xdr:row>10</xdr:row>
      <xdr:rowOff>133350</xdr:rowOff>
    </xdr:from>
    <xdr:to>
      <xdr:col>12</xdr:col>
      <xdr:colOff>676275</xdr:colOff>
      <xdr:row>13</xdr:row>
      <xdr:rowOff>0</xdr:rowOff>
    </xdr:to>
    <xdr:sp macro="" textlink="">
      <xdr:nvSpPr>
        <xdr:cNvPr id="16" name="Freeform 15"/>
        <xdr:cNvSpPr/>
      </xdr:nvSpPr>
      <xdr:spPr>
        <a:xfrm>
          <a:off x="10496550" y="1819275"/>
          <a:ext cx="314325" cy="352425"/>
        </a:xfrm>
        <a:custGeom>
          <a:avLst/>
          <a:gdLst>
            <a:gd name="connsiteX0" fmla="*/ 276046 w 276046"/>
            <a:gd name="connsiteY0" fmla="*/ 269467 h 297441"/>
            <a:gd name="connsiteX1" fmla="*/ 232914 w 276046"/>
            <a:gd name="connsiteY1" fmla="*/ 140071 h 297441"/>
            <a:gd name="connsiteX2" fmla="*/ 155276 w 276046"/>
            <a:gd name="connsiteY2" fmla="*/ 295347 h 297441"/>
            <a:gd name="connsiteX3" fmla="*/ 34506 w 276046"/>
            <a:gd name="connsiteY3" fmla="*/ 2049 h 297441"/>
            <a:gd name="connsiteX4" fmla="*/ 0 w 276046"/>
            <a:gd name="connsiteY4" fmla="*/ 157324 h 297441"/>
            <a:gd name="connsiteX5" fmla="*/ 0 w 276046"/>
            <a:gd name="connsiteY5" fmla="*/ 157324 h 29744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76046" h="297441">
              <a:moveTo>
                <a:pt x="276046" y="269467"/>
              </a:moveTo>
              <a:cubicBezTo>
                <a:pt x="264544" y="202612"/>
                <a:pt x="253042" y="135758"/>
                <a:pt x="232914" y="140071"/>
              </a:cubicBezTo>
              <a:cubicBezTo>
                <a:pt x="212786" y="144384"/>
                <a:pt x="188344" y="318351"/>
                <a:pt x="155276" y="295347"/>
              </a:cubicBezTo>
              <a:cubicBezTo>
                <a:pt x="122208" y="272343"/>
                <a:pt x="60385" y="25053"/>
                <a:pt x="34506" y="2049"/>
              </a:cubicBezTo>
              <a:cubicBezTo>
                <a:pt x="8627" y="-20955"/>
                <a:pt x="0" y="157324"/>
                <a:pt x="0" y="157324"/>
              </a:cubicBezTo>
              <a:lnTo>
                <a:pt x="0" y="157324"/>
              </a:lnTo>
            </a:path>
          </a:pathLst>
        </a:custGeom>
        <a:noFill/>
        <a:ln>
          <a:gradFill>
            <a:gsLst>
              <a:gs pos="0">
                <a:schemeClr val="bg1"/>
              </a:gs>
              <a:gs pos="50000">
                <a:schemeClr val="accent5">
                  <a:lumMod val="40000"/>
                  <a:lumOff val="60000"/>
                </a:schemeClr>
              </a:gs>
              <a:gs pos="100000">
                <a:schemeClr val="accent5">
                  <a:lumMod val="50000"/>
                </a:schemeClr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7</xdr:col>
      <xdr:colOff>200025</xdr:colOff>
      <xdr:row>27</xdr:row>
      <xdr:rowOff>9525</xdr:rowOff>
    </xdr:from>
    <xdr:to>
      <xdr:col>7</xdr:col>
      <xdr:colOff>521335</xdr:colOff>
      <xdr:row>31</xdr:row>
      <xdr:rowOff>51435</xdr:rowOff>
    </xdr:to>
    <xdr:sp macro="" textlink="">
      <xdr:nvSpPr>
        <xdr:cNvPr id="17" name="Freeform 16"/>
        <xdr:cNvSpPr/>
      </xdr:nvSpPr>
      <xdr:spPr>
        <a:xfrm>
          <a:off x="6905625" y="4448175"/>
          <a:ext cx="321310" cy="689610"/>
        </a:xfrm>
        <a:custGeom>
          <a:avLst/>
          <a:gdLst>
            <a:gd name="connsiteX0" fmla="*/ 321933 w 321933"/>
            <a:gd name="connsiteY0" fmla="*/ 0 h 690113"/>
            <a:gd name="connsiteX1" fmla="*/ 252922 w 321933"/>
            <a:gd name="connsiteY1" fmla="*/ 207034 h 690113"/>
            <a:gd name="connsiteX2" fmla="*/ 183910 w 321933"/>
            <a:gd name="connsiteY2" fmla="*/ 336430 h 690113"/>
            <a:gd name="connsiteX3" fmla="*/ 20008 w 321933"/>
            <a:gd name="connsiteY3" fmla="*/ 301924 h 690113"/>
            <a:gd name="connsiteX4" fmla="*/ 2756 w 321933"/>
            <a:gd name="connsiteY4" fmla="*/ 690113 h 690113"/>
            <a:gd name="connsiteX5" fmla="*/ 2756 w 321933"/>
            <a:gd name="connsiteY5" fmla="*/ 690113 h 6901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21933" h="690113">
              <a:moveTo>
                <a:pt x="321933" y="0"/>
              </a:moveTo>
              <a:cubicBezTo>
                <a:pt x="298929" y="75481"/>
                <a:pt x="275926" y="150962"/>
                <a:pt x="252922" y="207034"/>
              </a:cubicBezTo>
              <a:cubicBezTo>
                <a:pt x="229918" y="263106"/>
                <a:pt x="222729" y="320615"/>
                <a:pt x="183910" y="336430"/>
              </a:cubicBezTo>
              <a:cubicBezTo>
                <a:pt x="145091" y="352245"/>
                <a:pt x="50200" y="242977"/>
                <a:pt x="20008" y="301924"/>
              </a:cubicBezTo>
              <a:cubicBezTo>
                <a:pt x="-10184" y="360871"/>
                <a:pt x="2756" y="690113"/>
                <a:pt x="2756" y="690113"/>
              </a:cubicBezTo>
              <a:lnTo>
                <a:pt x="2756" y="690113"/>
              </a:lnTo>
            </a:path>
          </a:pathLst>
        </a:custGeom>
        <a:noFill/>
        <a:ln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2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12</xdr:col>
      <xdr:colOff>466725</xdr:colOff>
      <xdr:row>28</xdr:row>
      <xdr:rowOff>95250</xdr:rowOff>
    </xdr:from>
    <xdr:to>
      <xdr:col>13</xdr:col>
      <xdr:colOff>116840</xdr:colOff>
      <xdr:row>32</xdr:row>
      <xdr:rowOff>102870</xdr:rowOff>
    </xdr:to>
    <xdr:sp macro="" textlink="">
      <xdr:nvSpPr>
        <xdr:cNvPr id="18" name="Freeform 17"/>
        <xdr:cNvSpPr/>
      </xdr:nvSpPr>
      <xdr:spPr>
        <a:xfrm>
          <a:off x="10601325" y="4695825"/>
          <a:ext cx="335915" cy="655320"/>
        </a:xfrm>
        <a:custGeom>
          <a:avLst/>
          <a:gdLst>
            <a:gd name="connsiteX0" fmla="*/ 336430 w 336430"/>
            <a:gd name="connsiteY0" fmla="*/ 336430 h 655669"/>
            <a:gd name="connsiteX1" fmla="*/ 250166 w 336430"/>
            <a:gd name="connsiteY1" fmla="*/ 207034 h 655669"/>
            <a:gd name="connsiteX2" fmla="*/ 163902 w 336430"/>
            <a:gd name="connsiteY2" fmla="*/ 655608 h 655669"/>
            <a:gd name="connsiteX3" fmla="*/ 43132 w 336430"/>
            <a:gd name="connsiteY3" fmla="*/ 172528 h 655669"/>
            <a:gd name="connsiteX4" fmla="*/ 0 w 336430"/>
            <a:gd name="connsiteY4" fmla="*/ 0 h 655669"/>
            <a:gd name="connsiteX5" fmla="*/ 0 w 336430"/>
            <a:gd name="connsiteY5" fmla="*/ 0 h 6556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336430" h="655669">
              <a:moveTo>
                <a:pt x="336430" y="336430"/>
              </a:moveTo>
              <a:cubicBezTo>
                <a:pt x="307675" y="245134"/>
                <a:pt x="278921" y="153838"/>
                <a:pt x="250166" y="207034"/>
              </a:cubicBezTo>
              <a:cubicBezTo>
                <a:pt x="221411" y="260230"/>
                <a:pt x="198408" y="661359"/>
                <a:pt x="163902" y="655608"/>
              </a:cubicBezTo>
              <a:cubicBezTo>
                <a:pt x="129396" y="649857"/>
                <a:pt x="43132" y="172528"/>
                <a:pt x="43132" y="172528"/>
              </a:cubicBezTo>
              <a:lnTo>
                <a:pt x="0" y="0"/>
              </a:lnTo>
              <a:lnTo>
                <a:pt x="0" y="0"/>
              </a:lnTo>
            </a:path>
          </a:pathLst>
        </a:custGeom>
        <a:noFill/>
        <a:ln>
          <a:gradFill>
            <a:gsLst>
              <a:gs pos="0">
                <a:schemeClr val="accent6">
                  <a:lumMod val="50000"/>
                </a:schemeClr>
              </a:gs>
              <a:gs pos="50000">
                <a:schemeClr val="accent6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38100</xdr:colOff>
      <xdr:row>66</xdr:row>
      <xdr:rowOff>66675</xdr:rowOff>
    </xdr:from>
    <xdr:to>
      <xdr:col>8</xdr:col>
      <xdr:colOff>374015</xdr:colOff>
      <xdr:row>70</xdr:row>
      <xdr:rowOff>33020</xdr:rowOff>
    </xdr:to>
    <xdr:sp macro="" textlink="">
      <xdr:nvSpPr>
        <xdr:cNvPr id="19" name="Freeform 18"/>
        <xdr:cNvSpPr/>
      </xdr:nvSpPr>
      <xdr:spPr>
        <a:xfrm>
          <a:off x="7429500" y="10887075"/>
          <a:ext cx="335915" cy="614045"/>
        </a:xfrm>
        <a:custGeom>
          <a:avLst/>
          <a:gdLst>
            <a:gd name="connsiteX0" fmla="*/ 336430 w 336430"/>
            <a:gd name="connsiteY0" fmla="*/ 0 h 614407"/>
            <a:gd name="connsiteX1" fmla="*/ 181155 w 336430"/>
            <a:gd name="connsiteY1" fmla="*/ 293298 h 614407"/>
            <a:gd name="connsiteX2" fmla="*/ 77638 w 336430"/>
            <a:gd name="connsiteY2" fmla="*/ 612476 h 614407"/>
            <a:gd name="connsiteX3" fmla="*/ 25879 w 336430"/>
            <a:gd name="connsiteY3" fmla="*/ 431321 h 614407"/>
            <a:gd name="connsiteX4" fmla="*/ 0 w 336430"/>
            <a:gd name="connsiteY4" fmla="*/ 526211 h 6144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6430" h="614407">
              <a:moveTo>
                <a:pt x="336430" y="0"/>
              </a:moveTo>
              <a:cubicBezTo>
                <a:pt x="280358" y="95609"/>
                <a:pt x="224287" y="191219"/>
                <a:pt x="181155" y="293298"/>
              </a:cubicBezTo>
              <a:cubicBezTo>
                <a:pt x="138023" y="395377"/>
                <a:pt x="103517" y="589472"/>
                <a:pt x="77638" y="612476"/>
              </a:cubicBezTo>
              <a:cubicBezTo>
                <a:pt x="51759" y="635480"/>
                <a:pt x="38819" y="445698"/>
                <a:pt x="25879" y="431321"/>
              </a:cubicBezTo>
              <a:cubicBezTo>
                <a:pt x="12939" y="416944"/>
                <a:pt x="6469" y="471577"/>
                <a:pt x="0" y="526211"/>
              </a:cubicBezTo>
            </a:path>
          </a:pathLst>
        </a:custGeom>
        <a:noFill/>
        <a:ln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2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13</xdr:col>
      <xdr:colOff>533400</xdr:colOff>
      <xdr:row>63</xdr:row>
      <xdr:rowOff>47625</xdr:rowOff>
    </xdr:from>
    <xdr:to>
      <xdr:col>14</xdr:col>
      <xdr:colOff>434340</xdr:colOff>
      <xdr:row>66</xdr:row>
      <xdr:rowOff>142875</xdr:rowOff>
    </xdr:to>
    <xdr:sp macro="" textlink="">
      <xdr:nvSpPr>
        <xdr:cNvPr id="20" name="Freeform 19"/>
        <xdr:cNvSpPr/>
      </xdr:nvSpPr>
      <xdr:spPr>
        <a:xfrm>
          <a:off x="11353800" y="10382250"/>
          <a:ext cx="586740" cy="581025"/>
        </a:xfrm>
        <a:custGeom>
          <a:avLst/>
          <a:gdLst>
            <a:gd name="connsiteX0" fmla="*/ 586762 w 586762"/>
            <a:gd name="connsiteY0" fmla="*/ 192339 h 735803"/>
            <a:gd name="connsiteX1" fmla="*/ 457366 w 586762"/>
            <a:gd name="connsiteY1" fmla="*/ 80196 h 735803"/>
            <a:gd name="connsiteX2" fmla="*/ 319343 w 586762"/>
            <a:gd name="connsiteY2" fmla="*/ 11184 h 735803"/>
            <a:gd name="connsiteX3" fmla="*/ 51925 w 586762"/>
            <a:gd name="connsiteY3" fmla="*/ 321735 h 735803"/>
            <a:gd name="connsiteX4" fmla="*/ 166 w 586762"/>
            <a:gd name="connsiteY4" fmla="*/ 735803 h 73580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6762" h="735803">
              <a:moveTo>
                <a:pt x="586762" y="192339"/>
              </a:moveTo>
              <a:cubicBezTo>
                <a:pt x="544349" y="151363"/>
                <a:pt x="501936" y="110388"/>
                <a:pt x="457366" y="80196"/>
              </a:cubicBezTo>
              <a:cubicBezTo>
                <a:pt x="412796" y="50003"/>
                <a:pt x="386916" y="-29072"/>
                <a:pt x="319343" y="11184"/>
              </a:cubicBezTo>
              <a:cubicBezTo>
                <a:pt x="251770" y="51440"/>
                <a:pt x="105121" y="200965"/>
                <a:pt x="51925" y="321735"/>
              </a:cubicBezTo>
              <a:cubicBezTo>
                <a:pt x="-1271" y="442505"/>
                <a:pt x="-553" y="589154"/>
                <a:pt x="166" y="735803"/>
              </a:cubicBezTo>
            </a:path>
          </a:pathLst>
        </a:custGeom>
        <a:noFill/>
        <a:ln>
          <a:gradFill>
            <a:gsLst>
              <a:gs pos="0">
                <a:schemeClr val="accent2">
                  <a:lumMod val="50000"/>
                </a:schemeClr>
              </a:gs>
              <a:gs pos="50000">
                <a:schemeClr val="accent2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114300</xdr:colOff>
      <xdr:row>78</xdr:row>
      <xdr:rowOff>57150</xdr:rowOff>
    </xdr:from>
    <xdr:to>
      <xdr:col>8</xdr:col>
      <xdr:colOff>441960</xdr:colOff>
      <xdr:row>83</xdr:row>
      <xdr:rowOff>69850</xdr:rowOff>
    </xdr:to>
    <xdr:sp macro="" textlink="">
      <xdr:nvSpPr>
        <xdr:cNvPr id="21" name="Freeform 20"/>
        <xdr:cNvSpPr/>
      </xdr:nvSpPr>
      <xdr:spPr>
        <a:xfrm>
          <a:off x="7505700" y="12820650"/>
          <a:ext cx="327660" cy="822325"/>
        </a:xfrm>
        <a:custGeom>
          <a:avLst/>
          <a:gdLst>
            <a:gd name="connsiteX0" fmla="*/ 327804 w 327804"/>
            <a:gd name="connsiteY0" fmla="*/ 0 h 822329"/>
            <a:gd name="connsiteX1" fmla="*/ 181155 w 327804"/>
            <a:gd name="connsiteY1" fmla="*/ 301925 h 822329"/>
            <a:gd name="connsiteX2" fmla="*/ 94890 w 327804"/>
            <a:gd name="connsiteY2" fmla="*/ 819510 h 822329"/>
            <a:gd name="connsiteX3" fmla="*/ 25879 w 327804"/>
            <a:gd name="connsiteY3" fmla="*/ 517585 h 822329"/>
            <a:gd name="connsiteX4" fmla="*/ 0 w 327804"/>
            <a:gd name="connsiteY4" fmla="*/ 707366 h 82232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27804" h="822329">
              <a:moveTo>
                <a:pt x="327804" y="0"/>
              </a:moveTo>
              <a:cubicBezTo>
                <a:pt x="273889" y="82670"/>
                <a:pt x="219974" y="165340"/>
                <a:pt x="181155" y="301925"/>
              </a:cubicBezTo>
              <a:cubicBezTo>
                <a:pt x="142336" y="438510"/>
                <a:pt x="120769" y="783567"/>
                <a:pt x="94890" y="819510"/>
              </a:cubicBezTo>
              <a:cubicBezTo>
                <a:pt x="69011" y="855453"/>
                <a:pt x="41694" y="536276"/>
                <a:pt x="25879" y="517585"/>
              </a:cubicBezTo>
              <a:cubicBezTo>
                <a:pt x="10064" y="498894"/>
                <a:pt x="5032" y="603130"/>
                <a:pt x="0" y="707366"/>
              </a:cubicBezTo>
            </a:path>
          </a:pathLst>
        </a:custGeom>
        <a:noFill/>
        <a:ln>
          <a:gradFill>
            <a:gsLst>
              <a:gs pos="0">
                <a:schemeClr val="accent6">
                  <a:lumMod val="50000"/>
                </a:schemeClr>
              </a:gs>
              <a:gs pos="50000">
                <a:schemeClr val="accent6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14</xdr:col>
      <xdr:colOff>76200</xdr:colOff>
      <xdr:row>79</xdr:row>
      <xdr:rowOff>66675</xdr:rowOff>
    </xdr:from>
    <xdr:to>
      <xdr:col>14</xdr:col>
      <xdr:colOff>655320</xdr:colOff>
      <xdr:row>80</xdr:row>
      <xdr:rowOff>81280</xdr:rowOff>
    </xdr:to>
    <xdr:sp macro="" textlink="">
      <xdr:nvSpPr>
        <xdr:cNvPr id="22" name="Freeform 21"/>
        <xdr:cNvSpPr/>
      </xdr:nvSpPr>
      <xdr:spPr>
        <a:xfrm>
          <a:off x="11582400" y="12992100"/>
          <a:ext cx="579120" cy="176530"/>
        </a:xfrm>
        <a:custGeom>
          <a:avLst/>
          <a:gdLst>
            <a:gd name="connsiteX0" fmla="*/ 579498 w 579498"/>
            <a:gd name="connsiteY0" fmla="*/ 163920 h 176548"/>
            <a:gd name="connsiteX1" fmla="*/ 441476 w 579498"/>
            <a:gd name="connsiteY1" fmla="*/ 18 h 176548"/>
            <a:gd name="connsiteX2" fmla="*/ 303453 w 579498"/>
            <a:gd name="connsiteY2" fmla="*/ 172546 h 176548"/>
            <a:gd name="connsiteX3" fmla="*/ 53287 w 579498"/>
            <a:gd name="connsiteY3" fmla="*/ 120787 h 176548"/>
            <a:gd name="connsiteX4" fmla="*/ 1529 w 579498"/>
            <a:gd name="connsiteY4" fmla="*/ 112161 h 176548"/>
            <a:gd name="connsiteX5" fmla="*/ 18781 w 579498"/>
            <a:gd name="connsiteY5" fmla="*/ 112161 h 17654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579498" h="176548">
              <a:moveTo>
                <a:pt x="579498" y="163920"/>
              </a:moveTo>
              <a:cubicBezTo>
                <a:pt x="533490" y="81250"/>
                <a:pt x="487483" y="-1420"/>
                <a:pt x="441476" y="18"/>
              </a:cubicBezTo>
              <a:cubicBezTo>
                <a:pt x="395469" y="1456"/>
                <a:pt x="368151" y="152418"/>
                <a:pt x="303453" y="172546"/>
              </a:cubicBezTo>
              <a:cubicBezTo>
                <a:pt x="238755" y="192674"/>
                <a:pt x="103608" y="130851"/>
                <a:pt x="53287" y="120787"/>
              </a:cubicBezTo>
              <a:cubicBezTo>
                <a:pt x="2966" y="110723"/>
                <a:pt x="7280" y="113599"/>
                <a:pt x="1529" y="112161"/>
              </a:cubicBezTo>
              <a:cubicBezTo>
                <a:pt x="-4222" y="110723"/>
                <a:pt x="7279" y="111442"/>
                <a:pt x="18781" y="112161"/>
              </a:cubicBezTo>
            </a:path>
          </a:pathLst>
        </a:custGeom>
        <a:noFill/>
        <a:ln>
          <a:gradFill>
            <a:gsLst>
              <a:gs pos="0">
                <a:schemeClr val="accent6">
                  <a:lumMod val="50000"/>
                </a:schemeClr>
              </a:gs>
              <a:gs pos="50000">
                <a:schemeClr val="accent6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8</xdr:col>
      <xdr:colOff>152400</xdr:colOff>
      <xdr:row>93</xdr:row>
      <xdr:rowOff>28575</xdr:rowOff>
    </xdr:from>
    <xdr:to>
      <xdr:col>8</xdr:col>
      <xdr:colOff>489585</xdr:colOff>
      <xdr:row>97</xdr:row>
      <xdr:rowOff>6350</xdr:rowOff>
    </xdr:to>
    <xdr:sp macro="" textlink="">
      <xdr:nvSpPr>
        <xdr:cNvPr id="23" name="Freeform 22"/>
        <xdr:cNvSpPr/>
      </xdr:nvSpPr>
      <xdr:spPr>
        <a:xfrm>
          <a:off x="7543800" y="15220950"/>
          <a:ext cx="337185" cy="625475"/>
        </a:xfrm>
        <a:custGeom>
          <a:avLst/>
          <a:gdLst>
            <a:gd name="connsiteX0" fmla="*/ 337389 w 337389"/>
            <a:gd name="connsiteY0" fmla="*/ 21722 h 625571"/>
            <a:gd name="connsiteX1" fmla="*/ 182113 w 337389"/>
            <a:gd name="connsiteY1" fmla="*/ 237382 h 625571"/>
            <a:gd name="connsiteX2" fmla="*/ 69970 w 337389"/>
            <a:gd name="connsiteY2" fmla="*/ 340899 h 625571"/>
            <a:gd name="connsiteX3" fmla="*/ 9585 w 337389"/>
            <a:gd name="connsiteY3" fmla="*/ 4469 h 625571"/>
            <a:gd name="connsiteX4" fmla="*/ 958 w 337389"/>
            <a:gd name="connsiteY4" fmla="*/ 625571 h 62557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37389" h="625571">
              <a:moveTo>
                <a:pt x="337389" y="21722"/>
              </a:moveTo>
              <a:cubicBezTo>
                <a:pt x="282036" y="102954"/>
                <a:pt x="226683" y="184186"/>
                <a:pt x="182113" y="237382"/>
              </a:cubicBezTo>
              <a:cubicBezTo>
                <a:pt x="137543" y="290578"/>
                <a:pt x="98725" y="379718"/>
                <a:pt x="69970" y="340899"/>
              </a:cubicBezTo>
              <a:cubicBezTo>
                <a:pt x="41215" y="302080"/>
                <a:pt x="21087" y="-42976"/>
                <a:pt x="9585" y="4469"/>
              </a:cubicBezTo>
              <a:cubicBezTo>
                <a:pt x="-1917" y="51914"/>
                <a:pt x="-480" y="338742"/>
                <a:pt x="958" y="625571"/>
              </a:cubicBezTo>
            </a:path>
          </a:pathLst>
        </a:custGeom>
        <a:noFill/>
        <a:ln>
          <a:gradFill>
            <a:gsLst>
              <a:gs pos="0">
                <a:schemeClr val="accent5">
                  <a:lumMod val="50000"/>
                </a:schemeClr>
              </a:gs>
              <a:gs pos="50000">
                <a:schemeClr val="accent5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14</xdr:col>
      <xdr:colOff>95250</xdr:colOff>
      <xdr:row>89</xdr:row>
      <xdr:rowOff>114301</xdr:rowOff>
    </xdr:from>
    <xdr:to>
      <xdr:col>14</xdr:col>
      <xdr:colOff>683895</xdr:colOff>
      <xdr:row>91</xdr:row>
      <xdr:rowOff>133351</xdr:rowOff>
    </xdr:to>
    <xdr:sp macro="" textlink="">
      <xdr:nvSpPr>
        <xdr:cNvPr id="24" name="Freeform 23"/>
        <xdr:cNvSpPr/>
      </xdr:nvSpPr>
      <xdr:spPr>
        <a:xfrm>
          <a:off x="11601450" y="14658976"/>
          <a:ext cx="588645" cy="342900"/>
        </a:xfrm>
        <a:custGeom>
          <a:avLst/>
          <a:gdLst>
            <a:gd name="connsiteX0" fmla="*/ 588988 w 588988"/>
            <a:gd name="connsiteY0" fmla="*/ 407399 h 407399"/>
            <a:gd name="connsiteX1" fmla="*/ 450966 w 588988"/>
            <a:gd name="connsiteY1" fmla="*/ 1957 h 407399"/>
            <a:gd name="connsiteX2" fmla="*/ 312943 w 588988"/>
            <a:gd name="connsiteY2" fmla="*/ 252123 h 407399"/>
            <a:gd name="connsiteX3" fmla="*/ 45524 w 588988"/>
            <a:gd name="connsiteY3" fmla="*/ 226244 h 407399"/>
            <a:gd name="connsiteX4" fmla="*/ 2392 w 588988"/>
            <a:gd name="connsiteY4" fmla="*/ 36463 h 4073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88988" h="407399">
              <a:moveTo>
                <a:pt x="588988" y="407399"/>
              </a:moveTo>
              <a:cubicBezTo>
                <a:pt x="542980" y="217617"/>
                <a:pt x="496973" y="27836"/>
                <a:pt x="450966" y="1957"/>
              </a:cubicBezTo>
              <a:cubicBezTo>
                <a:pt x="404959" y="-23922"/>
                <a:pt x="380517" y="214742"/>
                <a:pt x="312943" y="252123"/>
              </a:cubicBezTo>
              <a:cubicBezTo>
                <a:pt x="245369" y="289504"/>
                <a:pt x="97283" y="262187"/>
                <a:pt x="45524" y="226244"/>
              </a:cubicBezTo>
              <a:cubicBezTo>
                <a:pt x="-6235" y="190301"/>
                <a:pt x="-1922" y="113382"/>
                <a:pt x="2392" y="36463"/>
              </a:cubicBezTo>
            </a:path>
          </a:pathLst>
        </a:custGeom>
        <a:noFill/>
        <a:ln>
          <a:gradFill>
            <a:gsLst>
              <a:gs pos="0">
                <a:schemeClr val="accent5">
                  <a:lumMod val="50000"/>
                </a:schemeClr>
              </a:gs>
              <a:gs pos="50000">
                <a:schemeClr val="accent5">
                  <a:lumMod val="40000"/>
                  <a:lumOff val="60000"/>
                </a:schemeClr>
              </a:gs>
              <a:gs pos="100000">
                <a:schemeClr val="bg1"/>
              </a:gs>
            </a:gsLst>
            <a:lin ang="5400000" scaled="0"/>
          </a:gra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0.14833</cdr:x>
      <cdr:y>0.05716</cdr:y>
    </cdr:from>
    <cdr:to>
      <cdr:x>0.74063</cdr:x>
      <cdr:y>0.84039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469900" y="117475"/>
          <a:ext cx="1876425" cy="16097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faostat3.fao.org/download/O/*/E" TargetMode="External"/><Relationship Id="rId1" Type="http://schemas.openxmlformats.org/officeDocument/2006/relationships/hyperlink" Target="http://faostat3.fao.org/download/FB/*/E" TargetMode="External"/><Relationship Id="rId4" Type="http://schemas.openxmlformats.org/officeDocument/2006/relationships/drawing" Target="../drawings/drawing2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ec.europa.eu/agriculture/markets-and-prices/medium-term-outlook/2014/fullrep_en.pdf" TargetMode="External"/><Relationship Id="rId1" Type="http://schemas.openxmlformats.org/officeDocument/2006/relationships/hyperlink" Target="http://stats.oecd.org/index.aspx?r=328451" TargetMode="External"/><Relationship Id="rId4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faostat3.fao.org/download/Q/*/E" TargetMode="External"/><Relationship Id="rId2" Type="http://schemas.openxmlformats.org/officeDocument/2006/relationships/hyperlink" Target="http://faostat3.fao.org/download/O/*/E" TargetMode="External"/><Relationship Id="rId1" Type="http://schemas.openxmlformats.org/officeDocument/2006/relationships/hyperlink" Target="http://faostat3.fao.org/download/FB/*/E" TargetMode="External"/><Relationship Id="rId5" Type="http://schemas.openxmlformats.org/officeDocument/2006/relationships/drawing" Target="../drawings/drawing2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faostat3.fao.org/browse/FB/*/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apps.fas.usda.gov/psdonline/psdQuery.aspx" TargetMode="External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stats.oecd.org/index.aspx?r=328451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faostat3.fao.org/download/O/*/E" TargetMode="External"/><Relationship Id="rId4" Type="http://schemas.openxmlformats.org/officeDocument/2006/relationships/hyperlink" Target="http://data.worldbank.org/data-catalog/world-development-indicator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faostat3.fao.org/download/FB/*/E" TargetMode="External"/><Relationship Id="rId2" Type="http://schemas.openxmlformats.org/officeDocument/2006/relationships/hyperlink" Target="http://faostat3.fao.org/download/FB/*/E" TargetMode="External"/><Relationship Id="rId1" Type="http://schemas.openxmlformats.org/officeDocument/2006/relationships/hyperlink" Target="http://stats.oecd.org/index.aspx?r=328451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stats.oecd.org/index.aspx?r=3284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faostat3.fao.org/download/Q/*/E" TargetMode="External"/><Relationship Id="rId2" Type="http://schemas.openxmlformats.org/officeDocument/2006/relationships/hyperlink" Target="http://faostat3.fao.org/download/O/*/E" TargetMode="External"/><Relationship Id="rId1" Type="http://schemas.openxmlformats.org/officeDocument/2006/relationships/hyperlink" Target="http://databank.worldbank.org/data/views/variableselection/selectvariables.aspx?source=world-development-indicators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faostat3.fao.org/download/Q/*/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faostat3.fao.org/download/O/*/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faostat3.fao.org/download/FB/*/E" TargetMode="External"/><Relationship Id="rId2" Type="http://schemas.openxmlformats.org/officeDocument/2006/relationships/hyperlink" Target="http://stats.oecd.org/index.aspx?r=328451" TargetMode="External"/><Relationship Id="rId1" Type="http://schemas.openxmlformats.org/officeDocument/2006/relationships/hyperlink" Target="http://stats.oecd.org/index.aspx?r=328451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faostat3.fao.org/download/FB/*/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rs.usda.gov/datafiles/Food_Expenditures/Expenditures_on_food_and_alcoholic_beverages_that_were_consumed_at_home_by_selected_countries/table97_2013.xlsx" TargetMode="External"/><Relationship Id="rId3" Type="http://schemas.openxmlformats.org/officeDocument/2006/relationships/hyperlink" Target="http://faostat3.fao.org/download/FB/*/E" TargetMode="External"/><Relationship Id="rId7" Type="http://schemas.openxmlformats.org/officeDocument/2006/relationships/hyperlink" Target="http://www.fao.org/fileadmin/templates/ess/documents/food_security_statistics/ShareOfFood_en.xls" TargetMode="External"/><Relationship Id="rId2" Type="http://schemas.openxmlformats.org/officeDocument/2006/relationships/hyperlink" Target="http://data.worldbank.org/data-catalog/world-development-indicators" TargetMode="External"/><Relationship Id="rId1" Type="http://schemas.openxmlformats.org/officeDocument/2006/relationships/hyperlink" Target="http://data.worldbank.org/data-catalog/world-development-indicators" TargetMode="External"/><Relationship Id="rId6" Type="http://schemas.openxmlformats.org/officeDocument/2006/relationships/hyperlink" Target="http://faostat3.fao.org/download/O/*/E" TargetMode="External"/><Relationship Id="rId5" Type="http://schemas.openxmlformats.org/officeDocument/2006/relationships/hyperlink" Target="http://faostat3.fao.org/download/O/*/E" TargetMode="External"/><Relationship Id="rId4" Type="http://schemas.openxmlformats.org/officeDocument/2006/relationships/hyperlink" Target="http://faostat3.fao.org/download/FB/*/E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faostat3.fao.org/download/O/*/E" TargetMode="External"/><Relationship Id="rId1" Type="http://schemas.openxmlformats.org/officeDocument/2006/relationships/hyperlink" Target="http://faostat3.fao.org/download/FB/*/E" TargetMode="External"/><Relationship Id="rId4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E738"/>
  <sheetViews>
    <sheetView tabSelected="1" workbookViewId="0">
      <selection activeCell="C32" sqref="C32"/>
    </sheetView>
  </sheetViews>
  <sheetFormatPr defaultRowHeight="12.75" x14ac:dyDescent="0.2"/>
  <cols>
    <col min="1" max="1" width="99.875" style="129" customWidth="1"/>
    <col min="2" max="16384" width="9" style="128"/>
  </cols>
  <sheetData>
    <row r="1" spans="1:31" x14ac:dyDescent="0.2">
      <c r="A1" s="130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x14ac:dyDescent="0.2">
      <c r="A2" s="131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1:31" x14ac:dyDescent="0.2">
      <c r="A3" s="131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</row>
    <row r="4" spans="1:31" x14ac:dyDescent="0.2">
      <c r="A4" s="131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</row>
    <row r="5" spans="1:31" x14ac:dyDescent="0.2">
      <c r="A5" s="131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</row>
    <row r="6" spans="1:31" x14ac:dyDescent="0.2">
      <c r="A6" s="131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</row>
    <row r="7" spans="1:31" x14ac:dyDescent="0.2">
      <c r="A7" s="131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</row>
    <row r="8" spans="1:31" x14ac:dyDescent="0.2">
      <c r="A8" s="131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</row>
    <row r="9" spans="1:31" x14ac:dyDescent="0.2">
      <c r="A9" s="131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</row>
    <row r="10" spans="1:31" x14ac:dyDescent="0.2">
      <c r="A10" s="160" t="s">
        <v>629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</row>
    <row r="11" spans="1:31" x14ac:dyDescent="0.2">
      <c r="A11" s="131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</row>
    <row r="12" spans="1:31" x14ac:dyDescent="0.2">
      <c r="A12" s="131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1:31" ht="24.75" x14ac:dyDescent="0.2">
      <c r="A13" s="132" t="s">
        <v>600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</row>
    <row r="14" spans="1:31" ht="24.75" x14ac:dyDescent="0.3">
      <c r="A14" s="133" t="s">
        <v>601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</row>
    <row r="15" spans="1:31" x14ac:dyDescent="0.2">
      <c r="A15" s="131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</row>
    <row r="16" spans="1:31" ht="18" x14ac:dyDescent="0.25">
      <c r="A16" s="134" t="s">
        <v>591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</row>
    <row r="17" spans="1:31" x14ac:dyDescent="0.2">
      <c r="A17" s="131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</row>
    <row r="18" spans="1:31" x14ac:dyDescent="0.2">
      <c r="A18" s="131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</row>
    <row r="19" spans="1:31" x14ac:dyDescent="0.2">
      <c r="A19" s="138" t="s">
        <v>630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</row>
    <row r="20" spans="1:31" x14ac:dyDescent="0.2">
      <c r="A20" s="138" t="s">
        <v>790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</row>
    <row r="21" spans="1:31" x14ac:dyDescent="0.2">
      <c r="A21" s="135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</row>
    <row r="22" spans="1:31" x14ac:dyDescent="0.2">
      <c r="A22" s="153" t="s">
        <v>602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</row>
    <row r="23" spans="1:31" x14ac:dyDescent="0.2">
      <c r="A23" s="138" t="s">
        <v>603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</row>
    <row r="24" spans="1:31" x14ac:dyDescent="0.2">
      <c r="A24" s="138" t="s">
        <v>631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</row>
    <row r="25" spans="1:31" x14ac:dyDescent="0.2">
      <c r="A25" s="138" t="s">
        <v>632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</row>
    <row r="26" spans="1:31" x14ac:dyDescent="0.2">
      <c r="A26" s="135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</row>
    <row r="27" spans="1:31" x14ac:dyDescent="0.2">
      <c r="A27" s="136" t="s">
        <v>604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</row>
    <row r="28" spans="1:31" x14ac:dyDescent="0.2">
      <c r="A28" s="156" t="s">
        <v>634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</row>
    <row r="29" spans="1:31" x14ac:dyDescent="0.2">
      <c r="A29" s="156" t="s">
        <v>633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</row>
    <row r="30" spans="1:31" x14ac:dyDescent="0.2">
      <c r="A30" s="138" t="s">
        <v>635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1:31" x14ac:dyDescent="0.2">
      <c r="A31" s="138" t="s">
        <v>612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</row>
    <row r="32" spans="1:31" x14ac:dyDescent="0.2">
      <c r="A32" s="138" t="s">
        <v>613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</row>
    <row r="33" spans="1:31" x14ac:dyDescent="0.2">
      <c r="A33" s="138" t="s">
        <v>472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</row>
    <row r="34" spans="1:31" x14ac:dyDescent="0.2">
      <c r="A34" s="138" t="s">
        <v>475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</row>
    <row r="35" spans="1:31" x14ac:dyDescent="0.2">
      <c r="A35" s="138" t="s">
        <v>473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</row>
    <row r="36" spans="1:31" x14ac:dyDescent="0.2">
      <c r="A36" s="138" t="s">
        <v>474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</row>
    <row r="37" spans="1:31" x14ac:dyDescent="0.2">
      <c r="A37" s="138" t="s">
        <v>614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</row>
    <row r="38" spans="1:31" x14ac:dyDescent="0.2">
      <c r="A38" s="138" t="s">
        <v>615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</row>
    <row r="39" spans="1:31" x14ac:dyDescent="0.2">
      <c r="A39" s="138" t="s">
        <v>582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</row>
    <row r="40" spans="1:31" x14ac:dyDescent="0.2">
      <c r="A40" s="138" t="s">
        <v>628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</row>
    <row r="41" spans="1:31" x14ac:dyDescent="0.2">
      <c r="A41" s="138" t="s">
        <v>616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</row>
    <row r="42" spans="1:31" x14ac:dyDescent="0.2">
      <c r="A42" s="135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</row>
    <row r="43" spans="1:31" x14ac:dyDescent="0.2">
      <c r="A43" s="136" t="s">
        <v>590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</row>
    <row r="44" spans="1:31" x14ac:dyDescent="0.2">
      <c r="A44" s="138" t="s">
        <v>617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</row>
    <row r="45" spans="1:31" x14ac:dyDescent="0.2">
      <c r="A45" s="135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</row>
    <row r="46" spans="1:31" x14ac:dyDescent="0.2">
      <c r="A46" s="135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</row>
    <row r="47" spans="1:31" x14ac:dyDescent="0.2">
      <c r="A47" s="131"/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</row>
    <row r="48" spans="1:31" x14ac:dyDescent="0.2">
      <c r="A48" s="131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</row>
    <row r="49" spans="1:31" x14ac:dyDescent="0.2">
      <c r="A49" s="131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</row>
    <row r="50" spans="1:31" x14ac:dyDescent="0.2">
      <c r="A50" s="137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</row>
    <row r="51" spans="1:31" x14ac:dyDescent="0.2"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</row>
    <row r="52" spans="1:31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</row>
    <row r="53" spans="1:31" x14ac:dyDescent="0.2"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</row>
    <row r="54" spans="1:31" x14ac:dyDescent="0.2"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</row>
    <row r="55" spans="1:31" x14ac:dyDescent="0.2"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</row>
    <row r="56" spans="1:31" x14ac:dyDescent="0.2"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</row>
    <row r="57" spans="1:31" x14ac:dyDescent="0.2"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</row>
    <row r="58" spans="1:31" x14ac:dyDescent="0.2"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</row>
    <row r="59" spans="1:31" x14ac:dyDescent="0.2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</row>
    <row r="60" spans="1:31" x14ac:dyDescent="0.2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2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</row>
    <row r="62" spans="1:31" x14ac:dyDescent="0.2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</row>
    <row r="63" spans="1:31" x14ac:dyDescent="0.2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</row>
    <row r="64" spans="1:31" x14ac:dyDescent="0.2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</row>
    <row r="65" spans="2:31" x14ac:dyDescent="0.2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</row>
    <row r="66" spans="2:31" x14ac:dyDescent="0.2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</row>
    <row r="67" spans="2:31" x14ac:dyDescent="0.2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</row>
    <row r="68" spans="2:31" x14ac:dyDescent="0.2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</row>
    <row r="69" spans="2:31" x14ac:dyDescent="0.2"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</row>
    <row r="70" spans="2:31" x14ac:dyDescent="0.2"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</row>
    <row r="71" spans="2:31" x14ac:dyDescent="0.2"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</row>
    <row r="72" spans="2:31" x14ac:dyDescent="0.2"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</row>
    <row r="73" spans="2:31" x14ac:dyDescent="0.2"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</row>
    <row r="74" spans="2:31" x14ac:dyDescent="0.2"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</row>
    <row r="75" spans="2:31" x14ac:dyDescent="0.2"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</row>
    <row r="76" spans="2:31" x14ac:dyDescent="0.2"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</row>
    <row r="77" spans="2:31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</row>
    <row r="78" spans="2:31" x14ac:dyDescent="0.2"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</row>
    <row r="79" spans="2:31" x14ac:dyDescent="0.2"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</row>
    <row r="80" spans="2:31" x14ac:dyDescent="0.2"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</row>
    <row r="81" spans="2:31" x14ac:dyDescent="0.2"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</row>
    <row r="82" spans="2:31" x14ac:dyDescent="0.2"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</row>
    <row r="83" spans="2:31" x14ac:dyDescent="0.2"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</row>
    <row r="84" spans="2:31" x14ac:dyDescent="0.2"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</row>
    <row r="85" spans="2:31" x14ac:dyDescent="0.2"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</row>
    <row r="86" spans="2:31" x14ac:dyDescent="0.2"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</row>
    <row r="87" spans="2:31" x14ac:dyDescent="0.2"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</row>
    <row r="88" spans="2:31" x14ac:dyDescent="0.2"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</row>
    <row r="89" spans="2:31" x14ac:dyDescent="0.2"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</row>
    <row r="90" spans="2:31" x14ac:dyDescent="0.2"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</row>
    <row r="91" spans="2:31" x14ac:dyDescent="0.2"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</row>
    <row r="92" spans="2:31" x14ac:dyDescent="0.2"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</row>
    <row r="93" spans="2:31" x14ac:dyDescent="0.2"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</row>
    <row r="94" spans="2:31" x14ac:dyDescent="0.2"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</row>
    <row r="95" spans="2:31" x14ac:dyDescent="0.2"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</row>
    <row r="96" spans="2:31" x14ac:dyDescent="0.2"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</row>
    <row r="97" spans="2:31" x14ac:dyDescent="0.2"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</row>
    <row r="98" spans="2:31" x14ac:dyDescent="0.2"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</row>
    <row r="99" spans="2:31" x14ac:dyDescent="0.2"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</row>
    <row r="100" spans="2:31" x14ac:dyDescent="0.2"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</row>
    <row r="101" spans="2:31" x14ac:dyDescent="0.2"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</row>
    <row r="102" spans="2:31" x14ac:dyDescent="0.2"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129"/>
    </row>
    <row r="103" spans="2:31" x14ac:dyDescent="0.2"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</row>
    <row r="104" spans="2:31" x14ac:dyDescent="0.2"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</row>
    <row r="105" spans="2:31" x14ac:dyDescent="0.2"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</row>
    <row r="106" spans="2:31" x14ac:dyDescent="0.2"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</row>
    <row r="107" spans="2:31" x14ac:dyDescent="0.2"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129"/>
    </row>
    <row r="108" spans="2:31" x14ac:dyDescent="0.2"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</row>
    <row r="109" spans="2:31" x14ac:dyDescent="0.2"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</row>
    <row r="110" spans="2:31" x14ac:dyDescent="0.2"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</row>
    <row r="111" spans="2:31" x14ac:dyDescent="0.2"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</row>
    <row r="112" spans="2:31" x14ac:dyDescent="0.2"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129"/>
    </row>
    <row r="113" spans="2:31" x14ac:dyDescent="0.2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</row>
    <row r="114" spans="2:31" x14ac:dyDescent="0.2"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</row>
    <row r="115" spans="2:31" x14ac:dyDescent="0.2"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</row>
    <row r="116" spans="2:31" x14ac:dyDescent="0.2"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</row>
    <row r="117" spans="2:31" x14ac:dyDescent="0.2"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129"/>
    </row>
    <row r="118" spans="2:31" x14ac:dyDescent="0.2"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129"/>
    </row>
    <row r="119" spans="2:31" x14ac:dyDescent="0.2"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129"/>
    </row>
    <row r="120" spans="2:31" x14ac:dyDescent="0.2"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</row>
    <row r="121" spans="2:31" x14ac:dyDescent="0.2"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129"/>
    </row>
    <row r="122" spans="2:31" x14ac:dyDescent="0.2"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129"/>
    </row>
    <row r="123" spans="2:31" x14ac:dyDescent="0.2"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129"/>
    </row>
    <row r="124" spans="2:31" x14ac:dyDescent="0.2"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129"/>
    </row>
    <row r="125" spans="2:31" x14ac:dyDescent="0.2"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</row>
    <row r="126" spans="2:31" x14ac:dyDescent="0.2"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</row>
    <row r="127" spans="2:31" x14ac:dyDescent="0.2"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</row>
    <row r="128" spans="2:31" x14ac:dyDescent="0.2"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  <c r="AC128" s="129"/>
      <c r="AD128" s="129"/>
      <c r="AE128" s="129"/>
    </row>
    <row r="129" spans="2:31" x14ac:dyDescent="0.2"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  <c r="AC129" s="129"/>
      <c r="AD129" s="129"/>
      <c r="AE129" s="129"/>
    </row>
    <row r="130" spans="2:31" x14ac:dyDescent="0.2"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  <c r="AC130" s="129"/>
      <c r="AD130" s="129"/>
      <c r="AE130" s="129"/>
    </row>
    <row r="131" spans="2:31" x14ac:dyDescent="0.2"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</row>
    <row r="132" spans="2:31" x14ac:dyDescent="0.2"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</row>
    <row r="133" spans="2:31" x14ac:dyDescent="0.2"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  <c r="AC133" s="129"/>
      <c r="AD133" s="129"/>
      <c r="AE133" s="129"/>
    </row>
    <row r="134" spans="2:31" x14ac:dyDescent="0.2"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  <c r="AC134" s="129"/>
      <c r="AD134" s="129"/>
      <c r="AE134" s="129"/>
    </row>
    <row r="135" spans="2:31" x14ac:dyDescent="0.2"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</row>
    <row r="136" spans="2:31" x14ac:dyDescent="0.2"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  <c r="AC136" s="129"/>
      <c r="AD136" s="129"/>
      <c r="AE136" s="129"/>
    </row>
    <row r="137" spans="2:31" x14ac:dyDescent="0.2"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</row>
    <row r="138" spans="2:31" x14ac:dyDescent="0.2"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</row>
    <row r="139" spans="2:31" x14ac:dyDescent="0.2"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  <c r="AC139" s="129"/>
      <c r="AD139" s="129"/>
      <c r="AE139" s="129"/>
    </row>
    <row r="140" spans="2:31" x14ac:dyDescent="0.2"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</row>
    <row r="141" spans="2:31" x14ac:dyDescent="0.2"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</row>
    <row r="142" spans="2:31" x14ac:dyDescent="0.2"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  <c r="AC142" s="129"/>
      <c r="AD142" s="129"/>
      <c r="AE142" s="129"/>
    </row>
    <row r="143" spans="2:31" x14ac:dyDescent="0.2"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  <c r="AC143" s="129"/>
      <c r="AD143" s="129"/>
      <c r="AE143" s="129"/>
    </row>
    <row r="144" spans="2:31" x14ac:dyDescent="0.2"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</row>
    <row r="145" spans="2:31" x14ac:dyDescent="0.2"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</row>
    <row r="146" spans="2:31" x14ac:dyDescent="0.2"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  <c r="AC146" s="129"/>
      <c r="AD146" s="129"/>
      <c r="AE146" s="129"/>
    </row>
    <row r="147" spans="2:31" x14ac:dyDescent="0.2"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  <c r="AC147" s="129"/>
      <c r="AD147" s="129"/>
      <c r="AE147" s="129"/>
    </row>
    <row r="148" spans="2:31" x14ac:dyDescent="0.2"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  <c r="AC148" s="129"/>
      <c r="AD148" s="129"/>
      <c r="AE148" s="129"/>
    </row>
    <row r="149" spans="2:31" x14ac:dyDescent="0.2"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</row>
    <row r="150" spans="2:31" x14ac:dyDescent="0.2"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  <c r="AC150" s="129"/>
      <c r="AD150" s="129"/>
      <c r="AE150" s="129"/>
    </row>
    <row r="151" spans="2:31" x14ac:dyDescent="0.2"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  <c r="AC151" s="129"/>
      <c r="AD151" s="129"/>
      <c r="AE151" s="129"/>
    </row>
    <row r="152" spans="2:31" x14ac:dyDescent="0.2"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  <c r="AC152" s="129"/>
      <c r="AD152" s="129"/>
      <c r="AE152" s="129"/>
    </row>
    <row r="153" spans="2:31" x14ac:dyDescent="0.2"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  <c r="AC153" s="129"/>
      <c r="AD153" s="129"/>
      <c r="AE153" s="129"/>
    </row>
    <row r="154" spans="2:31" x14ac:dyDescent="0.2"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  <c r="AC154" s="129"/>
      <c r="AD154" s="129"/>
      <c r="AE154" s="129"/>
    </row>
    <row r="155" spans="2:31" x14ac:dyDescent="0.2"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</row>
    <row r="156" spans="2:31" x14ac:dyDescent="0.2"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</row>
    <row r="157" spans="2:31" x14ac:dyDescent="0.2"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</row>
    <row r="158" spans="2:31" x14ac:dyDescent="0.2"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</row>
    <row r="159" spans="2:31" x14ac:dyDescent="0.2"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</row>
    <row r="160" spans="2:31" x14ac:dyDescent="0.2"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</row>
    <row r="161" spans="2:31" x14ac:dyDescent="0.2"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</row>
    <row r="162" spans="2:31" x14ac:dyDescent="0.2"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</row>
    <row r="163" spans="2:31" x14ac:dyDescent="0.2"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  <c r="AD163" s="129"/>
      <c r="AE163" s="129"/>
    </row>
    <row r="164" spans="2:31" x14ac:dyDescent="0.2"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</row>
    <row r="165" spans="2:31" x14ac:dyDescent="0.2"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</row>
    <row r="166" spans="2:31" x14ac:dyDescent="0.2"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  <c r="AC166" s="129"/>
      <c r="AD166" s="129"/>
      <c r="AE166" s="129"/>
    </row>
    <row r="167" spans="2:31" x14ac:dyDescent="0.2"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</row>
    <row r="168" spans="2:31" x14ac:dyDescent="0.2"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</row>
    <row r="169" spans="2:31" x14ac:dyDescent="0.2"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</row>
    <row r="170" spans="2:31" x14ac:dyDescent="0.2"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</row>
    <row r="171" spans="2:31" x14ac:dyDescent="0.2"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</row>
    <row r="172" spans="2:31" x14ac:dyDescent="0.2"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</row>
    <row r="173" spans="2:31" x14ac:dyDescent="0.2"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</row>
    <row r="174" spans="2:31" x14ac:dyDescent="0.2"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</row>
    <row r="175" spans="2:31" x14ac:dyDescent="0.2"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</row>
    <row r="176" spans="2:31" x14ac:dyDescent="0.2"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</row>
    <row r="177" spans="2:31" x14ac:dyDescent="0.2"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</row>
    <row r="178" spans="2:31" x14ac:dyDescent="0.2"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</row>
    <row r="179" spans="2:31" x14ac:dyDescent="0.2"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  <c r="AC179" s="129"/>
      <c r="AD179" s="129"/>
      <c r="AE179" s="129"/>
    </row>
    <row r="180" spans="2:31" x14ac:dyDescent="0.2"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</row>
    <row r="181" spans="2:31" x14ac:dyDescent="0.2"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  <c r="AC181" s="129"/>
      <c r="AD181" s="129"/>
      <c r="AE181" s="129"/>
    </row>
    <row r="182" spans="2:31" x14ac:dyDescent="0.2"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  <c r="AC182" s="129"/>
      <c r="AD182" s="129"/>
      <c r="AE182" s="129"/>
    </row>
    <row r="183" spans="2:31" x14ac:dyDescent="0.2"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  <c r="AC183" s="129"/>
      <c r="AD183" s="129"/>
      <c r="AE183" s="129"/>
    </row>
    <row r="184" spans="2:31" x14ac:dyDescent="0.2"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  <c r="AC184" s="129"/>
      <c r="AD184" s="129"/>
      <c r="AE184" s="129"/>
    </row>
    <row r="185" spans="2:31" x14ac:dyDescent="0.2"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  <c r="AC185" s="129"/>
      <c r="AD185" s="129"/>
      <c r="AE185" s="129"/>
    </row>
    <row r="186" spans="2:31" x14ac:dyDescent="0.2"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  <c r="AC186" s="129"/>
      <c r="AD186" s="129"/>
      <c r="AE186" s="129"/>
    </row>
    <row r="187" spans="2:31" x14ac:dyDescent="0.2"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  <c r="AC187" s="129"/>
      <c r="AD187" s="129"/>
      <c r="AE187" s="129"/>
    </row>
    <row r="188" spans="2:31" x14ac:dyDescent="0.2"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  <c r="AC188" s="129"/>
      <c r="AD188" s="129"/>
      <c r="AE188" s="129"/>
    </row>
    <row r="189" spans="2:31" x14ac:dyDescent="0.2"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  <c r="AC189" s="129"/>
      <c r="AD189" s="129"/>
      <c r="AE189" s="129"/>
    </row>
    <row r="190" spans="2:31" x14ac:dyDescent="0.2"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  <c r="AC190" s="129"/>
      <c r="AD190" s="129"/>
      <c r="AE190" s="129"/>
    </row>
    <row r="191" spans="2:31" x14ac:dyDescent="0.2"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  <c r="AC191" s="129"/>
      <c r="AD191" s="129"/>
      <c r="AE191" s="129"/>
    </row>
    <row r="192" spans="2:31" x14ac:dyDescent="0.2"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  <c r="AC192" s="129"/>
      <c r="AD192" s="129"/>
      <c r="AE192" s="129"/>
    </row>
    <row r="193" spans="2:31" x14ac:dyDescent="0.2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  <c r="AC193" s="129"/>
      <c r="AD193" s="129"/>
      <c r="AE193" s="129"/>
    </row>
    <row r="194" spans="2:31" x14ac:dyDescent="0.2"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  <c r="AC194" s="129"/>
      <c r="AD194" s="129"/>
      <c r="AE194" s="129"/>
    </row>
    <row r="195" spans="2:31" x14ac:dyDescent="0.2"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  <c r="AC195" s="129"/>
      <c r="AD195" s="129"/>
      <c r="AE195" s="129"/>
    </row>
    <row r="196" spans="2:31" x14ac:dyDescent="0.2"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  <c r="AC196" s="129"/>
      <c r="AD196" s="129"/>
      <c r="AE196" s="129"/>
    </row>
    <row r="197" spans="2:31" x14ac:dyDescent="0.2"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  <c r="AC197" s="129"/>
      <c r="AD197" s="129"/>
      <c r="AE197" s="129"/>
    </row>
    <row r="198" spans="2:31" x14ac:dyDescent="0.2"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</row>
    <row r="199" spans="2:31" x14ac:dyDescent="0.2"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  <c r="AC199" s="129"/>
      <c r="AD199" s="129"/>
      <c r="AE199" s="129"/>
    </row>
    <row r="200" spans="2:31" x14ac:dyDescent="0.2"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</row>
    <row r="201" spans="2:31" x14ac:dyDescent="0.2"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  <c r="AC201" s="129"/>
      <c r="AD201" s="129"/>
      <c r="AE201" s="129"/>
    </row>
    <row r="202" spans="2:31" x14ac:dyDescent="0.2"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  <c r="AC202" s="129"/>
      <c r="AD202" s="129"/>
      <c r="AE202" s="129"/>
    </row>
    <row r="203" spans="2:31" x14ac:dyDescent="0.2"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</row>
    <row r="204" spans="2:31" x14ac:dyDescent="0.2"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  <c r="AC204" s="129"/>
      <c r="AD204" s="129"/>
      <c r="AE204" s="129"/>
    </row>
    <row r="205" spans="2:31" x14ac:dyDescent="0.2"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  <c r="AC205" s="129"/>
      <c r="AD205" s="129"/>
      <c r="AE205" s="129"/>
    </row>
    <row r="206" spans="2:31" x14ac:dyDescent="0.2"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  <c r="AC206" s="129"/>
      <c r="AD206" s="129"/>
      <c r="AE206" s="129"/>
    </row>
    <row r="207" spans="2:31" x14ac:dyDescent="0.2"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  <c r="AC207" s="129"/>
      <c r="AD207" s="129"/>
      <c r="AE207" s="129"/>
    </row>
    <row r="208" spans="2:31" x14ac:dyDescent="0.2"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  <c r="AC208" s="129"/>
      <c r="AD208" s="129"/>
      <c r="AE208" s="129"/>
    </row>
    <row r="209" spans="2:31" x14ac:dyDescent="0.2"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  <c r="AC209" s="129"/>
      <c r="AD209" s="129"/>
      <c r="AE209" s="129"/>
    </row>
    <row r="210" spans="2:31" x14ac:dyDescent="0.2"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</row>
    <row r="211" spans="2:31" x14ac:dyDescent="0.2"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  <c r="AC211" s="129"/>
      <c r="AD211" s="129"/>
      <c r="AE211" s="129"/>
    </row>
    <row r="212" spans="2:31" x14ac:dyDescent="0.2"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  <c r="AC212" s="129"/>
      <c r="AD212" s="129"/>
      <c r="AE212" s="129"/>
    </row>
    <row r="213" spans="2:31" x14ac:dyDescent="0.2"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  <c r="AC213" s="129"/>
      <c r="AD213" s="129"/>
      <c r="AE213" s="129"/>
    </row>
    <row r="214" spans="2:31" x14ac:dyDescent="0.2"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  <c r="AC214" s="129"/>
      <c r="AD214" s="129"/>
      <c r="AE214" s="129"/>
    </row>
    <row r="215" spans="2:31" x14ac:dyDescent="0.2"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  <c r="AC215" s="129"/>
      <c r="AD215" s="129"/>
      <c r="AE215" s="129"/>
    </row>
    <row r="216" spans="2:31" x14ac:dyDescent="0.2"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</row>
    <row r="217" spans="2:31" x14ac:dyDescent="0.2"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</row>
    <row r="218" spans="2:31" x14ac:dyDescent="0.2"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  <c r="AC218" s="129"/>
      <c r="AD218" s="129"/>
      <c r="AE218" s="129"/>
    </row>
    <row r="219" spans="2:31" x14ac:dyDescent="0.2"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  <c r="AC219" s="129"/>
      <c r="AD219" s="129"/>
      <c r="AE219" s="129"/>
    </row>
    <row r="220" spans="2:31" x14ac:dyDescent="0.2"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  <c r="AC220" s="129"/>
      <c r="AD220" s="129"/>
      <c r="AE220" s="129"/>
    </row>
    <row r="221" spans="2:31" x14ac:dyDescent="0.2"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</row>
    <row r="222" spans="2:31" x14ac:dyDescent="0.2"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  <c r="AC222" s="129"/>
      <c r="AD222" s="129"/>
      <c r="AE222" s="129"/>
    </row>
    <row r="223" spans="2:31" x14ac:dyDescent="0.2"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  <c r="AC223" s="129"/>
      <c r="AD223" s="129"/>
      <c r="AE223" s="129"/>
    </row>
    <row r="224" spans="2:31" x14ac:dyDescent="0.2"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  <c r="AC224" s="129"/>
      <c r="AD224" s="129"/>
      <c r="AE224" s="129"/>
    </row>
    <row r="225" spans="2:31" x14ac:dyDescent="0.2"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  <c r="AC225" s="129"/>
      <c r="AD225" s="129"/>
      <c r="AE225" s="129"/>
    </row>
    <row r="226" spans="2:31" x14ac:dyDescent="0.2"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  <c r="AC226" s="129"/>
      <c r="AD226" s="129"/>
      <c r="AE226" s="129"/>
    </row>
    <row r="227" spans="2:31" x14ac:dyDescent="0.2"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  <c r="AC227" s="129"/>
      <c r="AD227" s="129"/>
      <c r="AE227" s="129"/>
    </row>
    <row r="228" spans="2:31" x14ac:dyDescent="0.2"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  <c r="AC228" s="129"/>
      <c r="AD228" s="129"/>
      <c r="AE228" s="129"/>
    </row>
    <row r="229" spans="2:31" x14ac:dyDescent="0.2"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  <c r="AC229" s="129"/>
      <c r="AD229" s="129"/>
      <c r="AE229" s="129"/>
    </row>
    <row r="230" spans="2:31" x14ac:dyDescent="0.2"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  <c r="AC230" s="129"/>
      <c r="AD230" s="129"/>
      <c r="AE230" s="129"/>
    </row>
    <row r="231" spans="2:31" x14ac:dyDescent="0.2"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  <c r="AC231" s="129"/>
      <c r="AD231" s="129"/>
      <c r="AE231" s="129"/>
    </row>
    <row r="232" spans="2:31" x14ac:dyDescent="0.2"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  <c r="AC232" s="129"/>
      <c r="AD232" s="129"/>
      <c r="AE232" s="129"/>
    </row>
    <row r="233" spans="2:31" x14ac:dyDescent="0.2"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</row>
    <row r="234" spans="2:31" x14ac:dyDescent="0.2"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</row>
    <row r="235" spans="2:31" x14ac:dyDescent="0.2"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  <c r="AC235" s="129"/>
      <c r="AD235" s="129"/>
      <c r="AE235" s="129"/>
    </row>
    <row r="236" spans="2:31" x14ac:dyDescent="0.2"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  <c r="AC236" s="129"/>
      <c r="AD236" s="129"/>
      <c r="AE236" s="129"/>
    </row>
    <row r="237" spans="2:31" x14ac:dyDescent="0.2"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  <c r="AC237" s="129"/>
      <c r="AD237" s="129"/>
      <c r="AE237" s="129"/>
    </row>
    <row r="238" spans="2:31" x14ac:dyDescent="0.2"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  <c r="AC238" s="129"/>
      <c r="AD238" s="129"/>
      <c r="AE238" s="129"/>
    </row>
    <row r="239" spans="2:31" x14ac:dyDescent="0.2"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  <c r="AC239" s="129"/>
      <c r="AD239" s="129"/>
      <c r="AE239" s="129"/>
    </row>
    <row r="240" spans="2:31" x14ac:dyDescent="0.2"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  <c r="AC240" s="129"/>
      <c r="AD240" s="129"/>
      <c r="AE240" s="129"/>
    </row>
    <row r="241" spans="2:31" x14ac:dyDescent="0.2"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  <c r="S241" s="129"/>
      <c r="T241" s="129"/>
      <c r="U241" s="129"/>
      <c r="V241" s="129"/>
      <c r="W241" s="129"/>
      <c r="X241" s="129"/>
      <c r="Y241" s="129"/>
      <c r="Z241" s="129"/>
      <c r="AA241" s="129"/>
      <c r="AB241" s="129"/>
      <c r="AC241" s="129"/>
      <c r="AD241" s="129"/>
      <c r="AE241" s="129"/>
    </row>
    <row r="242" spans="2:31" x14ac:dyDescent="0.2"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129"/>
      <c r="AC242" s="129"/>
      <c r="AD242" s="129"/>
      <c r="AE242" s="129"/>
    </row>
    <row r="243" spans="2:31" x14ac:dyDescent="0.2"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  <c r="Y243" s="129"/>
      <c r="Z243" s="129"/>
      <c r="AA243" s="129"/>
      <c r="AB243" s="129"/>
      <c r="AC243" s="129"/>
      <c r="AD243" s="129"/>
      <c r="AE243" s="129"/>
    </row>
    <row r="244" spans="2:31" x14ac:dyDescent="0.2"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129"/>
      <c r="U244" s="129"/>
      <c r="V244" s="129"/>
      <c r="W244" s="129"/>
      <c r="X244" s="129"/>
      <c r="Y244" s="129"/>
      <c r="Z244" s="129"/>
      <c r="AA244" s="129"/>
      <c r="AB244" s="129"/>
      <c r="AC244" s="129"/>
      <c r="AD244" s="129"/>
      <c r="AE244" s="129"/>
    </row>
    <row r="245" spans="2:31" x14ac:dyDescent="0.2"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129"/>
      <c r="U245" s="129"/>
      <c r="V245" s="129"/>
      <c r="W245" s="129"/>
      <c r="X245" s="129"/>
      <c r="Y245" s="129"/>
      <c r="Z245" s="129"/>
      <c r="AA245" s="129"/>
      <c r="AB245" s="129"/>
      <c r="AC245" s="129"/>
      <c r="AD245" s="129"/>
      <c r="AE245" s="129"/>
    </row>
    <row r="246" spans="2:31" x14ac:dyDescent="0.2"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</row>
    <row r="247" spans="2:31" x14ac:dyDescent="0.2"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</row>
    <row r="248" spans="2:31" x14ac:dyDescent="0.2"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</row>
    <row r="249" spans="2:31" x14ac:dyDescent="0.2"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</row>
    <row r="250" spans="2:31" x14ac:dyDescent="0.2"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129"/>
      <c r="U250" s="129"/>
      <c r="V250" s="129"/>
      <c r="W250" s="129"/>
      <c r="X250" s="129"/>
      <c r="Y250" s="129"/>
      <c r="Z250" s="129"/>
      <c r="AA250" s="129"/>
      <c r="AB250" s="129"/>
      <c r="AC250" s="129"/>
      <c r="AD250" s="129"/>
      <c r="AE250" s="129"/>
    </row>
    <row r="251" spans="2:31" x14ac:dyDescent="0.2"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129"/>
      <c r="U251" s="129"/>
      <c r="V251" s="129"/>
      <c r="W251" s="129"/>
      <c r="X251" s="129"/>
      <c r="Y251" s="129"/>
      <c r="Z251" s="129"/>
      <c r="AA251" s="129"/>
      <c r="AB251" s="129"/>
      <c r="AC251" s="129"/>
      <c r="AD251" s="129"/>
      <c r="AE251" s="129"/>
    </row>
    <row r="252" spans="2:31" x14ac:dyDescent="0.2"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</row>
    <row r="253" spans="2:31" x14ac:dyDescent="0.2"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129"/>
      <c r="U253" s="129"/>
      <c r="V253" s="129"/>
      <c r="W253" s="129"/>
      <c r="X253" s="129"/>
      <c r="Y253" s="129"/>
      <c r="Z253" s="129"/>
      <c r="AA253" s="129"/>
      <c r="AB253" s="129"/>
      <c r="AC253" s="129"/>
      <c r="AD253" s="129"/>
      <c r="AE253" s="129"/>
    </row>
    <row r="254" spans="2:31" x14ac:dyDescent="0.2"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129"/>
      <c r="U254" s="129"/>
      <c r="V254" s="129"/>
      <c r="W254" s="129"/>
      <c r="X254" s="129"/>
      <c r="Y254" s="129"/>
      <c r="Z254" s="129"/>
      <c r="AA254" s="129"/>
      <c r="AB254" s="129"/>
      <c r="AC254" s="129"/>
      <c r="AD254" s="129"/>
      <c r="AE254" s="129"/>
    </row>
    <row r="255" spans="2:31" x14ac:dyDescent="0.2"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129"/>
      <c r="U255" s="129"/>
      <c r="V255" s="129"/>
      <c r="W255" s="129"/>
      <c r="X255" s="129"/>
      <c r="Y255" s="129"/>
      <c r="Z255" s="129"/>
      <c r="AA255" s="129"/>
      <c r="AB255" s="129"/>
      <c r="AC255" s="129"/>
      <c r="AD255" s="129"/>
      <c r="AE255" s="129"/>
    </row>
    <row r="256" spans="2:31" x14ac:dyDescent="0.2"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129"/>
      <c r="U256" s="129"/>
      <c r="V256" s="129"/>
      <c r="W256" s="129"/>
      <c r="X256" s="129"/>
      <c r="Y256" s="129"/>
      <c r="Z256" s="129"/>
      <c r="AA256" s="129"/>
      <c r="AB256" s="129"/>
      <c r="AC256" s="129"/>
      <c r="AD256" s="129"/>
      <c r="AE256" s="129"/>
    </row>
    <row r="257" spans="2:31" x14ac:dyDescent="0.2"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129"/>
      <c r="U257" s="129"/>
      <c r="V257" s="129"/>
      <c r="W257" s="129"/>
      <c r="X257" s="129"/>
      <c r="Y257" s="129"/>
      <c r="Z257" s="129"/>
      <c r="AA257" s="129"/>
      <c r="AB257" s="129"/>
      <c r="AC257" s="129"/>
      <c r="AD257" s="129"/>
      <c r="AE257" s="129"/>
    </row>
    <row r="258" spans="2:31" x14ac:dyDescent="0.2"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  <c r="Y258" s="129"/>
      <c r="Z258" s="129"/>
      <c r="AA258" s="129"/>
      <c r="AB258" s="129"/>
      <c r="AC258" s="129"/>
      <c r="AD258" s="129"/>
      <c r="AE258" s="129"/>
    </row>
    <row r="259" spans="2:31" x14ac:dyDescent="0.2"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  <c r="Y259" s="129"/>
      <c r="Z259" s="129"/>
      <c r="AA259" s="129"/>
      <c r="AB259" s="129"/>
      <c r="AC259" s="129"/>
      <c r="AD259" s="129"/>
      <c r="AE259" s="129"/>
    </row>
    <row r="260" spans="2:31" x14ac:dyDescent="0.2"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129"/>
      <c r="U260" s="129"/>
      <c r="V260" s="129"/>
      <c r="W260" s="129"/>
      <c r="X260" s="129"/>
      <c r="Y260" s="129"/>
      <c r="Z260" s="129"/>
      <c r="AA260" s="129"/>
      <c r="AB260" s="129"/>
      <c r="AC260" s="129"/>
      <c r="AD260" s="129"/>
      <c r="AE260" s="129"/>
    </row>
    <row r="261" spans="2:31" x14ac:dyDescent="0.2"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129"/>
      <c r="U261" s="129"/>
      <c r="V261" s="129"/>
      <c r="W261" s="129"/>
      <c r="X261" s="129"/>
      <c r="Y261" s="129"/>
      <c r="Z261" s="129"/>
      <c r="AA261" s="129"/>
      <c r="AB261" s="129"/>
      <c r="AC261" s="129"/>
      <c r="AD261" s="129"/>
      <c r="AE261" s="129"/>
    </row>
    <row r="262" spans="2:31" x14ac:dyDescent="0.2"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129"/>
      <c r="U262" s="129"/>
      <c r="V262" s="129"/>
      <c r="W262" s="129"/>
      <c r="X262" s="129"/>
      <c r="Y262" s="129"/>
      <c r="Z262" s="129"/>
      <c r="AA262" s="129"/>
      <c r="AB262" s="129"/>
      <c r="AC262" s="129"/>
      <c r="AD262" s="129"/>
      <c r="AE262" s="129"/>
    </row>
    <row r="263" spans="2:31" x14ac:dyDescent="0.2"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129"/>
      <c r="U263" s="129"/>
      <c r="V263" s="129"/>
      <c r="W263" s="129"/>
      <c r="X263" s="129"/>
      <c r="Y263" s="129"/>
      <c r="Z263" s="129"/>
      <c r="AA263" s="129"/>
      <c r="AB263" s="129"/>
      <c r="AC263" s="129"/>
      <c r="AD263" s="129"/>
      <c r="AE263" s="129"/>
    </row>
    <row r="264" spans="2:31" x14ac:dyDescent="0.2"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129"/>
      <c r="U264" s="129"/>
      <c r="V264" s="129"/>
      <c r="W264" s="129"/>
      <c r="X264" s="129"/>
      <c r="Y264" s="129"/>
      <c r="Z264" s="129"/>
      <c r="AA264" s="129"/>
      <c r="AB264" s="129"/>
      <c r="AC264" s="129"/>
      <c r="AD264" s="129"/>
      <c r="AE264" s="129"/>
    </row>
    <row r="265" spans="2:31" x14ac:dyDescent="0.2"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129"/>
      <c r="U265" s="129"/>
      <c r="V265" s="129"/>
      <c r="W265" s="129"/>
      <c r="X265" s="129"/>
      <c r="Y265" s="129"/>
      <c r="Z265" s="129"/>
      <c r="AA265" s="129"/>
      <c r="AB265" s="129"/>
      <c r="AC265" s="129"/>
      <c r="AD265" s="129"/>
      <c r="AE265" s="129"/>
    </row>
    <row r="266" spans="2:31" x14ac:dyDescent="0.2"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</row>
    <row r="267" spans="2:31" x14ac:dyDescent="0.2"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129"/>
      <c r="U267" s="129"/>
      <c r="V267" s="129"/>
      <c r="W267" s="129"/>
      <c r="X267" s="129"/>
      <c r="Y267" s="129"/>
      <c r="Z267" s="129"/>
      <c r="AA267" s="129"/>
      <c r="AB267" s="129"/>
      <c r="AC267" s="129"/>
      <c r="AD267" s="129"/>
      <c r="AE267" s="129"/>
    </row>
    <row r="268" spans="2:31" x14ac:dyDescent="0.2"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129"/>
      <c r="U268" s="129"/>
      <c r="V268" s="129"/>
      <c r="W268" s="129"/>
      <c r="X268" s="129"/>
      <c r="Y268" s="129"/>
      <c r="Z268" s="129"/>
      <c r="AA268" s="129"/>
      <c r="AB268" s="129"/>
      <c r="AC268" s="129"/>
      <c r="AD268" s="129"/>
      <c r="AE268" s="129"/>
    </row>
    <row r="269" spans="2:31" x14ac:dyDescent="0.2"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</row>
    <row r="270" spans="2:31" x14ac:dyDescent="0.2"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</row>
    <row r="271" spans="2:31" x14ac:dyDescent="0.2"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129"/>
      <c r="U271" s="129"/>
      <c r="V271" s="129"/>
      <c r="W271" s="129"/>
      <c r="X271" s="129"/>
      <c r="Y271" s="129"/>
      <c r="Z271" s="129"/>
      <c r="AA271" s="129"/>
      <c r="AB271" s="129"/>
      <c r="AC271" s="129"/>
      <c r="AD271" s="129"/>
      <c r="AE271" s="129"/>
    </row>
    <row r="272" spans="2:31" x14ac:dyDescent="0.2"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129"/>
      <c r="U272" s="129"/>
      <c r="V272" s="129"/>
      <c r="W272" s="129"/>
      <c r="X272" s="129"/>
      <c r="Y272" s="129"/>
      <c r="Z272" s="129"/>
      <c r="AA272" s="129"/>
      <c r="AB272" s="129"/>
      <c r="AC272" s="129"/>
      <c r="AD272" s="129"/>
      <c r="AE272" s="129"/>
    </row>
    <row r="273" spans="2:31" x14ac:dyDescent="0.2"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129"/>
      <c r="U273" s="129"/>
      <c r="V273" s="129"/>
      <c r="W273" s="129"/>
      <c r="X273" s="129"/>
      <c r="Y273" s="129"/>
      <c r="Z273" s="129"/>
      <c r="AA273" s="129"/>
      <c r="AB273" s="129"/>
      <c r="AC273" s="129"/>
      <c r="AD273" s="129"/>
      <c r="AE273" s="129"/>
    </row>
    <row r="274" spans="2:31" x14ac:dyDescent="0.2"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129"/>
      <c r="U274" s="129"/>
      <c r="V274" s="129"/>
      <c r="W274" s="129"/>
      <c r="X274" s="129"/>
      <c r="Y274" s="129"/>
      <c r="Z274" s="129"/>
      <c r="AA274" s="129"/>
      <c r="AB274" s="129"/>
      <c r="AC274" s="129"/>
      <c r="AD274" s="129"/>
      <c r="AE274" s="129"/>
    </row>
    <row r="275" spans="2:31" x14ac:dyDescent="0.2"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  <c r="AD275" s="129"/>
      <c r="AE275" s="129"/>
    </row>
    <row r="276" spans="2:31" x14ac:dyDescent="0.2"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  <c r="AD276" s="129"/>
      <c r="AE276" s="129"/>
    </row>
    <row r="277" spans="2:31" x14ac:dyDescent="0.2"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129"/>
      <c r="U277" s="129"/>
      <c r="V277" s="129"/>
      <c r="W277" s="129"/>
      <c r="X277" s="129"/>
      <c r="Y277" s="129"/>
      <c r="Z277" s="129"/>
      <c r="AA277" s="129"/>
      <c r="AB277" s="129"/>
      <c r="AC277" s="129"/>
      <c r="AD277" s="129"/>
      <c r="AE277" s="129"/>
    </row>
    <row r="278" spans="2:31" x14ac:dyDescent="0.2"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129"/>
      <c r="U278" s="129"/>
      <c r="V278" s="129"/>
      <c r="W278" s="129"/>
      <c r="X278" s="129"/>
      <c r="Y278" s="129"/>
      <c r="Z278" s="129"/>
      <c r="AA278" s="129"/>
      <c r="AB278" s="129"/>
      <c r="AC278" s="129"/>
      <c r="AD278" s="129"/>
      <c r="AE278" s="129"/>
    </row>
    <row r="279" spans="2:31" x14ac:dyDescent="0.2"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  <c r="Y279" s="129"/>
      <c r="Z279" s="129"/>
      <c r="AA279" s="129"/>
      <c r="AB279" s="129"/>
      <c r="AC279" s="129"/>
      <c r="AD279" s="129"/>
      <c r="AE279" s="129"/>
    </row>
    <row r="280" spans="2:31" x14ac:dyDescent="0.2"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129"/>
      <c r="U280" s="129"/>
      <c r="V280" s="129"/>
      <c r="W280" s="129"/>
      <c r="X280" s="129"/>
      <c r="Y280" s="129"/>
      <c r="Z280" s="129"/>
      <c r="AA280" s="129"/>
      <c r="AB280" s="129"/>
      <c r="AC280" s="129"/>
      <c r="AD280" s="129"/>
      <c r="AE280" s="129"/>
    </row>
    <row r="281" spans="2:31" x14ac:dyDescent="0.2"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129"/>
      <c r="U281" s="129"/>
      <c r="V281" s="129"/>
      <c r="W281" s="129"/>
      <c r="X281" s="129"/>
      <c r="Y281" s="129"/>
      <c r="Z281" s="129"/>
      <c r="AA281" s="129"/>
      <c r="AB281" s="129"/>
      <c r="AC281" s="129"/>
      <c r="AD281" s="129"/>
      <c r="AE281" s="129"/>
    </row>
    <row r="282" spans="2:31" x14ac:dyDescent="0.2"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129"/>
      <c r="U282" s="129"/>
      <c r="V282" s="129"/>
      <c r="W282" s="129"/>
      <c r="X282" s="129"/>
      <c r="Y282" s="129"/>
      <c r="Z282" s="129"/>
      <c r="AA282" s="129"/>
      <c r="AB282" s="129"/>
      <c r="AC282" s="129"/>
      <c r="AD282" s="129"/>
      <c r="AE282" s="129"/>
    </row>
    <row r="283" spans="2:31" x14ac:dyDescent="0.2"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129"/>
      <c r="U283" s="129"/>
      <c r="V283" s="129"/>
      <c r="W283" s="129"/>
      <c r="X283" s="129"/>
      <c r="Y283" s="129"/>
      <c r="Z283" s="129"/>
      <c r="AA283" s="129"/>
      <c r="AB283" s="129"/>
      <c r="AC283" s="129"/>
      <c r="AD283" s="129"/>
      <c r="AE283" s="129"/>
    </row>
    <row r="284" spans="2:31" x14ac:dyDescent="0.2"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129"/>
      <c r="U284" s="129"/>
      <c r="V284" s="129"/>
      <c r="W284" s="129"/>
      <c r="X284" s="129"/>
      <c r="Y284" s="129"/>
      <c r="Z284" s="129"/>
      <c r="AA284" s="129"/>
      <c r="AB284" s="129"/>
      <c r="AC284" s="129"/>
      <c r="AD284" s="129"/>
      <c r="AE284" s="129"/>
    </row>
    <row r="285" spans="2:31" x14ac:dyDescent="0.2"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129"/>
      <c r="U285" s="129"/>
      <c r="V285" s="129"/>
      <c r="W285" s="129"/>
      <c r="X285" s="129"/>
      <c r="Y285" s="129"/>
      <c r="Z285" s="129"/>
      <c r="AA285" s="129"/>
      <c r="AB285" s="129"/>
      <c r="AC285" s="129"/>
      <c r="AD285" s="129"/>
      <c r="AE285" s="129"/>
    </row>
    <row r="286" spans="2:31" x14ac:dyDescent="0.2"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129"/>
      <c r="U286" s="129"/>
      <c r="V286" s="129"/>
      <c r="W286" s="129"/>
      <c r="X286" s="129"/>
      <c r="Y286" s="129"/>
      <c r="Z286" s="129"/>
      <c r="AA286" s="129"/>
      <c r="AB286" s="129"/>
      <c r="AC286" s="129"/>
      <c r="AD286" s="129"/>
      <c r="AE286" s="129"/>
    </row>
    <row r="287" spans="2:31" x14ac:dyDescent="0.2"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129"/>
      <c r="U287" s="129"/>
      <c r="V287" s="129"/>
      <c r="W287" s="129"/>
      <c r="X287" s="129"/>
      <c r="Y287" s="129"/>
      <c r="Z287" s="129"/>
      <c r="AA287" s="129"/>
      <c r="AB287" s="129"/>
      <c r="AC287" s="129"/>
      <c r="AD287" s="129"/>
      <c r="AE287" s="129"/>
    </row>
    <row r="288" spans="2:31" x14ac:dyDescent="0.2"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</row>
    <row r="289" spans="2:31" x14ac:dyDescent="0.2"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129"/>
      <c r="U289" s="129"/>
      <c r="V289" s="129"/>
      <c r="W289" s="129"/>
      <c r="X289" s="129"/>
      <c r="Y289" s="129"/>
      <c r="Z289" s="129"/>
      <c r="AA289" s="129"/>
      <c r="AB289" s="129"/>
      <c r="AC289" s="129"/>
      <c r="AD289" s="129"/>
      <c r="AE289" s="129"/>
    </row>
    <row r="290" spans="2:31" x14ac:dyDescent="0.2"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129"/>
      <c r="U290" s="129"/>
      <c r="V290" s="129"/>
      <c r="W290" s="129"/>
      <c r="X290" s="129"/>
      <c r="Y290" s="129"/>
      <c r="Z290" s="129"/>
      <c r="AA290" s="129"/>
      <c r="AB290" s="129"/>
      <c r="AC290" s="129"/>
      <c r="AD290" s="129"/>
      <c r="AE290" s="129"/>
    </row>
    <row r="291" spans="2:31" x14ac:dyDescent="0.2"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129"/>
      <c r="U291" s="129"/>
      <c r="V291" s="129"/>
      <c r="W291" s="129"/>
      <c r="X291" s="129"/>
      <c r="Y291" s="129"/>
      <c r="Z291" s="129"/>
      <c r="AA291" s="129"/>
      <c r="AB291" s="129"/>
      <c r="AC291" s="129"/>
      <c r="AD291" s="129"/>
      <c r="AE291" s="129"/>
    </row>
    <row r="292" spans="2:31" x14ac:dyDescent="0.2"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129"/>
      <c r="U292" s="129"/>
      <c r="V292" s="129"/>
      <c r="W292" s="129"/>
      <c r="X292" s="129"/>
      <c r="Y292" s="129"/>
      <c r="Z292" s="129"/>
      <c r="AA292" s="129"/>
      <c r="AB292" s="129"/>
      <c r="AC292" s="129"/>
      <c r="AD292" s="129"/>
      <c r="AE292" s="129"/>
    </row>
    <row r="293" spans="2:31" x14ac:dyDescent="0.2"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129"/>
      <c r="U293" s="129"/>
      <c r="V293" s="129"/>
      <c r="W293" s="129"/>
      <c r="X293" s="129"/>
      <c r="Y293" s="129"/>
      <c r="Z293" s="129"/>
      <c r="AA293" s="129"/>
      <c r="AB293" s="129"/>
      <c r="AC293" s="129"/>
      <c r="AD293" s="129"/>
      <c r="AE293" s="129"/>
    </row>
    <row r="294" spans="2:31" x14ac:dyDescent="0.2"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129"/>
      <c r="U294" s="129"/>
      <c r="V294" s="129"/>
      <c r="W294" s="129"/>
      <c r="X294" s="129"/>
      <c r="Y294" s="129"/>
      <c r="Z294" s="129"/>
      <c r="AA294" s="129"/>
      <c r="AB294" s="129"/>
      <c r="AC294" s="129"/>
      <c r="AD294" s="129"/>
      <c r="AE294" s="129"/>
    </row>
    <row r="295" spans="2:31" x14ac:dyDescent="0.2"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129"/>
      <c r="U295" s="129"/>
      <c r="V295" s="129"/>
      <c r="W295" s="129"/>
      <c r="X295" s="129"/>
      <c r="Y295" s="129"/>
      <c r="Z295" s="129"/>
      <c r="AA295" s="129"/>
      <c r="AB295" s="129"/>
      <c r="AC295" s="129"/>
      <c r="AD295" s="129"/>
      <c r="AE295" s="129"/>
    </row>
    <row r="296" spans="2:31" x14ac:dyDescent="0.2"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129"/>
      <c r="U296" s="129"/>
      <c r="V296" s="129"/>
      <c r="W296" s="129"/>
      <c r="X296" s="129"/>
      <c r="Y296" s="129"/>
      <c r="Z296" s="129"/>
      <c r="AA296" s="129"/>
      <c r="AB296" s="129"/>
      <c r="AC296" s="129"/>
      <c r="AD296" s="129"/>
      <c r="AE296" s="129"/>
    </row>
    <row r="297" spans="2:31" x14ac:dyDescent="0.2"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29"/>
      <c r="U297" s="129"/>
      <c r="V297" s="129"/>
      <c r="W297" s="129"/>
      <c r="X297" s="129"/>
      <c r="Y297" s="129"/>
      <c r="Z297" s="129"/>
      <c r="AA297" s="129"/>
      <c r="AB297" s="129"/>
      <c r="AC297" s="129"/>
      <c r="AD297" s="129"/>
      <c r="AE297" s="129"/>
    </row>
    <row r="298" spans="2:31" x14ac:dyDescent="0.2"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</row>
    <row r="299" spans="2:31" x14ac:dyDescent="0.2"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  <c r="Y299" s="129"/>
      <c r="Z299" s="129"/>
      <c r="AA299" s="129"/>
      <c r="AB299" s="129"/>
      <c r="AC299" s="129"/>
      <c r="AD299" s="129"/>
      <c r="AE299" s="129"/>
    </row>
    <row r="300" spans="2:31" x14ac:dyDescent="0.2"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  <c r="Y300" s="129"/>
      <c r="Z300" s="129"/>
      <c r="AA300" s="129"/>
      <c r="AB300" s="129"/>
      <c r="AC300" s="129"/>
      <c r="AD300" s="129"/>
      <c r="AE300" s="129"/>
    </row>
    <row r="301" spans="2:31" x14ac:dyDescent="0.2"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  <c r="Y301" s="129"/>
      <c r="Z301" s="129"/>
      <c r="AA301" s="129"/>
      <c r="AB301" s="129"/>
      <c r="AC301" s="129"/>
      <c r="AD301" s="129"/>
      <c r="AE301" s="129"/>
    </row>
    <row r="302" spans="2:31" x14ac:dyDescent="0.2"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  <c r="Y302" s="129"/>
      <c r="Z302" s="129"/>
      <c r="AA302" s="129"/>
      <c r="AB302" s="129"/>
      <c r="AC302" s="129"/>
      <c r="AD302" s="129"/>
      <c r="AE302" s="129"/>
    </row>
    <row r="303" spans="2:31" x14ac:dyDescent="0.2"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  <c r="Y303" s="129"/>
      <c r="Z303" s="129"/>
      <c r="AA303" s="129"/>
      <c r="AB303" s="129"/>
      <c r="AC303" s="129"/>
      <c r="AD303" s="129"/>
      <c r="AE303" s="129"/>
    </row>
    <row r="304" spans="2:31" x14ac:dyDescent="0.2"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  <c r="Y304" s="129"/>
      <c r="Z304" s="129"/>
      <c r="AA304" s="129"/>
      <c r="AB304" s="129"/>
      <c r="AC304" s="129"/>
      <c r="AD304" s="129"/>
      <c r="AE304" s="129"/>
    </row>
    <row r="305" spans="2:31" x14ac:dyDescent="0.2"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</row>
    <row r="306" spans="2:31" x14ac:dyDescent="0.2"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</row>
    <row r="307" spans="2:31" x14ac:dyDescent="0.2"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129"/>
      <c r="U307" s="129"/>
      <c r="V307" s="129"/>
      <c r="W307" s="129"/>
      <c r="X307" s="129"/>
      <c r="Y307" s="129"/>
      <c r="Z307" s="129"/>
      <c r="AA307" s="129"/>
      <c r="AB307" s="129"/>
      <c r="AC307" s="129"/>
      <c r="AD307" s="129"/>
      <c r="AE307" s="129"/>
    </row>
    <row r="308" spans="2:31" x14ac:dyDescent="0.2"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129"/>
      <c r="U308" s="129"/>
      <c r="V308" s="129"/>
      <c r="W308" s="129"/>
      <c r="X308" s="129"/>
      <c r="Y308" s="129"/>
      <c r="Z308" s="129"/>
      <c r="AA308" s="129"/>
      <c r="AB308" s="129"/>
      <c r="AC308" s="129"/>
      <c r="AD308" s="129"/>
      <c r="AE308" s="129"/>
    </row>
    <row r="309" spans="2:31" x14ac:dyDescent="0.2"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129"/>
      <c r="U309" s="129"/>
      <c r="V309" s="129"/>
      <c r="W309" s="129"/>
      <c r="X309" s="129"/>
      <c r="Y309" s="129"/>
      <c r="Z309" s="129"/>
      <c r="AA309" s="129"/>
      <c r="AB309" s="129"/>
      <c r="AC309" s="129"/>
      <c r="AD309" s="129"/>
      <c r="AE309" s="129"/>
    </row>
    <row r="310" spans="2:31" x14ac:dyDescent="0.2"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129"/>
      <c r="U310" s="129"/>
      <c r="V310" s="129"/>
      <c r="W310" s="129"/>
      <c r="X310" s="129"/>
      <c r="Y310" s="129"/>
      <c r="Z310" s="129"/>
      <c r="AA310" s="129"/>
      <c r="AB310" s="129"/>
      <c r="AC310" s="129"/>
      <c r="AD310" s="129"/>
      <c r="AE310" s="129"/>
    </row>
    <row r="311" spans="2:31" x14ac:dyDescent="0.2"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129"/>
      <c r="U311" s="129"/>
      <c r="V311" s="129"/>
      <c r="W311" s="129"/>
      <c r="X311" s="129"/>
      <c r="Y311" s="129"/>
      <c r="Z311" s="129"/>
      <c r="AA311" s="129"/>
      <c r="AB311" s="129"/>
      <c r="AC311" s="129"/>
      <c r="AD311" s="129"/>
      <c r="AE311" s="129"/>
    </row>
    <row r="312" spans="2:31" x14ac:dyDescent="0.2"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129"/>
      <c r="U312" s="129"/>
      <c r="V312" s="129"/>
      <c r="W312" s="129"/>
      <c r="X312" s="129"/>
      <c r="Y312" s="129"/>
      <c r="Z312" s="129"/>
      <c r="AA312" s="129"/>
      <c r="AB312" s="129"/>
      <c r="AC312" s="129"/>
      <c r="AD312" s="129"/>
      <c r="AE312" s="129"/>
    </row>
    <row r="313" spans="2:31" x14ac:dyDescent="0.2"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129"/>
      <c r="U313" s="129"/>
      <c r="V313" s="129"/>
      <c r="W313" s="129"/>
      <c r="X313" s="129"/>
      <c r="Y313" s="129"/>
      <c r="Z313" s="129"/>
      <c r="AA313" s="129"/>
      <c r="AB313" s="129"/>
      <c r="AC313" s="129"/>
      <c r="AD313" s="129"/>
      <c r="AE313" s="129"/>
    </row>
    <row r="314" spans="2:31" x14ac:dyDescent="0.2"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129"/>
      <c r="U314" s="129"/>
      <c r="V314" s="129"/>
      <c r="W314" s="129"/>
      <c r="X314" s="129"/>
      <c r="Y314" s="129"/>
      <c r="Z314" s="129"/>
      <c r="AA314" s="129"/>
      <c r="AB314" s="129"/>
      <c r="AC314" s="129"/>
      <c r="AD314" s="129"/>
      <c r="AE314" s="129"/>
    </row>
    <row r="315" spans="2:31" x14ac:dyDescent="0.2"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  <c r="Y315" s="129"/>
      <c r="Z315" s="129"/>
      <c r="AA315" s="129"/>
      <c r="AB315" s="129"/>
      <c r="AC315" s="129"/>
      <c r="AD315" s="129"/>
      <c r="AE315" s="129"/>
    </row>
    <row r="316" spans="2:31" x14ac:dyDescent="0.2"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129"/>
      <c r="U316" s="129"/>
      <c r="V316" s="129"/>
      <c r="W316" s="129"/>
      <c r="X316" s="129"/>
      <c r="Y316" s="129"/>
      <c r="Z316" s="129"/>
      <c r="AA316" s="129"/>
      <c r="AB316" s="129"/>
      <c r="AC316" s="129"/>
      <c r="AD316" s="129"/>
      <c r="AE316" s="129"/>
    </row>
    <row r="317" spans="2:31" x14ac:dyDescent="0.2"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129"/>
      <c r="U317" s="129"/>
      <c r="V317" s="129"/>
      <c r="W317" s="129"/>
      <c r="X317" s="129"/>
      <c r="Y317" s="129"/>
      <c r="Z317" s="129"/>
      <c r="AA317" s="129"/>
      <c r="AB317" s="129"/>
      <c r="AC317" s="129"/>
      <c r="AD317" s="129"/>
      <c r="AE317" s="129"/>
    </row>
    <row r="318" spans="2:31" x14ac:dyDescent="0.2"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129"/>
      <c r="U318" s="129"/>
      <c r="V318" s="129"/>
      <c r="W318" s="129"/>
      <c r="X318" s="129"/>
      <c r="Y318" s="129"/>
      <c r="Z318" s="129"/>
      <c r="AA318" s="129"/>
      <c r="AB318" s="129"/>
      <c r="AC318" s="129"/>
      <c r="AD318" s="129"/>
      <c r="AE318" s="129"/>
    </row>
    <row r="319" spans="2:31" x14ac:dyDescent="0.2"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  <c r="Y319" s="129"/>
      <c r="Z319" s="129"/>
      <c r="AA319" s="129"/>
      <c r="AB319" s="129"/>
      <c r="AC319" s="129"/>
      <c r="AD319" s="129"/>
      <c r="AE319" s="129"/>
    </row>
    <row r="320" spans="2:31" x14ac:dyDescent="0.2"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129"/>
      <c r="U320" s="129"/>
      <c r="V320" s="129"/>
      <c r="W320" s="129"/>
      <c r="X320" s="129"/>
      <c r="Y320" s="129"/>
      <c r="Z320" s="129"/>
      <c r="AA320" s="129"/>
      <c r="AB320" s="129"/>
      <c r="AC320" s="129"/>
      <c r="AD320" s="129"/>
      <c r="AE320" s="129"/>
    </row>
    <row r="321" spans="2:31" x14ac:dyDescent="0.2"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  <c r="Y321" s="129"/>
      <c r="Z321" s="129"/>
      <c r="AA321" s="129"/>
      <c r="AB321" s="129"/>
      <c r="AC321" s="129"/>
      <c r="AD321" s="129"/>
      <c r="AE321" s="129"/>
    </row>
    <row r="322" spans="2:31" x14ac:dyDescent="0.2"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</row>
    <row r="323" spans="2:31" x14ac:dyDescent="0.2"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</row>
    <row r="324" spans="2:31" x14ac:dyDescent="0.2"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</row>
    <row r="325" spans="2:31" x14ac:dyDescent="0.2"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</row>
    <row r="326" spans="2:31" x14ac:dyDescent="0.2"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129"/>
      <c r="U326" s="129"/>
      <c r="V326" s="129"/>
      <c r="W326" s="129"/>
      <c r="X326" s="129"/>
      <c r="Y326" s="129"/>
      <c r="Z326" s="129"/>
      <c r="AA326" s="129"/>
      <c r="AB326" s="129"/>
      <c r="AC326" s="129"/>
      <c r="AD326" s="129"/>
      <c r="AE326" s="129"/>
    </row>
    <row r="327" spans="2:31" x14ac:dyDescent="0.2"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  <c r="Y327" s="129"/>
      <c r="Z327" s="129"/>
      <c r="AA327" s="129"/>
      <c r="AB327" s="129"/>
      <c r="AC327" s="129"/>
      <c r="AD327" s="129"/>
      <c r="AE327" s="129"/>
    </row>
    <row r="328" spans="2:31" x14ac:dyDescent="0.2"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129"/>
      <c r="U328" s="129"/>
      <c r="V328" s="129"/>
      <c r="W328" s="129"/>
      <c r="X328" s="129"/>
      <c r="Y328" s="129"/>
      <c r="Z328" s="129"/>
      <c r="AA328" s="129"/>
      <c r="AB328" s="129"/>
      <c r="AC328" s="129"/>
      <c r="AD328" s="129"/>
      <c r="AE328" s="129"/>
    </row>
    <row r="329" spans="2:31" x14ac:dyDescent="0.2"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129"/>
      <c r="U329" s="129"/>
      <c r="V329" s="129"/>
      <c r="W329" s="129"/>
      <c r="X329" s="129"/>
      <c r="Y329" s="129"/>
      <c r="Z329" s="129"/>
      <c r="AA329" s="129"/>
      <c r="AB329" s="129"/>
      <c r="AC329" s="129"/>
      <c r="AD329" s="129"/>
      <c r="AE329" s="129"/>
    </row>
    <row r="330" spans="2:31" x14ac:dyDescent="0.2"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129"/>
      <c r="U330" s="129"/>
      <c r="V330" s="129"/>
      <c r="W330" s="129"/>
      <c r="X330" s="129"/>
      <c r="Y330" s="129"/>
      <c r="Z330" s="129"/>
      <c r="AA330" s="129"/>
      <c r="AB330" s="129"/>
      <c r="AC330" s="129"/>
      <c r="AD330" s="129"/>
      <c r="AE330" s="129"/>
    </row>
    <row r="331" spans="2:31" x14ac:dyDescent="0.2"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</row>
    <row r="332" spans="2:31" x14ac:dyDescent="0.2"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129"/>
      <c r="U332" s="129"/>
      <c r="V332" s="129"/>
      <c r="W332" s="129"/>
      <c r="X332" s="129"/>
      <c r="Y332" s="129"/>
      <c r="Z332" s="129"/>
      <c r="AA332" s="129"/>
      <c r="AB332" s="129"/>
      <c r="AC332" s="129"/>
      <c r="AD332" s="129"/>
      <c r="AE332" s="129"/>
    </row>
    <row r="333" spans="2:31" x14ac:dyDescent="0.2"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129"/>
      <c r="U333" s="129"/>
      <c r="V333" s="129"/>
      <c r="W333" s="129"/>
      <c r="X333" s="129"/>
      <c r="Y333" s="129"/>
      <c r="Z333" s="129"/>
      <c r="AA333" s="129"/>
      <c r="AB333" s="129"/>
      <c r="AC333" s="129"/>
      <c r="AD333" s="129"/>
      <c r="AE333" s="129"/>
    </row>
    <row r="334" spans="2:31" x14ac:dyDescent="0.2"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129"/>
      <c r="U334" s="129"/>
      <c r="V334" s="129"/>
      <c r="W334" s="129"/>
      <c r="X334" s="129"/>
      <c r="Y334" s="129"/>
      <c r="Z334" s="129"/>
      <c r="AA334" s="129"/>
      <c r="AB334" s="129"/>
      <c r="AC334" s="129"/>
      <c r="AD334" s="129"/>
      <c r="AE334" s="129"/>
    </row>
    <row r="335" spans="2:31" x14ac:dyDescent="0.2"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</row>
    <row r="336" spans="2:31" x14ac:dyDescent="0.2"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129"/>
      <c r="U336" s="129"/>
      <c r="V336" s="129"/>
      <c r="W336" s="129"/>
      <c r="X336" s="129"/>
      <c r="Y336" s="129"/>
      <c r="Z336" s="129"/>
      <c r="AA336" s="129"/>
      <c r="AB336" s="129"/>
      <c r="AC336" s="129"/>
      <c r="AD336" s="129"/>
      <c r="AE336" s="129"/>
    </row>
    <row r="337" spans="2:31" x14ac:dyDescent="0.2"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129"/>
      <c r="U337" s="129"/>
      <c r="V337" s="129"/>
      <c r="W337" s="129"/>
      <c r="X337" s="129"/>
      <c r="Y337" s="129"/>
      <c r="Z337" s="129"/>
      <c r="AA337" s="129"/>
      <c r="AB337" s="129"/>
      <c r="AC337" s="129"/>
      <c r="AD337" s="129"/>
      <c r="AE337" s="129"/>
    </row>
    <row r="338" spans="2:31" x14ac:dyDescent="0.2"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  <c r="T338" s="129"/>
      <c r="U338" s="129"/>
      <c r="V338" s="129"/>
      <c r="W338" s="129"/>
      <c r="X338" s="129"/>
      <c r="Y338" s="129"/>
      <c r="Z338" s="129"/>
      <c r="AA338" s="129"/>
      <c r="AB338" s="129"/>
      <c r="AC338" s="129"/>
      <c r="AD338" s="129"/>
      <c r="AE338" s="129"/>
    </row>
    <row r="339" spans="2:31" x14ac:dyDescent="0.2"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  <c r="T339" s="129"/>
      <c r="U339" s="129"/>
      <c r="V339" s="129"/>
      <c r="W339" s="129"/>
      <c r="X339" s="129"/>
      <c r="Y339" s="129"/>
      <c r="Z339" s="129"/>
      <c r="AA339" s="129"/>
      <c r="AB339" s="129"/>
      <c r="AC339" s="129"/>
      <c r="AD339" s="129"/>
      <c r="AE339" s="129"/>
    </row>
    <row r="340" spans="2:31" x14ac:dyDescent="0.2"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  <c r="T340" s="129"/>
      <c r="U340" s="129"/>
      <c r="V340" s="129"/>
      <c r="W340" s="129"/>
      <c r="X340" s="129"/>
      <c r="Y340" s="129"/>
      <c r="Z340" s="129"/>
      <c r="AA340" s="129"/>
      <c r="AB340" s="129"/>
      <c r="AC340" s="129"/>
      <c r="AD340" s="129"/>
      <c r="AE340" s="129"/>
    </row>
    <row r="341" spans="2:31" x14ac:dyDescent="0.2"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  <c r="Y341" s="129"/>
      <c r="Z341" s="129"/>
      <c r="AA341" s="129"/>
      <c r="AB341" s="129"/>
      <c r="AC341" s="129"/>
      <c r="AD341" s="129"/>
      <c r="AE341" s="129"/>
    </row>
    <row r="342" spans="2:31" x14ac:dyDescent="0.2"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</row>
    <row r="343" spans="2:31" x14ac:dyDescent="0.2"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  <c r="T343" s="129"/>
      <c r="U343" s="129"/>
      <c r="V343" s="129"/>
      <c r="W343" s="129"/>
      <c r="X343" s="129"/>
      <c r="Y343" s="129"/>
      <c r="Z343" s="129"/>
      <c r="AA343" s="129"/>
      <c r="AB343" s="129"/>
      <c r="AC343" s="129"/>
      <c r="AD343" s="129"/>
      <c r="AE343" s="129"/>
    </row>
    <row r="344" spans="2:31" x14ac:dyDescent="0.2"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  <c r="T344" s="129"/>
      <c r="U344" s="129"/>
      <c r="V344" s="129"/>
      <c r="W344" s="129"/>
      <c r="X344" s="129"/>
      <c r="Y344" s="129"/>
      <c r="Z344" s="129"/>
      <c r="AA344" s="129"/>
      <c r="AB344" s="129"/>
      <c r="AC344" s="129"/>
      <c r="AD344" s="129"/>
      <c r="AE344" s="129"/>
    </row>
    <row r="345" spans="2:31" x14ac:dyDescent="0.2"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  <c r="T345" s="129"/>
      <c r="U345" s="129"/>
      <c r="V345" s="129"/>
      <c r="W345" s="129"/>
      <c r="X345" s="129"/>
      <c r="Y345" s="129"/>
      <c r="Z345" s="129"/>
      <c r="AA345" s="129"/>
      <c r="AB345" s="129"/>
      <c r="AC345" s="129"/>
      <c r="AD345" s="129"/>
      <c r="AE345" s="129"/>
    </row>
    <row r="346" spans="2:31" x14ac:dyDescent="0.2"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  <c r="T346" s="129"/>
      <c r="U346" s="129"/>
      <c r="V346" s="129"/>
      <c r="W346" s="129"/>
      <c r="X346" s="129"/>
      <c r="Y346" s="129"/>
      <c r="Z346" s="129"/>
      <c r="AA346" s="129"/>
      <c r="AB346" s="129"/>
      <c r="AC346" s="129"/>
      <c r="AD346" s="129"/>
      <c r="AE346" s="129"/>
    </row>
    <row r="347" spans="2:31" x14ac:dyDescent="0.2"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  <c r="Y347" s="129"/>
      <c r="Z347" s="129"/>
      <c r="AA347" s="129"/>
      <c r="AB347" s="129"/>
      <c r="AC347" s="129"/>
      <c r="AD347" s="129"/>
      <c r="AE347" s="129"/>
    </row>
    <row r="348" spans="2:31" x14ac:dyDescent="0.2"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  <c r="T348" s="129"/>
      <c r="U348" s="129"/>
      <c r="V348" s="129"/>
      <c r="W348" s="129"/>
      <c r="X348" s="129"/>
      <c r="Y348" s="129"/>
      <c r="Z348" s="129"/>
      <c r="AA348" s="129"/>
      <c r="AB348" s="129"/>
      <c r="AC348" s="129"/>
      <c r="AD348" s="129"/>
      <c r="AE348" s="129"/>
    </row>
    <row r="349" spans="2:31" x14ac:dyDescent="0.2"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  <c r="T349" s="129"/>
      <c r="U349" s="129"/>
      <c r="V349" s="129"/>
      <c r="W349" s="129"/>
      <c r="X349" s="129"/>
      <c r="Y349" s="129"/>
      <c r="Z349" s="129"/>
      <c r="AA349" s="129"/>
      <c r="AB349" s="129"/>
      <c r="AC349" s="129"/>
      <c r="AD349" s="129"/>
      <c r="AE349" s="129"/>
    </row>
    <row r="350" spans="2:31" x14ac:dyDescent="0.2"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  <c r="T350" s="129"/>
      <c r="U350" s="129"/>
      <c r="V350" s="129"/>
      <c r="W350" s="129"/>
      <c r="X350" s="129"/>
      <c r="Y350" s="129"/>
      <c r="Z350" s="129"/>
      <c r="AA350" s="129"/>
      <c r="AB350" s="129"/>
      <c r="AC350" s="129"/>
      <c r="AD350" s="129"/>
      <c r="AE350" s="129"/>
    </row>
    <row r="351" spans="2:31" x14ac:dyDescent="0.2"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  <c r="Y351" s="129"/>
      <c r="Z351" s="129"/>
      <c r="AA351" s="129"/>
      <c r="AB351" s="129"/>
      <c r="AC351" s="129"/>
      <c r="AD351" s="129"/>
      <c r="AE351" s="129"/>
    </row>
    <row r="352" spans="2:31" x14ac:dyDescent="0.2"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  <c r="T352" s="129"/>
      <c r="U352" s="129"/>
      <c r="V352" s="129"/>
      <c r="W352" s="129"/>
      <c r="X352" s="129"/>
      <c r="Y352" s="129"/>
      <c r="Z352" s="129"/>
      <c r="AA352" s="129"/>
      <c r="AB352" s="129"/>
      <c r="AC352" s="129"/>
      <c r="AD352" s="129"/>
      <c r="AE352" s="129"/>
    </row>
    <row r="353" spans="2:31" x14ac:dyDescent="0.2"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  <c r="T353" s="129"/>
      <c r="U353" s="129"/>
      <c r="V353" s="129"/>
      <c r="W353" s="129"/>
      <c r="X353" s="129"/>
      <c r="Y353" s="129"/>
      <c r="Z353" s="129"/>
      <c r="AA353" s="129"/>
      <c r="AB353" s="129"/>
      <c r="AC353" s="129"/>
      <c r="AD353" s="129"/>
      <c r="AE353" s="129"/>
    </row>
    <row r="354" spans="2:31" x14ac:dyDescent="0.2"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  <c r="T354" s="129"/>
      <c r="U354" s="129"/>
      <c r="V354" s="129"/>
      <c r="W354" s="129"/>
      <c r="X354" s="129"/>
      <c r="Y354" s="129"/>
      <c r="Z354" s="129"/>
      <c r="AA354" s="129"/>
      <c r="AB354" s="129"/>
      <c r="AC354" s="129"/>
      <c r="AD354" s="129"/>
      <c r="AE354" s="129"/>
    </row>
    <row r="355" spans="2:31" x14ac:dyDescent="0.2"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  <c r="T355" s="129"/>
      <c r="U355" s="129"/>
      <c r="V355" s="129"/>
      <c r="W355" s="129"/>
      <c r="X355" s="129"/>
      <c r="Y355" s="129"/>
      <c r="Z355" s="129"/>
      <c r="AA355" s="129"/>
      <c r="AB355" s="129"/>
      <c r="AC355" s="129"/>
      <c r="AD355" s="129"/>
      <c r="AE355" s="129"/>
    </row>
    <row r="356" spans="2:31" x14ac:dyDescent="0.2"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  <c r="T356" s="129"/>
      <c r="U356" s="129"/>
      <c r="V356" s="129"/>
      <c r="W356" s="129"/>
      <c r="X356" s="129"/>
      <c r="Y356" s="129"/>
      <c r="Z356" s="129"/>
      <c r="AA356" s="129"/>
      <c r="AB356" s="129"/>
      <c r="AC356" s="129"/>
      <c r="AD356" s="129"/>
      <c r="AE356" s="129"/>
    </row>
    <row r="357" spans="2:31" x14ac:dyDescent="0.2"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  <c r="T357" s="129"/>
      <c r="U357" s="129"/>
      <c r="V357" s="129"/>
      <c r="W357" s="129"/>
      <c r="X357" s="129"/>
      <c r="Y357" s="129"/>
      <c r="Z357" s="129"/>
      <c r="AA357" s="129"/>
      <c r="AB357" s="129"/>
      <c r="AC357" s="129"/>
      <c r="AD357" s="129"/>
      <c r="AE357" s="129"/>
    </row>
    <row r="358" spans="2:31" x14ac:dyDescent="0.2"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  <c r="T358" s="129"/>
      <c r="U358" s="129"/>
      <c r="V358" s="129"/>
      <c r="W358" s="129"/>
      <c r="X358" s="129"/>
      <c r="Y358" s="129"/>
      <c r="Z358" s="129"/>
      <c r="AA358" s="129"/>
      <c r="AB358" s="129"/>
      <c r="AC358" s="129"/>
      <c r="AD358" s="129"/>
      <c r="AE358" s="129"/>
    </row>
    <row r="359" spans="2:31" x14ac:dyDescent="0.2"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  <c r="T359" s="129"/>
      <c r="U359" s="129"/>
      <c r="V359" s="129"/>
      <c r="W359" s="129"/>
      <c r="X359" s="129"/>
      <c r="Y359" s="129"/>
      <c r="Z359" s="129"/>
      <c r="AA359" s="129"/>
      <c r="AB359" s="129"/>
      <c r="AC359" s="129"/>
      <c r="AD359" s="129"/>
      <c r="AE359" s="129"/>
    </row>
    <row r="360" spans="2:31" x14ac:dyDescent="0.2"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</row>
    <row r="361" spans="2:31" x14ac:dyDescent="0.2"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  <c r="Y361" s="129"/>
      <c r="Z361" s="129"/>
      <c r="AA361" s="129"/>
      <c r="AB361" s="129"/>
      <c r="AC361" s="129"/>
      <c r="AD361" s="129"/>
      <c r="AE361" s="129"/>
    </row>
    <row r="362" spans="2:31" x14ac:dyDescent="0.2"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29"/>
      <c r="AE362" s="129"/>
    </row>
    <row r="363" spans="2:31" x14ac:dyDescent="0.2"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</row>
    <row r="364" spans="2:31" x14ac:dyDescent="0.2"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29"/>
      <c r="AE364" s="129"/>
    </row>
    <row r="365" spans="2:31" x14ac:dyDescent="0.2"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29"/>
      <c r="AE365" s="129"/>
    </row>
    <row r="366" spans="2:31" x14ac:dyDescent="0.2"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29"/>
      <c r="O366" s="129"/>
      <c r="P366" s="129"/>
      <c r="Q366" s="129"/>
      <c r="R366" s="129"/>
      <c r="S366" s="129"/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29"/>
      <c r="AE366" s="129"/>
    </row>
    <row r="367" spans="2:31" x14ac:dyDescent="0.2"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29"/>
      <c r="O367" s="129"/>
      <c r="P367" s="129"/>
      <c r="Q367" s="129"/>
      <c r="R367" s="129"/>
      <c r="S367" s="129"/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29"/>
      <c r="AE367" s="129"/>
    </row>
    <row r="368" spans="2:31" x14ac:dyDescent="0.2"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29"/>
      <c r="O368" s="129"/>
      <c r="P368" s="129"/>
      <c r="Q368" s="129"/>
      <c r="R368" s="129"/>
      <c r="S368" s="129"/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29"/>
      <c r="AE368" s="129"/>
    </row>
    <row r="369" spans="2:31" x14ac:dyDescent="0.2"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29"/>
      <c r="O369" s="129"/>
      <c r="P369" s="129"/>
      <c r="Q369" s="129"/>
      <c r="R369" s="129"/>
      <c r="S369" s="129"/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29"/>
      <c r="AE369" s="129"/>
    </row>
    <row r="370" spans="2:31" x14ac:dyDescent="0.2"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29"/>
      <c r="AE370" s="129"/>
    </row>
    <row r="371" spans="2:31" x14ac:dyDescent="0.2"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29"/>
      <c r="AE371" s="129"/>
    </row>
    <row r="372" spans="2:31" x14ac:dyDescent="0.2"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29"/>
      <c r="O372" s="129"/>
      <c r="P372" s="129"/>
      <c r="Q372" s="129"/>
      <c r="R372" s="129"/>
      <c r="S372" s="129"/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29"/>
      <c r="AE372" s="129"/>
    </row>
    <row r="373" spans="2:31" x14ac:dyDescent="0.2"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29"/>
      <c r="O373" s="129"/>
      <c r="P373" s="129"/>
      <c r="Q373" s="129"/>
      <c r="R373" s="129"/>
      <c r="S373" s="129"/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29"/>
      <c r="AE373" s="129"/>
    </row>
    <row r="374" spans="2:31" x14ac:dyDescent="0.2"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29"/>
      <c r="O374" s="129"/>
      <c r="P374" s="129"/>
      <c r="Q374" s="129"/>
      <c r="R374" s="129"/>
      <c r="S374" s="129"/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29"/>
      <c r="AE374" s="129"/>
    </row>
    <row r="375" spans="2:31" x14ac:dyDescent="0.2"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29"/>
      <c r="AE375" s="129"/>
    </row>
    <row r="376" spans="2:31" x14ac:dyDescent="0.2"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29"/>
      <c r="O376" s="129"/>
      <c r="P376" s="129"/>
      <c r="Q376" s="129"/>
      <c r="R376" s="129"/>
      <c r="S376" s="129"/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29"/>
      <c r="AE376" s="129"/>
    </row>
    <row r="377" spans="2:31" x14ac:dyDescent="0.2"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29"/>
      <c r="O377" s="129"/>
      <c r="P377" s="129"/>
      <c r="Q377" s="129"/>
      <c r="R377" s="129"/>
      <c r="S377" s="129"/>
      <c r="T377" s="129"/>
      <c r="U377" s="129"/>
      <c r="V377" s="129"/>
      <c r="W377" s="129"/>
      <c r="X377" s="129"/>
      <c r="Y377" s="129"/>
      <c r="Z377" s="129"/>
      <c r="AA377" s="129"/>
      <c r="AB377" s="129"/>
      <c r="AC377" s="129"/>
      <c r="AD377" s="129"/>
      <c r="AE377" s="129"/>
    </row>
    <row r="378" spans="2:31" x14ac:dyDescent="0.2"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29"/>
      <c r="AE378" s="129"/>
    </row>
    <row r="379" spans="2:31" x14ac:dyDescent="0.2"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29"/>
      <c r="O379" s="129"/>
      <c r="P379" s="129"/>
      <c r="Q379" s="129"/>
      <c r="R379" s="129"/>
      <c r="S379" s="129"/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29"/>
      <c r="AE379" s="129"/>
    </row>
    <row r="380" spans="2:31" x14ac:dyDescent="0.2"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29"/>
      <c r="M380" s="129"/>
      <c r="N380" s="129"/>
      <c r="O380" s="129"/>
      <c r="P380" s="129"/>
      <c r="Q380" s="129"/>
      <c r="R380" s="129"/>
      <c r="S380" s="129"/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29"/>
      <c r="AE380" s="129"/>
    </row>
    <row r="381" spans="2:31" x14ac:dyDescent="0.2"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29"/>
      <c r="AE381" s="129"/>
    </row>
    <row r="382" spans="2:31" x14ac:dyDescent="0.2"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29"/>
      <c r="O382" s="129"/>
      <c r="P382" s="129"/>
      <c r="Q382" s="129"/>
      <c r="R382" s="129"/>
      <c r="S382" s="129"/>
      <c r="T382" s="129"/>
      <c r="U382" s="129"/>
      <c r="V382" s="129"/>
      <c r="W382" s="129"/>
      <c r="X382" s="129"/>
      <c r="Y382" s="129"/>
      <c r="Z382" s="129"/>
      <c r="AA382" s="129"/>
      <c r="AB382" s="129"/>
      <c r="AC382" s="129"/>
      <c r="AD382" s="129"/>
      <c r="AE382" s="129"/>
    </row>
    <row r="383" spans="2:31" x14ac:dyDescent="0.2"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29"/>
      <c r="AE383" s="129"/>
    </row>
    <row r="384" spans="2:31" x14ac:dyDescent="0.2"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29"/>
      <c r="M384" s="129"/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29"/>
      <c r="AE384" s="129"/>
    </row>
    <row r="385" spans="2:31" x14ac:dyDescent="0.2"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29"/>
      <c r="M385" s="129"/>
      <c r="N385" s="129"/>
      <c r="O385" s="129"/>
      <c r="P385" s="129"/>
      <c r="Q385" s="129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129"/>
      <c r="AD385" s="129"/>
      <c r="AE385" s="129"/>
    </row>
    <row r="386" spans="2:31" x14ac:dyDescent="0.2"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29"/>
      <c r="M386" s="129"/>
      <c r="N386" s="129"/>
      <c r="O386" s="129"/>
      <c r="P386" s="129"/>
      <c r="Q386" s="129"/>
      <c r="R386" s="129"/>
      <c r="S386" s="129"/>
      <c r="T386" s="129"/>
      <c r="U386" s="129"/>
      <c r="V386" s="129"/>
      <c r="W386" s="129"/>
      <c r="X386" s="129"/>
      <c r="Y386" s="129"/>
      <c r="Z386" s="129"/>
      <c r="AA386" s="129"/>
      <c r="AB386" s="129"/>
      <c r="AC386" s="129"/>
      <c r="AD386" s="129"/>
      <c r="AE386" s="129"/>
    </row>
    <row r="387" spans="2:31" x14ac:dyDescent="0.2"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29"/>
      <c r="M387" s="129"/>
      <c r="N387" s="129"/>
      <c r="O387" s="129"/>
      <c r="P387" s="129"/>
      <c r="Q387" s="129"/>
      <c r="R387" s="129"/>
      <c r="S387" s="129"/>
      <c r="T387" s="129"/>
      <c r="U387" s="129"/>
      <c r="V387" s="129"/>
      <c r="W387" s="129"/>
      <c r="X387" s="129"/>
      <c r="Y387" s="129"/>
      <c r="Z387" s="129"/>
      <c r="AA387" s="129"/>
      <c r="AB387" s="129"/>
      <c r="AC387" s="129"/>
      <c r="AD387" s="129"/>
      <c r="AE387" s="129"/>
    </row>
    <row r="388" spans="2:31" x14ac:dyDescent="0.2"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29"/>
      <c r="M388" s="129"/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  <c r="Y388" s="129"/>
      <c r="Z388" s="129"/>
      <c r="AA388" s="129"/>
      <c r="AB388" s="129"/>
      <c r="AC388" s="129"/>
      <c r="AD388" s="129"/>
      <c r="AE388" s="129"/>
    </row>
    <row r="389" spans="2:31" x14ac:dyDescent="0.2"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  <c r="Y389" s="129"/>
      <c r="Z389" s="129"/>
      <c r="AA389" s="129"/>
      <c r="AB389" s="129"/>
      <c r="AC389" s="129"/>
      <c r="AD389" s="129"/>
      <c r="AE389" s="129"/>
    </row>
    <row r="390" spans="2:31" x14ac:dyDescent="0.2"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29"/>
      <c r="O390" s="129"/>
      <c r="P390" s="129"/>
      <c r="Q390" s="129"/>
      <c r="R390" s="129"/>
      <c r="S390" s="129"/>
      <c r="T390" s="129"/>
      <c r="U390" s="129"/>
      <c r="V390" s="129"/>
      <c r="W390" s="129"/>
      <c r="X390" s="129"/>
      <c r="Y390" s="129"/>
      <c r="Z390" s="129"/>
      <c r="AA390" s="129"/>
      <c r="AB390" s="129"/>
      <c r="AC390" s="129"/>
      <c r="AD390" s="129"/>
      <c r="AE390" s="129"/>
    </row>
    <row r="391" spans="2:31" x14ac:dyDescent="0.2"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29"/>
      <c r="O391" s="129"/>
      <c r="P391" s="129"/>
      <c r="Q391" s="129"/>
      <c r="R391" s="129"/>
      <c r="S391" s="129"/>
      <c r="T391" s="129"/>
      <c r="U391" s="129"/>
      <c r="V391" s="129"/>
      <c r="W391" s="129"/>
      <c r="X391" s="129"/>
      <c r="Y391" s="129"/>
      <c r="Z391" s="129"/>
      <c r="AA391" s="129"/>
      <c r="AB391" s="129"/>
      <c r="AC391" s="129"/>
      <c r="AD391" s="129"/>
      <c r="AE391" s="129"/>
    </row>
    <row r="392" spans="2:31" x14ac:dyDescent="0.2"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29"/>
      <c r="Z392" s="129"/>
      <c r="AA392" s="129"/>
      <c r="AB392" s="129"/>
      <c r="AC392" s="129"/>
      <c r="AD392" s="129"/>
      <c r="AE392" s="129"/>
    </row>
    <row r="393" spans="2:31" x14ac:dyDescent="0.2"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29"/>
      <c r="O393" s="129"/>
      <c r="P393" s="129"/>
      <c r="Q393" s="129"/>
      <c r="R393" s="129"/>
      <c r="S393" s="129"/>
      <c r="T393" s="129"/>
      <c r="U393" s="129"/>
      <c r="V393" s="129"/>
      <c r="W393" s="129"/>
      <c r="X393" s="129"/>
      <c r="Y393" s="129"/>
      <c r="Z393" s="129"/>
      <c r="AA393" s="129"/>
      <c r="AB393" s="129"/>
      <c r="AC393" s="129"/>
      <c r="AD393" s="129"/>
      <c r="AE393" s="129"/>
    </row>
    <row r="394" spans="2:31" x14ac:dyDescent="0.2"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29"/>
      <c r="O394" s="129"/>
      <c r="P394" s="129"/>
      <c r="Q394" s="129"/>
      <c r="R394" s="129"/>
      <c r="S394" s="129"/>
      <c r="T394" s="129"/>
      <c r="U394" s="129"/>
      <c r="V394" s="129"/>
      <c r="W394" s="129"/>
      <c r="X394" s="129"/>
      <c r="Y394" s="129"/>
      <c r="Z394" s="129"/>
      <c r="AA394" s="129"/>
      <c r="AB394" s="129"/>
      <c r="AC394" s="129"/>
      <c r="AD394" s="129"/>
      <c r="AE394" s="129"/>
    </row>
    <row r="395" spans="2:31" x14ac:dyDescent="0.2"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29"/>
      <c r="O395" s="129"/>
      <c r="P395" s="129"/>
      <c r="Q395" s="129"/>
      <c r="R395" s="129"/>
      <c r="S395" s="129"/>
      <c r="T395" s="129"/>
      <c r="U395" s="129"/>
      <c r="V395" s="129"/>
      <c r="W395" s="129"/>
      <c r="X395" s="129"/>
      <c r="Y395" s="129"/>
      <c r="Z395" s="129"/>
      <c r="AA395" s="129"/>
      <c r="AB395" s="129"/>
      <c r="AC395" s="129"/>
      <c r="AD395" s="129"/>
      <c r="AE395" s="129"/>
    </row>
    <row r="396" spans="2:31" x14ac:dyDescent="0.2"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  <c r="Y396" s="129"/>
      <c r="Z396" s="129"/>
      <c r="AA396" s="129"/>
      <c r="AB396" s="129"/>
      <c r="AC396" s="129"/>
      <c r="AD396" s="129"/>
      <c r="AE396" s="129"/>
    </row>
    <row r="397" spans="2:31" x14ac:dyDescent="0.2"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29"/>
      <c r="O397" s="129"/>
      <c r="P397" s="129"/>
      <c r="Q397" s="129"/>
      <c r="R397" s="129"/>
      <c r="S397" s="129"/>
      <c r="T397" s="129"/>
      <c r="U397" s="129"/>
      <c r="V397" s="129"/>
      <c r="W397" s="129"/>
      <c r="X397" s="129"/>
      <c r="Y397" s="129"/>
      <c r="Z397" s="129"/>
      <c r="AA397" s="129"/>
      <c r="AB397" s="129"/>
      <c r="AC397" s="129"/>
      <c r="AD397" s="129"/>
      <c r="AE397" s="129"/>
    </row>
    <row r="398" spans="2:31" x14ac:dyDescent="0.2"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  <c r="Y398" s="129"/>
      <c r="Z398" s="129"/>
      <c r="AA398" s="129"/>
      <c r="AB398" s="129"/>
      <c r="AC398" s="129"/>
      <c r="AD398" s="129"/>
      <c r="AE398" s="129"/>
    </row>
    <row r="399" spans="2:31" x14ac:dyDescent="0.2"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29"/>
      <c r="O399" s="129"/>
      <c r="P399" s="129"/>
      <c r="Q399" s="129"/>
      <c r="R399" s="129"/>
      <c r="S399" s="129"/>
      <c r="T399" s="129"/>
      <c r="U399" s="129"/>
      <c r="V399" s="129"/>
      <c r="W399" s="129"/>
      <c r="X399" s="129"/>
      <c r="Y399" s="129"/>
      <c r="Z399" s="129"/>
      <c r="AA399" s="129"/>
      <c r="AB399" s="129"/>
      <c r="AC399" s="129"/>
      <c r="AD399" s="129"/>
      <c r="AE399" s="129"/>
    </row>
    <row r="400" spans="2:31" x14ac:dyDescent="0.2"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</row>
    <row r="401" spans="2:31" x14ac:dyDescent="0.2"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</row>
    <row r="402" spans="2:31" x14ac:dyDescent="0.2"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</row>
    <row r="403" spans="2:31" x14ac:dyDescent="0.2"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</row>
    <row r="404" spans="2:31" x14ac:dyDescent="0.2"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29"/>
      <c r="O404" s="129"/>
      <c r="P404" s="129"/>
      <c r="Q404" s="129"/>
      <c r="R404" s="129"/>
      <c r="S404" s="129"/>
      <c r="T404" s="129"/>
      <c r="U404" s="129"/>
      <c r="V404" s="129"/>
      <c r="W404" s="129"/>
      <c r="X404" s="129"/>
      <c r="Y404" s="129"/>
      <c r="Z404" s="129"/>
      <c r="AA404" s="129"/>
      <c r="AB404" s="129"/>
      <c r="AC404" s="129"/>
      <c r="AD404" s="129"/>
      <c r="AE404" s="129"/>
    </row>
    <row r="405" spans="2:31" x14ac:dyDescent="0.2"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29"/>
      <c r="U405" s="129"/>
      <c r="V405" s="129"/>
      <c r="W405" s="129"/>
      <c r="X405" s="129"/>
      <c r="Y405" s="129"/>
      <c r="Z405" s="129"/>
      <c r="AA405" s="129"/>
      <c r="AB405" s="129"/>
      <c r="AC405" s="129"/>
      <c r="AD405" s="129"/>
      <c r="AE405" s="129"/>
    </row>
    <row r="406" spans="2:31" x14ac:dyDescent="0.2"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29"/>
      <c r="O406" s="129"/>
      <c r="P406" s="129"/>
      <c r="Q406" s="129"/>
      <c r="R406" s="129"/>
      <c r="S406" s="129"/>
      <c r="T406" s="129"/>
      <c r="U406" s="129"/>
      <c r="V406" s="129"/>
      <c r="W406" s="129"/>
      <c r="X406" s="129"/>
      <c r="Y406" s="129"/>
      <c r="Z406" s="129"/>
      <c r="AA406" s="129"/>
      <c r="AB406" s="129"/>
      <c r="AC406" s="129"/>
      <c r="AD406" s="129"/>
      <c r="AE406" s="129"/>
    </row>
    <row r="407" spans="2:31" x14ac:dyDescent="0.2"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29"/>
      <c r="O407" s="129"/>
      <c r="P407" s="129"/>
      <c r="Q407" s="129"/>
      <c r="R407" s="129"/>
      <c r="S407" s="129"/>
      <c r="T407" s="129"/>
      <c r="U407" s="129"/>
      <c r="V407" s="129"/>
      <c r="W407" s="129"/>
      <c r="X407" s="129"/>
      <c r="Y407" s="129"/>
      <c r="Z407" s="129"/>
      <c r="AA407" s="129"/>
      <c r="AB407" s="129"/>
      <c r="AC407" s="129"/>
      <c r="AD407" s="129"/>
      <c r="AE407" s="129"/>
    </row>
    <row r="408" spans="2:31" x14ac:dyDescent="0.2"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29"/>
      <c r="O408" s="129"/>
      <c r="P408" s="129"/>
      <c r="Q408" s="129"/>
      <c r="R408" s="129"/>
      <c r="S408" s="129"/>
      <c r="T408" s="129"/>
      <c r="U408" s="129"/>
      <c r="V408" s="129"/>
      <c r="W408" s="129"/>
      <c r="X408" s="129"/>
      <c r="Y408" s="129"/>
      <c r="Z408" s="129"/>
      <c r="AA408" s="129"/>
      <c r="AB408" s="129"/>
      <c r="AC408" s="129"/>
      <c r="AD408" s="129"/>
      <c r="AE408" s="129"/>
    </row>
    <row r="409" spans="2:31" x14ac:dyDescent="0.2"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29"/>
      <c r="M409" s="129"/>
      <c r="N409" s="129"/>
      <c r="O409" s="129"/>
      <c r="P409" s="129"/>
      <c r="Q409" s="129"/>
      <c r="R409" s="129"/>
      <c r="S409" s="129"/>
      <c r="T409" s="129"/>
      <c r="U409" s="129"/>
      <c r="V409" s="129"/>
      <c r="W409" s="129"/>
      <c r="X409" s="129"/>
      <c r="Y409" s="129"/>
      <c r="Z409" s="129"/>
      <c r="AA409" s="129"/>
      <c r="AB409" s="129"/>
      <c r="AC409" s="129"/>
      <c r="AD409" s="129"/>
      <c r="AE409" s="129"/>
    </row>
    <row r="410" spans="2:31" x14ac:dyDescent="0.2"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29"/>
      <c r="M410" s="129"/>
      <c r="N410" s="129"/>
      <c r="O410" s="129"/>
      <c r="P410" s="129"/>
      <c r="Q410" s="129"/>
      <c r="R410" s="129"/>
      <c r="S410" s="129"/>
      <c r="T410" s="129"/>
      <c r="U410" s="129"/>
      <c r="V410" s="129"/>
      <c r="W410" s="129"/>
      <c r="X410" s="129"/>
      <c r="Y410" s="129"/>
      <c r="Z410" s="129"/>
      <c r="AA410" s="129"/>
      <c r="AB410" s="129"/>
      <c r="AC410" s="129"/>
      <c r="AD410" s="129"/>
      <c r="AE410" s="129"/>
    </row>
    <row r="411" spans="2:31" x14ac:dyDescent="0.2"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29"/>
      <c r="M411" s="129"/>
      <c r="N411" s="129"/>
      <c r="O411" s="129"/>
      <c r="P411" s="129"/>
      <c r="Q411" s="129"/>
      <c r="R411" s="129"/>
      <c r="S411" s="129"/>
      <c r="T411" s="129"/>
      <c r="U411" s="129"/>
      <c r="V411" s="129"/>
      <c r="W411" s="129"/>
      <c r="X411" s="129"/>
      <c r="Y411" s="129"/>
      <c r="Z411" s="129"/>
      <c r="AA411" s="129"/>
      <c r="AB411" s="129"/>
      <c r="AC411" s="129"/>
      <c r="AD411" s="129"/>
      <c r="AE411" s="129"/>
    </row>
    <row r="412" spans="2:31" x14ac:dyDescent="0.2"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29"/>
      <c r="M412" s="129"/>
      <c r="N412" s="129"/>
      <c r="O412" s="129"/>
      <c r="P412" s="129"/>
      <c r="Q412" s="129"/>
      <c r="R412" s="129"/>
      <c r="S412" s="129"/>
      <c r="T412" s="129"/>
      <c r="U412" s="129"/>
      <c r="V412" s="129"/>
      <c r="W412" s="129"/>
      <c r="X412" s="129"/>
      <c r="Y412" s="129"/>
      <c r="Z412" s="129"/>
      <c r="AA412" s="129"/>
      <c r="AB412" s="129"/>
      <c r="AC412" s="129"/>
      <c r="AD412" s="129"/>
      <c r="AE412" s="129"/>
    </row>
    <row r="413" spans="2:31" x14ac:dyDescent="0.2"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29"/>
      <c r="M413" s="129"/>
      <c r="N413" s="129"/>
      <c r="O413" s="129"/>
      <c r="P413" s="129"/>
      <c r="Q413" s="129"/>
      <c r="R413" s="129"/>
      <c r="S413" s="129"/>
      <c r="T413" s="129"/>
      <c r="U413" s="129"/>
      <c r="V413" s="129"/>
      <c r="W413" s="129"/>
      <c r="X413" s="129"/>
      <c r="Y413" s="129"/>
      <c r="Z413" s="129"/>
      <c r="AA413" s="129"/>
      <c r="AB413" s="129"/>
      <c r="AC413" s="129"/>
      <c r="AD413" s="129"/>
      <c r="AE413" s="129"/>
    </row>
    <row r="414" spans="2:31" x14ac:dyDescent="0.2"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29"/>
      <c r="M414" s="129"/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  <c r="Y414" s="129"/>
      <c r="Z414" s="129"/>
      <c r="AA414" s="129"/>
      <c r="AB414" s="129"/>
      <c r="AC414" s="129"/>
      <c r="AD414" s="129"/>
      <c r="AE414" s="129"/>
    </row>
    <row r="415" spans="2:31" x14ac:dyDescent="0.2"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29"/>
      <c r="M415" s="129"/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  <c r="Y415" s="129"/>
      <c r="Z415" s="129"/>
      <c r="AA415" s="129"/>
      <c r="AB415" s="129"/>
      <c r="AC415" s="129"/>
      <c r="AD415" s="129"/>
      <c r="AE415" s="129"/>
    </row>
    <row r="416" spans="2:31" x14ac:dyDescent="0.2"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29"/>
      <c r="M416" s="129"/>
      <c r="N416" s="129"/>
      <c r="O416" s="129"/>
      <c r="P416" s="129"/>
      <c r="Q416" s="129"/>
      <c r="R416" s="129"/>
      <c r="S416" s="129"/>
      <c r="T416" s="129"/>
      <c r="U416" s="129"/>
      <c r="V416" s="129"/>
      <c r="W416" s="129"/>
      <c r="X416" s="129"/>
      <c r="Y416" s="129"/>
      <c r="Z416" s="129"/>
      <c r="AA416" s="129"/>
      <c r="AB416" s="129"/>
      <c r="AC416" s="129"/>
      <c r="AD416" s="129"/>
      <c r="AE416" s="129"/>
    </row>
    <row r="417" spans="2:31" x14ac:dyDescent="0.2"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29"/>
      <c r="M417" s="129"/>
      <c r="N417" s="129"/>
      <c r="O417" s="129"/>
      <c r="P417" s="129"/>
      <c r="Q417" s="129"/>
      <c r="R417" s="129"/>
      <c r="S417" s="129"/>
      <c r="T417" s="129"/>
      <c r="U417" s="129"/>
      <c r="V417" s="129"/>
      <c r="W417" s="129"/>
      <c r="X417" s="129"/>
      <c r="Y417" s="129"/>
      <c r="Z417" s="129"/>
      <c r="AA417" s="129"/>
      <c r="AB417" s="129"/>
      <c r="AC417" s="129"/>
      <c r="AD417" s="129"/>
      <c r="AE417" s="129"/>
    </row>
    <row r="418" spans="2:31" x14ac:dyDescent="0.2"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29"/>
      <c r="M418" s="129"/>
      <c r="N418" s="129"/>
      <c r="O418" s="129"/>
      <c r="P418" s="129"/>
      <c r="Q418" s="129"/>
      <c r="R418" s="129"/>
      <c r="S418" s="129"/>
      <c r="T418" s="129"/>
      <c r="U418" s="129"/>
      <c r="V418" s="129"/>
      <c r="W418" s="129"/>
      <c r="X418" s="129"/>
      <c r="Y418" s="129"/>
      <c r="Z418" s="129"/>
      <c r="AA418" s="129"/>
      <c r="AB418" s="129"/>
      <c r="AC418" s="129"/>
      <c r="AD418" s="129"/>
      <c r="AE418" s="129"/>
    </row>
    <row r="419" spans="2:31" x14ac:dyDescent="0.2"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  <c r="N419" s="129"/>
      <c r="O419" s="129"/>
      <c r="P419" s="129"/>
      <c r="Q419" s="129"/>
      <c r="R419" s="129"/>
      <c r="S419" s="129"/>
      <c r="T419" s="129"/>
      <c r="U419" s="129"/>
      <c r="V419" s="129"/>
      <c r="W419" s="129"/>
      <c r="X419" s="129"/>
      <c r="Y419" s="129"/>
      <c r="Z419" s="129"/>
      <c r="AA419" s="129"/>
      <c r="AB419" s="129"/>
      <c r="AC419" s="129"/>
      <c r="AD419" s="129"/>
      <c r="AE419" s="129"/>
    </row>
    <row r="420" spans="2:31" x14ac:dyDescent="0.2"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29"/>
      <c r="M420" s="129"/>
      <c r="N420" s="129"/>
      <c r="O420" s="129"/>
      <c r="P420" s="129"/>
      <c r="Q420" s="129"/>
      <c r="R420" s="129"/>
      <c r="S420" s="129"/>
      <c r="T420" s="129"/>
      <c r="U420" s="129"/>
      <c r="V420" s="129"/>
      <c r="W420" s="129"/>
      <c r="X420" s="129"/>
      <c r="Y420" s="129"/>
      <c r="Z420" s="129"/>
      <c r="AA420" s="129"/>
      <c r="AB420" s="129"/>
      <c r="AC420" s="129"/>
      <c r="AD420" s="129"/>
      <c r="AE420" s="129"/>
    </row>
    <row r="421" spans="2:31" x14ac:dyDescent="0.2"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29"/>
      <c r="M421" s="129"/>
      <c r="N421" s="129"/>
      <c r="O421" s="129"/>
      <c r="P421" s="129"/>
      <c r="Q421" s="129"/>
      <c r="R421" s="129"/>
      <c r="S421" s="129"/>
      <c r="T421" s="129"/>
      <c r="U421" s="129"/>
      <c r="V421" s="129"/>
      <c r="W421" s="129"/>
      <c r="X421" s="129"/>
      <c r="Y421" s="129"/>
      <c r="Z421" s="129"/>
      <c r="AA421" s="129"/>
      <c r="AB421" s="129"/>
      <c r="AC421" s="129"/>
      <c r="AD421" s="129"/>
      <c r="AE421" s="129"/>
    </row>
    <row r="422" spans="2:31" x14ac:dyDescent="0.2"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29"/>
      <c r="M422" s="129"/>
      <c r="N422" s="129"/>
      <c r="O422" s="129"/>
      <c r="P422" s="129"/>
      <c r="Q422" s="129"/>
      <c r="R422" s="129"/>
      <c r="S422" s="129"/>
      <c r="T422" s="129"/>
      <c r="U422" s="129"/>
      <c r="V422" s="129"/>
      <c r="W422" s="129"/>
      <c r="X422" s="129"/>
      <c r="Y422" s="129"/>
      <c r="Z422" s="129"/>
      <c r="AA422" s="129"/>
      <c r="AB422" s="129"/>
      <c r="AC422" s="129"/>
      <c r="AD422" s="129"/>
      <c r="AE422" s="129"/>
    </row>
    <row r="423" spans="2:31" x14ac:dyDescent="0.2"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29"/>
      <c r="M423" s="129"/>
      <c r="N423" s="129"/>
      <c r="O423" s="129"/>
      <c r="P423" s="129"/>
      <c r="Q423" s="129"/>
      <c r="R423" s="129"/>
      <c r="S423" s="129"/>
      <c r="T423" s="129"/>
      <c r="U423" s="129"/>
      <c r="V423" s="129"/>
      <c r="W423" s="129"/>
      <c r="X423" s="129"/>
      <c r="Y423" s="129"/>
      <c r="Z423" s="129"/>
      <c r="AA423" s="129"/>
      <c r="AB423" s="129"/>
      <c r="AC423" s="129"/>
      <c r="AD423" s="129"/>
      <c r="AE423" s="129"/>
    </row>
    <row r="424" spans="2:31" x14ac:dyDescent="0.2"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29"/>
      <c r="M424" s="129"/>
      <c r="N424" s="129"/>
      <c r="O424" s="129"/>
      <c r="P424" s="129"/>
      <c r="Q424" s="129"/>
      <c r="R424" s="129"/>
      <c r="S424" s="129"/>
      <c r="T424" s="129"/>
      <c r="U424" s="129"/>
      <c r="V424" s="129"/>
      <c r="W424" s="129"/>
      <c r="X424" s="129"/>
      <c r="Y424" s="129"/>
      <c r="Z424" s="129"/>
      <c r="AA424" s="129"/>
      <c r="AB424" s="129"/>
      <c r="AC424" s="129"/>
      <c r="AD424" s="129"/>
      <c r="AE424" s="129"/>
    </row>
    <row r="425" spans="2:31" x14ac:dyDescent="0.2"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29"/>
      <c r="M425" s="129"/>
      <c r="N425" s="129"/>
      <c r="O425" s="129"/>
      <c r="P425" s="129"/>
      <c r="Q425" s="129"/>
      <c r="R425" s="129"/>
      <c r="S425" s="129"/>
      <c r="T425" s="129"/>
      <c r="U425" s="129"/>
      <c r="V425" s="129"/>
      <c r="W425" s="129"/>
      <c r="X425" s="129"/>
      <c r="Y425" s="129"/>
      <c r="Z425" s="129"/>
      <c r="AA425" s="129"/>
      <c r="AB425" s="129"/>
      <c r="AC425" s="129"/>
      <c r="AD425" s="129"/>
      <c r="AE425" s="129"/>
    </row>
    <row r="426" spans="2:31" x14ac:dyDescent="0.2"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29"/>
      <c r="M426" s="129"/>
      <c r="N426" s="129"/>
      <c r="O426" s="129"/>
      <c r="P426" s="129"/>
      <c r="Q426" s="129"/>
      <c r="R426" s="129"/>
      <c r="S426" s="129"/>
      <c r="T426" s="129"/>
      <c r="U426" s="129"/>
      <c r="V426" s="129"/>
      <c r="W426" s="129"/>
      <c r="X426" s="129"/>
      <c r="Y426" s="129"/>
      <c r="Z426" s="129"/>
      <c r="AA426" s="129"/>
      <c r="AB426" s="129"/>
      <c r="AC426" s="129"/>
      <c r="AD426" s="129"/>
      <c r="AE426" s="129"/>
    </row>
    <row r="427" spans="2:31" x14ac:dyDescent="0.2"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29"/>
      <c r="M427" s="129"/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  <c r="Y427" s="129"/>
      <c r="Z427" s="129"/>
      <c r="AA427" s="129"/>
      <c r="AB427" s="129"/>
      <c r="AC427" s="129"/>
      <c r="AD427" s="129"/>
      <c r="AE427" s="129"/>
    </row>
    <row r="428" spans="2:31" x14ac:dyDescent="0.2"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29"/>
      <c r="Z428" s="129"/>
      <c r="AA428" s="129"/>
      <c r="AB428" s="129"/>
      <c r="AC428" s="129"/>
      <c r="AD428" s="129"/>
      <c r="AE428" s="129"/>
    </row>
    <row r="429" spans="2:31" x14ac:dyDescent="0.2"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29"/>
      <c r="M429" s="129"/>
      <c r="N429" s="129"/>
      <c r="O429" s="129"/>
      <c r="P429" s="129"/>
      <c r="Q429" s="129"/>
      <c r="R429" s="129"/>
      <c r="S429" s="129"/>
      <c r="T429" s="129"/>
      <c r="U429" s="129"/>
      <c r="V429" s="129"/>
      <c r="W429" s="129"/>
      <c r="X429" s="129"/>
      <c r="Y429" s="129"/>
      <c r="Z429" s="129"/>
      <c r="AA429" s="129"/>
      <c r="AB429" s="129"/>
      <c r="AC429" s="129"/>
      <c r="AD429" s="129"/>
      <c r="AE429" s="129"/>
    </row>
    <row r="430" spans="2:31" x14ac:dyDescent="0.2"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29"/>
      <c r="M430" s="129"/>
      <c r="N430" s="129"/>
      <c r="O430" s="129"/>
      <c r="P430" s="129"/>
      <c r="Q430" s="129"/>
      <c r="R430" s="129"/>
      <c r="S430" s="129"/>
      <c r="T430" s="129"/>
      <c r="U430" s="129"/>
      <c r="V430" s="129"/>
      <c r="W430" s="129"/>
      <c r="X430" s="129"/>
      <c r="Y430" s="129"/>
      <c r="Z430" s="129"/>
      <c r="AA430" s="129"/>
      <c r="AB430" s="129"/>
      <c r="AC430" s="129"/>
      <c r="AD430" s="129"/>
      <c r="AE430" s="129"/>
    </row>
    <row r="431" spans="2:31" x14ac:dyDescent="0.2"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29"/>
      <c r="M431" s="129"/>
      <c r="N431" s="129"/>
      <c r="O431" s="129"/>
      <c r="P431" s="129"/>
      <c r="Q431" s="129"/>
      <c r="R431" s="129"/>
      <c r="S431" s="129"/>
      <c r="T431" s="129"/>
      <c r="U431" s="129"/>
      <c r="V431" s="129"/>
      <c r="W431" s="129"/>
      <c r="X431" s="129"/>
      <c r="Y431" s="129"/>
      <c r="Z431" s="129"/>
      <c r="AA431" s="129"/>
      <c r="AB431" s="129"/>
      <c r="AC431" s="129"/>
      <c r="AD431" s="129"/>
      <c r="AE431" s="129"/>
    </row>
    <row r="432" spans="2:31" x14ac:dyDescent="0.2"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29"/>
      <c r="U432" s="129"/>
      <c r="V432" s="129"/>
      <c r="W432" s="129"/>
      <c r="X432" s="129"/>
      <c r="Y432" s="129"/>
      <c r="Z432" s="129"/>
      <c r="AA432" s="129"/>
      <c r="AB432" s="129"/>
      <c r="AC432" s="129"/>
      <c r="AD432" s="129"/>
      <c r="AE432" s="129"/>
    </row>
    <row r="433" spans="2:31" x14ac:dyDescent="0.2"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29"/>
      <c r="M433" s="129"/>
      <c r="N433" s="129"/>
      <c r="O433" s="129"/>
      <c r="P433" s="129"/>
      <c r="Q433" s="129"/>
      <c r="R433" s="129"/>
      <c r="S433" s="129"/>
      <c r="T433" s="129"/>
      <c r="U433" s="129"/>
      <c r="V433" s="129"/>
      <c r="W433" s="129"/>
      <c r="X433" s="129"/>
      <c r="Y433" s="129"/>
      <c r="Z433" s="129"/>
      <c r="AA433" s="129"/>
      <c r="AB433" s="129"/>
      <c r="AC433" s="129"/>
      <c r="AD433" s="129"/>
      <c r="AE433" s="129"/>
    </row>
    <row r="434" spans="2:31" x14ac:dyDescent="0.2"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29"/>
      <c r="M434" s="129"/>
      <c r="N434" s="129"/>
      <c r="O434" s="129"/>
      <c r="P434" s="129"/>
      <c r="Q434" s="129"/>
      <c r="R434" s="129"/>
      <c r="S434" s="129"/>
      <c r="T434" s="129"/>
      <c r="U434" s="129"/>
      <c r="V434" s="129"/>
      <c r="W434" s="129"/>
      <c r="X434" s="129"/>
      <c r="Y434" s="129"/>
      <c r="Z434" s="129"/>
      <c r="AA434" s="129"/>
      <c r="AB434" s="129"/>
      <c r="AC434" s="129"/>
      <c r="AD434" s="129"/>
      <c r="AE434" s="129"/>
    </row>
    <row r="435" spans="2:31" x14ac:dyDescent="0.2"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29"/>
      <c r="M435" s="129"/>
      <c r="N435" s="129"/>
      <c r="O435" s="129"/>
      <c r="P435" s="129"/>
      <c r="Q435" s="129"/>
      <c r="R435" s="129"/>
      <c r="S435" s="129"/>
      <c r="T435" s="129"/>
      <c r="U435" s="129"/>
      <c r="V435" s="129"/>
      <c r="W435" s="129"/>
      <c r="X435" s="129"/>
      <c r="Y435" s="129"/>
      <c r="Z435" s="129"/>
      <c r="AA435" s="129"/>
      <c r="AB435" s="129"/>
      <c r="AC435" s="129"/>
      <c r="AD435" s="129"/>
      <c r="AE435" s="129"/>
    </row>
    <row r="436" spans="2:31" x14ac:dyDescent="0.2"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29"/>
      <c r="M436" s="129"/>
      <c r="N436" s="129"/>
      <c r="O436" s="129"/>
      <c r="P436" s="129"/>
      <c r="Q436" s="129"/>
      <c r="R436" s="129"/>
      <c r="S436" s="129"/>
      <c r="T436" s="129"/>
      <c r="U436" s="129"/>
      <c r="V436" s="129"/>
      <c r="W436" s="129"/>
      <c r="X436" s="129"/>
      <c r="Y436" s="129"/>
      <c r="Z436" s="129"/>
      <c r="AA436" s="129"/>
      <c r="AB436" s="129"/>
      <c r="AC436" s="129"/>
      <c r="AD436" s="129"/>
      <c r="AE436" s="129"/>
    </row>
    <row r="437" spans="2:31" x14ac:dyDescent="0.2"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29"/>
      <c r="M437" s="129"/>
      <c r="N437" s="129"/>
      <c r="O437" s="129"/>
      <c r="P437" s="129"/>
      <c r="Q437" s="129"/>
      <c r="R437" s="129"/>
      <c r="S437" s="129"/>
      <c r="T437" s="129"/>
      <c r="U437" s="129"/>
      <c r="V437" s="129"/>
      <c r="W437" s="129"/>
      <c r="X437" s="129"/>
      <c r="Y437" s="129"/>
      <c r="Z437" s="129"/>
      <c r="AA437" s="129"/>
      <c r="AB437" s="129"/>
      <c r="AC437" s="129"/>
      <c r="AD437" s="129"/>
      <c r="AE437" s="129"/>
    </row>
    <row r="438" spans="2:31" x14ac:dyDescent="0.2"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  <c r="N438" s="129"/>
      <c r="O438" s="129"/>
      <c r="P438" s="129"/>
      <c r="Q438" s="129"/>
      <c r="R438" s="129"/>
      <c r="S438" s="129"/>
      <c r="T438" s="129"/>
      <c r="U438" s="129"/>
      <c r="V438" s="129"/>
      <c r="W438" s="129"/>
      <c r="X438" s="129"/>
      <c r="Y438" s="129"/>
      <c r="Z438" s="129"/>
      <c r="AA438" s="129"/>
      <c r="AB438" s="129"/>
      <c r="AC438" s="129"/>
      <c r="AD438" s="129"/>
      <c r="AE438" s="129"/>
    </row>
    <row r="439" spans="2:31" x14ac:dyDescent="0.2"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</row>
    <row r="440" spans="2:31" x14ac:dyDescent="0.2"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29"/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  <c r="Y440" s="129"/>
      <c r="Z440" s="129"/>
      <c r="AA440" s="129"/>
      <c r="AB440" s="129"/>
      <c r="AC440" s="129"/>
      <c r="AD440" s="129"/>
      <c r="AE440" s="129"/>
    </row>
    <row r="441" spans="2:31" x14ac:dyDescent="0.2"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29"/>
      <c r="M441" s="129"/>
      <c r="N441" s="129"/>
      <c r="O441" s="129"/>
      <c r="P441" s="129"/>
      <c r="Q441" s="129"/>
      <c r="R441" s="129"/>
      <c r="S441" s="129"/>
      <c r="T441" s="129"/>
      <c r="U441" s="129"/>
      <c r="V441" s="129"/>
      <c r="W441" s="129"/>
      <c r="X441" s="129"/>
      <c r="Y441" s="129"/>
      <c r="Z441" s="129"/>
      <c r="AA441" s="129"/>
      <c r="AB441" s="129"/>
      <c r="AC441" s="129"/>
      <c r="AD441" s="129"/>
      <c r="AE441" s="129"/>
    </row>
    <row r="442" spans="2:31" x14ac:dyDescent="0.2"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29"/>
      <c r="M442" s="129"/>
      <c r="N442" s="129"/>
      <c r="O442" s="129"/>
      <c r="P442" s="129"/>
      <c r="Q442" s="129"/>
      <c r="R442" s="129"/>
      <c r="S442" s="129"/>
      <c r="T442" s="129"/>
      <c r="U442" s="129"/>
      <c r="V442" s="129"/>
      <c r="W442" s="129"/>
      <c r="X442" s="129"/>
      <c r="Y442" s="129"/>
      <c r="Z442" s="129"/>
      <c r="AA442" s="129"/>
      <c r="AB442" s="129"/>
      <c r="AC442" s="129"/>
      <c r="AD442" s="129"/>
      <c r="AE442" s="129"/>
    </row>
    <row r="443" spans="2:31" x14ac:dyDescent="0.2"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29"/>
      <c r="M443" s="129"/>
      <c r="N443" s="129"/>
      <c r="O443" s="129"/>
      <c r="P443" s="129"/>
      <c r="Q443" s="129"/>
      <c r="R443" s="129"/>
      <c r="S443" s="129"/>
      <c r="T443" s="129"/>
      <c r="U443" s="129"/>
      <c r="V443" s="129"/>
      <c r="W443" s="129"/>
      <c r="X443" s="129"/>
      <c r="Y443" s="129"/>
      <c r="Z443" s="129"/>
      <c r="AA443" s="129"/>
      <c r="AB443" s="129"/>
      <c r="AC443" s="129"/>
      <c r="AD443" s="129"/>
      <c r="AE443" s="129"/>
    </row>
    <row r="444" spans="2:31" x14ac:dyDescent="0.2"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29"/>
      <c r="M444" s="129"/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  <c r="Y444" s="129"/>
      <c r="Z444" s="129"/>
      <c r="AA444" s="129"/>
      <c r="AB444" s="129"/>
      <c r="AC444" s="129"/>
      <c r="AD444" s="129"/>
      <c r="AE444" s="129"/>
    </row>
    <row r="445" spans="2:31" x14ac:dyDescent="0.2"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29"/>
      <c r="M445" s="129"/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  <c r="Y445" s="129"/>
      <c r="Z445" s="129"/>
      <c r="AA445" s="129"/>
      <c r="AB445" s="129"/>
      <c r="AC445" s="129"/>
      <c r="AD445" s="129"/>
      <c r="AE445" s="129"/>
    </row>
    <row r="446" spans="2:31" x14ac:dyDescent="0.2"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29"/>
      <c r="M446" s="129"/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  <c r="Y446" s="129"/>
      <c r="Z446" s="129"/>
      <c r="AA446" s="129"/>
      <c r="AB446" s="129"/>
      <c r="AC446" s="129"/>
      <c r="AD446" s="129"/>
      <c r="AE446" s="129"/>
    </row>
    <row r="447" spans="2:31" x14ac:dyDescent="0.2"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29"/>
      <c r="M447" s="129"/>
      <c r="N447" s="129"/>
      <c r="O447" s="129"/>
      <c r="P447" s="129"/>
      <c r="Q447" s="129"/>
      <c r="R447" s="129"/>
      <c r="S447" s="129"/>
      <c r="T447" s="129"/>
      <c r="U447" s="129"/>
      <c r="V447" s="129"/>
      <c r="W447" s="129"/>
      <c r="X447" s="129"/>
      <c r="Y447" s="129"/>
      <c r="Z447" s="129"/>
      <c r="AA447" s="129"/>
      <c r="AB447" s="129"/>
      <c r="AC447" s="129"/>
      <c r="AD447" s="129"/>
      <c r="AE447" s="129"/>
    </row>
    <row r="448" spans="2:31" x14ac:dyDescent="0.2"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29"/>
      <c r="M448" s="129"/>
      <c r="N448" s="129"/>
      <c r="O448" s="129"/>
      <c r="P448" s="129"/>
      <c r="Q448" s="129"/>
      <c r="R448" s="129"/>
      <c r="S448" s="129"/>
      <c r="T448" s="129"/>
      <c r="U448" s="129"/>
      <c r="V448" s="129"/>
      <c r="W448" s="129"/>
      <c r="X448" s="129"/>
      <c r="Y448" s="129"/>
      <c r="Z448" s="129"/>
      <c r="AA448" s="129"/>
      <c r="AB448" s="129"/>
      <c r="AC448" s="129"/>
      <c r="AD448" s="129"/>
      <c r="AE448" s="129"/>
    </row>
    <row r="449" spans="2:31" x14ac:dyDescent="0.2"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29"/>
      <c r="M449" s="129"/>
      <c r="N449" s="129"/>
      <c r="O449" s="129"/>
      <c r="P449" s="129"/>
      <c r="Q449" s="129"/>
      <c r="R449" s="129"/>
      <c r="S449" s="129"/>
      <c r="T449" s="129"/>
      <c r="U449" s="129"/>
      <c r="V449" s="129"/>
      <c r="W449" s="129"/>
      <c r="X449" s="129"/>
      <c r="Y449" s="129"/>
      <c r="Z449" s="129"/>
      <c r="AA449" s="129"/>
      <c r="AB449" s="129"/>
      <c r="AC449" s="129"/>
      <c r="AD449" s="129"/>
      <c r="AE449" s="129"/>
    </row>
    <row r="450" spans="2:31" x14ac:dyDescent="0.2"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29"/>
      <c r="M450" s="129"/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  <c r="Y450" s="129"/>
      <c r="Z450" s="129"/>
      <c r="AA450" s="129"/>
      <c r="AB450" s="129"/>
      <c r="AC450" s="129"/>
      <c r="AD450" s="129"/>
      <c r="AE450" s="129"/>
    </row>
    <row r="451" spans="2:31" x14ac:dyDescent="0.2"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29"/>
      <c r="M451" s="129"/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  <c r="Y451" s="129"/>
      <c r="Z451" s="129"/>
      <c r="AA451" s="129"/>
      <c r="AB451" s="129"/>
      <c r="AC451" s="129"/>
      <c r="AD451" s="129"/>
      <c r="AE451" s="129"/>
    </row>
    <row r="452" spans="2:31" x14ac:dyDescent="0.2"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29"/>
      <c r="M452" s="129"/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  <c r="Y452" s="129"/>
      <c r="Z452" s="129"/>
      <c r="AA452" s="129"/>
      <c r="AB452" s="129"/>
      <c r="AC452" s="129"/>
      <c r="AD452" s="129"/>
      <c r="AE452" s="129"/>
    </row>
    <row r="453" spans="2:31" x14ac:dyDescent="0.2"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29"/>
      <c r="M453" s="129"/>
      <c r="N453" s="129"/>
      <c r="O453" s="129"/>
      <c r="P453" s="129"/>
      <c r="Q453" s="129"/>
      <c r="R453" s="129"/>
      <c r="S453" s="129"/>
      <c r="T453" s="129"/>
      <c r="U453" s="129"/>
      <c r="V453" s="129"/>
      <c r="W453" s="129"/>
      <c r="X453" s="129"/>
      <c r="Y453" s="129"/>
      <c r="Z453" s="129"/>
      <c r="AA453" s="129"/>
      <c r="AB453" s="129"/>
      <c r="AC453" s="129"/>
      <c r="AD453" s="129"/>
      <c r="AE453" s="129"/>
    </row>
    <row r="454" spans="2:31" x14ac:dyDescent="0.2"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29"/>
      <c r="M454" s="129"/>
      <c r="N454" s="129"/>
      <c r="O454" s="129"/>
      <c r="P454" s="129"/>
      <c r="Q454" s="129"/>
      <c r="R454" s="129"/>
      <c r="S454" s="129"/>
      <c r="T454" s="129"/>
      <c r="U454" s="129"/>
      <c r="V454" s="129"/>
      <c r="W454" s="129"/>
      <c r="X454" s="129"/>
      <c r="Y454" s="129"/>
      <c r="Z454" s="129"/>
      <c r="AA454" s="129"/>
      <c r="AB454" s="129"/>
      <c r="AC454" s="129"/>
      <c r="AD454" s="129"/>
      <c r="AE454" s="129"/>
    </row>
    <row r="455" spans="2:31" x14ac:dyDescent="0.2"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29"/>
      <c r="M455" s="129"/>
      <c r="N455" s="129"/>
      <c r="O455" s="129"/>
      <c r="P455" s="129"/>
      <c r="Q455" s="129"/>
      <c r="R455" s="129"/>
      <c r="S455" s="129"/>
      <c r="T455" s="129"/>
      <c r="U455" s="129"/>
      <c r="V455" s="129"/>
      <c r="W455" s="129"/>
      <c r="X455" s="129"/>
      <c r="Y455" s="129"/>
      <c r="Z455" s="129"/>
      <c r="AA455" s="129"/>
      <c r="AB455" s="129"/>
      <c r="AC455" s="129"/>
      <c r="AD455" s="129"/>
      <c r="AE455" s="129"/>
    </row>
    <row r="456" spans="2:31" x14ac:dyDescent="0.2"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29"/>
      <c r="M456" s="129"/>
      <c r="N456" s="129"/>
      <c r="O456" s="129"/>
      <c r="P456" s="129"/>
      <c r="Q456" s="129"/>
      <c r="R456" s="129"/>
      <c r="S456" s="129"/>
      <c r="T456" s="129"/>
      <c r="U456" s="129"/>
      <c r="V456" s="129"/>
      <c r="W456" s="129"/>
      <c r="X456" s="129"/>
      <c r="Y456" s="129"/>
      <c r="Z456" s="129"/>
      <c r="AA456" s="129"/>
      <c r="AB456" s="129"/>
      <c r="AC456" s="129"/>
      <c r="AD456" s="129"/>
      <c r="AE456" s="129"/>
    </row>
    <row r="457" spans="2:31" x14ac:dyDescent="0.2"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  <c r="N457" s="129"/>
      <c r="O457" s="129"/>
      <c r="P457" s="129"/>
      <c r="Q457" s="129"/>
      <c r="R457" s="129"/>
      <c r="S457" s="129"/>
      <c r="T457" s="129"/>
      <c r="U457" s="129"/>
      <c r="V457" s="129"/>
      <c r="W457" s="129"/>
      <c r="X457" s="129"/>
      <c r="Y457" s="129"/>
      <c r="Z457" s="129"/>
      <c r="AA457" s="129"/>
      <c r="AB457" s="129"/>
      <c r="AC457" s="129"/>
      <c r="AD457" s="129"/>
      <c r="AE457" s="129"/>
    </row>
    <row r="458" spans="2:31" x14ac:dyDescent="0.2"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29"/>
      <c r="M458" s="129"/>
      <c r="N458" s="129"/>
      <c r="O458" s="129"/>
      <c r="P458" s="129"/>
      <c r="Q458" s="129"/>
      <c r="R458" s="129"/>
      <c r="S458" s="129"/>
      <c r="T458" s="129"/>
      <c r="U458" s="129"/>
      <c r="V458" s="129"/>
      <c r="W458" s="129"/>
      <c r="X458" s="129"/>
      <c r="Y458" s="129"/>
      <c r="Z458" s="129"/>
      <c r="AA458" s="129"/>
      <c r="AB458" s="129"/>
      <c r="AC458" s="129"/>
      <c r="AD458" s="129"/>
      <c r="AE458" s="129"/>
    </row>
    <row r="459" spans="2:31" x14ac:dyDescent="0.2"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29"/>
      <c r="M459" s="129"/>
      <c r="N459" s="129"/>
      <c r="O459" s="129"/>
      <c r="P459" s="129"/>
      <c r="Q459" s="129"/>
      <c r="R459" s="129"/>
      <c r="S459" s="129"/>
      <c r="T459" s="129"/>
      <c r="U459" s="129"/>
      <c r="V459" s="129"/>
      <c r="W459" s="129"/>
      <c r="X459" s="129"/>
      <c r="Y459" s="129"/>
      <c r="Z459" s="129"/>
      <c r="AA459" s="129"/>
      <c r="AB459" s="129"/>
      <c r="AC459" s="129"/>
      <c r="AD459" s="129"/>
      <c r="AE459" s="129"/>
    </row>
    <row r="460" spans="2:31" x14ac:dyDescent="0.2"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29"/>
      <c r="M460" s="129"/>
      <c r="N460" s="129"/>
      <c r="O460" s="129"/>
      <c r="P460" s="129"/>
      <c r="Q460" s="129"/>
      <c r="R460" s="129"/>
      <c r="S460" s="129"/>
      <c r="T460" s="129"/>
      <c r="U460" s="129"/>
      <c r="V460" s="129"/>
      <c r="W460" s="129"/>
      <c r="X460" s="129"/>
      <c r="Y460" s="129"/>
      <c r="Z460" s="129"/>
      <c r="AA460" s="129"/>
      <c r="AB460" s="129"/>
      <c r="AC460" s="129"/>
      <c r="AD460" s="129"/>
      <c r="AE460" s="129"/>
    </row>
    <row r="461" spans="2:31" x14ac:dyDescent="0.2"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29"/>
      <c r="M461" s="129"/>
      <c r="N461" s="129"/>
      <c r="O461" s="129"/>
      <c r="P461" s="129"/>
      <c r="Q461" s="129"/>
      <c r="R461" s="129"/>
      <c r="S461" s="129"/>
      <c r="T461" s="129"/>
      <c r="U461" s="129"/>
      <c r="V461" s="129"/>
      <c r="W461" s="129"/>
      <c r="X461" s="129"/>
      <c r="Y461" s="129"/>
      <c r="Z461" s="129"/>
      <c r="AA461" s="129"/>
      <c r="AB461" s="129"/>
      <c r="AC461" s="129"/>
      <c r="AD461" s="129"/>
      <c r="AE461" s="129"/>
    </row>
    <row r="462" spans="2:31" x14ac:dyDescent="0.2"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29"/>
      <c r="M462" s="129"/>
      <c r="N462" s="129"/>
      <c r="O462" s="129"/>
      <c r="P462" s="129"/>
      <c r="Q462" s="129"/>
      <c r="R462" s="129"/>
      <c r="S462" s="129"/>
      <c r="T462" s="129"/>
      <c r="U462" s="129"/>
      <c r="V462" s="129"/>
      <c r="W462" s="129"/>
      <c r="X462" s="129"/>
      <c r="Y462" s="129"/>
      <c r="Z462" s="129"/>
      <c r="AA462" s="129"/>
      <c r="AB462" s="129"/>
      <c r="AC462" s="129"/>
      <c r="AD462" s="129"/>
      <c r="AE462" s="129"/>
    </row>
    <row r="463" spans="2:31" x14ac:dyDescent="0.2"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29"/>
      <c r="M463" s="129"/>
      <c r="N463" s="129"/>
      <c r="O463" s="129"/>
      <c r="P463" s="129"/>
      <c r="Q463" s="129"/>
      <c r="R463" s="129"/>
      <c r="S463" s="129"/>
      <c r="T463" s="129"/>
      <c r="U463" s="129"/>
      <c r="V463" s="129"/>
      <c r="W463" s="129"/>
      <c r="X463" s="129"/>
      <c r="Y463" s="129"/>
      <c r="Z463" s="129"/>
      <c r="AA463" s="129"/>
      <c r="AB463" s="129"/>
      <c r="AC463" s="129"/>
      <c r="AD463" s="129"/>
      <c r="AE463" s="129"/>
    </row>
    <row r="464" spans="2:31" x14ac:dyDescent="0.2"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29"/>
      <c r="M464" s="129"/>
      <c r="N464" s="129"/>
      <c r="O464" s="129"/>
      <c r="P464" s="129"/>
      <c r="Q464" s="129"/>
      <c r="R464" s="129"/>
      <c r="S464" s="129"/>
      <c r="T464" s="129"/>
      <c r="U464" s="129"/>
      <c r="V464" s="129"/>
      <c r="W464" s="129"/>
      <c r="X464" s="129"/>
      <c r="Y464" s="129"/>
      <c r="Z464" s="129"/>
      <c r="AA464" s="129"/>
      <c r="AB464" s="129"/>
      <c r="AC464" s="129"/>
      <c r="AD464" s="129"/>
      <c r="AE464" s="129"/>
    </row>
    <row r="465" spans="2:31" x14ac:dyDescent="0.2"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29"/>
      <c r="Z465" s="129"/>
      <c r="AA465" s="129"/>
      <c r="AB465" s="129"/>
      <c r="AC465" s="129"/>
      <c r="AD465" s="129"/>
      <c r="AE465" s="129"/>
    </row>
    <row r="466" spans="2:31" x14ac:dyDescent="0.2"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29"/>
      <c r="M466" s="129"/>
      <c r="N466" s="129"/>
      <c r="O466" s="129"/>
      <c r="P466" s="129"/>
      <c r="Q466" s="129"/>
      <c r="R466" s="129"/>
      <c r="S466" s="129"/>
      <c r="T466" s="129"/>
      <c r="U466" s="129"/>
      <c r="V466" s="129"/>
      <c r="W466" s="129"/>
      <c r="X466" s="129"/>
      <c r="Y466" s="129"/>
      <c r="Z466" s="129"/>
      <c r="AA466" s="129"/>
      <c r="AB466" s="129"/>
      <c r="AC466" s="129"/>
      <c r="AD466" s="129"/>
      <c r="AE466" s="129"/>
    </row>
    <row r="467" spans="2:31" x14ac:dyDescent="0.2"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29"/>
      <c r="M467" s="129"/>
      <c r="N467" s="129"/>
      <c r="O467" s="129"/>
      <c r="P467" s="129"/>
      <c r="Q467" s="129"/>
      <c r="R467" s="129"/>
      <c r="S467" s="129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</row>
    <row r="468" spans="2:31" x14ac:dyDescent="0.2"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29"/>
      <c r="M468" s="129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</row>
    <row r="469" spans="2:31" x14ac:dyDescent="0.2"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29"/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</row>
    <row r="470" spans="2:31" x14ac:dyDescent="0.2"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29"/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</row>
    <row r="471" spans="2:31" x14ac:dyDescent="0.2"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29"/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</row>
    <row r="472" spans="2:31" x14ac:dyDescent="0.2"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29"/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</row>
    <row r="473" spans="2:31" x14ac:dyDescent="0.2"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29"/>
      <c r="M473" s="129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</row>
    <row r="474" spans="2:31" x14ac:dyDescent="0.2"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29"/>
      <c r="M474" s="129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</row>
    <row r="475" spans="2:31" x14ac:dyDescent="0.2"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29"/>
      <c r="M475" s="129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</row>
    <row r="476" spans="2:31" x14ac:dyDescent="0.2"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</row>
    <row r="477" spans="2:31" x14ac:dyDescent="0.2"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29"/>
      <c r="M477" s="129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</row>
    <row r="478" spans="2:31" x14ac:dyDescent="0.2"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29"/>
      <c r="M478" s="129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</row>
    <row r="479" spans="2:31" x14ac:dyDescent="0.2"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29"/>
      <c r="M479" s="129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</row>
    <row r="480" spans="2:31" x14ac:dyDescent="0.2"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29"/>
      <c r="M480" s="129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</row>
    <row r="481" spans="2:31" x14ac:dyDescent="0.2"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29"/>
      <c r="M481" s="129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</row>
    <row r="482" spans="2:31" x14ac:dyDescent="0.2"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29"/>
      <c r="M482" s="129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</row>
    <row r="483" spans="2:31" x14ac:dyDescent="0.2"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29"/>
      <c r="M483" s="129"/>
      <c r="N483" s="129"/>
      <c r="O483" s="129"/>
      <c r="P483" s="129"/>
      <c r="Q483" s="129"/>
      <c r="R483" s="129"/>
      <c r="S483" s="129"/>
      <c r="T483" s="129"/>
      <c r="U483" s="129"/>
      <c r="V483" s="129"/>
      <c r="W483" s="129"/>
      <c r="X483" s="129"/>
      <c r="Y483" s="129"/>
      <c r="Z483" s="129"/>
      <c r="AA483" s="129"/>
      <c r="AB483" s="129"/>
      <c r="AC483" s="129"/>
      <c r="AD483" s="129"/>
      <c r="AE483" s="129"/>
    </row>
    <row r="484" spans="2:31" x14ac:dyDescent="0.2"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29"/>
      <c r="M484" s="129"/>
      <c r="N484" s="129"/>
      <c r="O484" s="129"/>
      <c r="P484" s="129"/>
      <c r="Q484" s="129"/>
      <c r="R484" s="129"/>
      <c r="S484" s="129"/>
      <c r="T484" s="129"/>
      <c r="U484" s="129"/>
      <c r="V484" s="129"/>
      <c r="W484" s="129"/>
      <c r="X484" s="129"/>
      <c r="Y484" s="129"/>
      <c r="Z484" s="129"/>
      <c r="AA484" s="129"/>
      <c r="AB484" s="129"/>
      <c r="AC484" s="129"/>
      <c r="AD484" s="129"/>
      <c r="AE484" s="129"/>
    </row>
    <row r="485" spans="2:31" x14ac:dyDescent="0.2"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29"/>
      <c r="M485" s="129"/>
      <c r="N485" s="129"/>
      <c r="O485" s="129"/>
      <c r="P485" s="129"/>
      <c r="Q485" s="129"/>
      <c r="R485" s="129"/>
      <c r="S485" s="129"/>
      <c r="T485" s="129"/>
      <c r="U485" s="129"/>
      <c r="V485" s="129"/>
      <c r="W485" s="129"/>
      <c r="X485" s="129"/>
      <c r="Y485" s="129"/>
      <c r="Z485" s="129"/>
      <c r="AA485" s="129"/>
      <c r="AB485" s="129"/>
      <c r="AC485" s="129"/>
      <c r="AD485" s="129"/>
      <c r="AE485" s="129"/>
    </row>
    <row r="486" spans="2:31" x14ac:dyDescent="0.2"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29"/>
      <c r="M486" s="129"/>
      <c r="N486" s="129"/>
      <c r="O486" s="129"/>
      <c r="P486" s="129"/>
      <c r="Q486" s="129"/>
      <c r="R486" s="129"/>
      <c r="S486" s="129"/>
      <c r="T486" s="129"/>
      <c r="U486" s="129"/>
      <c r="V486" s="129"/>
      <c r="W486" s="129"/>
      <c r="X486" s="129"/>
      <c r="Y486" s="129"/>
      <c r="Z486" s="129"/>
      <c r="AA486" s="129"/>
      <c r="AB486" s="129"/>
      <c r="AC486" s="129"/>
      <c r="AD486" s="129"/>
      <c r="AE486" s="129"/>
    </row>
    <row r="487" spans="2:31" x14ac:dyDescent="0.2"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29"/>
      <c r="M487" s="129"/>
      <c r="N487" s="129"/>
      <c r="O487" s="129"/>
      <c r="P487" s="129"/>
      <c r="Q487" s="129"/>
      <c r="R487" s="129"/>
      <c r="S487" s="129"/>
      <c r="T487" s="129"/>
      <c r="U487" s="129"/>
      <c r="V487" s="129"/>
      <c r="W487" s="129"/>
      <c r="X487" s="129"/>
      <c r="Y487" s="129"/>
      <c r="Z487" s="129"/>
      <c r="AA487" s="129"/>
      <c r="AB487" s="129"/>
      <c r="AC487" s="129"/>
      <c r="AD487" s="129"/>
      <c r="AE487" s="129"/>
    </row>
    <row r="488" spans="2:31" x14ac:dyDescent="0.2"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29"/>
      <c r="M488" s="129"/>
      <c r="N488" s="129"/>
      <c r="O488" s="129"/>
      <c r="P488" s="129"/>
      <c r="Q488" s="129"/>
      <c r="R488" s="129"/>
      <c r="S488" s="129"/>
      <c r="T488" s="129"/>
      <c r="U488" s="129"/>
      <c r="V488" s="129"/>
      <c r="W488" s="129"/>
      <c r="X488" s="129"/>
      <c r="Y488" s="129"/>
      <c r="Z488" s="129"/>
      <c r="AA488" s="129"/>
      <c r="AB488" s="129"/>
      <c r="AC488" s="129"/>
      <c r="AD488" s="129"/>
      <c r="AE488" s="129"/>
    </row>
    <row r="489" spans="2:31" x14ac:dyDescent="0.2"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29"/>
      <c r="M489" s="129"/>
      <c r="N489" s="129"/>
      <c r="O489" s="129"/>
      <c r="P489" s="129"/>
      <c r="Q489" s="129"/>
      <c r="R489" s="129"/>
      <c r="S489" s="129"/>
      <c r="T489" s="129"/>
      <c r="U489" s="129"/>
      <c r="V489" s="129"/>
      <c r="W489" s="129"/>
      <c r="X489" s="129"/>
      <c r="Y489" s="129"/>
      <c r="Z489" s="129"/>
      <c r="AA489" s="129"/>
      <c r="AB489" s="129"/>
      <c r="AC489" s="129"/>
      <c r="AD489" s="129"/>
      <c r="AE489" s="129"/>
    </row>
    <row r="490" spans="2:31" x14ac:dyDescent="0.2"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29"/>
      <c r="M490" s="129"/>
      <c r="N490" s="129"/>
      <c r="O490" s="129"/>
      <c r="P490" s="129"/>
      <c r="Q490" s="129"/>
      <c r="R490" s="129"/>
      <c r="S490" s="129"/>
      <c r="T490" s="129"/>
      <c r="U490" s="129"/>
      <c r="V490" s="129"/>
      <c r="W490" s="129"/>
      <c r="X490" s="129"/>
      <c r="Y490" s="129"/>
      <c r="Z490" s="129"/>
      <c r="AA490" s="129"/>
      <c r="AB490" s="129"/>
      <c r="AC490" s="129"/>
      <c r="AD490" s="129"/>
      <c r="AE490" s="129"/>
    </row>
    <row r="491" spans="2:31" x14ac:dyDescent="0.2"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29"/>
      <c r="M491" s="129"/>
      <c r="N491" s="129"/>
      <c r="O491" s="129"/>
      <c r="P491" s="129"/>
      <c r="Q491" s="129"/>
      <c r="R491" s="129"/>
      <c r="S491" s="129"/>
      <c r="T491" s="129"/>
      <c r="U491" s="129"/>
      <c r="V491" s="129"/>
      <c r="W491" s="129"/>
      <c r="X491" s="129"/>
      <c r="Y491" s="129"/>
      <c r="Z491" s="129"/>
      <c r="AA491" s="129"/>
      <c r="AB491" s="129"/>
      <c r="AC491" s="129"/>
      <c r="AD491" s="129"/>
      <c r="AE491" s="129"/>
    </row>
    <row r="492" spans="2:31" x14ac:dyDescent="0.2"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29"/>
      <c r="M492" s="129"/>
      <c r="N492" s="129"/>
      <c r="O492" s="129"/>
      <c r="P492" s="129"/>
      <c r="Q492" s="129"/>
      <c r="R492" s="129"/>
      <c r="S492" s="129"/>
      <c r="T492" s="129"/>
      <c r="U492" s="129"/>
      <c r="V492" s="129"/>
      <c r="W492" s="129"/>
      <c r="X492" s="129"/>
      <c r="Y492" s="129"/>
      <c r="Z492" s="129"/>
      <c r="AA492" s="129"/>
      <c r="AB492" s="129"/>
      <c r="AC492" s="129"/>
      <c r="AD492" s="129"/>
      <c r="AE492" s="129"/>
    </row>
    <row r="493" spans="2:31" x14ac:dyDescent="0.2"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29"/>
      <c r="M493" s="129"/>
      <c r="N493" s="129"/>
      <c r="O493" s="129"/>
      <c r="P493" s="129"/>
      <c r="Q493" s="129"/>
      <c r="R493" s="129"/>
      <c r="S493" s="129"/>
      <c r="T493" s="129"/>
      <c r="U493" s="129"/>
      <c r="V493" s="129"/>
      <c r="W493" s="129"/>
      <c r="X493" s="129"/>
      <c r="Y493" s="129"/>
      <c r="Z493" s="129"/>
      <c r="AA493" s="129"/>
      <c r="AB493" s="129"/>
      <c r="AC493" s="129"/>
      <c r="AD493" s="129"/>
      <c r="AE493" s="129"/>
    </row>
    <row r="494" spans="2:31" x14ac:dyDescent="0.2"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29"/>
      <c r="M494" s="129"/>
      <c r="N494" s="129"/>
      <c r="O494" s="129"/>
      <c r="P494" s="129"/>
      <c r="Q494" s="129"/>
      <c r="R494" s="129"/>
      <c r="S494" s="129"/>
      <c r="T494" s="129"/>
      <c r="U494" s="129"/>
      <c r="V494" s="129"/>
      <c r="W494" s="129"/>
      <c r="X494" s="129"/>
      <c r="Y494" s="129"/>
      <c r="Z494" s="129"/>
      <c r="AA494" s="129"/>
      <c r="AB494" s="129"/>
      <c r="AC494" s="129"/>
      <c r="AD494" s="129"/>
      <c r="AE494" s="129"/>
    </row>
    <row r="495" spans="2:31" x14ac:dyDescent="0.2"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  <c r="N495" s="129"/>
      <c r="O495" s="129"/>
      <c r="P495" s="129"/>
      <c r="Q495" s="129"/>
      <c r="R495" s="129"/>
      <c r="S495" s="129"/>
      <c r="T495" s="129"/>
      <c r="U495" s="129"/>
      <c r="V495" s="129"/>
      <c r="W495" s="129"/>
      <c r="X495" s="129"/>
      <c r="Y495" s="129"/>
      <c r="Z495" s="129"/>
      <c r="AA495" s="129"/>
      <c r="AB495" s="129"/>
      <c r="AC495" s="129"/>
      <c r="AD495" s="129"/>
      <c r="AE495" s="129"/>
    </row>
    <row r="496" spans="2:31" x14ac:dyDescent="0.2"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29"/>
      <c r="M496" s="129"/>
      <c r="N496" s="129"/>
      <c r="O496" s="129"/>
      <c r="P496" s="129"/>
      <c r="Q496" s="129"/>
      <c r="R496" s="129"/>
      <c r="S496" s="129"/>
      <c r="T496" s="129"/>
      <c r="U496" s="129"/>
      <c r="V496" s="129"/>
      <c r="W496" s="129"/>
      <c r="X496" s="129"/>
      <c r="Y496" s="129"/>
      <c r="Z496" s="129"/>
      <c r="AA496" s="129"/>
      <c r="AB496" s="129"/>
      <c r="AC496" s="129"/>
      <c r="AD496" s="129"/>
      <c r="AE496" s="129"/>
    </row>
    <row r="497" spans="2:31" x14ac:dyDescent="0.2"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29"/>
      <c r="M497" s="129"/>
      <c r="N497" s="129"/>
      <c r="O497" s="129"/>
      <c r="P497" s="129"/>
      <c r="Q497" s="129"/>
      <c r="R497" s="129"/>
      <c r="S497" s="129"/>
      <c r="T497" s="129"/>
      <c r="U497" s="129"/>
      <c r="V497" s="129"/>
      <c r="W497" s="129"/>
      <c r="X497" s="129"/>
      <c r="Y497" s="129"/>
      <c r="Z497" s="129"/>
      <c r="AA497" s="129"/>
      <c r="AB497" s="129"/>
      <c r="AC497" s="129"/>
      <c r="AD497" s="129"/>
      <c r="AE497" s="129"/>
    </row>
    <row r="498" spans="2:31" x14ac:dyDescent="0.2"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29"/>
      <c r="M498" s="129"/>
      <c r="N498" s="129"/>
      <c r="O498" s="129"/>
      <c r="P498" s="129"/>
      <c r="Q498" s="129"/>
      <c r="R498" s="129"/>
      <c r="S498" s="129"/>
      <c r="T498" s="129"/>
      <c r="U498" s="129"/>
      <c r="V498" s="129"/>
      <c r="W498" s="129"/>
      <c r="X498" s="129"/>
      <c r="Y498" s="129"/>
      <c r="Z498" s="129"/>
      <c r="AA498" s="129"/>
      <c r="AB498" s="129"/>
      <c r="AC498" s="129"/>
      <c r="AD498" s="129"/>
      <c r="AE498" s="129"/>
    </row>
    <row r="499" spans="2:31" x14ac:dyDescent="0.2"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29"/>
      <c r="M499" s="129"/>
      <c r="N499" s="129"/>
      <c r="O499" s="129"/>
      <c r="P499" s="129"/>
      <c r="Q499" s="129"/>
      <c r="R499" s="129"/>
      <c r="S499" s="129"/>
      <c r="T499" s="129"/>
      <c r="U499" s="129"/>
      <c r="V499" s="129"/>
      <c r="W499" s="129"/>
      <c r="X499" s="129"/>
      <c r="Y499" s="129"/>
      <c r="Z499" s="129"/>
      <c r="AA499" s="129"/>
      <c r="AB499" s="129"/>
      <c r="AC499" s="129"/>
      <c r="AD499" s="129"/>
      <c r="AE499" s="129"/>
    </row>
    <row r="500" spans="2:31" x14ac:dyDescent="0.2"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29"/>
      <c r="M500" s="129"/>
      <c r="N500" s="129"/>
      <c r="O500" s="129"/>
      <c r="P500" s="129"/>
      <c r="Q500" s="129"/>
      <c r="R500" s="129"/>
      <c r="S500" s="129"/>
      <c r="T500" s="129"/>
      <c r="U500" s="129"/>
      <c r="V500" s="129"/>
      <c r="W500" s="129"/>
      <c r="X500" s="129"/>
      <c r="Y500" s="129"/>
      <c r="Z500" s="129"/>
      <c r="AA500" s="129"/>
      <c r="AB500" s="129"/>
      <c r="AC500" s="129"/>
      <c r="AD500" s="129"/>
      <c r="AE500" s="129"/>
    </row>
    <row r="501" spans="2:31" x14ac:dyDescent="0.2"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29"/>
      <c r="M501" s="129"/>
      <c r="N501" s="129"/>
      <c r="O501" s="129"/>
      <c r="P501" s="129"/>
      <c r="Q501" s="129"/>
      <c r="R501" s="129"/>
      <c r="S501" s="129"/>
      <c r="T501" s="129"/>
      <c r="U501" s="129"/>
      <c r="V501" s="129"/>
      <c r="W501" s="129"/>
      <c r="X501" s="129"/>
      <c r="Y501" s="129"/>
      <c r="Z501" s="129"/>
      <c r="AA501" s="129"/>
      <c r="AB501" s="129"/>
      <c r="AC501" s="129"/>
      <c r="AD501" s="129"/>
      <c r="AE501" s="129"/>
    </row>
    <row r="502" spans="2:31" x14ac:dyDescent="0.2"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29"/>
      <c r="M502" s="129"/>
      <c r="N502" s="129"/>
      <c r="O502" s="129"/>
      <c r="P502" s="129"/>
      <c r="Q502" s="129"/>
      <c r="R502" s="129"/>
      <c r="S502" s="129"/>
      <c r="T502" s="129"/>
      <c r="U502" s="129"/>
      <c r="V502" s="129"/>
      <c r="W502" s="129"/>
      <c r="X502" s="129"/>
      <c r="Y502" s="129"/>
      <c r="Z502" s="129"/>
      <c r="AA502" s="129"/>
      <c r="AB502" s="129"/>
      <c r="AC502" s="129"/>
      <c r="AD502" s="129"/>
      <c r="AE502" s="129"/>
    </row>
    <row r="503" spans="2:31" x14ac:dyDescent="0.2"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29"/>
      <c r="Z503" s="129"/>
      <c r="AA503" s="129"/>
      <c r="AB503" s="129"/>
      <c r="AC503" s="129"/>
      <c r="AD503" s="129"/>
      <c r="AE503" s="129"/>
    </row>
    <row r="504" spans="2:31" x14ac:dyDescent="0.2"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29"/>
      <c r="M504" s="129"/>
      <c r="N504" s="129"/>
      <c r="O504" s="129"/>
      <c r="P504" s="129"/>
      <c r="Q504" s="129"/>
      <c r="R504" s="129"/>
      <c r="S504" s="129"/>
      <c r="T504" s="129"/>
      <c r="U504" s="129"/>
      <c r="V504" s="129"/>
      <c r="W504" s="129"/>
      <c r="X504" s="129"/>
      <c r="Y504" s="129"/>
      <c r="Z504" s="129"/>
      <c r="AA504" s="129"/>
      <c r="AB504" s="129"/>
      <c r="AC504" s="129"/>
      <c r="AD504" s="129"/>
      <c r="AE504" s="129"/>
    </row>
    <row r="505" spans="2:31" x14ac:dyDescent="0.2"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29"/>
      <c r="M505" s="129"/>
      <c r="N505" s="129"/>
      <c r="O505" s="129"/>
      <c r="P505" s="129"/>
      <c r="Q505" s="129"/>
      <c r="R505" s="129"/>
      <c r="S505" s="129"/>
      <c r="T505" s="129"/>
      <c r="U505" s="129"/>
      <c r="V505" s="129"/>
      <c r="W505" s="129"/>
      <c r="X505" s="129"/>
      <c r="Y505" s="129"/>
      <c r="Z505" s="129"/>
      <c r="AA505" s="129"/>
      <c r="AB505" s="129"/>
      <c r="AC505" s="129"/>
      <c r="AD505" s="129"/>
      <c r="AE505" s="129"/>
    </row>
    <row r="506" spans="2:31" x14ac:dyDescent="0.2"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29"/>
      <c r="M506" s="129"/>
      <c r="N506" s="129"/>
      <c r="O506" s="129"/>
      <c r="P506" s="129"/>
      <c r="Q506" s="129"/>
      <c r="R506" s="129"/>
      <c r="S506" s="129"/>
      <c r="T506" s="129"/>
      <c r="U506" s="129"/>
      <c r="V506" s="129"/>
      <c r="W506" s="129"/>
      <c r="X506" s="129"/>
      <c r="Y506" s="129"/>
      <c r="Z506" s="129"/>
      <c r="AA506" s="129"/>
      <c r="AB506" s="129"/>
      <c r="AC506" s="129"/>
      <c r="AD506" s="129"/>
      <c r="AE506" s="129"/>
    </row>
    <row r="507" spans="2:31" x14ac:dyDescent="0.2"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29"/>
      <c r="M507" s="129"/>
      <c r="N507" s="129"/>
      <c r="O507" s="129"/>
      <c r="P507" s="129"/>
      <c r="Q507" s="129"/>
      <c r="R507" s="129"/>
      <c r="S507" s="129"/>
      <c r="T507" s="129"/>
      <c r="U507" s="129"/>
      <c r="V507" s="129"/>
      <c r="W507" s="129"/>
      <c r="X507" s="129"/>
      <c r="Y507" s="129"/>
      <c r="Z507" s="129"/>
      <c r="AA507" s="129"/>
      <c r="AB507" s="129"/>
      <c r="AC507" s="129"/>
      <c r="AD507" s="129"/>
      <c r="AE507" s="129"/>
    </row>
    <row r="508" spans="2:31" x14ac:dyDescent="0.2"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29"/>
      <c r="M508" s="129"/>
      <c r="N508" s="129"/>
      <c r="O508" s="129"/>
      <c r="P508" s="129"/>
      <c r="Q508" s="129"/>
      <c r="R508" s="129"/>
      <c r="S508" s="129"/>
      <c r="T508" s="129"/>
      <c r="U508" s="129"/>
      <c r="V508" s="129"/>
      <c r="W508" s="129"/>
      <c r="X508" s="129"/>
      <c r="Y508" s="129"/>
      <c r="Z508" s="129"/>
      <c r="AA508" s="129"/>
      <c r="AB508" s="129"/>
      <c r="AC508" s="129"/>
      <c r="AD508" s="129"/>
      <c r="AE508" s="129"/>
    </row>
    <row r="509" spans="2:31" x14ac:dyDescent="0.2"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29"/>
      <c r="M509" s="129"/>
      <c r="N509" s="129"/>
      <c r="O509" s="129"/>
      <c r="P509" s="129"/>
      <c r="Q509" s="129"/>
      <c r="R509" s="129"/>
      <c r="S509" s="129"/>
      <c r="T509" s="129"/>
      <c r="U509" s="129"/>
      <c r="V509" s="129"/>
      <c r="W509" s="129"/>
      <c r="X509" s="129"/>
      <c r="Y509" s="129"/>
      <c r="Z509" s="129"/>
      <c r="AA509" s="129"/>
      <c r="AB509" s="129"/>
      <c r="AC509" s="129"/>
      <c r="AD509" s="129"/>
      <c r="AE509" s="129"/>
    </row>
    <row r="510" spans="2:31" x14ac:dyDescent="0.2"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29"/>
      <c r="M510" s="129"/>
      <c r="N510" s="129"/>
      <c r="O510" s="129"/>
      <c r="P510" s="129"/>
      <c r="Q510" s="129"/>
      <c r="R510" s="129"/>
      <c r="S510" s="129"/>
      <c r="T510" s="129"/>
      <c r="U510" s="129"/>
      <c r="V510" s="129"/>
      <c r="W510" s="129"/>
      <c r="X510" s="129"/>
      <c r="Y510" s="129"/>
      <c r="Z510" s="129"/>
      <c r="AA510" s="129"/>
      <c r="AB510" s="129"/>
      <c r="AC510" s="129"/>
      <c r="AD510" s="129"/>
      <c r="AE510" s="129"/>
    </row>
    <row r="511" spans="2:31" x14ac:dyDescent="0.2"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29"/>
      <c r="M511" s="129"/>
      <c r="N511" s="129"/>
      <c r="O511" s="129"/>
      <c r="P511" s="129"/>
      <c r="Q511" s="129"/>
      <c r="R511" s="129"/>
      <c r="S511" s="129"/>
      <c r="T511" s="129"/>
      <c r="U511" s="129"/>
      <c r="V511" s="129"/>
      <c r="W511" s="129"/>
      <c r="X511" s="129"/>
      <c r="Y511" s="129"/>
      <c r="Z511" s="129"/>
      <c r="AA511" s="129"/>
      <c r="AB511" s="129"/>
      <c r="AC511" s="129"/>
      <c r="AD511" s="129"/>
      <c r="AE511" s="129"/>
    </row>
    <row r="512" spans="2:31" x14ac:dyDescent="0.2"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29"/>
      <c r="M512" s="129"/>
      <c r="N512" s="129"/>
      <c r="O512" s="129"/>
      <c r="P512" s="129"/>
      <c r="Q512" s="129"/>
      <c r="R512" s="129"/>
      <c r="S512" s="129"/>
      <c r="T512" s="129"/>
      <c r="U512" s="129"/>
      <c r="V512" s="129"/>
      <c r="W512" s="129"/>
      <c r="X512" s="129"/>
      <c r="Y512" s="129"/>
      <c r="Z512" s="129"/>
      <c r="AA512" s="129"/>
      <c r="AB512" s="129"/>
      <c r="AC512" s="129"/>
      <c r="AD512" s="129"/>
      <c r="AE512" s="129"/>
    </row>
    <row r="513" spans="2:31" x14ac:dyDescent="0.2"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29"/>
      <c r="M513" s="129"/>
      <c r="N513" s="129"/>
      <c r="O513" s="129"/>
      <c r="P513" s="129"/>
      <c r="Q513" s="129"/>
      <c r="R513" s="129"/>
      <c r="S513" s="129"/>
      <c r="T513" s="129"/>
      <c r="U513" s="129"/>
      <c r="V513" s="129"/>
      <c r="W513" s="129"/>
      <c r="X513" s="129"/>
      <c r="Y513" s="129"/>
      <c r="Z513" s="129"/>
      <c r="AA513" s="129"/>
      <c r="AB513" s="129"/>
      <c r="AC513" s="129"/>
      <c r="AD513" s="129"/>
      <c r="AE513" s="129"/>
    </row>
    <row r="514" spans="2:31" x14ac:dyDescent="0.2"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  <c r="N514" s="129"/>
      <c r="O514" s="129"/>
      <c r="P514" s="129"/>
      <c r="Q514" s="129"/>
      <c r="R514" s="129"/>
      <c r="S514" s="129"/>
      <c r="T514" s="129"/>
      <c r="U514" s="129"/>
      <c r="V514" s="129"/>
      <c r="W514" s="129"/>
      <c r="X514" s="129"/>
      <c r="Y514" s="129"/>
      <c r="Z514" s="129"/>
      <c r="AA514" s="129"/>
      <c r="AB514" s="129"/>
      <c r="AC514" s="129"/>
      <c r="AD514" s="129"/>
      <c r="AE514" s="129"/>
    </row>
    <row r="515" spans="2:31" x14ac:dyDescent="0.2"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29"/>
      <c r="M515" s="129"/>
      <c r="N515" s="129"/>
      <c r="O515" s="129"/>
      <c r="P515" s="129"/>
      <c r="Q515" s="129"/>
      <c r="R515" s="129"/>
      <c r="S515" s="129"/>
      <c r="T515" s="129"/>
      <c r="U515" s="129"/>
      <c r="V515" s="129"/>
      <c r="W515" s="129"/>
      <c r="X515" s="129"/>
      <c r="Y515" s="129"/>
      <c r="Z515" s="129"/>
      <c r="AA515" s="129"/>
      <c r="AB515" s="129"/>
      <c r="AC515" s="129"/>
      <c r="AD515" s="129"/>
      <c r="AE515" s="129"/>
    </row>
    <row r="516" spans="2:31" x14ac:dyDescent="0.2"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29"/>
      <c r="M516" s="129"/>
      <c r="N516" s="129"/>
      <c r="O516" s="129"/>
      <c r="P516" s="129"/>
      <c r="Q516" s="129"/>
      <c r="R516" s="129"/>
      <c r="S516" s="129"/>
      <c r="T516" s="129"/>
      <c r="U516" s="129"/>
      <c r="V516" s="129"/>
      <c r="W516" s="129"/>
      <c r="X516" s="129"/>
      <c r="Y516" s="129"/>
      <c r="Z516" s="129"/>
      <c r="AA516" s="129"/>
      <c r="AB516" s="129"/>
      <c r="AC516" s="129"/>
      <c r="AD516" s="129"/>
      <c r="AE516" s="129"/>
    </row>
    <row r="517" spans="2:31" x14ac:dyDescent="0.2"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29"/>
      <c r="M517" s="129"/>
      <c r="N517" s="129"/>
      <c r="O517" s="129"/>
      <c r="P517" s="129"/>
      <c r="Q517" s="129"/>
      <c r="R517" s="129"/>
      <c r="S517" s="129"/>
      <c r="T517" s="129"/>
      <c r="U517" s="129"/>
      <c r="V517" s="129"/>
      <c r="W517" s="129"/>
      <c r="X517" s="129"/>
      <c r="Y517" s="129"/>
      <c r="Z517" s="129"/>
      <c r="AA517" s="129"/>
      <c r="AB517" s="129"/>
      <c r="AC517" s="129"/>
      <c r="AD517" s="129"/>
      <c r="AE517" s="129"/>
    </row>
    <row r="518" spans="2:31" x14ac:dyDescent="0.2"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29"/>
      <c r="M518" s="129"/>
      <c r="N518" s="129"/>
      <c r="O518" s="129"/>
      <c r="P518" s="129"/>
      <c r="Q518" s="129"/>
      <c r="R518" s="129"/>
      <c r="S518" s="129"/>
      <c r="T518" s="129"/>
      <c r="U518" s="129"/>
      <c r="V518" s="129"/>
      <c r="W518" s="129"/>
      <c r="X518" s="129"/>
      <c r="Y518" s="129"/>
      <c r="Z518" s="129"/>
      <c r="AA518" s="129"/>
      <c r="AB518" s="129"/>
      <c r="AC518" s="129"/>
      <c r="AD518" s="129"/>
      <c r="AE518" s="129"/>
    </row>
    <row r="519" spans="2:31" x14ac:dyDescent="0.2"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29"/>
      <c r="M519" s="129"/>
      <c r="N519" s="129"/>
      <c r="O519" s="129"/>
      <c r="P519" s="129"/>
      <c r="Q519" s="129"/>
      <c r="R519" s="129"/>
      <c r="S519" s="129"/>
      <c r="T519" s="129"/>
      <c r="U519" s="129"/>
      <c r="V519" s="129"/>
      <c r="W519" s="129"/>
      <c r="X519" s="129"/>
      <c r="Y519" s="129"/>
      <c r="Z519" s="129"/>
      <c r="AA519" s="129"/>
      <c r="AB519" s="129"/>
      <c r="AC519" s="129"/>
      <c r="AD519" s="129"/>
      <c r="AE519" s="129"/>
    </row>
    <row r="520" spans="2:31" x14ac:dyDescent="0.2"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29"/>
      <c r="M520" s="129"/>
      <c r="N520" s="129"/>
      <c r="O520" s="129"/>
      <c r="P520" s="129"/>
      <c r="Q520" s="129"/>
      <c r="R520" s="129"/>
      <c r="S520" s="129"/>
      <c r="T520" s="129"/>
      <c r="U520" s="129"/>
      <c r="V520" s="129"/>
      <c r="W520" s="129"/>
      <c r="X520" s="129"/>
      <c r="Y520" s="129"/>
      <c r="Z520" s="129"/>
      <c r="AA520" s="129"/>
      <c r="AB520" s="129"/>
      <c r="AC520" s="129"/>
      <c r="AD520" s="129"/>
      <c r="AE520" s="129"/>
    </row>
    <row r="521" spans="2:31" x14ac:dyDescent="0.2"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29"/>
      <c r="M521" s="129"/>
      <c r="N521" s="129"/>
      <c r="O521" s="129"/>
      <c r="P521" s="129"/>
      <c r="Q521" s="129"/>
      <c r="R521" s="129"/>
      <c r="S521" s="129"/>
      <c r="T521" s="129"/>
      <c r="U521" s="129"/>
      <c r="V521" s="129"/>
      <c r="W521" s="129"/>
      <c r="X521" s="129"/>
      <c r="Y521" s="129"/>
      <c r="Z521" s="129"/>
      <c r="AA521" s="129"/>
      <c r="AB521" s="129"/>
      <c r="AC521" s="129"/>
      <c r="AD521" s="129"/>
      <c r="AE521" s="129"/>
    </row>
    <row r="522" spans="2:31" x14ac:dyDescent="0.2"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29"/>
      <c r="M522" s="129"/>
      <c r="N522" s="129"/>
      <c r="O522" s="129"/>
      <c r="P522" s="129"/>
      <c r="Q522" s="129"/>
      <c r="R522" s="129"/>
      <c r="S522" s="129"/>
      <c r="T522" s="129"/>
      <c r="U522" s="129"/>
      <c r="V522" s="129"/>
      <c r="W522" s="129"/>
      <c r="X522" s="129"/>
      <c r="Y522" s="129"/>
      <c r="Z522" s="129"/>
      <c r="AA522" s="129"/>
      <c r="AB522" s="129"/>
      <c r="AC522" s="129"/>
      <c r="AD522" s="129"/>
      <c r="AE522" s="129"/>
    </row>
    <row r="523" spans="2:31" x14ac:dyDescent="0.2"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29"/>
      <c r="M523" s="129"/>
      <c r="N523" s="129"/>
      <c r="O523" s="129"/>
      <c r="P523" s="129"/>
      <c r="Q523" s="129"/>
      <c r="R523" s="129"/>
      <c r="S523" s="129"/>
      <c r="T523" s="129"/>
      <c r="U523" s="129"/>
      <c r="V523" s="129"/>
      <c r="W523" s="129"/>
      <c r="X523" s="129"/>
      <c r="Y523" s="129"/>
      <c r="Z523" s="129"/>
      <c r="AA523" s="129"/>
      <c r="AB523" s="129"/>
      <c r="AC523" s="129"/>
      <c r="AD523" s="129"/>
      <c r="AE523" s="129"/>
    </row>
    <row r="524" spans="2:31" x14ac:dyDescent="0.2"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29"/>
      <c r="M524" s="129"/>
      <c r="N524" s="129"/>
      <c r="O524" s="129"/>
      <c r="P524" s="129"/>
      <c r="Q524" s="129"/>
      <c r="R524" s="129"/>
      <c r="S524" s="129"/>
      <c r="T524" s="129"/>
      <c r="U524" s="129"/>
      <c r="V524" s="129"/>
      <c r="W524" s="129"/>
      <c r="X524" s="129"/>
      <c r="Y524" s="129"/>
      <c r="Z524" s="129"/>
      <c r="AA524" s="129"/>
      <c r="AB524" s="129"/>
      <c r="AC524" s="129"/>
      <c r="AD524" s="129"/>
      <c r="AE524" s="129"/>
    </row>
    <row r="525" spans="2:31" x14ac:dyDescent="0.2"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29"/>
      <c r="M525" s="129"/>
      <c r="N525" s="129"/>
      <c r="O525" s="129"/>
      <c r="P525" s="129"/>
      <c r="Q525" s="129"/>
      <c r="R525" s="129"/>
      <c r="S525" s="129"/>
      <c r="T525" s="129"/>
      <c r="U525" s="129"/>
      <c r="V525" s="129"/>
      <c r="W525" s="129"/>
      <c r="X525" s="129"/>
      <c r="Y525" s="129"/>
      <c r="Z525" s="129"/>
      <c r="AA525" s="129"/>
      <c r="AB525" s="129"/>
      <c r="AC525" s="129"/>
      <c r="AD525" s="129"/>
      <c r="AE525" s="129"/>
    </row>
    <row r="526" spans="2:31" x14ac:dyDescent="0.2"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29"/>
      <c r="M526" s="129"/>
      <c r="N526" s="129"/>
      <c r="O526" s="129"/>
      <c r="P526" s="129"/>
      <c r="Q526" s="129"/>
      <c r="R526" s="129"/>
      <c r="S526" s="129"/>
      <c r="T526" s="129"/>
      <c r="U526" s="129"/>
      <c r="V526" s="129"/>
      <c r="W526" s="129"/>
      <c r="X526" s="129"/>
      <c r="Y526" s="129"/>
      <c r="Z526" s="129"/>
      <c r="AA526" s="129"/>
      <c r="AB526" s="129"/>
      <c r="AC526" s="129"/>
      <c r="AD526" s="129"/>
      <c r="AE526" s="129"/>
    </row>
    <row r="527" spans="2:31" x14ac:dyDescent="0.2"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29"/>
      <c r="M527" s="129"/>
      <c r="N527" s="129"/>
      <c r="O527" s="129"/>
      <c r="P527" s="129"/>
      <c r="Q527" s="129"/>
      <c r="R527" s="129"/>
      <c r="S527" s="129"/>
      <c r="T527" s="129"/>
      <c r="U527" s="129"/>
      <c r="V527" s="129"/>
      <c r="W527" s="129"/>
      <c r="X527" s="129"/>
      <c r="Y527" s="129"/>
      <c r="Z527" s="129"/>
      <c r="AA527" s="129"/>
      <c r="AB527" s="129"/>
      <c r="AC527" s="129"/>
      <c r="AD527" s="129"/>
      <c r="AE527" s="129"/>
    </row>
    <row r="528" spans="2:31" x14ac:dyDescent="0.2"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29"/>
      <c r="M528" s="129"/>
      <c r="N528" s="129"/>
      <c r="O528" s="129"/>
      <c r="P528" s="129"/>
      <c r="Q528" s="129"/>
      <c r="R528" s="129"/>
      <c r="S528" s="129"/>
      <c r="T528" s="129"/>
      <c r="U528" s="129"/>
      <c r="V528" s="129"/>
      <c r="W528" s="129"/>
      <c r="X528" s="129"/>
      <c r="Y528" s="129"/>
      <c r="Z528" s="129"/>
      <c r="AA528" s="129"/>
      <c r="AB528" s="129"/>
      <c r="AC528" s="129"/>
      <c r="AD528" s="129"/>
      <c r="AE528" s="129"/>
    </row>
    <row r="529" spans="2:31" x14ac:dyDescent="0.2"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29"/>
      <c r="M529" s="129"/>
      <c r="N529" s="129"/>
      <c r="O529" s="129"/>
      <c r="P529" s="129"/>
      <c r="Q529" s="129"/>
      <c r="R529" s="129"/>
      <c r="S529" s="129"/>
      <c r="T529" s="129"/>
      <c r="U529" s="129"/>
      <c r="V529" s="129"/>
      <c r="W529" s="129"/>
      <c r="X529" s="129"/>
      <c r="Y529" s="129"/>
      <c r="Z529" s="129"/>
      <c r="AA529" s="129"/>
      <c r="AB529" s="129"/>
      <c r="AC529" s="129"/>
      <c r="AD529" s="129"/>
      <c r="AE529" s="129"/>
    </row>
    <row r="530" spans="2:31" x14ac:dyDescent="0.2"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29"/>
      <c r="M530" s="129"/>
      <c r="N530" s="129"/>
      <c r="O530" s="129"/>
      <c r="P530" s="129"/>
      <c r="Q530" s="129"/>
      <c r="R530" s="129"/>
      <c r="S530" s="129"/>
      <c r="T530" s="129"/>
      <c r="U530" s="129"/>
      <c r="V530" s="129"/>
      <c r="W530" s="129"/>
      <c r="X530" s="129"/>
      <c r="Y530" s="129"/>
      <c r="Z530" s="129"/>
      <c r="AA530" s="129"/>
      <c r="AB530" s="129"/>
      <c r="AC530" s="129"/>
      <c r="AD530" s="129"/>
      <c r="AE530" s="129"/>
    </row>
    <row r="531" spans="2:31" x14ac:dyDescent="0.2"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29"/>
      <c r="M531" s="129"/>
      <c r="N531" s="129"/>
      <c r="O531" s="129"/>
      <c r="P531" s="129"/>
      <c r="Q531" s="129"/>
      <c r="R531" s="129"/>
      <c r="S531" s="129"/>
      <c r="T531" s="129"/>
      <c r="U531" s="129"/>
      <c r="V531" s="129"/>
      <c r="W531" s="129"/>
      <c r="X531" s="129"/>
      <c r="Y531" s="129"/>
      <c r="Z531" s="129"/>
      <c r="AA531" s="129"/>
      <c r="AB531" s="129"/>
      <c r="AC531" s="129"/>
      <c r="AD531" s="129"/>
      <c r="AE531" s="129"/>
    </row>
    <row r="532" spans="2:31" x14ac:dyDescent="0.2"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29"/>
      <c r="M532" s="129"/>
      <c r="N532" s="129"/>
      <c r="O532" s="129"/>
      <c r="P532" s="129"/>
      <c r="Q532" s="129"/>
      <c r="R532" s="129"/>
      <c r="S532" s="129"/>
      <c r="T532" s="129"/>
      <c r="U532" s="129"/>
      <c r="V532" s="129"/>
      <c r="W532" s="129"/>
      <c r="X532" s="129"/>
      <c r="Y532" s="129"/>
      <c r="Z532" s="129"/>
      <c r="AA532" s="129"/>
      <c r="AB532" s="129"/>
      <c r="AC532" s="129"/>
      <c r="AD532" s="129"/>
      <c r="AE532" s="129"/>
    </row>
    <row r="533" spans="2:31" x14ac:dyDescent="0.2"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  <c r="N533" s="129"/>
      <c r="O533" s="129"/>
      <c r="P533" s="129"/>
      <c r="Q533" s="129"/>
      <c r="R533" s="129"/>
      <c r="S533" s="129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</row>
    <row r="534" spans="2:31" x14ac:dyDescent="0.2"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29"/>
      <c r="M534" s="129"/>
      <c r="N534" s="129"/>
      <c r="O534" s="129"/>
      <c r="P534" s="129"/>
      <c r="Q534" s="129"/>
      <c r="R534" s="129"/>
      <c r="S534" s="129"/>
      <c r="T534" s="129"/>
      <c r="U534" s="129"/>
      <c r="V534" s="129"/>
      <c r="W534" s="129"/>
      <c r="X534" s="129"/>
      <c r="Y534" s="129"/>
      <c r="Z534" s="129"/>
      <c r="AA534" s="129"/>
      <c r="AB534" s="129"/>
      <c r="AC534" s="129"/>
      <c r="AD534" s="129"/>
      <c r="AE534" s="129"/>
    </row>
    <row r="535" spans="2:31" x14ac:dyDescent="0.2"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29"/>
      <c r="M535" s="129"/>
      <c r="N535" s="129"/>
      <c r="O535" s="129"/>
      <c r="P535" s="129"/>
      <c r="Q535" s="129"/>
      <c r="R535" s="129"/>
      <c r="S535" s="129"/>
      <c r="T535" s="129"/>
      <c r="U535" s="129"/>
      <c r="V535" s="129"/>
      <c r="W535" s="129"/>
      <c r="X535" s="129"/>
      <c r="Y535" s="129"/>
      <c r="Z535" s="129"/>
      <c r="AA535" s="129"/>
      <c r="AB535" s="129"/>
      <c r="AC535" s="129"/>
      <c r="AD535" s="129"/>
      <c r="AE535" s="129"/>
    </row>
    <row r="536" spans="2:31" x14ac:dyDescent="0.2"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29"/>
      <c r="M536" s="129"/>
      <c r="N536" s="129"/>
      <c r="O536" s="129"/>
      <c r="P536" s="129"/>
      <c r="Q536" s="129"/>
      <c r="R536" s="129"/>
      <c r="S536" s="129"/>
      <c r="T536" s="129"/>
      <c r="U536" s="129"/>
      <c r="V536" s="129"/>
      <c r="W536" s="129"/>
      <c r="X536" s="129"/>
      <c r="Y536" s="129"/>
      <c r="Z536" s="129"/>
      <c r="AA536" s="129"/>
      <c r="AB536" s="129"/>
      <c r="AC536" s="129"/>
      <c r="AD536" s="129"/>
      <c r="AE536" s="129"/>
    </row>
    <row r="537" spans="2:31" x14ac:dyDescent="0.2"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29"/>
      <c r="M537" s="129"/>
      <c r="N537" s="129"/>
      <c r="O537" s="129"/>
      <c r="P537" s="129"/>
      <c r="Q537" s="129"/>
      <c r="R537" s="129"/>
      <c r="S537" s="129"/>
      <c r="T537" s="129"/>
      <c r="U537" s="129"/>
      <c r="V537" s="129"/>
      <c r="W537" s="129"/>
      <c r="X537" s="129"/>
      <c r="Y537" s="129"/>
      <c r="Z537" s="129"/>
      <c r="AA537" s="129"/>
      <c r="AB537" s="129"/>
      <c r="AC537" s="129"/>
      <c r="AD537" s="129"/>
      <c r="AE537" s="129"/>
    </row>
    <row r="538" spans="2:31" x14ac:dyDescent="0.2"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29"/>
      <c r="M538" s="129"/>
      <c r="N538" s="129"/>
      <c r="O538" s="129"/>
      <c r="P538" s="129"/>
      <c r="Q538" s="129"/>
      <c r="R538" s="129"/>
      <c r="S538" s="129"/>
      <c r="T538" s="129"/>
      <c r="U538" s="129"/>
      <c r="V538" s="129"/>
      <c r="W538" s="129"/>
      <c r="X538" s="129"/>
      <c r="Y538" s="129"/>
      <c r="Z538" s="129"/>
      <c r="AA538" s="129"/>
      <c r="AB538" s="129"/>
      <c r="AC538" s="129"/>
      <c r="AD538" s="129"/>
      <c r="AE538" s="129"/>
    </row>
    <row r="539" spans="2:31" x14ac:dyDescent="0.2"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29"/>
      <c r="Z539" s="129"/>
      <c r="AA539" s="129"/>
      <c r="AB539" s="129"/>
      <c r="AC539" s="129"/>
      <c r="AD539" s="129"/>
      <c r="AE539" s="129"/>
    </row>
    <row r="540" spans="2:31" x14ac:dyDescent="0.2"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29"/>
      <c r="M540" s="129"/>
      <c r="N540" s="129"/>
      <c r="O540" s="129"/>
      <c r="P540" s="129"/>
      <c r="Q540" s="129"/>
      <c r="R540" s="129"/>
      <c r="S540" s="129"/>
      <c r="T540" s="129"/>
      <c r="U540" s="129"/>
      <c r="V540" s="129"/>
      <c r="W540" s="129"/>
      <c r="X540" s="129"/>
      <c r="Y540" s="129"/>
      <c r="Z540" s="129"/>
      <c r="AA540" s="129"/>
      <c r="AB540" s="129"/>
      <c r="AC540" s="129"/>
      <c r="AD540" s="129"/>
      <c r="AE540" s="129"/>
    </row>
    <row r="541" spans="2:31" x14ac:dyDescent="0.2"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29"/>
      <c r="M541" s="129"/>
      <c r="N541" s="129"/>
      <c r="O541" s="129"/>
      <c r="P541" s="129"/>
      <c r="Q541" s="129"/>
      <c r="R541" s="129"/>
      <c r="S541" s="129"/>
      <c r="T541" s="129"/>
      <c r="U541" s="129"/>
      <c r="V541" s="129"/>
      <c r="W541" s="129"/>
      <c r="X541" s="129"/>
      <c r="Y541" s="129"/>
      <c r="Z541" s="129"/>
      <c r="AA541" s="129"/>
      <c r="AB541" s="129"/>
      <c r="AC541" s="129"/>
      <c r="AD541" s="129"/>
      <c r="AE541" s="129"/>
    </row>
    <row r="542" spans="2:31" x14ac:dyDescent="0.2"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29"/>
      <c r="M542" s="129"/>
      <c r="N542" s="129"/>
      <c r="O542" s="129"/>
      <c r="P542" s="129"/>
      <c r="Q542" s="129"/>
      <c r="R542" s="129"/>
      <c r="S542" s="129"/>
      <c r="T542" s="129"/>
      <c r="U542" s="129"/>
      <c r="V542" s="129"/>
      <c r="W542" s="129"/>
      <c r="X542" s="129"/>
      <c r="Y542" s="129"/>
      <c r="Z542" s="129"/>
      <c r="AA542" s="129"/>
      <c r="AB542" s="129"/>
      <c r="AC542" s="129"/>
      <c r="AD542" s="129"/>
      <c r="AE542" s="129"/>
    </row>
    <row r="543" spans="2:31" x14ac:dyDescent="0.2"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29"/>
      <c r="M543" s="129"/>
      <c r="N543" s="129"/>
      <c r="O543" s="129"/>
      <c r="P543" s="129"/>
      <c r="Q543" s="129"/>
      <c r="R543" s="129"/>
      <c r="S543" s="129"/>
      <c r="T543" s="129"/>
      <c r="U543" s="129"/>
      <c r="V543" s="129"/>
      <c r="W543" s="129"/>
      <c r="X543" s="129"/>
      <c r="Y543" s="129"/>
      <c r="Z543" s="129"/>
      <c r="AA543" s="129"/>
      <c r="AB543" s="129"/>
      <c r="AC543" s="129"/>
      <c r="AD543" s="129"/>
      <c r="AE543" s="129"/>
    </row>
    <row r="544" spans="2:31" x14ac:dyDescent="0.2"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29"/>
      <c r="M544" s="129"/>
      <c r="N544" s="129"/>
      <c r="O544" s="129"/>
      <c r="P544" s="129"/>
      <c r="Q544" s="129"/>
      <c r="R544" s="129"/>
      <c r="S544" s="129"/>
      <c r="T544" s="129"/>
      <c r="U544" s="129"/>
      <c r="V544" s="129"/>
      <c r="W544" s="129"/>
      <c r="X544" s="129"/>
      <c r="Y544" s="129"/>
      <c r="Z544" s="129"/>
      <c r="AA544" s="129"/>
      <c r="AB544" s="129"/>
      <c r="AC544" s="129"/>
      <c r="AD544" s="129"/>
      <c r="AE544" s="129"/>
    </row>
    <row r="545" spans="2:31" x14ac:dyDescent="0.2"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29"/>
      <c r="M545" s="129"/>
      <c r="N545" s="129"/>
      <c r="O545" s="129"/>
      <c r="P545" s="129"/>
      <c r="Q545" s="129"/>
      <c r="R545" s="129"/>
      <c r="S545" s="129"/>
      <c r="T545" s="129"/>
      <c r="U545" s="129"/>
      <c r="V545" s="129"/>
      <c r="W545" s="129"/>
      <c r="X545" s="129"/>
      <c r="Y545" s="129"/>
      <c r="Z545" s="129"/>
      <c r="AA545" s="129"/>
      <c r="AB545" s="129"/>
      <c r="AC545" s="129"/>
      <c r="AD545" s="129"/>
      <c r="AE545" s="129"/>
    </row>
    <row r="546" spans="2:31" x14ac:dyDescent="0.2"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29"/>
      <c r="M546" s="129"/>
      <c r="N546" s="129"/>
      <c r="O546" s="129"/>
      <c r="P546" s="129"/>
      <c r="Q546" s="129"/>
      <c r="R546" s="129"/>
      <c r="S546" s="129"/>
      <c r="T546" s="129"/>
      <c r="U546" s="129"/>
      <c r="V546" s="129"/>
      <c r="W546" s="129"/>
      <c r="X546" s="129"/>
      <c r="Y546" s="129"/>
      <c r="Z546" s="129"/>
      <c r="AA546" s="129"/>
      <c r="AB546" s="129"/>
      <c r="AC546" s="129"/>
      <c r="AD546" s="129"/>
      <c r="AE546" s="129"/>
    </row>
    <row r="547" spans="2:31" x14ac:dyDescent="0.2"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29"/>
      <c r="M547" s="129"/>
      <c r="N547" s="129"/>
      <c r="O547" s="129"/>
      <c r="P547" s="129"/>
      <c r="Q547" s="129"/>
      <c r="R547" s="129"/>
      <c r="S547" s="129"/>
      <c r="T547" s="129"/>
      <c r="U547" s="129"/>
      <c r="V547" s="129"/>
      <c r="W547" s="129"/>
      <c r="X547" s="129"/>
      <c r="Y547" s="129"/>
      <c r="Z547" s="129"/>
      <c r="AA547" s="129"/>
      <c r="AB547" s="129"/>
      <c r="AC547" s="129"/>
      <c r="AD547" s="129"/>
      <c r="AE547" s="129"/>
    </row>
    <row r="548" spans="2:31" x14ac:dyDescent="0.2"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29"/>
      <c r="M548" s="129"/>
      <c r="N548" s="129"/>
      <c r="O548" s="129"/>
      <c r="P548" s="129"/>
      <c r="Q548" s="129"/>
      <c r="R548" s="129"/>
      <c r="S548" s="129"/>
      <c r="T548" s="129"/>
      <c r="U548" s="129"/>
      <c r="V548" s="129"/>
      <c r="W548" s="129"/>
      <c r="X548" s="129"/>
      <c r="Y548" s="129"/>
      <c r="Z548" s="129"/>
      <c r="AA548" s="129"/>
      <c r="AB548" s="129"/>
      <c r="AC548" s="129"/>
      <c r="AD548" s="129"/>
      <c r="AE548" s="129"/>
    </row>
    <row r="549" spans="2:31" x14ac:dyDescent="0.2"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29"/>
      <c r="M549" s="129"/>
      <c r="N549" s="129"/>
      <c r="O549" s="129"/>
      <c r="P549" s="129"/>
      <c r="Q549" s="129"/>
      <c r="R549" s="129"/>
      <c r="S549" s="129"/>
      <c r="T549" s="129"/>
      <c r="U549" s="129"/>
      <c r="V549" s="129"/>
      <c r="W549" s="129"/>
      <c r="X549" s="129"/>
      <c r="Y549" s="129"/>
      <c r="Z549" s="129"/>
      <c r="AA549" s="129"/>
      <c r="AB549" s="129"/>
      <c r="AC549" s="129"/>
      <c r="AD549" s="129"/>
      <c r="AE549" s="129"/>
    </row>
    <row r="550" spans="2:31" x14ac:dyDescent="0.2"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29"/>
      <c r="M550" s="129"/>
      <c r="N550" s="129"/>
      <c r="O550" s="129"/>
      <c r="P550" s="129"/>
      <c r="Q550" s="129"/>
      <c r="R550" s="129"/>
      <c r="S550" s="129"/>
      <c r="T550" s="129"/>
      <c r="U550" s="129"/>
      <c r="V550" s="129"/>
      <c r="W550" s="129"/>
      <c r="X550" s="129"/>
      <c r="Y550" s="129"/>
      <c r="Z550" s="129"/>
      <c r="AA550" s="129"/>
      <c r="AB550" s="129"/>
      <c r="AC550" s="129"/>
      <c r="AD550" s="129"/>
      <c r="AE550" s="129"/>
    </row>
    <row r="551" spans="2:31" x14ac:dyDescent="0.2"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29"/>
      <c r="M551" s="129"/>
      <c r="N551" s="129"/>
      <c r="O551" s="129"/>
      <c r="P551" s="129"/>
      <c r="Q551" s="129"/>
      <c r="R551" s="129"/>
      <c r="S551" s="129"/>
      <c r="T551" s="129"/>
      <c r="U551" s="129"/>
      <c r="V551" s="129"/>
      <c r="W551" s="129"/>
      <c r="X551" s="129"/>
      <c r="Y551" s="129"/>
      <c r="Z551" s="129"/>
      <c r="AA551" s="129"/>
      <c r="AB551" s="129"/>
      <c r="AC551" s="129"/>
      <c r="AD551" s="129"/>
      <c r="AE551" s="129"/>
    </row>
    <row r="552" spans="2:31" x14ac:dyDescent="0.2"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  <c r="N552" s="129"/>
      <c r="O552" s="129"/>
      <c r="P552" s="129"/>
      <c r="Q552" s="129"/>
      <c r="R552" s="129"/>
      <c r="S552" s="129"/>
      <c r="T552" s="129"/>
      <c r="U552" s="129"/>
      <c r="V552" s="129"/>
      <c r="W552" s="129"/>
      <c r="X552" s="129"/>
      <c r="Y552" s="129"/>
      <c r="Z552" s="129"/>
      <c r="AA552" s="129"/>
      <c r="AB552" s="129"/>
      <c r="AC552" s="129"/>
      <c r="AD552" s="129"/>
      <c r="AE552" s="129"/>
    </row>
    <row r="553" spans="2:31" x14ac:dyDescent="0.2"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29"/>
      <c r="M553" s="129"/>
      <c r="N553" s="129"/>
      <c r="O553" s="129"/>
      <c r="P553" s="129"/>
      <c r="Q553" s="129"/>
      <c r="R553" s="129"/>
      <c r="S553" s="129"/>
      <c r="T553" s="129"/>
      <c r="U553" s="129"/>
      <c r="V553" s="129"/>
      <c r="W553" s="129"/>
      <c r="X553" s="129"/>
      <c r="Y553" s="129"/>
      <c r="Z553" s="129"/>
      <c r="AA553" s="129"/>
      <c r="AB553" s="129"/>
      <c r="AC553" s="129"/>
      <c r="AD553" s="129"/>
      <c r="AE553" s="129"/>
    </row>
    <row r="554" spans="2:31" x14ac:dyDescent="0.2"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29"/>
      <c r="M554" s="129"/>
      <c r="N554" s="129"/>
      <c r="O554" s="129"/>
      <c r="P554" s="129"/>
      <c r="Q554" s="129"/>
      <c r="R554" s="129"/>
      <c r="S554" s="129"/>
      <c r="T554" s="129"/>
      <c r="U554" s="129"/>
      <c r="V554" s="129"/>
      <c r="W554" s="129"/>
      <c r="X554" s="129"/>
      <c r="Y554" s="129"/>
      <c r="Z554" s="129"/>
      <c r="AA554" s="129"/>
      <c r="AB554" s="129"/>
      <c r="AC554" s="129"/>
      <c r="AD554" s="129"/>
      <c r="AE554" s="129"/>
    </row>
    <row r="555" spans="2:31" x14ac:dyDescent="0.2"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29"/>
      <c r="M555" s="129"/>
      <c r="N555" s="129"/>
      <c r="O555" s="129"/>
      <c r="P555" s="129"/>
      <c r="Q555" s="129"/>
      <c r="R555" s="129"/>
      <c r="S555" s="129"/>
      <c r="T555" s="129"/>
      <c r="U555" s="129"/>
      <c r="V555" s="129"/>
      <c r="W555" s="129"/>
      <c r="X555" s="129"/>
      <c r="Y555" s="129"/>
      <c r="Z555" s="129"/>
      <c r="AA555" s="129"/>
      <c r="AB555" s="129"/>
      <c r="AC555" s="129"/>
      <c r="AD555" s="129"/>
      <c r="AE555" s="129"/>
    </row>
    <row r="556" spans="2:31" x14ac:dyDescent="0.2"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29"/>
      <c r="M556" s="129"/>
      <c r="N556" s="129"/>
      <c r="O556" s="129"/>
      <c r="P556" s="129"/>
      <c r="Q556" s="129"/>
      <c r="R556" s="129"/>
      <c r="S556" s="129"/>
      <c r="T556" s="129"/>
      <c r="U556" s="129"/>
      <c r="V556" s="129"/>
      <c r="W556" s="129"/>
      <c r="X556" s="129"/>
      <c r="Y556" s="129"/>
      <c r="Z556" s="129"/>
      <c r="AA556" s="129"/>
      <c r="AB556" s="129"/>
      <c r="AC556" s="129"/>
      <c r="AD556" s="129"/>
      <c r="AE556" s="129"/>
    </row>
    <row r="557" spans="2:31" x14ac:dyDescent="0.2"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29"/>
      <c r="M557" s="129"/>
      <c r="N557" s="129"/>
      <c r="O557" s="129"/>
      <c r="P557" s="129"/>
      <c r="Q557" s="129"/>
      <c r="R557" s="129"/>
      <c r="S557" s="129"/>
      <c r="T557" s="129"/>
      <c r="U557" s="129"/>
      <c r="V557" s="129"/>
      <c r="W557" s="129"/>
      <c r="X557" s="129"/>
      <c r="Y557" s="129"/>
      <c r="Z557" s="129"/>
      <c r="AA557" s="129"/>
      <c r="AB557" s="129"/>
      <c r="AC557" s="129"/>
      <c r="AD557" s="129"/>
      <c r="AE557" s="129"/>
    </row>
    <row r="558" spans="2:31" x14ac:dyDescent="0.2"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29"/>
      <c r="M558" s="129"/>
      <c r="N558" s="129"/>
      <c r="O558" s="129"/>
      <c r="P558" s="129"/>
      <c r="Q558" s="129"/>
      <c r="R558" s="129"/>
      <c r="S558" s="129"/>
      <c r="T558" s="129"/>
      <c r="U558" s="129"/>
      <c r="V558" s="129"/>
      <c r="W558" s="129"/>
      <c r="X558" s="129"/>
      <c r="Y558" s="129"/>
      <c r="Z558" s="129"/>
      <c r="AA558" s="129"/>
      <c r="AB558" s="129"/>
      <c r="AC558" s="129"/>
      <c r="AD558" s="129"/>
      <c r="AE558" s="129"/>
    </row>
    <row r="559" spans="2:31" x14ac:dyDescent="0.2"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29"/>
      <c r="M559" s="129"/>
      <c r="N559" s="129"/>
      <c r="O559" s="129"/>
      <c r="P559" s="129"/>
      <c r="Q559" s="129"/>
      <c r="R559" s="129"/>
      <c r="S559" s="129"/>
      <c r="T559" s="129"/>
      <c r="U559" s="129"/>
      <c r="V559" s="129"/>
      <c r="W559" s="129"/>
      <c r="X559" s="129"/>
      <c r="Y559" s="129"/>
      <c r="Z559" s="129"/>
      <c r="AA559" s="129"/>
      <c r="AB559" s="129"/>
      <c r="AC559" s="129"/>
      <c r="AD559" s="129"/>
      <c r="AE559" s="129"/>
    </row>
    <row r="560" spans="2:31" x14ac:dyDescent="0.2"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29"/>
      <c r="M560" s="129"/>
      <c r="N560" s="129"/>
      <c r="O560" s="129"/>
      <c r="P560" s="129"/>
      <c r="Q560" s="129"/>
      <c r="R560" s="129"/>
      <c r="S560" s="129"/>
      <c r="T560" s="129"/>
      <c r="U560" s="129"/>
      <c r="V560" s="129"/>
      <c r="W560" s="129"/>
      <c r="X560" s="129"/>
      <c r="Y560" s="129"/>
      <c r="Z560" s="129"/>
      <c r="AA560" s="129"/>
      <c r="AB560" s="129"/>
      <c r="AC560" s="129"/>
      <c r="AD560" s="129"/>
      <c r="AE560" s="129"/>
    </row>
    <row r="561" spans="2:31" x14ac:dyDescent="0.2"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  <c r="AB561" s="129"/>
      <c r="AC561" s="129"/>
      <c r="AD561" s="129"/>
      <c r="AE561" s="129"/>
    </row>
    <row r="562" spans="2:31" x14ac:dyDescent="0.2"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29"/>
      <c r="M562" s="129"/>
      <c r="N562" s="129"/>
      <c r="O562" s="129"/>
      <c r="P562" s="129"/>
      <c r="Q562" s="129"/>
      <c r="R562" s="129"/>
      <c r="S562" s="129"/>
      <c r="T562" s="129"/>
      <c r="U562" s="129"/>
      <c r="V562" s="129"/>
      <c r="W562" s="129"/>
      <c r="X562" s="129"/>
      <c r="Y562" s="129"/>
      <c r="Z562" s="129"/>
      <c r="AA562" s="129"/>
      <c r="AB562" s="129"/>
      <c r="AC562" s="129"/>
      <c r="AD562" s="129"/>
      <c r="AE562" s="129"/>
    </row>
    <row r="563" spans="2:31" x14ac:dyDescent="0.2"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29"/>
      <c r="M563" s="129"/>
      <c r="N563" s="129"/>
      <c r="O563" s="129"/>
      <c r="P563" s="129"/>
      <c r="Q563" s="129"/>
      <c r="R563" s="129"/>
      <c r="S563" s="129"/>
      <c r="T563" s="129"/>
      <c r="U563" s="129"/>
      <c r="V563" s="129"/>
      <c r="W563" s="129"/>
      <c r="X563" s="129"/>
      <c r="Y563" s="129"/>
      <c r="Z563" s="129"/>
      <c r="AA563" s="129"/>
      <c r="AB563" s="129"/>
      <c r="AC563" s="129"/>
      <c r="AD563" s="129"/>
      <c r="AE563" s="129"/>
    </row>
    <row r="564" spans="2:31" x14ac:dyDescent="0.2"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29"/>
      <c r="M564" s="129"/>
      <c r="N564" s="129"/>
      <c r="O564" s="129"/>
      <c r="P564" s="129"/>
      <c r="Q564" s="129"/>
      <c r="R564" s="129"/>
      <c r="S564" s="129"/>
      <c r="T564" s="129"/>
      <c r="U564" s="129"/>
      <c r="V564" s="129"/>
      <c r="W564" s="129"/>
      <c r="X564" s="129"/>
      <c r="Y564" s="129"/>
      <c r="Z564" s="129"/>
      <c r="AA564" s="129"/>
      <c r="AB564" s="129"/>
      <c r="AC564" s="129"/>
      <c r="AD564" s="129"/>
      <c r="AE564" s="129"/>
    </row>
    <row r="565" spans="2:31" x14ac:dyDescent="0.2"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29"/>
      <c r="M565" s="129"/>
      <c r="N565" s="129"/>
      <c r="O565" s="129"/>
      <c r="P565" s="129"/>
      <c r="Q565" s="129"/>
      <c r="R565" s="129"/>
      <c r="S565" s="129"/>
      <c r="T565" s="129"/>
      <c r="U565" s="129"/>
      <c r="V565" s="129"/>
      <c r="W565" s="129"/>
      <c r="X565" s="129"/>
      <c r="Y565" s="129"/>
      <c r="Z565" s="129"/>
      <c r="AA565" s="129"/>
      <c r="AB565" s="129"/>
      <c r="AC565" s="129"/>
      <c r="AD565" s="129"/>
      <c r="AE565" s="129"/>
    </row>
    <row r="566" spans="2:31" x14ac:dyDescent="0.2"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29"/>
      <c r="M566" s="129"/>
      <c r="N566" s="129"/>
      <c r="O566" s="129"/>
      <c r="P566" s="129"/>
      <c r="Q566" s="129"/>
      <c r="R566" s="129"/>
      <c r="S566" s="129"/>
      <c r="T566" s="129"/>
      <c r="U566" s="129"/>
      <c r="V566" s="129"/>
      <c r="W566" s="129"/>
      <c r="X566" s="129"/>
      <c r="Y566" s="129"/>
      <c r="Z566" s="129"/>
      <c r="AA566" s="129"/>
      <c r="AB566" s="129"/>
      <c r="AC566" s="129"/>
      <c r="AD566" s="129"/>
      <c r="AE566" s="129"/>
    </row>
    <row r="567" spans="2:31" x14ac:dyDescent="0.2"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29"/>
      <c r="M567" s="129"/>
      <c r="N567" s="129"/>
      <c r="O567" s="129"/>
      <c r="P567" s="129"/>
      <c r="Q567" s="129"/>
      <c r="R567" s="129"/>
      <c r="S567" s="129"/>
      <c r="T567" s="129"/>
      <c r="U567" s="129"/>
      <c r="V567" s="129"/>
      <c r="W567" s="129"/>
      <c r="X567" s="129"/>
      <c r="Y567" s="129"/>
      <c r="Z567" s="129"/>
      <c r="AA567" s="129"/>
      <c r="AB567" s="129"/>
      <c r="AC567" s="129"/>
      <c r="AD567" s="129"/>
      <c r="AE567" s="129"/>
    </row>
    <row r="568" spans="2:31" x14ac:dyDescent="0.2"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29"/>
      <c r="M568" s="129"/>
      <c r="N568" s="129"/>
      <c r="O568" s="129"/>
      <c r="P568" s="129"/>
      <c r="Q568" s="129"/>
      <c r="R568" s="129"/>
      <c r="S568" s="129"/>
      <c r="T568" s="129"/>
      <c r="U568" s="129"/>
      <c r="V568" s="129"/>
      <c r="W568" s="129"/>
      <c r="X568" s="129"/>
      <c r="Y568" s="129"/>
      <c r="Z568" s="129"/>
      <c r="AA568" s="129"/>
      <c r="AB568" s="129"/>
      <c r="AC568" s="129"/>
      <c r="AD568" s="129"/>
      <c r="AE568" s="129"/>
    </row>
    <row r="569" spans="2:31" x14ac:dyDescent="0.2"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29"/>
      <c r="M569" s="129"/>
      <c r="N569" s="129"/>
      <c r="O569" s="129"/>
      <c r="P569" s="129"/>
      <c r="Q569" s="129"/>
      <c r="R569" s="129"/>
      <c r="S569" s="129"/>
      <c r="T569" s="129"/>
      <c r="U569" s="129"/>
      <c r="V569" s="129"/>
      <c r="W569" s="129"/>
      <c r="X569" s="129"/>
      <c r="Y569" s="129"/>
      <c r="Z569" s="129"/>
      <c r="AA569" s="129"/>
      <c r="AB569" s="129"/>
      <c r="AC569" s="129"/>
      <c r="AD569" s="129"/>
      <c r="AE569" s="129"/>
    </row>
    <row r="570" spans="2:31" x14ac:dyDescent="0.2"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29"/>
      <c r="M570" s="129"/>
      <c r="N570" s="129"/>
      <c r="O570" s="129"/>
      <c r="P570" s="129"/>
      <c r="Q570" s="129"/>
      <c r="R570" s="129"/>
      <c r="S570" s="129"/>
      <c r="T570" s="129"/>
      <c r="U570" s="129"/>
      <c r="V570" s="129"/>
      <c r="W570" s="129"/>
      <c r="X570" s="129"/>
      <c r="Y570" s="129"/>
      <c r="Z570" s="129"/>
      <c r="AA570" s="129"/>
      <c r="AB570" s="129"/>
      <c r="AC570" s="129"/>
      <c r="AD570" s="129"/>
      <c r="AE570" s="129"/>
    </row>
    <row r="571" spans="2:31" x14ac:dyDescent="0.2"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  <c r="N571" s="129"/>
      <c r="O571" s="129"/>
      <c r="P571" s="129"/>
      <c r="Q571" s="129"/>
      <c r="R571" s="129"/>
      <c r="S571" s="129"/>
      <c r="T571" s="129"/>
      <c r="U571" s="129"/>
      <c r="V571" s="129"/>
      <c r="W571" s="129"/>
      <c r="X571" s="129"/>
      <c r="Y571" s="129"/>
      <c r="Z571" s="129"/>
      <c r="AA571" s="129"/>
      <c r="AB571" s="129"/>
      <c r="AC571" s="129"/>
      <c r="AD571" s="129"/>
      <c r="AE571" s="129"/>
    </row>
    <row r="572" spans="2:31" x14ac:dyDescent="0.2"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29"/>
      <c r="M572" s="129"/>
      <c r="N572" s="129"/>
      <c r="O572" s="129"/>
      <c r="P572" s="129"/>
      <c r="Q572" s="129"/>
      <c r="R572" s="129"/>
      <c r="S572" s="129"/>
      <c r="T572" s="129"/>
      <c r="U572" s="129"/>
      <c r="V572" s="129"/>
      <c r="W572" s="129"/>
      <c r="X572" s="129"/>
      <c r="Y572" s="129"/>
      <c r="Z572" s="129"/>
      <c r="AA572" s="129"/>
      <c r="AB572" s="129"/>
      <c r="AC572" s="129"/>
      <c r="AD572" s="129"/>
      <c r="AE572" s="129"/>
    </row>
    <row r="573" spans="2:31" x14ac:dyDescent="0.2"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29"/>
      <c r="M573" s="129"/>
      <c r="N573" s="129"/>
      <c r="O573" s="129"/>
      <c r="P573" s="129"/>
      <c r="Q573" s="129"/>
      <c r="R573" s="129"/>
      <c r="S573" s="129"/>
      <c r="T573" s="129"/>
      <c r="U573" s="129"/>
      <c r="V573" s="129"/>
      <c r="W573" s="129"/>
      <c r="X573" s="129"/>
      <c r="Y573" s="129"/>
      <c r="Z573" s="129"/>
      <c r="AA573" s="129"/>
      <c r="AB573" s="129"/>
      <c r="AC573" s="129"/>
      <c r="AD573" s="129"/>
      <c r="AE573" s="129"/>
    </row>
    <row r="574" spans="2:31" x14ac:dyDescent="0.2"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29"/>
      <c r="M574" s="129"/>
      <c r="N574" s="129"/>
      <c r="O574" s="129"/>
      <c r="P574" s="129"/>
      <c r="Q574" s="129"/>
      <c r="R574" s="129"/>
      <c r="S574" s="129"/>
      <c r="T574" s="129"/>
      <c r="U574" s="129"/>
      <c r="V574" s="129"/>
      <c r="W574" s="129"/>
      <c r="X574" s="129"/>
      <c r="Y574" s="129"/>
      <c r="Z574" s="129"/>
      <c r="AA574" s="129"/>
      <c r="AB574" s="129"/>
      <c r="AC574" s="129"/>
      <c r="AD574" s="129"/>
      <c r="AE574" s="129"/>
    </row>
    <row r="575" spans="2:31" x14ac:dyDescent="0.2"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29"/>
      <c r="Z575" s="129"/>
      <c r="AA575" s="129"/>
      <c r="AB575" s="129"/>
      <c r="AC575" s="129"/>
      <c r="AD575" s="129"/>
      <c r="AE575" s="129"/>
    </row>
    <row r="576" spans="2:31" x14ac:dyDescent="0.2"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29"/>
      <c r="M576" s="129"/>
      <c r="N576" s="129"/>
      <c r="O576" s="129"/>
      <c r="P576" s="129"/>
      <c r="Q576" s="129"/>
      <c r="R576" s="129"/>
      <c r="S576" s="129"/>
      <c r="T576" s="129"/>
      <c r="U576" s="129"/>
      <c r="V576" s="129"/>
      <c r="W576" s="129"/>
      <c r="X576" s="129"/>
      <c r="Y576" s="129"/>
      <c r="Z576" s="129"/>
      <c r="AA576" s="129"/>
      <c r="AB576" s="129"/>
      <c r="AC576" s="129"/>
      <c r="AD576" s="129"/>
      <c r="AE576" s="129"/>
    </row>
    <row r="577" spans="2:31" x14ac:dyDescent="0.2"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29"/>
      <c r="M577" s="129"/>
      <c r="N577" s="129"/>
      <c r="O577" s="129"/>
      <c r="P577" s="129"/>
      <c r="Q577" s="129"/>
      <c r="R577" s="129"/>
      <c r="S577" s="129"/>
      <c r="T577" s="129"/>
      <c r="U577" s="129"/>
      <c r="V577" s="129"/>
      <c r="W577" s="129"/>
      <c r="X577" s="129"/>
      <c r="Y577" s="129"/>
      <c r="Z577" s="129"/>
      <c r="AA577" s="129"/>
      <c r="AB577" s="129"/>
      <c r="AC577" s="129"/>
      <c r="AD577" s="129"/>
      <c r="AE577" s="129"/>
    </row>
    <row r="578" spans="2:31" x14ac:dyDescent="0.2"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29"/>
      <c r="M578" s="129"/>
      <c r="N578" s="129"/>
      <c r="O578" s="129"/>
      <c r="P578" s="129"/>
      <c r="Q578" s="129"/>
      <c r="R578" s="129"/>
      <c r="S578" s="129"/>
      <c r="T578" s="129"/>
      <c r="U578" s="129"/>
      <c r="V578" s="129"/>
      <c r="W578" s="129"/>
      <c r="X578" s="129"/>
      <c r="Y578" s="129"/>
      <c r="Z578" s="129"/>
      <c r="AA578" s="129"/>
      <c r="AB578" s="129"/>
      <c r="AC578" s="129"/>
      <c r="AD578" s="129"/>
      <c r="AE578" s="129"/>
    </row>
    <row r="579" spans="2:31" x14ac:dyDescent="0.2"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29"/>
      <c r="M579" s="129"/>
      <c r="N579" s="129"/>
      <c r="O579" s="129"/>
      <c r="P579" s="129"/>
      <c r="Q579" s="129"/>
      <c r="R579" s="129"/>
      <c r="S579" s="129"/>
      <c r="T579" s="129"/>
      <c r="U579" s="129"/>
      <c r="V579" s="129"/>
      <c r="W579" s="129"/>
      <c r="X579" s="129"/>
      <c r="Y579" s="129"/>
      <c r="Z579" s="129"/>
      <c r="AA579" s="129"/>
      <c r="AB579" s="129"/>
      <c r="AC579" s="129"/>
      <c r="AD579" s="129"/>
      <c r="AE579" s="129"/>
    </row>
    <row r="580" spans="2:31" x14ac:dyDescent="0.2"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29"/>
      <c r="M580" s="129"/>
      <c r="N580" s="129"/>
      <c r="O580" s="129"/>
      <c r="P580" s="129"/>
      <c r="Q580" s="129"/>
      <c r="R580" s="129"/>
      <c r="S580" s="129"/>
      <c r="T580" s="129"/>
      <c r="U580" s="129"/>
      <c r="V580" s="129"/>
      <c r="W580" s="129"/>
      <c r="X580" s="129"/>
      <c r="Y580" s="129"/>
      <c r="Z580" s="129"/>
      <c r="AA580" s="129"/>
      <c r="AB580" s="129"/>
      <c r="AC580" s="129"/>
      <c r="AD580" s="129"/>
      <c r="AE580" s="129"/>
    </row>
    <row r="581" spans="2:31" x14ac:dyDescent="0.2"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29"/>
      <c r="M581" s="129"/>
      <c r="N581" s="129"/>
      <c r="O581" s="129"/>
      <c r="P581" s="129"/>
      <c r="Q581" s="129"/>
      <c r="R581" s="129"/>
      <c r="S581" s="129"/>
      <c r="T581" s="129"/>
      <c r="U581" s="129"/>
      <c r="V581" s="129"/>
      <c r="W581" s="129"/>
      <c r="X581" s="129"/>
      <c r="Y581" s="129"/>
      <c r="Z581" s="129"/>
      <c r="AA581" s="129"/>
      <c r="AB581" s="129"/>
      <c r="AC581" s="129"/>
      <c r="AD581" s="129"/>
      <c r="AE581" s="129"/>
    </row>
    <row r="582" spans="2:31" x14ac:dyDescent="0.2"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29"/>
      <c r="M582" s="129"/>
      <c r="N582" s="129"/>
      <c r="O582" s="129"/>
      <c r="P582" s="129"/>
      <c r="Q582" s="129"/>
      <c r="R582" s="129"/>
      <c r="S582" s="129"/>
      <c r="T582" s="129"/>
      <c r="U582" s="129"/>
      <c r="V582" s="129"/>
      <c r="W582" s="129"/>
      <c r="X582" s="129"/>
      <c r="Y582" s="129"/>
      <c r="Z582" s="129"/>
      <c r="AA582" s="129"/>
      <c r="AB582" s="129"/>
      <c r="AC582" s="129"/>
      <c r="AD582" s="129"/>
      <c r="AE582" s="129"/>
    </row>
    <row r="583" spans="2:31" x14ac:dyDescent="0.2"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29"/>
      <c r="M583" s="129"/>
      <c r="N583" s="129"/>
      <c r="O583" s="129"/>
      <c r="P583" s="129"/>
      <c r="Q583" s="129"/>
      <c r="R583" s="129"/>
      <c r="S583" s="129"/>
      <c r="T583" s="129"/>
      <c r="U583" s="129"/>
      <c r="V583" s="129"/>
      <c r="W583" s="129"/>
      <c r="X583" s="129"/>
      <c r="Y583" s="129"/>
      <c r="Z583" s="129"/>
      <c r="AA583" s="129"/>
      <c r="AB583" s="129"/>
      <c r="AC583" s="129"/>
      <c r="AD583" s="129"/>
      <c r="AE583" s="129"/>
    </row>
    <row r="584" spans="2:31" x14ac:dyDescent="0.2"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29"/>
      <c r="M584" s="129"/>
      <c r="N584" s="129"/>
      <c r="O584" s="129"/>
      <c r="P584" s="129"/>
      <c r="Q584" s="129"/>
      <c r="R584" s="129"/>
      <c r="S584" s="129"/>
      <c r="T584" s="129"/>
      <c r="U584" s="129"/>
      <c r="V584" s="129"/>
      <c r="W584" s="129"/>
      <c r="X584" s="129"/>
      <c r="Y584" s="129"/>
      <c r="Z584" s="129"/>
      <c r="AA584" s="129"/>
      <c r="AB584" s="129"/>
      <c r="AC584" s="129"/>
      <c r="AD584" s="129"/>
      <c r="AE584" s="129"/>
    </row>
    <row r="585" spans="2:31" x14ac:dyDescent="0.2"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29"/>
      <c r="M585" s="129"/>
      <c r="N585" s="129"/>
      <c r="O585" s="129"/>
      <c r="P585" s="129"/>
      <c r="Q585" s="129"/>
      <c r="R585" s="129"/>
      <c r="S585" s="129"/>
      <c r="T585" s="129"/>
      <c r="U585" s="129"/>
      <c r="V585" s="129"/>
      <c r="W585" s="129"/>
      <c r="X585" s="129"/>
      <c r="Y585" s="129"/>
      <c r="Z585" s="129"/>
      <c r="AA585" s="129"/>
      <c r="AB585" s="129"/>
      <c r="AC585" s="129"/>
      <c r="AD585" s="129"/>
      <c r="AE585" s="129"/>
    </row>
    <row r="586" spans="2:31" x14ac:dyDescent="0.2"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29"/>
      <c r="M586" s="129"/>
      <c r="N586" s="129"/>
      <c r="O586" s="129"/>
      <c r="P586" s="129"/>
      <c r="Q586" s="129"/>
      <c r="R586" s="129"/>
      <c r="S586" s="129"/>
      <c r="T586" s="129"/>
      <c r="U586" s="129"/>
      <c r="V586" s="129"/>
      <c r="W586" s="129"/>
      <c r="X586" s="129"/>
      <c r="Y586" s="129"/>
      <c r="Z586" s="129"/>
      <c r="AA586" s="129"/>
      <c r="AB586" s="129"/>
      <c r="AC586" s="129"/>
      <c r="AD586" s="129"/>
      <c r="AE586" s="129"/>
    </row>
    <row r="587" spans="2:31" x14ac:dyDescent="0.2"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29"/>
      <c r="M587" s="129"/>
      <c r="N587" s="129"/>
      <c r="O587" s="129"/>
      <c r="P587" s="129"/>
      <c r="Q587" s="129"/>
      <c r="R587" s="129"/>
      <c r="S587" s="129"/>
      <c r="T587" s="129"/>
      <c r="U587" s="129"/>
      <c r="V587" s="129"/>
      <c r="W587" s="129"/>
      <c r="X587" s="129"/>
      <c r="Y587" s="129"/>
      <c r="Z587" s="129"/>
      <c r="AA587" s="129"/>
      <c r="AB587" s="129"/>
      <c r="AC587" s="129"/>
      <c r="AD587" s="129"/>
      <c r="AE587" s="129"/>
    </row>
    <row r="588" spans="2:31" x14ac:dyDescent="0.2"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29"/>
      <c r="M588" s="129"/>
      <c r="N588" s="129"/>
      <c r="O588" s="129"/>
      <c r="P588" s="129"/>
      <c r="Q588" s="129"/>
      <c r="R588" s="129"/>
      <c r="S588" s="129"/>
      <c r="T588" s="129"/>
      <c r="U588" s="129"/>
      <c r="V588" s="129"/>
      <c r="W588" s="129"/>
      <c r="X588" s="129"/>
      <c r="Y588" s="129"/>
      <c r="Z588" s="129"/>
      <c r="AA588" s="129"/>
      <c r="AB588" s="129"/>
      <c r="AC588" s="129"/>
      <c r="AD588" s="129"/>
      <c r="AE588" s="129"/>
    </row>
    <row r="589" spans="2:31" x14ac:dyDescent="0.2"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29"/>
      <c r="M589" s="129"/>
      <c r="N589" s="129"/>
      <c r="O589" s="129"/>
      <c r="P589" s="129"/>
      <c r="Q589" s="129"/>
      <c r="R589" s="129"/>
      <c r="S589" s="129"/>
      <c r="T589" s="129"/>
      <c r="U589" s="129"/>
      <c r="V589" s="129"/>
      <c r="W589" s="129"/>
      <c r="X589" s="129"/>
      <c r="Y589" s="129"/>
      <c r="Z589" s="129"/>
      <c r="AA589" s="129"/>
      <c r="AB589" s="129"/>
      <c r="AC589" s="129"/>
      <c r="AD589" s="129"/>
      <c r="AE589" s="129"/>
    </row>
    <row r="590" spans="2:31" x14ac:dyDescent="0.2"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  <c r="N590" s="129"/>
      <c r="O590" s="129"/>
      <c r="P590" s="129"/>
      <c r="Q590" s="129"/>
      <c r="R590" s="129"/>
      <c r="S590" s="129"/>
      <c r="T590" s="129"/>
      <c r="U590" s="129"/>
      <c r="V590" s="129"/>
      <c r="W590" s="129"/>
      <c r="X590" s="129"/>
      <c r="Y590" s="129"/>
      <c r="Z590" s="129"/>
      <c r="AA590" s="129"/>
      <c r="AB590" s="129"/>
      <c r="AC590" s="129"/>
      <c r="AD590" s="129"/>
      <c r="AE590" s="129"/>
    </row>
    <row r="591" spans="2:31" x14ac:dyDescent="0.2"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29"/>
      <c r="M591" s="129"/>
      <c r="N591" s="129"/>
      <c r="O591" s="129"/>
      <c r="P591" s="129"/>
      <c r="Q591" s="129"/>
      <c r="R591" s="129"/>
      <c r="S591" s="129"/>
      <c r="T591" s="129"/>
      <c r="U591" s="129"/>
      <c r="V591" s="129"/>
      <c r="W591" s="129"/>
      <c r="X591" s="129"/>
      <c r="Y591" s="129"/>
      <c r="Z591" s="129"/>
      <c r="AA591" s="129"/>
      <c r="AB591" s="129"/>
      <c r="AC591" s="129"/>
      <c r="AD591" s="129"/>
      <c r="AE591" s="129"/>
    </row>
    <row r="592" spans="2:31" x14ac:dyDescent="0.2"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29"/>
      <c r="M592" s="129"/>
      <c r="N592" s="129"/>
      <c r="O592" s="129"/>
      <c r="P592" s="129"/>
      <c r="Q592" s="129"/>
      <c r="R592" s="129"/>
      <c r="S592" s="129"/>
      <c r="T592" s="129"/>
      <c r="U592" s="129"/>
      <c r="V592" s="129"/>
      <c r="W592" s="129"/>
      <c r="X592" s="129"/>
      <c r="Y592" s="129"/>
      <c r="Z592" s="129"/>
      <c r="AA592" s="129"/>
      <c r="AB592" s="129"/>
      <c r="AC592" s="129"/>
      <c r="AD592" s="129"/>
      <c r="AE592" s="129"/>
    </row>
    <row r="593" spans="2:31" x14ac:dyDescent="0.2"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29"/>
      <c r="M593" s="129"/>
      <c r="N593" s="129"/>
      <c r="O593" s="129"/>
      <c r="P593" s="129"/>
      <c r="Q593" s="129"/>
      <c r="R593" s="129"/>
      <c r="S593" s="129"/>
      <c r="T593" s="129"/>
      <c r="U593" s="129"/>
      <c r="V593" s="129"/>
      <c r="W593" s="129"/>
      <c r="X593" s="129"/>
      <c r="Y593" s="129"/>
      <c r="Z593" s="129"/>
      <c r="AA593" s="129"/>
      <c r="AB593" s="129"/>
      <c r="AC593" s="129"/>
      <c r="AD593" s="129"/>
      <c r="AE593" s="129"/>
    </row>
    <row r="594" spans="2:31" x14ac:dyDescent="0.2"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29"/>
      <c r="M594" s="129"/>
      <c r="N594" s="129"/>
      <c r="O594" s="129"/>
      <c r="P594" s="129"/>
      <c r="Q594" s="129"/>
      <c r="R594" s="129"/>
      <c r="S594" s="129"/>
      <c r="T594" s="129"/>
      <c r="U594" s="129"/>
      <c r="V594" s="129"/>
      <c r="W594" s="129"/>
      <c r="X594" s="129"/>
      <c r="Y594" s="129"/>
      <c r="Z594" s="129"/>
      <c r="AA594" s="129"/>
      <c r="AB594" s="129"/>
      <c r="AC594" s="129"/>
      <c r="AD594" s="129"/>
      <c r="AE594" s="129"/>
    </row>
    <row r="595" spans="2:31" x14ac:dyDescent="0.2"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29"/>
      <c r="M595" s="129"/>
      <c r="N595" s="129"/>
      <c r="O595" s="129"/>
      <c r="P595" s="129"/>
      <c r="Q595" s="129"/>
      <c r="R595" s="129"/>
      <c r="S595" s="129"/>
      <c r="T595" s="129"/>
      <c r="U595" s="129"/>
      <c r="V595" s="129"/>
      <c r="W595" s="129"/>
      <c r="X595" s="129"/>
      <c r="Y595" s="129"/>
      <c r="Z595" s="129"/>
      <c r="AA595" s="129"/>
      <c r="AB595" s="129"/>
      <c r="AC595" s="129"/>
      <c r="AD595" s="129"/>
      <c r="AE595" s="129"/>
    </row>
    <row r="596" spans="2:31" x14ac:dyDescent="0.2"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29"/>
      <c r="M596" s="129"/>
      <c r="N596" s="129"/>
      <c r="O596" s="129"/>
      <c r="P596" s="129"/>
      <c r="Q596" s="129"/>
      <c r="R596" s="129"/>
      <c r="S596" s="129"/>
      <c r="T596" s="129"/>
      <c r="U596" s="129"/>
      <c r="V596" s="129"/>
      <c r="W596" s="129"/>
      <c r="X596" s="129"/>
      <c r="Y596" s="129"/>
      <c r="Z596" s="129"/>
      <c r="AA596" s="129"/>
      <c r="AB596" s="129"/>
      <c r="AC596" s="129"/>
      <c r="AD596" s="129"/>
      <c r="AE596" s="129"/>
    </row>
    <row r="597" spans="2:31" x14ac:dyDescent="0.2"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29"/>
      <c r="M597" s="129"/>
      <c r="N597" s="129"/>
      <c r="O597" s="129"/>
      <c r="P597" s="129"/>
      <c r="Q597" s="129"/>
      <c r="R597" s="129"/>
      <c r="S597" s="129"/>
      <c r="T597" s="129"/>
      <c r="U597" s="129"/>
      <c r="V597" s="129"/>
      <c r="W597" s="129"/>
      <c r="X597" s="129"/>
      <c r="Y597" s="129"/>
      <c r="Z597" s="129"/>
      <c r="AA597" s="129"/>
      <c r="AB597" s="129"/>
      <c r="AC597" s="129"/>
      <c r="AD597" s="129"/>
      <c r="AE597" s="129"/>
    </row>
    <row r="598" spans="2:31" x14ac:dyDescent="0.2"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29"/>
      <c r="M598" s="129"/>
      <c r="N598" s="129"/>
      <c r="O598" s="129"/>
      <c r="P598" s="129"/>
      <c r="Q598" s="129"/>
      <c r="R598" s="129"/>
      <c r="S598" s="129"/>
      <c r="T598" s="129"/>
      <c r="U598" s="129"/>
      <c r="V598" s="129"/>
      <c r="W598" s="129"/>
      <c r="X598" s="129"/>
      <c r="Y598" s="129"/>
      <c r="Z598" s="129"/>
      <c r="AA598" s="129"/>
      <c r="AB598" s="129"/>
      <c r="AC598" s="129"/>
      <c r="AD598" s="129"/>
      <c r="AE598" s="129"/>
    </row>
    <row r="599" spans="2:31" x14ac:dyDescent="0.2"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29"/>
      <c r="M599" s="129"/>
      <c r="N599" s="129"/>
      <c r="O599" s="129"/>
      <c r="P599" s="129"/>
      <c r="Q599" s="129"/>
      <c r="R599" s="129"/>
      <c r="S599" s="129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</row>
    <row r="600" spans="2:31" x14ac:dyDescent="0.2"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29"/>
      <c r="M600" s="129"/>
      <c r="N600" s="129"/>
      <c r="O600" s="129"/>
      <c r="P600" s="129"/>
      <c r="Q600" s="129"/>
      <c r="R600" s="129"/>
      <c r="S600" s="129"/>
      <c r="T600" s="129"/>
      <c r="U600" s="129"/>
      <c r="V600" s="129"/>
      <c r="W600" s="129"/>
      <c r="X600" s="129"/>
      <c r="Y600" s="129"/>
      <c r="Z600" s="129"/>
      <c r="AA600" s="129"/>
      <c r="AB600" s="129"/>
      <c r="AC600" s="129"/>
      <c r="AD600" s="129"/>
      <c r="AE600" s="129"/>
    </row>
    <row r="601" spans="2:31" x14ac:dyDescent="0.2"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29"/>
      <c r="M601" s="129"/>
      <c r="N601" s="129"/>
      <c r="O601" s="129"/>
      <c r="P601" s="129"/>
      <c r="Q601" s="129"/>
      <c r="R601" s="129"/>
      <c r="S601" s="129"/>
      <c r="T601" s="129"/>
      <c r="U601" s="129"/>
      <c r="V601" s="129"/>
      <c r="W601" s="129"/>
      <c r="X601" s="129"/>
      <c r="Y601" s="129"/>
      <c r="Z601" s="129"/>
      <c r="AA601" s="129"/>
      <c r="AB601" s="129"/>
      <c r="AC601" s="129"/>
      <c r="AD601" s="129"/>
      <c r="AE601" s="129"/>
    </row>
    <row r="602" spans="2:31" x14ac:dyDescent="0.2"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29"/>
      <c r="M602" s="129"/>
      <c r="N602" s="129"/>
      <c r="O602" s="129"/>
      <c r="P602" s="129"/>
      <c r="Q602" s="129"/>
      <c r="R602" s="129"/>
      <c r="S602" s="129"/>
      <c r="T602" s="129"/>
      <c r="U602" s="129"/>
      <c r="V602" s="129"/>
      <c r="W602" s="129"/>
      <c r="X602" s="129"/>
      <c r="Y602" s="129"/>
      <c r="Z602" s="129"/>
      <c r="AA602" s="129"/>
      <c r="AB602" s="129"/>
      <c r="AC602" s="129"/>
      <c r="AD602" s="129"/>
      <c r="AE602" s="129"/>
    </row>
    <row r="603" spans="2:31" x14ac:dyDescent="0.2"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29"/>
      <c r="M603" s="129"/>
      <c r="N603" s="129"/>
      <c r="O603" s="129"/>
      <c r="P603" s="129"/>
      <c r="Q603" s="129"/>
      <c r="R603" s="129"/>
      <c r="S603" s="129"/>
      <c r="T603" s="129"/>
      <c r="U603" s="129"/>
      <c r="V603" s="129"/>
      <c r="W603" s="129"/>
      <c r="X603" s="129"/>
      <c r="Y603" s="129"/>
      <c r="Z603" s="129"/>
      <c r="AA603" s="129"/>
      <c r="AB603" s="129"/>
      <c r="AC603" s="129"/>
      <c r="AD603" s="129"/>
      <c r="AE603" s="129"/>
    </row>
    <row r="604" spans="2:31" x14ac:dyDescent="0.2"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29"/>
      <c r="M604" s="129"/>
      <c r="N604" s="129"/>
      <c r="O604" s="129"/>
      <c r="P604" s="129"/>
      <c r="Q604" s="129"/>
      <c r="R604" s="129"/>
      <c r="S604" s="129"/>
      <c r="T604" s="129"/>
      <c r="U604" s="129"/>
      <c r="V604" s="129"/>
      <c r="W604" s="129"/>
      <c r="X604" s="129"/>
      <c r="Y604" s="129"/>
      <c r="Z604" s="129"/>
      <c r="AA604" s="129"/>
      <c r="AB604" s="129"/>
      <c r="AC604" s="129"/>
      <c r="AD604" s="129"/>
      <c r="AE604" s="129"/>
    </row>
    <row r="605" spans="2:31" x14ac:dyDescent="0.2"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29"/>
      <c r="M605" s="129"/>
      <c r="N605" s="129"/>
      <c r="O605" s="129"/>
      <c r="P605" s="129"/>
      <c r="Q605" s="129"/>
      <c r="R605" s="129"/>
      <c r="S605" s="129"/>
      <c r="T605" s="129"/>
      <c r="U605" s="129"/>
      <c r="V605" s="129"/>
      <c r="W605" s="129"/>
      <c r="X605" s="129"/>
      <c r="Y605" s="129"/>
      <c r="Z605" s="129"/>
      <c r="AA605" s="129"/>
      <c r="AB605" s="129"/>
      <c r="AC605" s="129"/>
      <c r="AD605" s="129"/>
      <c r="AE605" s="129"/>
    </row>
    <row r="606" spans="2:31" x14ac:dyDescent="0.2"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29"/>
      <c r="M606" s="129"/>
      <c r="N606" s="129"/>
      <c r="O606" s="129"/>
      <c r="P606" s="129"/>
      <c r="Q606" s="129"/>
      <c r="R606" s="129"/>
      <c r="S606" s="129"/>
      <c r="T606" s="129"/>
      <c r="U606" s="129"/>
      <c r="V606" s="129"/>
      <c r="W606" s="129"/>
      <c r="X606" s="129"/>
      <c r="Y606" s="129"/>
      <c r="Z606" s="129"/>
      <c r="AA606" s="129"/>
      <c r="AB606" s="129"/>
      <c r="AC606" s="129"/>
      <c r="AD606" s="129"/>
      <c r="AE606" s="129"/>
    </row>
    <row r="607" spans="2:31" x14ac:dyDescent="0.2"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29"/>
      <c r="M607" s="129"/>
      <c r="N607" s="129"/>
      <c r="O607" s="129"/>
      <c r="P607" s="129"/>
      <c r="Q607" s="129"/>
      <c r="R607" s="129"/>
      <c r="S607" s="129"/>
      <c r="T607" s="129"/>
      <c r="U607" s="129"/>
      <c r="V607" s="129"/>
      <c r="W607" s="129"/>
      <c r="X607" s="129"/>
      <c r="Y607" s="129"/>
      <c r="Z607" s="129"/>
      <c r="AA607" s="129"/>
      <c r="AB607" s="129"/>
      <c r="AC607" s="129"/>
      <c r="AD607" s="129"/>
      <c r="AE607" s="129"/>
    </row>
    <row r="608" spans="2:31" x14ac:dyDescent="0.2"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29"/>
      <c r="M608" s="129"/>
      <c r="N608" s="129"/>
      <c r="O608" s="129"/>
      <c r="P608" s="129"/>
      <c r="Q608" s="129"/>
      <c r="R608" s="129"/>
      <c r="S608" s="129"/>
      <c r="T608" s="129"/>
      <c r="U608" s="129"/>
      <c r="V608" s="129"/>
      <c r="W608" s="129"/>
      <c r="X608" s="129"/>
      <c r="Y608" s="129"/>
      <c r="Z608" s="129"/>
      <c r="AA608" s="129"/>
      <c r="AB608" s="129"/>
      <c r="AC608" s="129"/>
      <c r="AD608" s="129"/>
      <c r="AE608" s="129"/>
    </row>
    <row r="609" spans="2:31" x14ac:dyDescent="0.2"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  <c r="N609" s="129"/>
      <c r="O609" s="129"/>
      <c r="P609" s="129"/>
      <c r="Q609" s="129"/>
      <c r="R609" s="129"/>
      <c r="S609" s="129"/>
      <c r="T609" s="129"/>
      <c r="U609" s="129"/>
      <c r="V609" s="129"/>
      <c r="W609" s="129"/>
      <c r="X609" s="129"/>
      <c r="Y609" s="129"/>
      <c r="Z609" s="129"/>
      <c r="AA609" s="129"/>
      <c r="AB609" s="129"/>
      <c r="AC609" s="129"/>
      <c r="AD609" s="129"/>
      <c r="AE609" s="129"/>
    </row>
    <row r="610" spans="2:31" x14ac:dyDescent="0.2"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29"/>
      <c r="M610" s="129"/>
      <c r="N610" s="129"/>
      <c r="O610" s="129"/>
      <c r="P610" s="129"/>
      <c r="Q610" s="129"/>
      <c r="R610" s="129"/>
      <c r="S610" s="129"/>
      <c r="T610" s="129"/>
      <c r="U610" s="129"/>
      <c r="V610" s="129"/>
      <c r="W610" s="129"/>
      <c r="X610" s="129"/>
      <c r="Y610" s="129"/>
      <c r="Z610" s="129"/>
      <c r="AA610" s="129"/>
      <c r="AB610" s="129"/>
      <c r="AC610" s="129"/>
      <c r="AD610" s="129"/>
      <c r="AE610" s="129"/>
    </row>
    <row r="611" spans="2:31" x14ac:dyDescent="0.2"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29"/>
      <c r="Z611" s="129"/>
      <c r="AA611" s="129"/>
      <c r="AB611" s="129"/>
      <c r="AC611" s="129"/>
      <c r="AD611" s="129"/>
      <c r="AE611" s="129"/>
    </row>
    <row r="612" spans="2:31" x14ac:dyDescent="0.2"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29"/>
      <c r="M612" s="129"/>
      <c r="N612" s="129"/>
      <c r="O612" s="129"/>
      <c r="P612" s="129"/>
      <c r="Q612" s="129"/>
      <c r="R612" s="129"/>
      <c r="S612" s="129"/>
      <c r="T612" s="129"/>
      <c r="U612" s="129"/>
      <c r="V612" s="129"/>
      <c r="W612" s="129"/>
      <c r="X612" s="129"/>
      <c r="Y612" s="129"/>
      <c r="Z612" s="129"/>
      <c r="AA612" s="129"/>
      <c r="AB612" s="129"/>
      <c r="AC612" s="129"/>
      <c r="AD612" s="129"/>
      <c r="AE612" s="129"/>
    </row>
    <row r="613" spans="2:31" x14ac:dyDescent="0.2"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29"/>
      <c r="M613" s="129"/>
      <c r="N613" s="129"/>
      <c r="O613" s="129"/>
      <c r="P613" s="129"/>
      <c r="Q613" s="129"/>
      <c r="R613" s="129"/>
      <c r="S613" s="129"/>
      <c r="T613" s="129"/>
      <c r="U613" s="129"/>
      <c r="V613" s="129"/>
      <c r="W613" s="129"/>
      <c r="X613" s="129"/>
      <c r="Y613" s="129"/>
      <c r="Z613" s="129"/>
      <c r="AA613" s="129"/>
      <c r="AB613" s="129"/>
      <c r="AC613" s="129"/>
      <c r="AD613" s="129"/>
      <c r="AE613" s="129"/>
    </row>
    <row r="614" spans="2:31" x14ac:dyDescent="0.2"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29"/>
      <c r="M614" s="129"/>
      <c r="N614" s="129"/>
      <c r="O614" s="129"/>
      <c r="P614" s="129"/>
      <c r="Q614" s="129"/>
      <c r="R614" s="129"/>
      <c r="S614" s="129"/>
      <c r="T614" s="129"/>
      <c r="U614" s="129"/>
      <c r="V614" s="129"/>
      <c r="W614" s="129"/>
      <c r="X614" s="129"/>
      <c r="Y614" s="129"/>
      <c r="Z614" s="129"/>
      <c r="AA614" s="129"/>
      <c r="AB614" s="129"/>
      <c r="AC614" s="129"/>
      <c r="AD614" s="129"/>
      <c r="AE614" s="129"/>
    </row>
    <row r="615" spans="2:31" x14ac:dyDescent="0.2"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29"/>
      <c r="M615" s="129"/>
      <c r="N615" s="129"/>
      <c r="O615" s="129"/>
      <c r="P615" s="129"/>
      <c r="Q615" s="129"/>
      <c r="R615" s="129"/>
      <c r="S615" s="129"/>
      <c r="T615" s="129"/>
      <c r="U615" s="129"/>
      <c r="V615" s="129"/>
      <c r="W615" s="129"/>
      <c r="X615" s="129"/>
      <c r="Y615" s="129"/>
      <c r="Z615" s="129"/>
      <c r="AA615" s="129"/>
      <c r="AB615" s="129"/>
      <c r="AC615" s="129"/>
      <c r="AD615" s="129"/>
      <c r="AE615" s="129"/>
    </row>
    <row r="616" spans="2:31" x14ac:dyDescent="0.2"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29"/>
      <c r="M616" s="129"/>
      <c r="N616" s="129"/>
      <c r="O616" s="129"/>
      <c r="P616" s="129"/>
      <c r="Q616" s="129"/>
      <c r="R616" s="129"/>
      <c r="S616" s="129"/>
      <c r="T616" s="129"/>
      <c r="U616" s="129"/>
      <c r="V616" s="129"/>
      <c r="W616" s="129"/>
      <c r="X616" s="129"/>
      <c r="Y616" s="129"/>
      <c r="Z616" s="129"/>
      <c r="AA616" s="129"/>
      <c r="AB616" s="129"/>
      <c r="AC616" s="129"/>
      <c r="AD616" s="129"/>
      <c r="AE616" s="129"/>
    </row>
    <row r="617" spans="2:31" x14ac:dyDescent="0.2"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29"/>
      <c r="M617" s="129"/>
      <c r="N617" s="129"/>
      <c r="O617" s="129"/>
      <c r="P617" s="129"/>
      <c r="Q617" s="129"/>
      <c r="R617" s="129"/>
      <c r="S617" s="129"/>
      <c r="T617" s="129"/>
      <c r="U617" s="129"/>
      <c r="V617" s="129"/>
      <c r="W617" s="129"/>
      <c r="X617" s="129"/>
      <c r="Y617" s="129"/>
      <c r="Z617" s="129"/>
      <c r="AA617" s="129"/>
      <c r="AB617" s="129"/>
      <c r="AC617" s="129"/>
      <c r="AD617" s="129"/>
      <c r="AE617" s="129"/>
    </row>
    <row r="618" spans="2:31" x14ac:dyDescent="0.2"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29"/>
      <c r="M618" s="129"/>
      <c r="N618" s="129"/>
      <c r="O618" s="129"/>
      <c r="P618" s="129"/>
      <c r="Q618" s="129"/>
      <c r="R618" s="129"/>
      <c r="S618" s="129"/>
      <c r="T618" s="129"/>
      <c r="U618" s="129"/>
      <c r="V618" s="129"/>
      <c r="W618" s="129"/>
      <c r="X618" s="129"/>
      <c r="Y618" s="129"/>
      <c r="Z618" s="129"/>
      <c r="AA618" s="129"/>
      <c r="AB618" s="129"/>
      <c r="AC618" s="129"/>
      <c r="AD618" s="129"/>
      <c r="AE618" s="129"/>
    </row>
    <row r="619" spans="2:31" x14ac:dyDescent="0.2"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29"/>
      <c r="M619" s="129"/>
      <c r="N619" s="129"/>
      <c r="O619" s="129"/>
      <c r="P619" s="129"/>
      <c r="Q619" s="129"/>
      <c r="R619" s="129"/>
      <c r="S619" s="129"/>
      <c r="T619" s="129"/>
      <c r="U619" s="129"/>
      <c r="V619" s="129"/>
      <c r="W619" s="129"/>
      <c r="X619" s="129"/>
      <c r="Y619" s="129"/>
      <c r="Z619" s="129"/>
      <c r="AA619" s="129"/>
      <c r="AB619" s="129"/>
      <c r="AC619" s="129"/>
      <c r="AD619" s="129"/>
      <c r="AE619" s="129"/>
    </row>
    <row r="620" spans="2:31" x14ac:dyDescent="0.2"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29"/>
      <c r="M620" s="129"/>
      <c r="N620" s="129"/>
      <c r="O620" s="129"/>
      <c r="P620" s="129"/>
      <c r="Q620" s="129"/>
      <c r="R620" s="129"/>
      <c r="S620" s="129"/>
      <c r="T620" s="129"/>
      <c r="U620" s="129"/>
      <c r="V620" s="129"/>
      <c r="W620" s="129"/>
      <c r="X620" s="129"/>
      <c r="Y620" s="129"/>
      <c r="Z620" s="129"/>
      <c r="AA620" s="129"/>
      <c r="AB620" s="129"/>
      <c r="AC620" s="129"/>
      <c r="AD620" s="129"/>
      <c r="AE620" s="129"/>
    </row>
    <row r="621" spans="2:31" x14ac:dyDescent="0.2"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29"/>
      <c r="M621" s="129"/>
      <c r="N621" s="129"/>
      <c r="O621" s="129"/>
      <c r="P621" s="129"/>
      <c r="Q621" s="129"/>
      <c r="R621" s="129"/>
      <c r="S621" s="129"/>
      <c r="T621" s="129"/>
      <c r="U621" s="129"/>
      <c r="V621" s="129"/>
      <c r="W621" s="129"/>
      <c r="X621" s="129"/>
      <c r="Y621" s="129"/>
      <c r="Z621" s="129"/>
      <c r="AA621" s="129"/>
      <c r="AB621" s="129"/>
      <c r="AC621" s="129"/>
      <c r="AD621" s="129"/>
      <c r="AE621" s="129"/>
    </row>
    <row r="622" spans="2:31" x14ac:dyDescent="0.2"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29"/>
      <c r="M622" s="129"/>
      <c r="N622" s="129"/>
      <c r="O622" s="129"/>
      <c r="P622" s="129"/>
      <c r="Q622" s="129"/>
      <c r="R622" s="129"/>
      <c r="S622" s="129"/>
      <c r="T622" s="129"/>
      <c r="U622" s="129"/>
      <c r="V622" s="129"/>
      <c r="W622" s="129"/>
      <c r="X622" s="129"/>
      <c r="Y622" s="129"/>
      <c r="Z622" s="129"/>
      <c r="AA622" s="129"/>
      <c r="AB622" s="129"/>
      <c r="AC622" s="129"/>
      <c r="AD622" s="129"/>
      <c r="AE622" s="129"/>
    </row>
    <row r="623" spans="2:31" x14ac:dyDescent="0.2"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29"/>
      <c r="M623" s="129"/>
      <c r="N623" s="129"/>
      <c r="O623" s="129"/>
      <c r="P623" s="129"/>
      <c r="Q623" s="129"/>
      <c r="R623" s="129"/>
      <c r="S623" s="129"/>
      <c r="T623" s="129"/>
      <c r="U623" s="129"/>
      <c r="V623" s="129"/>
      <c r="W623" s="129"/>
      <c r="X623" s="129"/>
      <c r="Y623" s="129"/>
      <c r="Z623" s="129"/>
      <c r="AA623" s="129"/>
      <c r="AB623" s="129"/>
      <c r="AC623" s="129"/>
      <c r="AD623" s="129"/>
      <c r="AE623" s="129"/>
    </row>
    <row r="624" spans="2:31" x14ac:dyDescent="0.2"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29"/>
      <c r="M624" s="129"/>
      <c r="N624" s="129"/>
      <c r="O624" s="129"/>
      <c r="P624" s="129"/>
      <c r="Q624" s="129"/>
      <c r="R624" s="129"/>
      <c r="S624" s="129"/>
      <c r="T624" s="129"/>
      <c r="U624" s="129"/>
      <c r="V624" s="129"/>
      <c r="W624" s="129"/>
      <c r="X624" s="129"/>
      <c r="Y624" s="129"/>
      <c r="Z624" s="129"/>
      <c r="AA624" s="129"/>
      <c r="AB624" s="129"/>
      <c r="AC624" s="129"/>
      <c r="AD624" s="129"/>
      <c r="AE624" s="129"/>
    </row>
    <row r="625" spans="2:31" x14ac:dyDescent="0.2"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29"/>
      <c r="M625" s="129"/>
      <c r="N625" s="129"/>
      <c r="O625" s="129"/>
      <c r="P625" s="129"/>
      <c r="Q625" s="129"/>
      <c r="R625" s="129"/>
      <c r="S625" s="129"/>
      <c r="T625" s="129"/>
      <c r="U625" s="129"/>
      <c r="V625" s="129"/>
      <c r="W625" s="129"/>
      <c r="X625" s="129"/>
      <c r="Y625" s="129"/>
      <c r="Z625" s="129"/>
      <c r="AA625" s="129"/>
      <c r="AB625" s="129"/>
      <c r="AC625" s="129"/>
      <c r="AD625" s="129"/>
      <c r="AE625" s="129"/>
    </row>
    <row r="626" spans="2:31" x14ac:dyDescent="0.2"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29"/>
      <c r="M626" s="129"/>
      <c r="N626" s="129"/>
      <c r="O626" s="129"/>
      <c r="P626" s="129"/>
      <c r="Q626" s="129"/>
      <c r="R626" s="129"/>
      <c r="S626" s="129"/>
      <c r="T626" s="129"/>
      <c r="U626" s="129"/>
      <c r="V626" s="129"/>
      <c r="W626" s="129"/>
      <c r="X626" s="129"/>
      <c r="Y626" s="129"/>
      <c r="Z626" s="129"/>
      <c r="AA626" s="129"/>
      <c r="AB626" s="129"/>
      <c r="AC626" s="129"/>
      <c r="AD626" s="129"/>
      <c r="AE626" s="129"/>
    </row>
    <row r="627" spans="2:31" x14ac:dyDescent="0.2"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29"/>
      <c r="M627" s="129"/>
      <c r="N627" s="129"/>
      <c r="O627" s="129"/>
      <c r="P627" s="129"/>
      <c r="Q627" s="129"/>
      <c r="R627" s="129"/>
      <c r="S627" s="129"/>
      <c r="T627" s="129"/>
      <c r="U627" s="129"/>
      <c r="V627" s="129"/>
      <c r="W627" s="129"/>
      <c r="X627" s="129"/>
      <c r="Y627" s="129"/>
      <c r="Z627" s="129"/>
      <c r="AA627" s="129"/>
      <c r="AB627" s="129"/>
      <c r="AC627" s="129"/>
      <c r="AD627" s="129"/>
      <c r="AE627" s="129"/>
    </row>
    <row r="628" spans="2:31" x14ac:dyDescent="0.2"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  <c r="N628" s="129"/>
      <c r="O628" s="129"/>
      <c r="P628" s="129"/>
      <c r="Q628" s="129"/>
      <c r="R628" s="129"/>
      <c r="S628" s="129"/>
      <c r="T628" s="129"/>
      <c r="U628" s="129"/>
      <c r="V628" s="129"/>
      <c r="W628" s="129"/>
      <c r="X628" s="129"/>
      <c r="Y628" s="129"/>
      <c r="Z628" s="129"/>
      <c r="AA628" s="129"/>
      <c r="AB628" s="129"/>
      <c r="AC628" s="129"/>
      <c r="AD628" s="129"/>
      <c r="AE628" s="129"/>
    </row>
    <row r="629" spans="2:31" x14ac:dyDescent="0.2"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29"/>
      <c r="M629" s="129"/>
      <c r="N629" s="129"/>
      <c r="O629" s="129"/>
      <c r="P629" s="129"/>
      <c r="Q629" s="129"/>
      <c r="R629" s="129"/>
      <c r="S629" s="129"/>
      <c r="T629" s="129"/>
      <c r="U629" s="129"/>
      <c r="V629" s="129"/>
      <c r="W629" s="129"/>
      <c r="X629" s="129"/>
      <c r="Y629" s="129"/>
      <c r="Z629" s="129"/>
      <c r="AA629" s="129"/>
      <c r="AB629" s="129"/>
      <c r="AC629" s="129"/>
      <c r="AD629" s="129"/>
      <c r="AE629" s="129"/>
    </row>
    <row r="630" spans="2:31" x14ac:dyDescent="0.2"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29"/>
      <c r="M630" s="129"/>
      <c r="N630" s="129"/>
      <c r="O630" s="129"/>
      <c r="P630" s="129"/>
      <c r="Q630" s="129"/>
      <c r="R630" s="129"/>
      <c r="S630" s="129"/>
      <c r="T630" s="129"/>
      <c r="U630" s="129"/>
      <c r="V630" s="129"/>
      <c r="W630" s="129"/>
      <c r="X630" s="129"/>
      <c r="Y630" s="129"/>
      <c r="Z630" s="129"/>
      <c r="AA630" s="129"/>
      <c r="AB630" s="129"/>
      <c r="AC630" s="129"/>
      <c r="AD630" s="129"/>
      <c r="AE630" s="129"/>
    </row>
    <row r="631" spans="2:31" x14ac:dyDescent="0.2"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29"/>
      <c r="M631" s="129"/>
      <c r="N631" s="129"/>
      <c r="O631" s="129"/>
      <c r="P631" s="129"/>
      <c r="Q631" s="129"/>
      <c r="R631" s="129"/>
      <c r="S631" s="129"/>
      <c r="T631" s="129"/>
      <c r="U631" s="129"/>
      <c r="V631" s="129"/>
      <c r="W631" s="129"/>
      <c r="X631" s="129"/>
      <c r="Y631" s="129"/>
      <c r="Z631" s="129"/>
      <c r="AA631" s="129"/>
      <c r="AB631" s="129"/>
      <c r="AC631" s="129"/>
      <c r="AD631" s="129"/>
      <c r="AE631" s="129"/>
    </row>
    <row r="632" spans="2:31" x14ac:dyDescent="0.2"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29"/>
      <c r="M632" s="129"/>
      <c r="N632" s="129"/>
      <c r="O632" s="129"/>
      <c r="P632" s="129"/>
      <c r="Q632" s="129"/>
      <c r="R632" s="129"/>
      <c r="S632" s="129"/>
      <c r="T632" s="129"/>
      <c r="U632" s="129"/>
      <c r="V632" s="129"/>
      <c r="W632" s="129"/>
      <c r="X632" s="129"/>
      <c r="Y632" s="129"/>
      <c r="Z632" s="129"/>
      <c r="AA632" s="129"/>
      <c r="AB632" s="129"/>
      <c r="AC632" s="129"/>
      <c r="AD632" s="129"/>
      <c r="AE632" s="129"/>
    </row>
    <row r="633" spans="2:31" x14ac:dyDescent="0.2"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29"/>
      <c r="M633" s="129"/>
      <c r="N633" s="129"/>
      <c r="O633" s="129"/>
      <c r="P633" s="129"/>
      <c r="Q633" s="129"/>
      <c r="R633" s="129"/>
      <c r="S633" s="129"/>
      <c r="T633" s="129"/>
      <c r="U633" s="129"/>
      <c r="V633" s="129"/>
      <c r="W633" s="129"/>
      <c r="X633" s="129"/>
      <c r="Y633" s="129"/>
      <c r="Z633" s="129"/>
      <c r="AA633" s="129"/>
      <c r="AB633" s="129"/>
      <c r="AC633" s="129"/>
      <c r="AD633" s="129"/>
      <c r="AE633" s="129"/>
    </row>
    <row r="634" spans="2:31" x14ac:dyDescent="0.2"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29"/>
      <c r="M634" s="129"/>
      <c r="N634" s="129"/>
      <c r="O634" s="129"/>
      <c r="P634" s="129"/>
      <c r="Q634" s="129"/>
      <c r="R634" s="129"/>
      <c r="S634" s="129"/>
      <c r="T634" s="129"/>
      <c r="U634" s="129"/>
      <c r="V634" s="129"/>
      <c r="W634" s="129"/>
      <c r="X634" s="129"/>
      <c r="Y634" s="129"/>
      <c r="Z634" s="129"/>
      <c r="AA634" s="129"/>
      <c r="AB634" s="129"/>
      <c r="AC634" s="129"/>
      <c r="AD634" s="129"/>
      <c r="AE634" s="129"/>
    </row>
    <row r="635" spans="2:31" x14ac:dyDescent="0.2"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29"/>
      <c r="M635" s="129"/>
      <c r="N635" s="129"/>
      <c r="O635" s="129"/>
      <c r="P635" s="129"/>
      <c r="Q635" s="129"/>
      <c r="R635" s="129"/>
      <c r="S635" s="129"/>
      <c r="T635" s="129"/>
      <c r="U635" s="129"/>
      <c r="V635" s="129"/>
      <c r="W635" s="129"/>
      <c r="X635" s="129"/>
      <c r="Y635" s="129"/>
      <c r="Z635" s="129"/>
      <c r="AA635" s="129"/>
      <c r="AB635" s="129"/>
      <c r="AC635" s="129"/>
      <c r="AD635" s="129"/>
      <c r="AE635" s="129"/>
    </row>
    <row r="636" spans="2:31" x14ac:dyDescent="0.2"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29"/>
      <c r="M636" s="129"/>
      <c r="N636" s="129"/>
      <c r="O636" s="129"/>
      <c r="P636" s="129"/>
      <c r="Q636" s="129"/>
      <c r="R636" s="129"/>
      <c r="S636" s="129"/>
      <c r="T636" s="129"/>
      <c r="U636" s="129"/>
      <c r="V636" s="129"/>
      <c r="W636" s="129"/>
      <c r="X636" s="129"/>
      <c r="Y636" s="129"/>
      <c r="Z636" s="129"/>
      <c r="AA636" s="129"/>
      <c r="AB636" s="129"/>
      <c r="AC636" s="129"/>
      <c r="AD636" s="129"/>
      <c r="AE636" s="129"/>
    </row>
    <row r="637" spans="2:31" x14ac:dyDescent="0.2"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29"/>
      <c r="M637" s="129"/>
      <c r="N637" s="129"/>
      <c r="O637" s="129"/>
      <c r="P637" s="129"/>
      <c r="Q637" s="129"/>
      <c r="R637" s="129"/>
      <c r="S637" s="129"/>
      <c r="T637" s="129"/>
      <c r="U637" s="129"/>
      <c r="V637" s="129"/>
      <c r="W637" s="129"/>
      <c r="X637" s="129"/>
      <c r="Y637" s="129"/>
      <c r="Z637" s="129"/>
      <c r="AA637" s="129"/>
      <c r="AB637" s="129"/>
      <c r="AC637" s="129"/>
      <c r="AD637" s="129"/>
      <c r="AE637" s="129"/>
    </row>
    <row r="638" spans="2:31" x14ac:dyDescent="0.2"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29"/>
      <c r="M638" s="129"/>
      <c r="N638" s="129"/>
      <c r="O638" s="129"/>
      <c r="P638" s="129"/>
      <c r="Q638" s="129"/>
      <c r="R638" s="129"/>
      <c r="S638" s="129"/>
      <c r="T638" s="129"/>
      <c r="U638" s="129"/>
      <c r="V638" s="129"/>
      <c r="W638" s="129"/>
      <c r="X638" s="129"/>
      <c r="Y638" s="129"/>
      <c r="Z638" s="129"/>
      <c r="AA638" s="129"/>
      <c r="AB638" s="129"/>
      <c r="AC638" s="129"/>
      <c r="AD638" s="129"/>
      <c r="AE638" s="129"/>
    </row>
    <row r="639" spans="2:31" x14ac:dyDescent="0.2"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29"/>
      <c r="M639" s="129"/>
      <c r="N639" s="129"/>
      <c r="O639" s="129"/>
      <c r="P639" s="129"/>
      <c r="Q639" s="129"/>
      <c r="R639" s="129"/>
      <c r="S639" s="129"/>
      <c r="T639" s="129"/>
      <c r="U639" s="129"/>
      <c r="V639" s="129"/>
      <c r="W639" s="129"/>
      <c r="X639" s="129"/>
      <c r="Y639" s="129"/>
      <c r="Z639" s="129"/>
      <c r="AA639" s="129"/>
      <c r="AB639" s="129"/>
      <c r="AC639" s="129"/>
      <c r="AD639" s="129"/>
      <c r="AE639" s="129"/>
    </row>
    <row r="640" spans="2:31" x14ac:dyDescent="0.2"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29"/>
      <c r="M640" s="129"/>
      <c r="N640" s="129"/>
      <c r="O640" s="129"/>
      <c r="P640" s="129"/>
      <c r="Q640" s="129"/>
      <c r="R640" s="129"/>
      <c r="S640" s="129"/>
      <c r="T640" s="129"/>
      <c r="U640" s="129"/>
      <c r="V640" s="129"/>
      <c r="W640" s="129"/>
      <c r="X640" s="129"/>
      <c r="Y640" s="129"/>
      <c r="Z640" s="129"/>
      <c r="AA640" s="129"/>
      <c r="AB640" s="129"/>
      <c r="AC640" s="129"/>
      <c r="AD640" s="129"/>
      <c r="AE640" s="129"/>
    </row>
    <row r="641" spans="2:31" x14ac:dyDescent="0.2"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29"/>
      <c r="M641" s="129"/>
      <c r="N641" s="129"/>
      <c r="O641" s="129"/>
      <c r="P641" s="129"/>
      <c r="Q641" s="129"/>
      <c r="R641" s="129"/>
      <c r="S641" s="129"/>
      <c r="T641" s="129"/>
      <c r="U641" s="129"/>
      <c r="V641" s="129"/>
      <c r="W641" s="129"/>
      <c r="X641" s="129"/>
      <c r="Y641" s="129"/>
      <c r="Z641" s="129"/>
      <c r="AA641" s="129"/>
      <c r="AB641" s="129"/>
      <c r="AC641" s="129"/>
      <c r="AD641" s="129"/>
      <c r="AE641" s="129"/>
    </row>
    <row r="642" spans="2:31" x14ac:dyDescent="0.2"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29"/>
      <c r="M642" s="129"/>
      <c r="N642" s="129"/>
      <c r="O642" s="129"/>
      <c r="P642" s="129"/>
      <c r="Q642" s="129"/>
      <c r="R642" s="129"/>
      <c r="S642" s="129"/>
      <c r="T642" s="129"/>
      <c r="U642" s="129"/>
      <c r="V642" s="129"/>
      <c r="W642" s="129"/>
      <c r="X642" s="129"/>
      <c r="Y642" s="129"/>
      <c r="Z642" s="129"/>
      <c r="AA642" s="129"/>
      <c r="AB642" s="129"/>
      <c r="AC642" s="129"/>
      <c r="AD642" s="129"/>
      <c r="AE642" s="129"/>
    </row>
    <row r="643" spans="2:31" x14ac:dyDescent="0.2"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29"/>
      <c r="M643" s="129"/>
      <c r="N643" s="129"/>
      <c r="O643" s="129"/>
      <c r="P643" s="129"/>
      <c r="Q643" s="129"/>
      <c r="R643" s="129"/>
      <c r="S643" s="129"/>
      <c r="T643" s="129"/>
      <c r="U643" s="129"/>
      <c r="V643" s="129"/>
      <c r="W643" s="129"/>
      <c r="X643" s="129"/>
      <c r="Y643" s="129"/>
      <c r="Z643" s="129"/>
      <c r="AA643" s="129"/>
      <c r="AB643" s="129"/>
      <c r="AC643" s="129"/>
      <c r="AD643" s="129"/>
      <c r="AE643" s="129"/>
    </row>
    <row r="644" spans="2:31" x14ac:dyDescent="0.2"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29"/>
      <c r="M644" s="129"/>
      <c r="N644" s="129"/>
      <c r="O644" s="129"/>
      <c r="P644" s="129"/>
      <c r="Q644" s="129"/>
      <c r="R644" s="129"/>
      <c r="S644" s="129"/>
      <c r="T644" s="129"/>
      <c r="U644" s="129"/>
      <c r="V644" s="129"/>
      <c r="W644" s="129"/>
      <c r="X644" s="129"/>
      <c r="Y644" s="129"/>
      <c r="Z644" s="129"/>
      <c r="AA644" s="129"/>
      <c r="AB644" s="129"/>
      <c r="AC644" s="129"/>
      <c r="AD644" s="129"/>
      <c r="AE644" s="129"/>
    </row>
    <row r="645" spans="2:31" x14ac:dyDescent="0.2"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29"/>
      <c r="M645" s="129"/>
      <c r="N645" s="129"/>
      <c r="O645" s="129"/>
      <c r="P645" s="129"/>
      <c r="Q645" s="129"/>
      <c r="R645" s="129"/>
      <c r="S645" s="129"/>
      <c r="T645" s="129"/>
      <c r="U645" s="129"/>
      <c r="V645" s="129"/>
      <c r="W645" s="129"/>
      <c r="X645" s="129"/>
      <c r="Y645" s="129"/>
      <c r="Z645" s="129"/>
      <c r="AA645" s="129"/>
      <c r="AB645" s="129"/>
      <c r="AC645" s="129"/>
      <c r="AD645" s="129"/>
      <c r="AE645" s="129"/>
    </row>
    <row r="646" spans="2:31" x14ac:dyDescent="0.2"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29"/>
      <c r="M646" s="129"/>
      <c r="N646" s="129"/>
      <c r="O646" s="129"/>
      <c r="P646" s="129"/>
      <c r="Q646" s="129"/>
      <c r="R646" s="129"/>
      <c r="S646" s="129"/>
      <c r="T646" s="129"/>
      <c r="U646" s="129"/>
      <c r="V646" s="129"/>
      <c r="W646" s="129"/>
      <c r="X646" s="129"/>
      <c r="Y646" s="129"/>
      <c r="Z646" s="129"/>
      <c r="AA646" s="129"/>
      <c r="AB646" s="129"/>
      <c r="AC646" s="129"/>
      <c r="AD646" s="129"/>
      <c r="AE646" s="129"/>
    </row>
    <row r="647" spans="2:31" x14ac:dyDescent="0.2"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  <c r="N647" s="129"/>
      <c r="O647" s="129"/>
      <c r="P647" s="129"/>
      <c r="Q647" s="129"/>
      <c r="R647" s="129"/>
      <c r="S647" s="129"/>
      <c r="T647" s="129"/>
      <c r="U647" s="129"/>
      <c r="V647" s="129"/>
      <c r="W647" s="129"/>
      <c r="X647" s="129"/>
      <c r="Y647" s="129"/>
      <c r="Z647" s="129"/>
      <c r="AA647" s="129"/>
      <c r="AB647" s="129"/>
      <c r="AC647" s="129"/>
      <c r="AD647" s="129"/>
      <c r="AE647" s="129"/>
    </row>
    <row r="648" spans="2:31" x14ac:dyDescent="0.2"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29"/>
      <c r="M648" s="129"/>
      <c r="N648" s="129"/>
      <c r="O648" s="129"/>
      <c r="P648" s="129"/>
      <c r="Q648" s="129"/>
      <c r="R648" s="129"/>
      <c r="S648" s="129"/>
      <c r="T648" s="129"/>
      <c r="U648" s="129"/>
      <c r="V648" s="129"/>
      <c r="W648" s="129"/>
      <c r="X648" s="129"/>
      <c r="Y648" s="129"/>
      <c r="Z648" s="129"/>
      <c r="AA648" s="129"/>
      <c r="AB648" s="129"/>
      <c r="AC648" s="129"/>
      <c r="AD648" s="129"/>
      <c r="AE648" s="129"/>
    </row>
    <row r="649" spans="2:31" x14ac:dyDescent="0.2"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29"/>
      <c r="M649" s="129"/>
      <c r="N649" s="129"/>
      <c r="O649" s="129"/>
      <c r="P649" s="129"/>
      <c r="Q649" s="129"/>
      <c r="R649" s="129"/>
      <c r="S649" s="129"/>
      <c r="T649" s="129"/>
      <c r="U649" s="129"/>
      <c r="V649" s="129"/>
      <c r="W649" s="129"/>
      <c r="X649" s="129"/>
      <c r="Y649" s="129"/>
      <c r="Z649" s="129"/>
      <c r="AA649" s="129"/>
      <c r="AB649" s="129"/>
      <c r="AC649" s="129"/>
      <c r="AD649" s="129"/>
      <c r="AE649" s="129"/>
    </row>
    <row r="650" spans="2:31" x14ac:dyDescent="0.2"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29"/>
      <c r="M650" s="129"/>
      <c r="N650" s="129"/>
      <c r="O650" s="129"/>
      <c r="P650" s="129"/>
      <c r="Q650" s="129"/>
      <c r="R650" s="129"/>
      <c r="S650" s="129"/>
      <c r="T650" s="129"/>
      <c r="U650" s="129"/>
      <c r="V650" s="129"/>
      <c r="W650" s="129"/>
      <c r="X650" s="129"/>
      <c r="Y650" s="129"/>
      <c r="Z650" s="129"/>
      <c r="AA650" s="129"/>
      <c r="AB650" s="129"/>
      <c r="AC650" s="129"/>
      <c r="AD650" s="129"/>
      <c r="AE650" s="129"/>
    </row>
    <row r="651" spans="2:31" x14ac:dyDescent="0.2"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29"/>
      <c r="M651" s="129"/>
      <c r="N651" s="129"/>
      <c r="O651" s="129"/>
      <c r="P651" s="129"/>
      <c r="Q651" s="129"/>
      <c r="R651" s="129"/>
      <c r="S651" s="129"/>
      <c r="T651" s="129"/>
      <c r="U651" s="129"/>
      <c r="V651" s="129"/>
      <c r="W651" s="129"/>
      <c r="X651" s="129"/>
      <c r="Y651" s="129"/>
      <c r="Z651" s="129"/>
      <c r="AA651" s="129"/>
      <c r="AB651" s="129"/>
      <c r="AC651" s="129"/>
      <c r="AD651" s="129"/>
      <c r="AE651" s="129"/>
    </row>
    <row r="652" spans="2:31" x14ac:dyDescent="0.2"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29"/>
      <c r="M652" s="129"/>
      <c r="N652" s="129"/>
      <c r="O652" s="129"/>
      <c r="P652" s="129"/>
      <c r="Q652" s="129"/>
      <c r="R652" s="129"/>
      <c r="S652" s="129"/>
      <c r="T652" s="129"/>
      <c r="U652" s="129"/>
      <c r="V652" s="129"/>
      <c r="W652" s="129"/>
      <c r="X652" s="129"/>
      <c r="Y652" s="129"/>
      <c r="Z652" s="129"/>
      <c r="AA652" s="129"/>
      <c r="AB652" s="129"/>
      <c r="AC652" s="129"/>
      <c r="AD652" s="129"/>
      <c r="AE652" s="129"/>
    </row>
    <row r="653" spans="2:31" x14ac:dyDescent="0.2"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29"/>
      <c r="M653" s="129"/>
      <c r="N653" s="129"/>
      <c r="O653" s="129"/>
      <c r="P653" s="129"/>
      <c r="Q653" s="129"/>
      <c r="R653" s="129"/>
      <c r="S653" s="129"/>
      <c r="T653" s="129"/>
      <c r="U653" s="129"/>
      <c r="V653" s="129"/>
      <c r="W653" s="129"/>
      <c r="X653" s="129"/>
      <c r="Y653" s="129"/>
      <c r="Z653" s="129"/>
      <c r="AA653" s="129"/>
      <c r="AB653" s="129"/>
      <c r="AC653" s="129"/>
      <c r="AD653" s="129"/>
      <c r="AE653" s="129"/>
    </row>
    <row r="654" spans="2:31" x14ac:dyDescent="0.2"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29"/>
      <c r="M654" s="129"/>
      <c r="N654" s="129"/>
      <c r="O654" s="129"/>
      <c r="P654" s="129"/>
      <c r="Q654" s="129"/>
      <c r="R654" s="129"/>
      <c r="S654" s="129"/>
      <c r="T654" s="129"/>
      <c r="U654" s="129"/>
      <c r="V654" s="129"/>
      <c r="W654" s="129"/>
      <c r="X654" s="129"/>
      <c r="Y654" s="129"/>
      <c r="Z654" s="129"/>
      <c r="AA654" s="129"/>
      <c r="AB654" s="129"/>
      <c r="AC654" s="129"/>
      <c r="AD654" s="129"/>
      <c r="AE654" s="129"/>
    </row>
    <row r="655" spans="2:31" x14ac:dyDescent="0.2"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29"/>
      <c r="M655" s="129"/>
      <c r="N655" s="129"/>
      <c r="O655" s="129"/>
      <c r="P655" s="129"/>
      <c r="Q655" s="129"/>
      <c r="R655" s="129"/>
      <c r="S655" s="129"/>
      <c r="T655" s="129"/>
      <c r="U655" s="129"/>
      <c r="V655" s="129"/>
      <c r="W655" s="129"/>
      <c r="X655" s="129"/>
      <c r="Y655" s="129"/>
      <c r="Z655" s="129"/>
      <c r="AA655" s="129"/>
      <c r="AB655" s="129"/>
      <c r="AC655" s="129"/>
      <c r="AD655" s="129"/>
      <c r="AE655" s="129"/>
    </row>
    <row r="656" spans="2:31" x14ac:dyDescent="0.2"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29"/>
      <c r="M656" s="129"/>
      <c r="N656" s="129"/>
      <c r="O656" s="129"/>
      <c r="P656" s="129"/>
      <c r="Q656" s="129"/>
      <c r="R656" s="129"/>
      <c r="S656" s="129"/>
      <c r="T656" s="129"/>
      <c r="U656" s="129"/>
      <c r="V656" s="129"/>
      <c r="W656" s="129"/>
      <c r="X656" s="129"/>
      <c r="Y656" s="129"/>
      <c r="Z656" s="129"/>
      <c r="AA656" s="129"/>
      <c r="AB656" s="129"/>
      <c r="AC656" s="129"/>
      <c r="AD656" s="129"/>
      <c r="AE656" s="129"/>
    </row>
    <row r="657" spans="2:31" x14ac:dyDescent="0.2"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29"/>
      <c r="M657" s="129"/>
      <c r="N657" s="129"/>
      <c r="O657" s="129"/>
      <c r="P657" s="129"/>
      <c r="Q657" s="129"/>
      <c r="R657" s="129"/>
      <c r="S657" s="129"/>
      <c r="T657" s="129"/>
      <c r="U657" s="129"/>
      <c r="V657" s="129"/>
      <c r="W657" s="129"/>
      <c r="X657" s="129"/>
      <c r="Y657" s="129"/>
      <c r="Z657" s="129"/>
      <c r="AA657" s="129"/>
      <c r="AB657" s="129"/>
      <c r="AC657" s="129"/>
      <c r="AD657" s="129"/>
      <c r="AE657" s="129"/>
    </row>
    <row r="658" spans="2:31" x14ac:dyDescent="0.2"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29"/>
      <c r="M658" s="129"/>
      <c r="N658" s="129"/>
      <c r="O658" s="129"/>
      <c r="P658" s="129"/>
      <c r="Q658" s="129"/>
      <c r="R658" s="129"/>
      <c r="S658" s="129"/>
      <c r="T658" s="129"/>
      <c r="U658" s="129"/>
      <c r="V658" s="129"/>
      <c r="W658" s="129"/>
      <c r="X658" s="129"/>
      <c r="Y658" s="129"/>
      <c r="Z658" s="129"/>
      <c r="AA658" s="129"/>
      <c r="AB658" s="129"/>
      <c r="AC658" s="129"/>
      <c r="AD658" s="129"/>
      <c r="AE658" s="129"/>
    </row>
    <row r="659" spans="2:31" x14ac:dyDescent="0.2"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29"/>
      <c r="M659" s="129"/>
      <c r="N659" s="129"/>
      <c r="O659" s="129"/>
      <c r="P659" s="129"/>
      <c r="Q659" s="129"/>
      <c r="R659" s="129"/>
      <c r="S659" s="129"/>
      <c r="T659" s="129"/>
      <c r="U659" s="129"/>
      <c r="V659" s="129"/>
      <c r="W659" s="129"/>
      <c r="X659" s="129"/>
      <c r="Y659" s="129"/>
      <c r="Z659" s="129"/>
      <c r="AA659" s="129"/>
      <c r="AB659" s="129"/>
      <c r="AC659" s="129"/>
      <c r="AD659" s="129"/>
      <c r="AE659" s="129"/>
    </row>
    <row r="660" spans="2:31" x14ac:dyDescent="0.2"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29"/>
      <c r="M660" s="129"/>
      <c r="N660" s="129"/>
      <c r="O660" s="129"/>
      <c r="P660" s="129"/>
      <c r="Q660" s="129"/>
      <c r="R660" s="129"/>
      <c r="S660" s="129"/>
      <c r="T660" s="129"/>
      <c r="U660" s="129"/>
      <c r="V660" s="129"/>
      <c r="W660" s="129"/>
      <c r="X660" s="129"/>
      <c r="Y660" s="129"/>
      <c r="Z660" s="129"/>
      <c r="AA660" s="129"/>
      <c r="AB660" s="129"/>
      <c r="AC660" s="129"/>
      <c r="AD660" s="129"/>
      <c r="AE660" s="129"/>
    </row>
    <row r="661" spans="2:31" x14ac:dyDescent="0.2"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29"/>
      <c r="M661" s="129"/>
      <c r="N661" s="129"/>
      <c r="O661" s="129"/>
      <c r="P661" s="129"/>
      <c r="Q661" s="129"/>
      <c r="R661" s="129"/>
      <c r="S661" s="129"/>
      <c r="T661" s="129"/>
      <c r="U661" s="129"/>
      <c r="V661" s="129"/>
      <c r="W661" s="129"/>
      <c r="X661" s="129"/>
      <c r="Y661" s="129"/>
      <c r="Z661" s="129"/>
      <c r="AA661" s="129"/>
      <c r="AB661" s="129"/>
      <c r="AC661" s="129"/>
      <c r="AD661" s="129"/>
      <c r="AE661" s="129"/>
    </row>
    <row r="662" spans="2:31" x14ac:dyDescent="0.2"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29"/>
      <c r="M662" s="129"/>
      <c r="N662" s="129"/>
      <c r="O662" s="129"/>
      <c r="P662" s="129"/>
      <c r="Q662" s="129"/>
      <c r="R662" s="129"/>
      <c r="S662" s="129"/>
      <c r="T662" s="129"/>
      <c r="U662" s="129"/>
      <c r="V662" s="129"/>
      <c r="W662" s="129"/>
      <c r="X662" s="129"/>
      <c r="Y662" s="129"/>
      <c r="Z662" s="129"/>
      <c r="AA662" s="129"/>
      <c r="AB662" s="129"/>
      <c r="AC662" s="129"/>
      <c r="AD662" s="129"/>
      <c r="AE662" s="129"/>
    </row>
    <row r="663" spans="2:31" x14ac:dyDescent="0.2"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29"/>
      <c r="M663" s="129"/>
      <c r="N663" s="129"/>
      <c r="O663" s="129"/>
      <c r="P663" s="129"/>
      <c r="Q663" s="129"/>
      <c r="R663" s="129"/>
      <c r="S663" s="129"/>
      <c r="T663" s="129"/>
      <c r="U663" s="129"/>
      <c r="V663" s="129"/>
      <c r="W663" s="129"/>
      <c r="X663" s="129"/>
      <c r="Y663" s="129"/>
      <c r="Z663" s="129"/>
      <c r="AA663" s="129"/>
      <c r="AB663" s="129"/>
      <c r="AC663" s="129"/>
      <c r="AD663" s="129"/>
      <c r="AE663" s="129"/>
    </row>
    <row r="664" spans="2:31" x14ac:dyDescent="0.2"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29"/>
      <c r="M664" s="129"/>
      <c r="N664" s="129"/>
      <c r="O664" s="129"/>
      <c r="P664" s="129"/>
      <c r="Q664" s="129"/>
      <c r="R664" s="129"/>
      <c r="S664" s="129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</row>
    <row r="665" spans="2:31" x14ac:dyDescent="0.2"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29"/>
      <c r="M665" s="129"/>
      <c r="N665" s="129"/>
      <c r="O665" s="129"/>
      <c r="P665" s="129"/>
      <c r="Q665" s="129"/>
      <c r="R665" s="129"/>
      <c r="S665" s="129"/>
      <c r="T665" s="129"/>
      <c r="U665" s="129"/>
      <c r="V665" s="129"/>
      <c r="W665" s="129"/>
      <c r="X665" s="129"/>
      <c r="Y665" s="129"/>
      <c r="Z665" s="129"/>
      <c r="AA665" s="129"/>
      <c r="AB665" s="129"/>
      <c r="AC665" s="129"/>
      <c r="AD665" s="129"/>
      <c r="AE665" s="129"/>
    </row>
    <row r="666" spans="2:31" x14ac:dyDescent="0.2"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  <c r="N666" s="129"/>
      <c r="O666" s="129"/>
      <c r="P666" s="129"/>
      <c r="Q666" s="129"/>
      <c r="R666" s="129"/>
      <c r="S666" s="129"/>
      <c r="T666" s="129"/>
      <c r="U666" s="129"/>
      <c r="V666" s="129"/>
      <c r="W666" s="129"/>
      <c r="X666" s="129"/>
      <c r="Y666" s="129"/>
      <c r="Z666" s="129"/>
      <c r="AA666" s="129"/>
      <c r="AB666" s="129"/>
      <c r="AC666" s="129"/>
      <c r="AD666" s="129"/>
      <c r="AE666" s="129"/>
    </row>
    <row r="667" spans="2:31" x14ac:dyDescent="0.2"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29"/>
      <c r="M667" s="129"/>
      <c r="N667" s="129"/>
      <c r="O667" s="129"/>
      <c r="P667" s="129"/>
      <c r="Q667" s="129"/>
      <c r="R667" s="129"/>
      <c r="S667" s="129"/>
      <c r="T667" s="129"/>
      <c r="U667" s="129"/>
      <c r="V667" s="129"/>
      <c r="W667" s="129"/>
      <c r="X667" s="129"/>
      <c r="Y667" s="129"/>
      <c r="Z667" s="129"/>
      <c r="AA667" s="129"/>
      <c r="AB667" s="129"/>
      <c r="AC667" s="129"/>
      <c r="AD667" s="129"/>
      <c r="AE667" s="129"/>
    </row>
    <row r="668" spans="2:31" x14ac:dyDescent="0.2"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29"/>
      <c r="M668" s="129"/>
      <c r="N668" s="129"/>
      <c r="O668" s="129"/>
      <c r="P668" s="129"/>
      <c r="Q668" s="129"/>
      <c r="R668" s="129"/>
      <c r="S668" s="129"/>
      <c r="T668" s="129"/>
      <c r="U668" s="129"/>
      <c r="V668" s="129"/>
      <c r="W668" s="129"/>
      <c r="X668" s="129"/>
      <c r="Y668" s="129"/>
      <c r="Z668" s="129"/>
      <c r="AA668" s="129"/>
      <c r="AB668" s="129"/>
      <c r="AC668" s="129"/>
      <c r="AD668" s="129"/>
      <c r="AE668" s="129"/>
    </row>
    <row r="669" spans="2:31" x14ac:dyDescent="0.2"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29"/>
      <c r="M669" s="129"/>
      <c r="N669" s="129"/>
      <c r="O669" s="129"/>
      <c r="P669" s="129"/>
      <c r="Q669" s="129"/>
      <c r="R669" s="129"/>
      <c r="S669" s="129"/>
      <c r="T669" s="129"/>
      <c r="U669" s="129"/>
      <c r="V669" s="129"/>
      <c r="W669" s="129"/>
      <c r="X669" s="129"/>
      <c r="Y669" s="129"/>
      <c r="Z669" s="129"/>
      <c r="AA669" s="129"/>
      <c r="AB669" s="129"/>
      <c r="AC669" s="129"/>
      <c r="AD669" s="129"/>
      <c r="AE669" s="129"/>
    </row>
    <row r="670" spans="2:31" x14ac:dyDescent="0.2"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29"/>
      <c r="M670" s="129"/>
      <c r="N670" s="129"/>
      <c r="O670" s="129"/>
      <c r="P670" s="129"/>
      <c r="Q670" s="129"/>
      <c r="R670" s="129"/>
      <c r="S670" s="129"/>
      <c r="T670" s="129"/>
      <c r="U670" s="129"/>
      <c r="V670" s="129"/>
      <c r="W670" s="129"/>
      <c r="X670" s="129"/>
      <c r="Y670" s="129"/>
      <c r="Z670" s="129"/>
      <c r="AA670" s="129"/>
      <c r="AB670" s="129"/>
      <c r="AC670" s="129"/>
      <c r="AD670" s="129"/>
      <c r="AE670" s="129"/>
    </row>
    <row r="671" spans="2:31" x14ac:dyDescent="0.2"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29"/>
      <c r="M671" s="129"/>
      <c r="N671" s="129"/>
      <c r="O671" s="129"/>
      <c r="P671" s="129"/>
      <c r="Q671" s="129"/>
      <c r="R671" s="129"/>
      <c r="S671" s="129"/>
      <c r="T671" s="129"/>
      <c r="U671" s="129"/>
      <c r="V671" s="129"/>
      <c r="W671" s="129"/>
      <c r="X671" s="129"/>
      <c r="Y671" s="129"/>
      <c r="Z671" s="129"/>
      <c r="AA671" s="129"/>
      <c r="AB671" s="129"/>
      <c r="AC671" s="129"/>
      <c r="AD671" s="129"/>
      <c r="AE671" s="129"/>
    </row>
    <row r="672" spans="2:31" x14ac:dyDescent="0.2"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29"/>
      <c r="M672" s="129"/>
      <c r="N672" s="129"/>
      <c r="O672" s="129"/>
      <c r="P672" s="129"/>
      <c r="Q672" s="129"/>
      <c r="R672" s="129"/>
      <c r="S672" s="129"/>
      <c r="T672" s="129"/>
      <c r="U672" s="129"/>
      <c r="V672" s="129"/>
      <c r="W672" s="129"/>
      <c r="X672" s="129"/>
      <c r="Y672" s="129"/>
      <c r="Z672" s="129"/>
      <c r="AA672" s="129"/>
      <c r="AB672" s="129"/>
      <c r="AC672" s="129"/>
      <c r="AD672" s="129"/>
      <c r="AE672" s="129"/>
    </row>
    <row r="673" spans="2:31" x14ac:dyDescent="0.2"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29"/>
      <c r="M673" s="129"/>
      <c r="N673" s="129"/>
      <c r="O673" s="129"/>
      <c r="P673" s="129"/>
      <c r="Q673" s="129"/>
      <c r="R673" s="129"/>
      <c r="S673" s="129"/>
      <c r="T673" s="129"/>
      <c r="U673" s="129"/>
      <c r="V673" s="129"/>
      <c r="W673" s="129"/>
      <c r="X673" s="129"/>
      <c r="Y673" s="129"/>
      <c r="Z673" s="129"/>
      <c r="AA673" s="129"/>
      <c r="AB673" s="129"/>
      <c r="AC673" s="129"/>
      <c r="AD673" s="129"/>
      <c r="AE673" s="129"/>
    </row>
    <row r="674" spans="2:31" x14ac:dyDescent="0.2"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29"/>
      <c r="M674" s="129"/>
      <c r="N674" s="129"/>
      <c r="O674" s="129"/>
      <c r="P674" s="129"/>
      <c r="Q674" s="129"/>
      <c r="R674" s="129"/>
      <c r="S674" s="129"/>
      <c r="T674" s="129"/>
      <c r="U674" s="129"/>
      <c r="V674" s="129"/>
      <c r="W674" s="129"/>
      <c r="X674" s="129"/>
      <c r="Y674" s="129"/>
      <c r="Z674" s="129"/>
      <c r="AA674" s="129"/>
      <c r="AB674" s="129"/>
      <c r="AC674" s="129"/>
      <c r="AD674" s="129"/>
      <c r="AE674" s="129"/>
    </row>
    <row r="675" spans="2:31" x14ac:dyDescent="0.2"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29"/>
      <c r="M675" s="129"/>
      <c r="N675" s="129"/>
      <c r="O675" s="129"/>
      <c r="P675" s="129"/>
      <c r="Q675" s="129"/>
      <c r="R675" s="129"/>
      <c r="S675" s="129"/>
      <c r="T675" s="129"/>
      <c r="U675" s="129"/>
      <c r="V675" s="129"/>
      <c r="W675" s="129"/>
      <c r="X675" s="129"/>
      <c r="Y675" s="129"/>
      <c r="Z675" s="129"/>
      <c r="AA675" s="129"/>
      <c r="AB675" s="129"/>
      <c r="AC675" s="129"/>
      <c r="AD675" s="129"/>
      <c r="AE675" s="129"/>
    </row>
    <row r="676" spans="2:31" x14ac:dyDescent="0.2"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29"/>
      <c r="M676" s="129"/>
      <c r="N676" s="129"/>
      <c r="O676" s="129"/>
      <c r="P676" s="129"/>
      <c r="Q676" s="129"/>
      <c r="R676" s="129"/>
      <c r="S676" s="129"/>
      <c r="T676" s="129"/>
      <c r="U676" s="129"/>
      <c r="V676" s="129"/>
      <c r="W676" s="129"/>
      <c r="X676" s="129"/>
      <c r="Y676" s="129"/>
      <c r="Z676" s="129"/>
      <c r="AA676" s="129"/>
      <c r="AB676" s="129"/>
      <c r="AC676" s="129"/>
      <c r="AD676" s="129"/>
      <c r="AE676" s="129"/>
    </row>
    <row r="677" spans="2:31" x14ac:dyDescent="0.2"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29"/>
      <c r="M677" s="129"/>
      <c r="N677" s="129"/>
      <c r="O677" s="129"/>
      <c r="P677" s="129"/>
      <c r="Q677" s="129"/>
      <c r="R677" s="129"/>
      <c r="S677" s="129"/>
      <c r="T677" s="129"/>
      <c r="U677" s="129"/>
      <c r="V677" s="129"/>
      <c r="W677" s="129"/>
      <c r="X677" s="129"/>
      <c r="Y677" s="129"/>
      <c r="Z677" s="129"/>
      <c r="AA677" s="129"/>
      <c r="AB677" s="129"/>
      <c r="AC677" s="129"/>
      <c r="AD677" s="129"/>
      <c r="AE677" s="129"/>
    </row>
    <row r="678" spans="2:31" x14ac:dyDescent="0.2"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29"/>
      <c r="M678" s="129"/>
      <c r="N678" s="129"/>
      <c r="O678" s="129"/>
      <c r="P678" s="129"/>
      <c r="Q678" s="129"/>
      <c r="R678" s="129"/>
      <c r="S678" s="129"/>
      <c r="T678" s="129"/>
      <c r="U678" s="129"/>
      <c r="V678" s="129"/>
      <c r="W678" s="129"/>
      <c r="X678" s="129"/>
      <c r="Y678" s="129"/>
      <c r="Z678" s="129"/>
      <c r="AA678" s="129"/>
      <c r="AB678" s="129"/>
      <c r="AC678" s="129"/>
      <c r="AD678" s="129"/>
      <c r="AE678" s="129"/>
    </row>
    <row r="679" spans="2:31" x14ac:dyDescent="0.2"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29"/>
      <c r="M679" s="129"/>
      <c r="N679" s="129"/>
      <c r="O679" s="129"/>
      <c r="P679" s="129"/>
      <c r="Q679" s="129"/>
      <c r="R679" s="129"/>
      <c r="S679" s="129"/>
      <c r="T679" s="129"/>
      <c r="U679" s="129"/>
      <c r="V679" s="129"/>
      <c r="W679" s="129"/>
      <c r="X679" s="129"/>
      <c r="Y679" s="129"/>
      <c r="Z679" s="129"/>
      <c r="AA679" s="129"/>
      <c r="AB679" s="129"/>
      <c r="AC679" s="129"/>
      <c r="AD679" s="129"/>
      <c r="AE679" s="129"/>
    </row>
    <row r="680" spans="2:31" x14ac:dyDescent="0.2"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29"/>
      <c r="M680" s="129"/>
      <c r="N680" s="129"/>
      <c r="O680" s="129"/>
      <c r="P680" s="129"/>
      <c r="Q680" s="129"/>
      <c r="R680" s="129"/>
      <c r="S680" s="129"/>
      <c r="T680" s="129"/>
      <c r="U680" s="129"/>
      <c r="V680" s="129"/>
      <c r="W680" s="129"/>
      <c r="X680" s="129"/>
      <c r="Y680" s="129"/>
      <c r="Z680" s="129"/>
      <c r="AA680" s="129"/>
      <c r="AB680" s="129"/>
      <c r="AC680" s="129"/>
      <c r="AD680" s="129"/>
      <c r="AE680" s="129"/>
    </row>
    <row r="681" spans="2:31" x14ac:dyDescent="0.2"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29"/>
      <c r="M681" s="129"/>
      <c r="N681" s="129"/>
      <c r="O681" s="129"/>
      <c r="P681" s="129"/>
      <c r="Q681" s="129"/>
      <c r="R681" s="129"/>
      <c r="S681" s="129"/>
      <c r="T681" s="129"/>
      <c r="U681" s="129"/>
      <c r="V681" s="129"/>
      <c r="W681" s="129"/>
      <c r="X681" s="129"/>
      <c r="Y681" s="129"/>
      <c r="Z681" s="129"/>
      <c r="AA681" s="129"/>
      <c r="AB681" s="129"/>
      <c r="AC681" s="129"/>
      <c r="AD681" s="129"/>
      <c r="AE681" s="129"/>
    </row>
    <row r="682" spans="2:31" x14ac:dyDescent="0.2"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29"/>
      <c r="M682" s="129"/>
      <c r="N682" s="129"/>
      <c r="O682" s="129"/>
      <c r="P682" s="129"/>
      <c r="Q682" s="129"/>
      <c r="R682" s="129"/>
      <c r="S682" s="129"/>
      <c r="T682" s="129"/>
      <c r="U682" s="129"/>
      <c r="V682" s="129"/>
      <c r="W682" s="129"/>
      <c r="X682" s="129"/>
      <c r="Y682" s="129"/>
      <c r="Z682" s="129"/>
      <c r="AA682" s="129"/>
      <c r="AB682" s="129"/>
      <c r="AC682" s="129"/>
      <c r="AD682" s="129"/>
      <c r="AE682" s="129"/>
    </row>
    <row r="683" spans="2:31" x14ac:dyDescent="0.2"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29"/>
      <c r="M683" s="129"/>
      <c r="N683" s="129"/>
      <c r="O683" s="129"/>
      <c r="P683" s="129"/>
      <c r="Q683" s="129"/>
      <c r="R683" s="129"/>
      <c r="S683" s="129"/>
      <c r="T683" s="129"/>
      <c r="U683" s="129"/>
      <c r="V683" s="129"/>
      <c r="W683" s="129"/>
      <c r="X683" s="129"/>
      <c r="Y683" s="129"/>
      <c r="Z683" s="129"/>
      <c r="AA683" s="129"/>
      <c r="AB683" s="129"/>
      <c r="AC683" s="129"/>
      <c r="AD683" s="129"/>
      <c r="AE683" s="129"/>
    </row>
    <row r="684" spans="2:31" x14ac:dyDescent="0.2"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29"/>
      <c r="M684" s="129"/>
      <c r="N684" s="129"/>
      <c r="O684" s="129"/>
      <c r="P684" s="129"/>
      <c r="Q684" s="129"/>
      <c r="R684" s="129"/>
      <c r="S684" s="129"/>
      <c r="T684" s="129"/>
      <c r="U684" s="129"/>
      <c r="V684" s="129"/>
      <c r="W684" s="129"/>
      <c r="X684" s="129"/>
      <c r="Y684" s="129"/>
      <c r="Z684" s="129"/>
      <c r="AA684" s="129"/>
      <c r="AB684" s="129"/>
      <c r="AC684" s="129"/>
      <c r="AD684" s="129"/>
      <c r="AE684" s="129"/>
    </row>
    <row r="685" spans="2:31" x14ac:dyDescent="0.2"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  <c r="N685" s="129"/>
      <c r="O685" s="129"/>
      <c r="P685" s="129"/>
      <c r="Q685" s="129"/>
      <c r="R685" s="129"/>
      <c r="S685" s="129"/>
      <c r="T685" s="129"/>
      <c r="U685" s="129"/>
      <c r="V685" s="129"/>
      <c r="W685" s="129"/>
      <c r="X685" s="129"/>
      <c r="Y685" s="129"/>
      <c r="Z685" s="129"/>
      <c r="AA685" s="129"/>
      <c r="AB685" s="129"/>
      <c r="AC685" s="129"/>
      <c r="AD685" s="129"/>
      <c r="AE685" s="129"/>
    </row>
    <row r="686" spans="2:31" x14ac:dyDescent="0.2"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29"/>
      <c r="M686" s="129"/>
      <c r="N686" s="129"/>
      <c r="O686" s="129"/>
      <c r="P686" s="129"/>
      <c r="Q686" s="129"/>
      <c r="R686" s="129"/>
      <c r="S686" s="129"/>
      <c r="T686" s="129"/>
      <c r="U686" s="129"/>
      <c r="V686" s="129"/>
      <c r="W686" s="129"/>
      <c r="X686" s="129"/>
      <c r="Y686" s="129"/>
      <c r="Z686" s="129"/>
      <c r="AA686" s="129"/>
      <c r="AB686" s="129"/>
      <c r="AC686" s="129"/>
      <c r="AD686" s="129"/>
      <c r="AE686" s="129"/>
    </row>
    <row r="687" spans="2:31" x14ac:dyDescent="0.2"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29"/>
      <c r="M687" s="129"/>
      <c r="N687" s="129"/>
      <c r="O687" s="129"/>
      <c r="P687" s="129"/>
      <c r="Q687" s="129"/>
      <c r="R687" s="129"/>
      <c r="S687" s="129"/>
      <c r="T687" s="129"/>
      <c r="U687" s="129"/>
      <c r="V687" s="129"/>
      <c r="W687" s="129"/>
      <c r="X687" s="129"/>
      <c r="Y687" s="129"/>
      <c r="Z687" s="129"/>
      <c r="AA687" s="129"/>
      <c r="AB687" s="129"/>
      <c r="AC687" s="129"/>
      <c r="AD687" s="129"/>
      <c r="AE687" s="129"/>
    </row>
    <row r="688" spans="2:31" x14ac:dyDescent="0.2"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29"/>
      <c r="M688" s="129"/>
      <c r="N688" s="129"/>
      <c r="O688" s="129"/>
      <c r="P688" s="129"/>
      <c r="Q688" s="129"/>
      <c r="R688" s="129"/>
      <c r="S688" s="129"/>
      <c r="T688" s="129"/>
      <c r="U688" s="129"/>
      <c r="V688" s="129"/>
      <c r="W688" s="129"/>
      <c r="X688" s="129"/>
      <c r="Y688" s="129"/>
      <c r="Z688" s="129"/>
      <c r="AA688" s="129"/>
      <c r="AB688" s="129"/>
      <c r="AC688" s="129"/>
      <c r="AD688" s="129"/>
      <c r="AE688" s="129"/>
    </row>
    <row r="689" spans="2:31" x14ac:dyDescent="0.2"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29"/>
      <c r="M689" s="129"/>
      <c r="N689" s="129"/>
      <c r="O689" s="129"/>
      <c r="P689" s="129"/>
      <c r="Q689" s="129"/>
      <c r="R689" s="129"/>
      <c r="S689" s="129"/>
      <c r="T689" s="129"/>
      <c r="U689" s="129"/>
      <c r="V689" s="129"/>
      <c r="W689" s="129"/>
      <c r="X689" s="129"/>
      <c r="Y689" s="129"/>
      <c r="Z689" s="129"/>
      <c r="AA689" s="129"/>
      <c r="AB689" s="129"/>
      <c r="AC689" s="129"/>
      <c r="AD689" s="129"/>
      <c r="AE689" s="129"/>
    </row>
    <row r="690" spans="2:31" x14ac:dyDescent="0.2"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29"/>
      <c r="M690" s="129"/>
      <c r="N690" s="129"/>
      <c r="O690" s="129"/>
      <c r="P690" s="129"/>
      <c r="Q690" s="129"/>
      <c r="R690" s="129"/>
      <c r="S690" s="129"/>
      <c r="T690" s="129"/>
      <c r="U690" s="129"/>
      <c r="V690" s="129"/>
      <c r="W690" s="129"/>
      <c r="X690" s="129"/>
      <c r="Y690" s="129"/>
      <c r="Z690" s="129"/>
      <c r="AA690" s="129"/>
      <c r="AB690" s="129"/>
      <c r="AC690" s="129"/>
      <c r="AD690" s="129"/>
      <c r="AE690" s="129"/>
    </row>
    <row r="691" spans="2:31" x14ac:dyDescent="0.2"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29"/>
      <c r="M691" s="129"/>
      <c r="N691" s="129"/>
      <c r="O691" s="129"/>
      <c r="P691" s="129"/>
      <c r="Q691" s="129"/>
      <c r="R691" s="129"/>
      <c r="S691" s="129"/>
      <c r="T691" s="129"/>
      <c r="U691" s="129"/>
      <c r="V691" s="129"/>
      <c r="W691" s="129"/>
      <c r="X691" s="129"/>
      <c r="Y691" s="129"/>
      <c r="Z691" s="129"/>
      <c r="AA691" s="129"/>
      <c r="AB691" s="129"/>
      <c r="AC691" s="129"/>
      <c r="AD691" s="129"/>
      <c r="AE691" s="129"/>
    </row>
    <row r="692" spans="2:31" x14ac:dyDescent="0.2"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29"/>
      <c r="M692" s="129"/>
      <c r="N692" s="129"/>
      <c r="O692" s="129"/>
      <c r="P692" s="129"/>
      <c r="Q692" s="129"/>
      <c r="R692" s="129"/>
      <c r="S692" s="129"/>
      <c r="T692" s="129"/>
      <c r="U692" s="129"/>
      <c r="V692" s="129"/>
      <c r="W692" s="129"/>
      <c r="X692" s="129"/>
      <c r="Y692" s="129"/>
      <c r="Z692" s="129"/>
      <c r="AA692" s="129"/>
      <c r="AB692" s="129"/>
      <c r="AC692" s="129"/>
      <c r="AD692" s="129"/>
      <c r="AE692" s="129"/>
    </row>
    <row r="693" spans="2:31" x14ac:dyDescent="0.2"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29"/>
      <c r="M693" s="129"/>
      <c r="N693" s="129"/>
      <c r="O693" s="129"/>
      <c r="P693" s="129"/>
      <c r="Q693" s="129"/>
      <c r="R693" s="129"/>
      <c r="S693" s="129"/>
      <c r="T693" s="129"/>
      <c r="U693" s="129"/>
      <c r="V693" s="129"/>
      <c r="W693" s="129"/>
      <c r="X693" s="129"/>
      <c r="Y693" s="129"/>
      <c r="Z693" s="129"/>
      <c r="AA693" s="129"/>
      <c r="AB693" s="129"/>
      <c r="AC693" s="129"/>
      <c r="AD693" s="129"/>
      <c r="AE693" s="129"/>
    </row>
    <row r="694" spans="2:31" x14ac:dyDescent="0.2"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29"/>
      <c r="M694" s="129"/>
      <c r="N694" s="129"/>
      <c r="O694" s="129"/>
      <c r="P694" s="129"/>
      <c r="Q694" s="129"/>
      <c r="R694" s="129"/>
      <c r="S694" s="129"/>
      <c r="T694" s="129"/>
      <c r="U694" s="129"/>
      <c r="V694" s="129"/>
      <c r="W694" s="129"/>
      <c r="X694" s="129"/>
      <c r="Y694" s="129"/>
      <c r="Z694" s="129"/>
      <c r="AA694" s="129"/>
      <c r="AB694" s="129"/>
      <c r="AC694" s="129"/>
      <c r="AD694" s="129"/>
      <c r="AE694" s="129"/>
    </row>
    <row r="695" spans="2:31" x14ac:dyDescent="0.2"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29"/>
      <c r="M695" s="129"/>
      <c r="N695" s="129"/>
      <c r="O695" s="129"/>
      <c r="P695" s="129"/>
      <c r="Q695" s="129"/>
      <c r="R695" s="129"/>
      <c r="S695" s="129"/>
      <c r="T695" s="129"/>
      <c r="U695" s="129"/>
      <c r="V695" s="129"/>
      <c r="W695" s="129"/>
      <c r="X695" s="129"/>
      <c r="Y695" s="129"/>
      <c r="Z695" s="129"/>
      <c r="AA695" s="129"/>
      <c r="AB695" s="129"/>
      <c r="AC695" s="129"/>
      <c r="AD695" s="129"/>
      <c r="AE695" s="129"/>
    </row>
    <row r="696" spans="2:31" x14ac:dyDescent="0.2"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29"/>
      <c r="M696" s="129"/>
      <c r="N696" s="129"/>
      <c r="O696" s="129"/>
      <c r="P696" s="129"/>
      <c r="Q696" s="129"/>
      <c r="R696" s="129"/>
      <c r="S696" s="129"/>
      <c r="T696" s="129"/>
      <c r="U696" s="129"/>
      <c r="V696" s="129"/>
      <c r="W696" s="129"/>
      <c r="X696" s="129"/>
      <c r="Y696" s="129"/>
      <c r="Z696" s="129"/>
      <c r="AA696" s="129"/>
      <c r="AB696" s="129"/>
      <c r="AC696" s="129"/>
      <c r="AD696" s="129"/>
      <c r="AE696" s="129"/>
    </row>
    <row r="697" spans="2:31" x14ac:dyDescent="0.2"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29"/>
      <c r="M697" s="129"/>
      <c r="N697" s="129"/>
      <c r="O697" s="129"/>
      <c r="P697" s="129"/>
      <c r="Q697" s="129"/>
      <c r="R697" s="129"/>
      <c r="S697" s="129"/>
      <c r="T697" s="129"/>
      <c r="U697" s="129"/>
      <c r="V697" s="129"/>
      <c r="W697" s="129"/>
      <c r="X697" s="129"/>
      <c r="Y697" s="129"/>
      <c r="Z697" s="129"/>
      <c r="AA697" s="129"/>
      <c r="AB697" s="129"/>
      <c r="AC697" s="129"/>
      <c r="AD697" s="129"/>
      <c r="AE697" s="129"/>
    </row>
    <row r="698" spans="2:31" x14ac:dyDescent="0.2"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29"/>
      <c r="M698" s="129"/>
      <c r="N698" s="129"/>
      <c r="O698" s="129"/>
      <c r="P698" s="129"/>
      <c r="Q698" s="129"/>
      <c r="R698" s="129"/>
      <c r="S698" s="129"/>
      <c r="T698" s="129"/>
      <c r="U698" s="129"/>
      <c r="V698" s="129"/>
      <c r="W698" s="129"/>
      <c r="X698" s="129"/>
      <c r="Y698" s="129"/>
      <c r="Z698" s="129"/>
      <c r="AA698" s="129"/>
      <c r="AB698" s="129"/>
      <c r="AC698" s="129"/>
      <c r="AD698" s="129"/>
      <c r="AE698" s="129"/>
    </row>
    <row r="699" spans="2:31" x14ac:dyDescent="0.2"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29"/>
      <c r="M699" s="129"/>
      <c r="N699" s="129"/>
      <c r="O699" s="129"/>
      <c r="P699" s="129"/>
      <c r="Q699" s="129"/>
      <c r="R699" s="129"/>
      <c r="S699" s="129"/>
      <c r="T699" s="129"/>
      <c r="U699" s="129"/>
      <c r="V699" s="129"/>
      <c r="W699" s="129"/>
      <c r="X699" s="129"/>
      <c r="Y699" s="129"/>
      <c r="Z699" s="129"/>
      <c r="AA699" s="129"/>
      <c r="AB699" s="129"/>
      <c r="AC699" s="129"/>
      <c r="AD699" s="129"/>
      <c r="AE699" s="129"/>
    </row>
    <row r="700" spans="2:31" x14ac:dyDescent="0.2"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29"/>
      <c r="M700" s="129"/>
      <c r="N700" s="129"/>
      <c r="O700" s="129"/>
      <c r="P700" s="129"/>
      <c r="Q700" s="129"/>
      <c r="R700" s="129"/>
      <c r="S700" s="129"/>
      <c r="T700" s="129"/>
      <c r="U700" s="129"/>
      <c r="V700" s="129"/>
      <c r="W700" s="129"/>
      <c r="X700" s="129"/>
      <c r="Y700" s="129"/>
      <c r="Z700" s="129"/>
      <c r="AA700" s="129"/>
      <c r="AB700" s="129"/>
      <c r="AC700" s="129"/>
      <c r="AD700" s="129"/>
      <c r="AE700" s="129"/>
    </row>
    <row r="701" spans="2:31" x14ac:dyDescent="0.2"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29"/>
      <c r="M701" s="129"/>
      <c r="N701" s="129"/>
      <c r="O701" s="129"/>
      <c r="P701" s="129"/>
      <c r="Q701" s="129"/>
      <c r="R701" s="129"/>
      <c r="S701" s="129"/>
      <c r="T701" s="129"/>
      <c r="U701" s="129"/>
      <c r="V701" s="129"/>
      <c r="W701" s="129"/>
      <c r="X701" s="129"/>
      <c r="Y701" s="129"/>
      <c r="Z701" s="129"/>
      <c r="AA701" s="129"/>
      <c r="AB701" s="129"/>
      <c r="AC701" s="129"/>
      <c r="AD701" s="129"/>
      <c r="AE701" s="129"/>
    </row>
    <row r="702" spans="2:31" x14ac:dyDescent="0.2"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29"/>
      <c r="M702" s="129"/>
      <c r="N702" s="129"/>
      <c r="O702" s="129"/>
      <c r="P702" s="129"/>
      <c r="Q702" s="129"/>
      <c r="R702" s="129"/>
      <c r="S702" s="129"/>
      <c r="T702" s="129"/>
      <c r="U702" s="129"/>
      <c r="V702" s="129"/>
      <c r="W702" s="129"/>
      <c r="X702" s="129"/>
      <c r="Y702" s="129"/>
      <c r="Z702" s="129"/>
      <c r="AA702" s="129"/>
      <c r="AB702" s="129"/>
      <c r="AC702" s="129"/>
      <c r="AD702" s="129"/>
      <c r="AE702" s="129"/>
    </row>
    <row r="703" spans="2:31" x14ac:dyDescent="0.2"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29"/>
      <c r="M703" s="129"/>
      <c r="N703" s="129"/>
      <c r="O703" s="129"/>
      <c r="P703" s="129"/>
      <c r="Q703" s="129"/>
      <c r="R703" s="129"/>
      <c r="S703" s="129"/>
      <c r="T703" s="129"/>
      <c r="U703" s="129"/>
      <c r="V703" s="129"/>
      <c r="W703" s="129"/>
      <c r="X703" s="129"/>
      <c r="Y703" s="129"/>
      <c r="Z703" s="129"/>
      <c r="AA703" s="129"/>
      <c r="AB703" s="129"/>
      <c r="AC703" s="129"/>
      <c r="AD703" s="129"/>
      <c r="AE703" s="129"/>
    </row>
    <row r="704" spans="2:31" x14ac:dyDescent="0.2"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  <c r="N704" s="129"/>
      <c r="O704" s="129"/>
      <c r="P704" s="129"/>
      <c r="Q704" s="129"/>
      <c r="R704" s="129"/>
      <c r="S704" s="129"/>
      <c r="T704" s="129"/>
      <c r="U704" s="129"/>
      <c r="V704" s="129"/>
      <c r="W704" s="129"/>
      <c r="X704" s="129"/>
      <c r="Y704" s="129"/>
      <c r="Z704" s="129"/>
      <c r="AA704" s="129"/>
      <c r="AB704" s="129"/>
      <c r="AC704" s="129"/>
      <c r="AD704" s="129"/>
      <c r="AE704" s="129"/>
    </row>
    <row r="705" spans="2:31" x14ac:dyDescent="0.2"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29"/>
      <c r="M705" s="129"/>
      <c r="N705" s="129"/>
      <c r="O705" s="129"/>
      <c r="P705" s="129"/>
      <c r="Q705" s="129"/>
      <c r="R705" s="129"/>
      <c r="S705" s="129"/>
      <c r="T705" s="129"/>
      <c r="U705" s="129"/>
      <c r="V705" s="129"/>
      <c r="W705" s="129"/>
      <c r="X705" s="129"/>
      <c r="Y705" s="129"/>
      <c r="Z705" s="129"/>
      <c r="AA705" s="129"/>
      <c r="AB705" s="129"/>
      <c r="AC705" s="129"/>
      <c r="AD705" s="129"/>
      <c r="AE705" s="129"/>
    </row>
    <row r="706" spans="2:31" x14ac:dyDescent="0.2"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29"/>
      <c r="M706" s="129"/>
      <c r="N706" s="129"/>
      <c r="O706" s="129"/>
      <c r="P706" s="129"/>
      <c r="Q706" s="129"/>
      <c r="R706" s="129"/>
      <c r="S706" s="129"/>
      <c r="T706" s="129"/>
      <c r="U706" s="129"/>
      <c r="V706" s="129"/>
      <c r="W706" s="129"/>
      <c r="X706" s="129"/>
      <c r="Y706" s="129"/>
      <c r="Z706" s="129"/>
      <c r="AA706" s="129"/>
      <c r="AB706" s="129"/>
      <c r="AC706" s="129"/>
      <c r="AD706" s="129"/>
      <c r="AE706" s="129"/>
    </row>
    <row r="707" spans="2:31" x14ac:dyDescent="0.2"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29"/>
      <c r="M707" s="129"/>
      <c r="N707" s="129"/>
      <c r="O707" s="129"/>
      <c r="P707" s="129"/>
      <c r="Q707" s="129"/>
      <c r="R707" s="129"/>
      <c r="S707" s="129"/>
      <c r="T707" s="129"/>
      <c r="U707" s="129"/>
      <c r="V707" s="129"/>
      <c r="W707" s="129"/>
      <c r="X707" s="129"/>
      <c r="Y707" s="129"/>
      <c r="Z707" s="129"/>
      <c r="AA707" s="129"/>
      <c r="AB707" s="129"/>
      <c r="AC707" s="129"/>
      <c r="AD707" s="129"/>
      <c r="AE707" s="129"/>
    </row>
    <row r="708" spans="2:31" x14ac:dyDescent="0.2"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29"/>
      <c r="M708" s="129"/>
      <c r="N708" s="129"/>
      <c r="O708" s="129"/>
      <c r="P708" s="129"/>
      <c r="Q708" s="129"/>
      <c r="R708" s="129"/>
      <c r="S708" s="129"/>
      <c r="T708" s="129"/>
      <c r="U708" s="129"/>
      <c r="V708" s="129"/>
      <c r="W708" s="129"/>
      <c r="X708" s="129"/>
      <c r="Y708" s="129"/>
      <c r="Z708" s="129"/>
      <c r="AA708" s="129"/>
      <c r="AB708" s="129"/>
      <c r="AC708" s="129"/>
      <c r="AD708" s="129"/>
      <c r="AE708" s="129"/>
    </row>
    <row r="709" spans="2:31" x14ac:dyDescent="0.2"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29"/>
      <c r="M709" s="129"/>
      <c r="N709" s="129"/>
      <c r="O709" s="129"/>
      <c r="P709" s="129"/>
      <c r="Q709" s="129"/>
      <c r="R709" s="129"/>
      <c r="S709" s="129"/>
      <c r="T709" s="129"/>
      <c r="U709" s="129"/>
      <c r="V709" s="129"/>
      <c r="W709" s="129"/>
      <c r="X709" s="129"/>
      <c r="Y709" s="129"/>
      <c r="Z709" s="129"/>
      <c r="AA709" s="129"/>
      <c r="AB709" s="129"/>
      <c r="AC709" s="129"/>
      <c r="AD709" s="129"/>
      <c r="AE709" s="129"/>
    </row>
    <row r="710" spans="2:31" x14ac:dyDescent="0.2"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29"/>
      <c r="M710" s="129"/>
      <c r="N710" s="129"/>
      <c r="O710" s="129"/>
      <c r="P710" s="129"/>
      <c r="Q710" s="129"/>
      <c r="R710" s="129"/>
      <c r="S710" s="129"/>
      <c r="T710" s="129"/>
      <c r="U710" s="129"/>
      <c r="V710" s="129"/>
      <c r="W710" s="129"/>
      <c r="X710" s="129"/>
      <c r="Y710" s="129"/>
      <c r="Z710" s="129"/>
      <c r="AA710" s="129"/>
      <c r="AB710" s="129"/>
      <c r="AC710" s="129"/>
      <c r="AD710" s="129"/>
      <c r="AE710" s="129"/>
    </row>
    <row r="711" spans="2:31" x14ac:dyDescent="0.2"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29"/>
      <c r="M711" s="129"/>
      <c r="N711" s="129"/>
      <c r="O711" s="129"/>
      <c r="P711" s="129"/>
      <c r="Q711" s="129"/>
      <c r="R711" s="129"/>
      <c r="S711" s="129"/>
      <c r="T711" s="129"/>
      <c r="U711" s="129"/>
      <c r="V711" s="129"/>
      <c r="W711" s="129"/>
      <c r="X711" s="129"/>
      <c r="Y711" s="129"/>
      <c r="Z711" s="129"/>
      <c r="AA711" s="129"/>
      <c r="AB711" s="129"/>
      <c r="AC711" s="129"/>
      <c r="AD711" s="129"/>
      <c r="AE711" s="129"/>
    </row>
    <row r="712" spans="2:31" x14ac:dyDescent="0.2"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29"/>
      <c r="M712" s="129"/>
      <c r="N712" s="129"/>
      <c r="O712" s="129"/>
      <c r="P712" s="129"/>
      <c r="Q712" s="129"/>
      <c r="R712" s="129"/>
      <c r="S712" s="129"/>
      <c r="T712" s="129"/>
      <c r="U712" s="129"/>
      <c r="V712" s="129"/>
      <c r="W712" s="129"/>
      <c r="X712" s="129"/>
      <c r="Y712" s="129"/>
      <c r="Z712" s="129"/>
      <c r="AA712" s="129"/>
      <c r="AB712" s="129"/>
      <c r="AC712" s="129"/>
      <c r="AD712" s="129"/>
      <c r="AE712" s="129"/>
    </row>
    <row r="713" spans="2:31" x14ac:dyDescent="0.2"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29"/>
      <c r="M713" s="129"/>
      <c r="N713" s="129"/>
      <c r="O713" s="129"/>
      <c r="P713" s="129"/>
      <c r="Q713" s="129"/>
      <c r="R713" s="129"/>
      <c r="S713" s="129"/>
      <c r="T713" s="129"/>
      <c r="U713" s="129"/>
      <c r="V713" s="129"/>
      <c r="W713" s="129"/>
      <c r="X713" s="129"/>
      <c r="Y713" s="129"/>
      <c r="Z713" s="129"/>
      <c r="AA713" s="129"/>
      <c r="AB713" s="129"/>
      <c r="AC713" s="129"/>
      <c r="AD713" s="129"/>
      <c r="AE713" s="129"/>
    </row>
    <row r="714" spans="2:31" x14ac:dyDescent="0.2"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29"/>
      <c r="M714" s="129"/>
      <c r="N714" s="129"/>
      <c r="O714" s="129"/>
      <c r="P714" s="129"/>
      <c r="Q714" s="129"/>
      <c r="R714" s="129"/>
      <c r="S714" s="129"/>
      <c r="T714" s="129"/>
      <c r="U714" s="129"/>
      <c r="V714" s="129"/>
      <c r="W714" s="129"/>
      <c r="X714" s="129"/>
      <c r="Y714" s="129"/>
      <c r="Z714" s="129"/>
      <c r="AA714" s="129"/>
      <c r="AB714" s="129"/>
      <c r="AC714" s="129"/>
      <c r="AD714" s="129"/>
      <c r="AE714" s="129"/>
    </row>
    <row r="715" spans="2:31" x14ac:dyDescent="0.2"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29"/>
      <c r="M715" s="129"/>
      <c r="N715" s="129"/>
      <c r="O715" s="129"/>
      <c r="P715" s="129"/>
      <c r="Q715" s="129"/>
      <c r="R715" s="129"/>
      <c r="S715" s="129"/>
      <c r="T715" s="129"/>
      <c r="U715" s="129"/>
      <c r="V715" s="129"/>
      <c r="W715" s="129"/>
      <c r="X715" s="129"/>
      <c r="Y715" s="129"/>
      <c r="Z715" s="129"/>
      <c r="AA715" s="129"/>
      <c r="AB715" s="129"/>
      <c r="AC715" s="129"/>
      <c r="AD715" s="129"/>
      <c r="AE715" s="129"/>
    </row>
    <row r="716" spans="2:31" x14ac:dyDescent="0.2"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29"/>
      <c r="M716" s="129"/>
      <c r="N716" s="129"/>
      <c r="O716" s="129"/>
      <c r="P716" s="129"/>
      <c r="Q716" s="129"/>
      <c r="R716" s="129"/>
      <c r="S716" s="129"/>
      <c r="T716" s="129"/>
      <c r="U716" s="129"/>
      <c r="V716" s="129"/>
      <c r="W716" s="129"/>
      <c r="X716" s="129"/>
      <c r="Y716" s="129"/>
      <c r="Z716" s="129"/>
      <c r="AA716" s="129"/>
      <c r="AB716" s="129"/>
      <c r="AC716" s="129"/>
      <c r="AD716" s="129"/>
      <c r="AE716" s="129"/>
    </row>
    <row r="717" spans="2:31" x14ac:dyDescent="0.2"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29"/>
      <c r="M717" s="129"/>
      <c r="N717" s="129"/>
      <c r="O717" s="129"/>
      <c r="P717" s="129"/>
      <c r="Q717" s="129"/>
      <c r="R717" s="129"/>
      <c r="S717" s="129"/>
      <c r="T717" s="129"/>
      <c r="U717" s="129"/>
      <c r="V717" s="129"/>
      <c r="W717" s="129"/>
      <c r="X717" s="129"/>
      <c r="Y717" s="129"/>
      <c r="Z717" s="129"/>
      <c r="AA717" s="129"/>
      <c r="AB717" s="129"/>
      <c r="AC717" s="129"/>
      <c r="AD717" s="129"/>
      <c r="AE717" s="129"/>
    </row>
    <row r="718" spans="2:31" x14ac:dyDescent="0.2"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29"/>
      <c r="M718" s="129"/>
      <c r="N718" s="129"/>
      <c r="O718" s="129"/>
      <c r="P718" s="129"/>
      <c r="Q718" s="129"/>
      <c r="R718" s="129"/>
      <c r="S718" s="129"/>
      <c r="T718" s="129"/>
      <c r="U718" s="129"/>
      <c r="V718" s="129"/>
      <c r="W718" s="129"/>
      <c r="X718" s="129"/>
      <c r="Y718" s="129"/>
      <c r="Z718" s="129"/>
      <c r="AA718" s="129"/>
      <c r="AB718" s="129"/>
      <c r="AC718" s="129"/>
      <c r="AD718" s="129"/>
      <c r="AE718" s="129"/>
    </row>
    <row r="719" spans="2:31" x14ac:dyDescent="0.2"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29"/>
      <c r="M719" s="129"/>
      <c r="N719" s="129"/>
      <c r="O719" s="129"/>
      <c r="P719" s="129"/>
      <c r="Q719" s="129"/>
      <c r="R719" s="129"/>
      <c r="S719" s="129"/>
      <c r="T719" s="129"/>
      <c r="U719" s="129"/>
      <c r="V719" s="129"/>
      <c r="W719" s="129"/>
      <c r="X719" s="129"/>
      <c r="Y719" s="129"/>
      <c r="Z719" s="129"/>
      <c r="AA719" s="129"/>
      <c r="AB719" s="129"/>
      <c r="AC719" s="129"/>
      <c r="AD719" s="129"/>
      <c r="AE719" s="129"/>
    </row>
    <row r="720" spans="2:31" x14ac:dyDescent="0.2"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29"/>
      <c r="M720" s="129"/>
      <c r="N720" s="129"/>
      <c r="O720" s="129"/>
      <c r="P720" s="129"/>
      <c r="Q720" s="129"/>
      <c r="R720" s="129"/>
      <c r="S720" s="129"/>
      <c r="T720" s="129"/>
      <c r="U720" s="129"/>
      <c r="V720" s="129"/>
      <c r="W720" s="129"/>
      <c r="X720" s="129"/>
      <c r="Y720" s="129"/>
      <c r="Z720" s="129"/>
      <c r="AA720" s="129"/>
      <c r="AB720" s="129"/>
      <c r="AC720" s="129"/>
      <c r="AD720" s="129"/>
      <c r="AE720" s="129"/>
    </row>
    <row r="721" spans="2:31" x14ac:dyDescent="0.2"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29"/>
      <c r="M721" s="129"/>
      <c r="N721" s="129"/>
      <c r="O721" s="129"/>
      <c r="P721" s="129"/>
      <c r="Q721" s="129"/>
      <c r="R721" s="129"/>
      <c r="S721" s="129"/>
      <c r="T721" s="129"/>
      <c r="U721" s="129"/>
      <c r="V721" s="129"/>
      <c r="W721" s="129"/>
      <c r="X721" s="129"/>
      <c r="Y721" s="129"/>
      <c r="Z721" s="129"/>
      <c r="AA721" s="129"/>
      <c r="AB721" s="129"/>
      <c r="AC721" s="129"/>
      <c r="AD721" s="129"/>
      <c r="AE721" s="129"/>
    </row>
    <row r="722" spans="2:31" x14ac:dyDescent="0.2"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29"/>
      <c r="M722" s="129"/>
      <c r="N722" s="129"/>
      <c r="O722" s="129"/>
      <c r="P722" s="129"/>
      <c r="Q722" s="129"/>
      <c r="R722" s="129"/>
      <c r="S722" s="129"/>
      <c r="T722" s="129"/>
      <c r="U722" s="129"/>
      <c r="V722" s="129"/>
      <c r="W722" s="129"/>
      <c r="X722" s="129"/>
      <c r="Y722" s="129"/>
      <c r="Z722" s="129"/>
      <c r="AA722" s="129"/>
      <c r="AB722" s="129"/>
      <c r="AC722" s="129"/>
      <c r="AD722" s="129"/>
      <c r="AE722" s="129"/>
    </row>
    <row r="723" spans="2:31" x14ac:dyDescent="0.2"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  <c r="N723" s="129"/>
      <c r="O723" s="129"/>
      <c r="P723" s="129"/>
      <c r="Q723" s="129"/>
      <c r="R723" s="129"/>
      <c r="S723" s="129"/>
      <c r="T723" s="129"/>
      <c r="U723" s="129"/>
      <c r="V723" s="129"/>
      <c r="W723" s="129"/>
      <c r="X723" s="129"/>
      <c r="Y723" s="129"/>
      <c r="Z723" s="129"/>
      <c r="AA723" s="129"/>
      <c r="AB723" s="129"/>
      <c r="AC723" s="129"/>
      <c r="AD723" s="129"/>
      <c r="AE723" s="129"/>
    </row>
    <row r="724" spans="2:31" x14ac:dyDescent="0.2"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29"/>
      <c r="M724" s="129"/>
      <c r="N724" s="129"/>
      <c r="O724" s="129"/>
      <c r="P724" s="129"/>
      <c r="Q724" s="129"/>
      <c r="R724" s="129"/>
      <c r="S724" s="129"/>
      <c r="T724" s="129"/>
      <c r="U724" s="129"/>
      <c r="V724" s="129"/>
      <c r="W724" s="129"/>
      <c r="X724" s="129"/>
      <c r="Y724" s="129"/>
      <c r="Z724" s="129"/>
      <c r="AA724" s="129"/>
      <c r="AB724" s="129"/>
      <c r="AC724" s="129"/>
      <c r="AD724" s="129"/>
      <c r="AE724" s="129"/>
    </row>
    <row r="725" spans="2:31" x14ac:dyDescent="0.2"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29"/>
      <c r="M725" s="129"/>
      <c r="N725" s="129"/>
      <c r="O725" s="129"/>
      <c r="P725" s="129"/>
      <c r="Q725" s="129"/>
      <c r="R725" s="129"/>
      <c r="S725" s="129"/>
      <c r="T725" s="129"/>
      <c r="U725" s="129"/>
      <c r="V725" s="129"/>
      <c r="W725" s="129"/>
      <c r="X725" s="129"/>
      <c r="Y725" s="129"/>
      <c r="Z725" s="129"/>
      <c r="AA725" s="129"/>
      <c r="AB725" s="129"/>
      <c r="AC725" s="129"/>
      <c r="AD725" s="129"/>
      <c r="AE725" s="129"/>
    </row>
    <row r="726" spans="2:31" x14ac:dyDescent="0.2"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29"/>
      <c r="M726" s="129"/>
      <c r="N726" s="129"/>
      <c r="O726" s="129"/>
      <c r="P726" s="129"/>
      <c r="Q726" s="129"/>
      <c r="R726" s="129"/>
      <c r="S726" s="129"/>
      <c r="T726" s="129"/>
      <c r="U726" s="129"/>
      <c r="V726" s="129"/>
      <c r="W726" s="129"/>
      <c r="X726" s="129"/>
      <c r="Y726" s="129"/>
      <c r="Z726" s="129"/>
      <c r="AA726" s="129"/>
      <c r="AB726" s="129"/>
      <c r="AC726" s="129"/>
      <c r="AD726" s="129"/>
      <c r="AE726" s="129"/>
    </row>
    <row r="727" spans="2:31" x14ac:dyDescent="0.2"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29"/>
      <c r="M727" s="129"/>
      <c r="N727" s="129"/>
      <c r="O727" s="129"/>
      <c r="P727" s="129"/>
      <c r="Q727" s="129"/>
      <c r="R727" s="129"/>
      <c r="S727" s="129"/>
      <c r="T727" s="129"/>
      <c r="U727" s="129"/>
      <c r="V727" s="129"/>
      <c r="W727" s="129"/>
      <c r="X727" s="129"/>
      <c r="Y727" s="129"/>
      <c r="Z727" s="129"/>
      <c r="AA727" s="129"/>
      <c r="AB727" s="129"/>
      <c r="AC727" s="129"/>
      <c r="AD727" s="129"/>
      <c r="AE727" s="129"/>
    </row>
    <row r="728" spans="2:31" x14ac:dyDescent="0.2"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29"/>
      <c r="M728" s="129"/>
      <c r="N728" s="129"/>
      <c r="O728" s="129"/>
      <c r="P728" s="129"/>
      <c r="Q728" s="129"/>
      <c r="R728" s="129"/>
      <c r="S728" s="129"/>
      <c r="T728" s="129"/>
      <c r="U728" s="129"/>
      <c r="V728" s="129"/>
      <c r="W728" s="129"/>
      <c r="X728" s="129"/>
      <c r="Y728" s="129"/>
      <c r="Z728" s="129"/>
      <c r="AA728" s="129"/>
      <c r="AB728" s="129"/>
      <c r="AC728" s="129"/>
      <c r="AD728" s="129"/>
      <c r="AE728" s="129"/>
    </row>
    <row r="729" spans="2:31" x14ac:dyDescent="0.2"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29"/>
      <c r="M729" s="129"/>
      <c r="N729" s="129"/>
      <c r="O729" s="129"/>
      <c r="P729" s="129"/>
      <c r="Q729" s="129"/>
      <c r="R729" s="129"/>
      <c r="S729" s="129"/>
      <c r="T729" s="129"/>
      <c r="U729" s="129"/>
      <c r="V729" s="129"/>
      <c r="W729" s="129"/>
      <c r="X729" s="129"/>
      <c r="Y729" s="129"/>
      <c r="Z729" s="129"/>
      <c r="AA729" s="129"/>
      <c r="AB729" s="129"/>
      <c r="AC729" s="129"/>
      <c r="AD729" s="129"/>
      <c r="AE729" s="129"/>
    </row>
    <row r="730" spans="2:31" x14ac:dyDescent="0.2"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29"/>
      <c r="M730" s="129"/>
      <c r="N730" s="129"/>
      <c r="O730" s="129"/>
      <c r="P730" s="129"/>
      <c r="Q730" s="129"/>
      <c r="R730" s="129"/>
      <c r="S730" s="129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</row>
    <row r="731" spans="2:31" x14ac:dyDescent="0.2"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29"/>
      <c r="M731" s="129"/>
      <c r="N731" s="129"/>
      <c r="O731" s="129"/>
      <c r="P731" s="129"/>
      <c r="Q731" s="129"/>
      <c r="R731" s="129"/>
      <c r="S731" s="129"/>
      <c r="T731" s="129"/>
      <c r="U731" s="129"/>
      <c r="V731" s="129"/>
      <c r="W731" s="129"/>
      <c r="X731" s="129"/>
      <c r="Y731" s="129"/>
      <c r="Z731" s="129"/>
      <c r="AA731" s="129"/>
      <c r="AB731" s="129"/>
      <c r="AC731" s="129"/>
      <c r="AD731" s="129"/>
      <c r="AE731" s="129"/>
    </row>
    <row r="732" spans="2:31" x14ac:dyDescent="0.2"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29"/>
      <c r="M732" s="129"/>
      <c r="N732" s="129"/>
      <c r="O732" s="129"/>
      <c r="P732" s="129"/>
      <c r="Q732" s="129"/>
      <c r="R732" s="129"/>
      <c r="S732" s="129"/>
      <c r="T732" s="129"/>
      <c r="U732" s="129"/>
      <c r="V732" s="129"/>
      <c r="W732" s="129"/>
      <c r="X732" s="129"/>
      <c r="Y732" s="129"/>
      <c r="Z732" s="129"/>
      <c r="AA732" s="129"/>
      <c r="AB732" s="129"/>
      <c r="AC732" s="129"/>
      <c r="AD732" s="129"/>
      <c r="AE732" s="129"/>
    </row>
    <row r="733" spans="2:31" x14ac:dyDescent="0.2"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29"/>
      <c r="M733" s="129"/>
      <c r="N733" s="129"/>
      <c r="O733" s="129"/>
      <c r="P733" s="129"/>
      <c r="Q733" s="129"/>
      <c r="R733" s="129"/>
      <c r="S733" s="129"/>
      <c r="T733" s="129"/>
      <c r="U733" s="129"/>
      <c r="V733" s="129"/>
      <c r="W733" s="129"/>
      <c r="X733" s="129"/>
      <c r="Y733" s="129"/>
      <c r="Z733" s="129"/>
      <c r="AA733" s="129"/>
      <c r="AB733" s="129"/>
      <c r="AC733" s="129"/>
      <c r="AD733" s="129"/>
      <c r="AE733" s="129"/>
    </row>
    <row r="734" spans="2:31" x14ac:dyDescent="0.2"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29"/>
      <c r="M734" s="129"/>
      <c r="N734" s="129"/>
      <c r="O734" s="129"/>
      <c r="P734" s="129"/>
      <c r="Q734" s="129"/>
      <c r="R734" s="129"/>
      <c r="S734" s="129"/>
      <c r="T734" s="129"/>
      <c r="U734" s="129"/>
      <c r="V734" s="129"/>
      <c r="W734" s="129"/>
      <c r="X734" s="129"/>
      <c r="Y734" s="129"/>
      <c r="Z734" s="129"/>
      <c r="AA734" s="129"/>
      <c r="AB734" s="129"/>
      <c r="AC734" s="129"/>
      <c r="AD734" s="129"/>
      <c r="AE734" s="129"/>
    </row>
    <row r="735" spans="2:31" x14ac:dyDescent="0.2"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29"/>
      <c r="M735" s="129"/>
      <c r="N735" s="129"/>
      <c r="O735" s="129"/>
      <c r="P735" s="129"/>
      <c r="Q735" s="129"/>
      <c r="R735" s="129"/>
      <c r="S735" s="129"/>
      <c r="T735" s="129"/>
      <c r="U735" s="129"/>
      <c r="V735" s="129"/>
      <c r="W735" s="129"/>
      <c r="X735" s="129"/>
      <c r="Y735" s="129"/>
      <c r="Z735" s="129"/>
      <c r="AA735" s="129"/>
      <c r="AB735" s="129"/>
      <c r="AC735" s="129"/>
      <c r="AD735" s="129"/>
      <c r="AE735" s="129"/>
    </row>
    <row r="736" spans="2:31" x14ac:dyDescent="0.2"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  <c r="AA736" s="129"/>
      <c r="AB736" s="129"/>
      <c r="AC736" s="129"/>
      <c r="AD736" s="129"/>
      <c r="AE736" s="129"/>
    </row>
    <row r="737" spans="2:31" x14ac:dyDescent="0.2"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29"/>
      <c r="M737" s="129"/>
      <c r="N737" s="129"/>
      <c r="O737" s="129"/>
      <c r="P737" s="129"/>
      <c r="Q737" s="129"/>
      <c r="R737" s="129"/>
      <c r="S737" s="129"/>
      <c r="T737" s="129"/>
      <c r="U737" s="129"/>
      <c r="V737" s="129"/>
      <c r="W737" s="129"/>
      <c r="X737" s="129"/>
      <c r="Y737" s="129"/>
      <c r="Z737" s="129"/>
      <c r="AA737" s="129"/>
      <c r="AB737" s="129"/>
      <c r="AC737" s="129"/>
      <c r="AD737" s="129"/>
      <c r="AE737" s="129"/>
    </row>
    <row r="738" spans="2:31" x14ac:dyDescent="0.2"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29"/>
      <c r="M738" s="129"/>
      <c r="N738" s="129"/>
      <c r="O738" s="129"/>
      <c r="P738" s="129"/>
      <c r="Q738" s="129"/>
      <c r="R738" s="129"/>
      <c r="S738" s="129"/>
      <c r="T738" s="129"/>
      <c r="U738" s="129"/>
      <c r="V738" s="129"/>
      <c r="W738" s="129"/>
      <c r="X738" s="129"/>
      <c r="Y738" s="129"/>
      <c r="Z738" s="129"/>
      <c r="AA738" s="129"/>
      <c r="AB738" s="129"/>
      <c r="AC738" s="129"/>
      <c r="AD738" s="129"/>
      <c r="AE738" s="129"/>
    </row>
  </sheetData>
  <hyperlinks>
    <hyperlink ref="A19" location="'Map 1'!A1" display="Map 1 - World food availability per capita"/>
    <hyperlink ref="A23" location="'Graphs 1-3'!A1" display="Graph 1 - Annual growth rate of world agriculture commodity consumption"/>
    <hyperlink ref="A24" location="'Graphs 1-3'!A38" display="Graph 2 - Evolution of consumption of wheat and milk in the developed and developing countries"/>
    <hyperlink ref="A30" location="'Graph 6'!A1" display="Graph 6 - World population growth"/>
    <hyperlink ref="A31" location="'Graphs 7-8'!A1" display="Graph 7 - World yearly consumption growth versus population growth for cereals, vegetable oils, meat and dairy"/>
    <hyperlink ref="A32" location="Index!A1" display="Graph 8 - Consumption versus population growth in developed and developing countries for meat, cheese and vegetable oils"/>
    <hyperlink ref="A33" location="'Tables 1-5'!A1" display="Table 1 - Evolution in economic indicators from 1961 onwards"/>
    <hyperlink ref="A34" location="'Tables 1-5'!A53" display="Table 2 - Share of food expenditure in total expenditure"/>
    <hyperlink ref="A35" location="'Tables 1-5'!A71" display="Table 3 - Evolution in food and protein consumption per capita"/>
    <hyperlink ref="A36" location="'Tables 1-5'!A108" display="Table 4 - Evolution in world food supply per capita"/>
    <hyperlink ref="A39" location="'Tables 1-5'!A133" display="Table 5 - Shift from rural to urban population and age shift"/>
    <hyperlink ref="A37" location="'Graph 9'!A1" display="Graph 9 - Changes in per capita food supply in developed and developing countries"/>
    <hyperlink ref="A38" location="Index!A1" display="Graph 10 - Changes in per capita protein supply in developed and developing countries"/>
    <hyperlink ref="A40" location="'Graphs 11-12'!A1" display="Graph 11 - World evolution of biodiesel and ethanol consumption and price since 2000"/>
    <hyperlink ref="A44" location="'Graph 13'!A1" display="Graph 13 - Annual growth in world consumption, population and food and protein consumption per capita across the different periods"/>
    <hyperlink ref="A28" location="'Graphs 4-5'!A1" display="Graph 4 - World yearly food consumption growth versus population growth"/>
    <hyperlink ref="A29" location="'Graphs 4-5'!A1" display="Graph 5 - World yearly food consumption growth versus national income per capita growth"/>
    <hyperlink ref="A41" location="'Graphs 11-12'!A23" display="Graph 12 - Changes in grain demand, 2005 to 2012"/>
    <hyperlink ref="A25" location="'Graphs 1-3'!A38" display="Graph 3 - Evolution of consumption of poultry and beef in the developed and developing countries"/>
    <hyperlink ref="A20" location="Data!A1" display="Data - Population, National income per capita and Consumption"/>
  </hyperlinks>
  <pageMargins left="0.7" right="0.7" top="0.75" bottom="0.75" header="0.3" footer="0.3"/>
  <pageSetup paperSize="9" scale="8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J132"/>
  <sheetViews>
    <sheetView workbookViewId="0">
      <selection activeCell="BK127" sqref="BK127"/>
    </sheetView>
  </sheetViews>
  <sheetFormatPr defaultRowHeight="12.75" x14ac:dyDescent="0.2"/>
  <cols>
    <col min="1" max="1" width="14.625" customWidth="1"/>
    <col min="2" max="5" width="10.75" customWidth="1"/>
    <col min="7" max="7" width="28.375" customWidth="1"/>
    <col min="8" max="8" width="20.125" bestFit="1" customWidth="1"/>
    <col min="9" max="9" width="15.875" customWidth="1"/>
    <col min="10" max="10" width="22.125" bestFit="1" customWidth="1"/>
    <col min="11" max="11" width="21.75" bestFit="1" customWidth="1"/>
    <col min="12" max="62" width="7.25" customWidth="1"/>
  </cols>
  <sheetData>
    <row r="1" spans="1:62" ht="18" x14ac:dyDescent="0.2">
      <c r="A1" s="35" t="s">
        <v>615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1:62" x14ac:dyDescent="0.2">
      <c r="A2" s="3"/>
    </row>
    <row r="3" spans="1:62" x14ac:dyDescent="0.2">
      <c r="A3" s="39" t="s">
        <v>448</v>
      </c>
      <c r="B3" s="37"/>
      <c r="C3" s="37"/>
      <c r="E3" s="37"/>
    </row>
    <row r="4" spans="1:62" x14ac:dyDescent="0.2">
      <c r="A4" s="109" t="s">
        <v>540</v>
      </c>
      <c r="B4" s="38"/>
      <c r="C4" s="38"/>
      <c r="E4" s="40" t="s">
        <v>531</v>
      </c>
    </row>
    <row r="5" spans="1:62" x14ac:dyDescent="0.2">
      <c r="A5" s="109" t="s">
        <v>534</v>
      </c>
      <c r="B5" s="38"/>
      <c r="C5" s="38"/>
      <c r="D5" s="15"/>
      <c r="E5" s="40" t="s">
        <v>533</v>
      </c>
    </row>
    <row r="6" spans="1:62" x14ac:dyDescent="0.2">
      <c r="A6" s="110"/>
      <c r="B6" s="38"/>
      <c r="C6" s="38"/>
      <c r="E6" s="40"/>
    </row>
    <row r="7" spans="1:62" ht="12.75" customHeight="1" x14ac:dyDescent="0.2">
      <c r="B7" s="258" t="s">
        <v>579</v>
      </c>
      <c r="C7" s="259"/>
      <c r="D7" s="259"/>
      <c r="E7" s="260"/>
      <c r="G7" s="96" t="s">
        <v>542</v>
      </c>
    </row>
    <row r="8" spans="1:62" x14ac:dyDescent="0.2">
      <c r="B8" s="261" t="s">
        <v>24</v>
      </c>
      <c r="C8" s="262"/>
      <c r="D8" s="262" t="s">
        <v>25</v>
      </c>
      <c r="E8" s="263"/>
      <c r="G8" s="113" t="s">
        <v>30</v>
      </c>
      <c r="H8" s="113" t="s">
        <v>41</v>
      </c>
      <c r="I8" s="118" t="s">
        <v>424</v>
      </c>
      <c r="J8" s="118" t="s">
        <v>429</v>
      </c>
      <c r="K8" s="118" t="s">
        <v>430</v>
      </c>
      <c r="L8" s="113">
        <v>1961</v>
      </c>
      <c r="M8" s="113">
        <v>1962</v>
      </c>
      <c r="N8" s="113">
        <v>1963</v>
      </c>
      <c r="O8" s="113">
        <v>1964</v>
      </c>
      <c r="P8" s="113">
        <v>1965</v>
      </c>
      <c r="Q8" s="113">
        <v>1966</v>
      </c>
      <c r="R8" s="113">
        <v>1967</v>
      </c>
      <c r="S8" s="113">
        <v>1968</v>
      </c>
      <c r="T8" s="113">
        <v>1969</v>
      </c>
      <c r="U8" s="113">
        <v>1970</v>
      </c>
      <c r="V8" s="113">
        <v>1971</v>
      </c>
      <c r="W8" s="113">
        <v>1972</v>
      </c>
      <c r="X8" s="113">
        <v>1973</v>
      </c>
      <c r="Y8" s="113">
        <v>1974</v>
      </c>
      <c r="Z8" s="113">
        <v>1975</v>
      </c>
      <c r="AA8" s="113">
        <v>1976</v>
      </c>
      <c r="AB8" s="113">
        <v>1977</v>
      </c>
      <c r="AC8" s="113">
        <v>1978</v>
      </c>
      <c r="AD8" s="113">
        <v>1979</v>
      </c>
      <c r="AE8" s="113">
        <v>1980</v>
      </c>
      <c r="AF8" s="113">
        <v>1981</v>
      </c>
      <c r="AG8" s="113">
        <v>1982</v>
      </c>
      <c r="AH8" s="113">
        <v>1983</v>
      </c>
      <c r="AI8" s="113">
        <v>1984</v>
      </c>
      <c r="AJ8" s="113">
        <v>1985</v>
      </c>
      <c r="AK8" s="113">
        <v>1986</v>
      </c>
      <c r="AL8" s="113">
        <v>1987</v>
      </c>
      <c r="AM8" s="113">
        <v>1988</v>
      </c>
      <c r="AN8" s="113">
        <v>1989</v>
      </c>
      <c r="AO8" s="113">
        <v>1990</v>
      </c>
      <c r="AP8" s="113">
        <v>1991</v>
      </c>
      <c r="AQ8" s="113">
        <v>1992</v>
      </c>
      <c r="AR8" s="113">
        <v>1993</v>
      </c>
      <c r="AS8" s="113">
        <v>1994</v>
      </c>
      <c r="AT8" s="113">
        <v>1995</v>
      </c>
      <c r="AU8" s="113">
        <v>1996</v>
      </c>
      <c r="AV8" s="113">
        <v>1997</v>
      </c>
      <c r="AW8" s="113">
        <v>1998</v>
      </c>
      <c r="AX8" s="113">
        <v>1999</v>
      </c>
      <c r="AY8" s="113">
        <v>2000</v>
      </c>
      <c r="AZ8" s="113">
        <v>2001</v>
      </c>
      <c r="BA8" s="113">
        <v>2002</v>
      </c>
      <c r="BB8" s="113">
        <v>2003</v>
      </c>
      <c r="BC8" s="113">
        <v>2004</v>
      </c>
      <c r="BD8" s="113">
        <v>2005</v>
      </c>
      <c r="BE8" s="113">
        <v>2006</v>
      </c>
      <c r="BF8" s="113">
        <v>2007</v>
      </c>
      <c r="BG8" s="113">
        <v>2008</v>
      </c>
      <c r="BH8" s="113">
        <v>2009</v>
      </c>
      <c r="BI8" s="113">
        <v>2010</v>
      </c>
      <c r="BJ8" s="113">
        <v>2011</v>
      </c>
    </row>
    <row r="9" spans="1:62" x14ac:dyDescent="0.2">
      <c r="A9" s="8"/>
      <c r="B9" s="9" t="s">
        <v>0</v>
      </c>
      <c r="C9" s="10" t="s">
        <v>19</v>
      </c>
      <c r="D9" s="9" t="s">
        <v>0</v>
      </c>
      <c r="E9" s="11" t="s">
        <v>19</v>
      </c>
      <c r="G9" s="12" t="s">
        <v>550</v>
      </c>
      <c r="H9" s="12" t="s">
        <v>22</v>
      </c>
      <c r="I9" s="12" t="s">
        <v>496</v>
      </c>
      <c r="J9" s="12" t="s">
        <v>478</v>
      </c>
      <c r="K9" s="12" t="s">
        <v>497</v>
      </c>
      <c r="L9" s="4">
        <v>27.9</v>
      </c>
      <c r="M9" s="4">
        <v>28.5</v>
      </c>
      <c r="N9" s="4">
        <v>28.6</v>
      </c>
      <c r="O9" s="4">
        <v>29.2</v>
      </c>
      <c r="P9" s="4">
        <v>29.1</v>
      </c>
      <c r="Q9" s="4">
        <v>29.4</v>
      </c>
      <c r="R9" s="4">
        <v>29.4</v>
      </c>
      <c r="S9" s="4">
        <v>29.1</v>
      </c>
      <c r="T9" s="4">
        <v>29.2</v>
      </c>
      <c r="U9" s="4">
        <v>29.8</v>
      </c>
      <c r="V9" s="4">
        <v>29.3</v>
      </c>
      <c r="W9" s="4">
        <v>29.3</v>
      </c>
      <c r="X9" s="4">
        <v>30</v>
      </c>
      <c r="Y9" s="4">
        <v>29.6</v>
      </c>
      <c r="Z9" s="4">
        <v>30.1</v>
      </c>
      <c r="AA9" s="4">
        <v>29.6</v>
      </c>
      <c r="AB9" s="4">
        <v>30</v>
      </c>
      <c r="AC9" s="4">
        <v>31.1</v>
      </c>
      <c r="AD9" s="4">
        <v>31</v>
      </c>
      <c r="AE9" s="4">
        <v>31.4</v>
      </c>
      <c r="AF9" s="4">
        <v>31.7</v>
      </c>
      <c r="AG9" s="4">
        <v>32</v>
      </c>
      <c r="AH9" s="4">
        <v>33</v>
      </c>
      <c r="AI9" s="4">
        <v>32.799999999999997</v>
      </c>
      <c r="AJ9" s="4">
        <v>32.799999999999997</v>
      </c>
      <c r="AK9" s="4">
        <v>32.9</v>
      </c>
      <c r="AL9" s="4">
        <v>33.1</v>
      </c>
      <c r="AM9" s="4">
        <v>33.4</v>
      </c>
      <c r="AN9" s="4">
        <v>33.5</v>
      </c>
      <c r="AO9" s="4">
        <v>32.9</v>
      </c>
      <c r="AP9" s="4">
        <v>32.9</v>
      </c>
      <c r="AQ9" s="4">
        <v>33</v>
      </c>
      <c r="AR9" s="4">
        <v>33</v>
      </c>
      <c r="AS9" s="4">
        <v>33.1</v>
      </c>
      <c r="AT9" s="4">
        <v>33.1</v>
      </c>
      <c r="AU9" s="4">
        <v>33.200000000000003</v>
      </c>
      <c r="AV9" s="4">
        <v>33</v>
      </c>
      <c r="AW9" s="4">
        <v>33.1</v>
      </c>
      <c r="AX9" s="4">
        <v>33</v>
      </c>
      <c r="AY9" s="4">
        <v>32.9</v>
      </c>
      <c r="AZ9" s="4">
        <v>32.6</v>
      </c>
      <c r="BA9" s="4">
        <v>32.299999999999997</v>
      </c>
      <c r="BB9" s="4">
        <v>32.1</v>
      </c>
      <c r="BC9" s="4">
        <v>32.1</v>
      </c>
      <c r="BD9" s="4">
        <v>31.9</v>
      </c>
      <c r="BE9" s="4">
        <v>31.9</v>
      </c>
      <c r="BF9" s="4">
        <v>31.9</v>
      </c>
      <c r="BG9" s="4">
        <v>32</v>
      </c>
      <c r="BH9" s="4">
        <v>31.8</v>
      </c>
      <c r="BI9" s="4">
        <v>32</v>
      </c>
      <c r="BJ9" s="4">
        <v>31.9</v>
      </c>
    </row>
    <row r="10" spans="1:62" x14ac:dyDescent="0.2">
      <c r="A10" s="12" t="s">
        <v>13</v>
      </c>
      <c r="B10" s="123">
        <f>AVERAGE(L10:X10)</f>
        <v>31.411007681556274</v>
      </c>
      <c r="C10" s="123">
        <f>AVERAGE(BH10:BJ10)</f>
        <v>27.432530194652657</v>
      </c>
      <c r="D10" s="123">
        <f>AVERAGE(L15:X15)</f>
        <v>28.164064816022055</v>
      </c>
      <c r="E10" s="123">
        <f>AVERAGE(BH15:BJ15)</f>
        <v>33.112963267585634</v>
      </c>
      <c r="G10" s="98" t="s">
        <v>550</v>
      </c>
      <c r="H10" s="98" t="s">
        <v>544</v>
      </c>
      <c r="I10" s="98" t="s">
        <v>496</v>
      </c>
      <c r="J10" s="99" t="s">
        <v>457</v>
      </c>
      <c r="K10" s="98" t="s">
        <v>35</v>
      </c>
      <c r="L10" s="100">
        <f t="shared" ref="L10:AQ10" si="0">((L11*L116)+(L12*L117)+(L13*L118)+(L14*L119))/L115</f>
        <v>33.241603942978784</v>
      </c>
      <c r="M10" s="100">
        <f t="shared" si="0"/>
        <v>33.180205108796926</v>
      </c>
      <c r="N10" s="100">
        <f t="shared" si="0"/>
        <v>32.820989938001837</v>
      </c>
      <c r="O10" s="100">
        <f t="shared" si="0"/>
        <v>32.555841053639675</v>
      </c>
      <c r="P10" s="100">
        <f t="shared" si="0"/>
        <v>32.298852011142856</v>
      </c>
      <c r="Q10" s="100">
        <f t="shared" si="0"/>
        <v>31.832625425054992</v>
      </c>
      <c r="R10" s="100">
        <f t="shared" si="0"/>
        <v>31.271212867160681</v>
      </c>
      <c r="S10" s="100">
        <f t="shared" si="0"/>
        <v>30.903703764532658</v>
      </c>
      <c r="T10" s="100">
        <f t="shared" si="0"/>
        <v>30.61886670854609</v>
      </c>
      <c r="U10" s="100">
        <f t="shared" si="0"/>
        <v>30.291101698535364</v>
      </c>
      <c r="V10" s="100">
        <f t="shared" si="0"/>
        <v>29.928202944511622</v>
      </c>
      <c r="W10" s="100">
        <f t="shared" si="0"/>
        <v>29.660570935967023</v>
      </c>
      <c r="X10" s="100">
        <f t="shared" si="0"/>
        <v>29.73932346136305</v>
      </c>
      <c r="Y10" s="100">
        <f t="shared" si="0"/>
        <v>29.447592828260493</v>
      </c>
      <c r="Z10" s="100">
        <f t="shared" si="0"/>
        <v>29.37677513028834</v>
      </c>
      <c r="AA10" s="100">
        <f t="shared" si="0"/>
        <v>29.635531832813701</v>
      </c>
      <c r="AB10" s="100">
        <f t="shared" si="0"/>
        <v>29.189728576835659</v>
      </c>
      <c r="AC10" s="100">
        <f t="shared" si="0"/>
        <v>29.097738036924554</v>
      </c>
      <c r="AD10" s="100">
        <f t="shared" si="0"/>
        <v>29.151291995949112</v>
      </c>
      <c r="AE10" s="100">
        <f t="shared" si="0"/>
        <v>29.128093963080286</v>
      </c>
      <c r="AF10" s="100">
        <f t="shared" si="0"/>
        <v>28.837892720807968</v>
      </c>
      <c r="AG10" s="100">
        <f t="shared" si="0"/>
        <v>28.640779956506321</v>
      </c>
      <c r="AH10" s="100">
        <f t="shared" si="0"/>
        <v>28.357799985189953</v>
      </c>
      <c r="AI10" s="100">
        <f t="shared" si="0"/>
        <v>28.551597911821247</v>
      </c>
      <c r="AJ10" s="100">
        <f t="shared" si="0"/>
        <v>28.856671513196531</v>
      </c>
      <c r="AK10" s="100">
        <f t="shared" si="0"/>
        <v>28.872176834570034</v>
      </c>
      <c r="AL10" s="100">
        <f t="shared" si="0"/>
        <v>29.196707159784854</v>
      </c>
      <c r="AM10" s="100">
        <f t="shared" si="0"/>
        <v>29.321435391629503</v>
      </c>
      <c r="AN10" s="100">
        <f t="shared" si="0"/>
        <v>29.082934950382242</v>
      </c>
      <c r="AO10" s="100">
        <f t="shared" si="0"/>
        <v>29.310027853089153</v>
      </c>
      <c r="AP10" s="100">
        <f t="shared" si="0"/>
        <v>29.514556482556014</v>
      </c>
      <c r="AQ10" s="100">
        <f t="shared" si="0"/>
        <v>27.633409345596355</v>
      </c>
      <c r="AR10" s="100">
        <f t="shared" ref="AR10:BJ10" si="1">((AR11*AR116)+(AR12*AR117)+(AR13*AR118)+(AR14*AR119))/AR115</f>
        <v>27.807365927272137</v>
      </c>
      <c r="AS10" s="100">
        <f t="shared" si="1"/>
        <v>27.772873729820738</v>
      </c>
      <c r="AT10" s="100">
        <f t="shared" si="1"/>
        <v>27.795681110178492</v>
      </c>
      <c r="AU10" s="100">
        <f t="shared" si="1"/>
        <v>27.700149934173286</v>
      </c>
      <c r="AV10" s="100">
        <f t="shared" si="1"/>
        <v>27.69775081957258</v>
      </c>
      <c r="AW10" s="100">
        <f t="shared" si="1"/>
        <v>27.768276232218273</v>
      </c>
      <c r="AX10" s="100">
        <f t="shared" si="1"/>
        <v>27.70816426627556</v>
      </c>
      <c r="AY10" s="100">
        <f t="shared" si="1"/>
        <v>27.735306125838687</v>
      </c>
      <c r="AZ10" s="100">
        <f t="shared" si="1"/>
        <v>27.793151510852606</v>
      </c>
      <c r="BA10" s="100">
        <f t="shared" si="1"/>
        <v>27.913751554824039</v>
      </c>
      <c r="BB10" s="100">
        <f t="shared" si="1"/>
        <v>27.671631273361076</v>
      </c>
      <c r="BC10" s="100">
        <f t="shared" si="1"/>
        <v>27.555070435704046</v>
      </c>
      <c r="BD10" s="100">
        <f t="shared" si="1"/>
        <v>27.60374115432688</v>
      </c>
      <c r="BE10" s="100">
        <f t="shared" si="1"/>
        <v>27.58457492533303</v>
      </c>
      <c r="BF10" s="100">
        <f t="shared" si="1"/>
        <v>27.606098716824263</v>
      </c>
      <c r="BG10" s="100">
        <f t="shared" si="1"/>
        <v>27.579031192003633</v>
      </c>
      <c r="BH10" s="100">
        <f t="shared" si="1"/>
        <v>27.411326841867222</v>
      </c>
      <c r="BI10" s="100">
        <f t="shared" si="1"/>
        <v>27.638144381479446</v>
      </c>
      <c r="BJ10" s="100">
        <f t="shared" si="1"/>
        <v>27.248119360611302</v>
      </c>
    </row>
    <row r="11" spans="1:62" x14ac:dyDescent="0.2">
      <c r="A11" s="13" t="s">
        <v>10</v>
      </c>
      <c r="B11" s="124">
        <f>AVERAGE(L25:X25)</f>
        <v>20.576416067792959</v>
      </c>
      <c r="C11" s="124">
        <f>AVERAGE(BH25:BJ25)</f>
        <v>28.387433496672497</v>
      </c>
      <c r="D11" s="124">
        <f>AVERAGE(L30:X30)</f>
        <v>4.068055349582961</v>
      </c>
      <c r="E11" s="124">
        <f>AVERAGE(BH30:BJ30)</f>
        <v>11.158641039919752</v>
      </c>
      <c r="G11" s="13" t="s">
        <v>550</v>
      </c>
      <c r="H11" s="53" t="s">
        <v>453</v>
      </c>
      <c r="I11" s="13" t="s">
        <v>496</v>
      </c>
      <c r="J11" s="13" t="s">
        <v>478</v>
      </c>
      <c r="K11" s="13" t="s">
        <v>497</v>
      </c>
      <c r="L11" s="5">
        <v>19.399999999999999</v>
      </c>
      <c r="M11" s="5">
        <v>18.899999999999999</v>
      </c>
      <c r="N11" s="5">
        <v>19.100000000000001</v>
      </c>
      <c r="O11" s="5">
        <v>18.899999999999999</v>
      </c>
      <c r="P11" s="5">
        <v>19.2</v>
      </c>
      <c r="Q11" s="5">
        <v>18.8</v>
      </c>
      <c r="R11" s="5">
        <v>19</v>
      </c>
      <c r="S11" s="5">
        <v>18.7</v>
      </c>
      <c r="T11" s="5">
        <v>18.8</v>
      </c>
      <c r="U11" s="5">
        <v>18.3</v>
      </c>
      <c r="V11" s="5">
        <v>18.3</v>
      </c>
      <c r="W11" s="5">
        <v>18.100000000000001</v>
      </c>
      <c r="X11" s="5">
        <v>18.5</v>
      </c>
      <c r="Y11" s="5">
        <v>18.3</v>
      </c>
      <c r="Z11" s="5">
        <v>19.100000000000001</v>
      </c>
      <c r="AA11" s="5">
        <v>19.7</v>
      </c>
      <c r="AB11" s="5">
        <v>19.2</v>
      </c>
      <c r="AC11" s="5">
        <v>18.899999999999999</v>
      </c>
      <c r="AD11" s="5">
        <v>19.600000000000001</v>
      </c>
      <c r="AE11" s="5">
        <v>19.600000000000001</v>
      </c>
      <c r="AF11" s="5">
        <v>19.399999999999999</v>
      </c>
      <c r="AG11" s="5">
        <v>19.7</v>
      </c>
      <c r="AH11" s="5">
        <v>19.3</v>
      </c>
      <c r="AI11" s="5">
        <v>19.600000000000001</v>
      </c>
      <c r="AJ11" s="5">
        <v>20.5</v>
      </c>
      <c r="AK11" s="5">
        <v>20.8</v>
      </c>
      <c r="AL11" s="5">
        <v>21.8</v>
      </c>
      <c r="AM11" s="5">
        <v>22.3</v>
      </c>
      <c r="AN11" s="5">
        <v>22.5</v>
      </c>
      <c r="AO11" s="5">
        <v>23.6</v>
      </c>
      <c r="AP11" s="5">
        <v>23.7</v>
      </c>
      <c r="AQ11" s="5">
        <v>24.1</v>
      </c>
      <c r="AR11" s="5">
        <v>24.8</v>
      </c>
      <c r="AS11" s="5">
        <v>24.9</v>
      </c>
      <c r="AT11" s="5">
        <v>24.5</v>
      </c>
      <c r="AU11" s="5">
        <v>25.3</v>
      </c>
      <c r="AV11" s="5">
        <v>25.7</v>
      </c>
      <c r="AW11" s="5">
        <v>25</v>
      </c>
      <c r="AX11" s="5">
        <v>24.8</v>
      </c>
      <c r="AY11" s="5">
        <v>25.2</v>
      </c>
      <c r="AZ11" s="5">
        <v>24.6</v>
      </c>
      <c r="BA11" s="5">
        <v>24</v>
      </c>
      <c r="BB11" s="5">
        <v>24.1</v>
      </c>
      <c r="BC11" s="5">
        <v>23.9</v>
      </c>
      <c r="BD11" s="5">
        <v>24</v>
      </c>
      <c r="BE11" s="5">
        <v>24.3</v>
      </c>
      <c r="BF11" s="5">
        <v>24.6</v>
      </c>
      <c r="BG11" s="5">
        <v>24.2</v>
      </c>
      <c r="BH11" s="5">
        <v>23.9</v>
      </c>
      <c r="BI11" s="5">
        <v>24</v>
      </c>
      <c r="BJ11" s="5">
        <v>23.4</v>
      </c>
    </row>
    <row r="12" spans="1:62" x14ac:dyDescent="0.2">
      <c r="A12" s="13" t="s">
        <v>26</v>
      </c>
      <c r="B12" s="124">
        <f>AVERAGE(L40:X40)</f>
        <v>16.286688155023015</v>
      </c>
      <c r="C12" s="124">
        <f>AVERAGE(BH40:BJ40)</f>
        <v>18.644410839022456</v>
      </c>
      <c r="D12" s="124">
        <f>AVERAGE(L45:X45)</f>
        <v>2.9025964711126382</v>
      </c>
      <c r="E12" s="124">
        <f>AVERAGE(BH45:BJ45)</f>
        <v>5.8998367855582243</v>
      </c>
      <c r="G12" s="13" t="s">
        <v>550</v>
      </c>
      <c r="H12" s="53" t="s">
        <v>750</v>
      </c>
      <c r="I12" s="13" t="s">
        <v>496</v>
      </c>
      <c r="J12" s="13" t="s">
        <v>478</v>
      </c>
      <c r="K12" s="13" t="s">
        <v>497</v>
      </c>
      <c r="L12" s="5">
        <v>38</v>
      </c>
      <c r="M12" s="5">
        <v>38.1</v>
      </c>
      <c r="N12" s="5">
        <v>37.5</v>
      </c>
      <c r="O12" s="5">
        <v>37.200000000000003</v>
      </c>
      <c r="P12" s="5">
        <v>36.9</v>
      </c>
      <c r="Q12" s="5">
        <v>36.4</v>
      </c>
      <c r="R12" s="5">
        <v>35.6</v>
      </c>
      <c r="S12" s="5">
        <v>35.299999999999997</v>
      </c>
      <c r="T12" s="5">
        <v>35</v>
      </c>
      <c r="U12" s="5">
        <v>34.799999999999997</v>
      </c>
      <c r="V12" s="5">
        <v>34.299999999999997</v>
      </c>
      <c r="W12" s="5">
        <v>34</v>
      </c>
      <c r="X12" s="5">
        <v>34</v>
      </c>
      <c r="Y12" s="5">
        <v>33.700000000000003</v>
      </c>
      <c r="Z12" s="5">
        <v>33.299999999999997</v>
      </c>
      <c r="AA12" s="5">
        <v>33.6</v>
      </c>
      <c r="AB12" s="5">
        <v>33.200000000000003</v>
      </c>
      <c r="AC12" s="5">
        <v>33.299999999999997</v>
      </c>
      <c r="AD12" s="5">
        <v>33.200000000000003</v>
      </c>
      <c r="AE12" s="5">
        <v>33.200000000000003</v>
      </c>
      <c r="AF12" s="5">
        <v>32.9</v>
      </c>
      <c r="AG12" s="5">
        <v>32.5</v>
      </c>
      <c r="AH12" s="5">
        <v>32.299999999999997</v>
      </c>
      <c r="AI12" s="5">
        <v>32.5</v>
      </c>
      <c r="AJ12" s="5">
        <v>32.700000000000003</v>
      </c>
      <c r="AK12" s="5">
        <v>32.700000000000003</v>
      </c>
      <c r="AL12" s="5">
        <v>32.9</v>
      </c>
      <c r="AM12" s="5">
        <v>32.9</v>
      </c>
      <c r="AN12" s="5">
        <v>32.5</v>
      </c>
      <c r="AO12" s="5">
        <v>32.5</v>
      </c>
      <c r="AP12" s="5">
        <v>32.799999999999997</v>
      </c>
      <c r="AQ12" s="5">
        <v>29.8</v>
      </c>
      <c r="AR12" s="5">
        <v>29.8</v>
      </c>
      <c r="AS12" s="5">
        <v>29.7</v>
      </c>
      <c r="AT12" s="5">
        <v>29.8</v>
      </c>
      <c r="AU12" s="5">
        <v>29.4</v>
      </c>
      <c r="AV12" s="5">
        <v>29.3</v>
      </c>
      <c r="AW12" s="5">
        <v>29.8</v>
      </c>
      <c r="AX12" s="5">
        <v>29.8</v>
      </c>
      <c r="AY12" s="5">
        <v>29.7</v>
      </c>
      <c r="AZ12" s="5">
        <v>30.1</v>
      </c>
      <c r="BA12" s="5">
        <v>30.5</v>
      </c>
      <c r="BB12" s="5">
        <v>30</v>
      </c>
      <c r="BC12" s="5">
        <v>30</v>
      </c>
      <c r="BD12" s="5">
        <v>30.1</v>
      </c>
      <c r="BE12" s="5">
        <v>30</v>
      </c>
      <c r="BF12" s="5">
        <v>29.8</v>
      </c>
      <c r="BG12" s="5">
        <v>30</v>
      </c>
      <c r="BH12" s="5">
        <v>29.9</v>
      </c>
      <c r="BI12" s="5">
        <v>30.2</v>
      </c>
      <c r="BJ12" s="5">
        <v>29.9</v>
      </c>
    </row>
    <row r="13" spans="1:62" x14ac:dyDescent="0.2">
      <c r="A13" s="13" t="s">
        <v>15</v>
      </c>
      <c r="B13" s="124">
        <f>AVERAGE(L55:X55)</f>
        <v>5.9887255476380181</v>
      </c>
      <c r="C13" s="124">
        <f>AVERAGE(BH55:BJ55)</f>
        <v>7.3969042797106299</v>
      </c>
      <c r="D13" s="124">
        <f>AVERAGE(L60:X60)</f>
        <v>2.4930379556633304</v>
      </c>
      <c r="E13" s="124">
        <f>AVERAGE(BH60:BJ60)</f>
        <v>4.9641461660128101</v>
      </c>
      <c r="G13" s="13" t="s">
        <v>550</v>
      </c>
      <c r="H13" s="53" t="s">
        <v>235</v>
      </c>
      <c r="I13" s="13" t="s">
        <v>496</v>
      </c>
      <c r="J13" s="13" t="s">
        <v>478</v>
      </c>
      <c r="K13" s="13" t="s">
        <v>497</v>
      </c>
      <c r="L13" s="5">
        <v>31.9</v>
      </c>
      <c r="M13" s="5">
        <v>31.8</v>
      </c>
      <c r="N13" s="5">
        <v>31.8</v>
      </c>
      <c r="O13" s="5">
        <v>31.7</v>
      </c>
      <c r="P13" s="5">
        <v>30.7</v>
      </c>
      <c r="Q13" s="5">
        <v>30.1</v>
      </c>
      <c r="R13" s="5">
        <v>29.7</v>
      </c>
      <c r="S13" s="5">
        <v>28.8</v>
      </c>
      <c r="T13" s="5">
        <v>28</v>
      </c>
      <c r="U13" s="5">
        <v>27.2</v>
      </c>
      <c r="V13" s="5">
        <v>27</v>
      </c>
      <c r="W13" s="5">
        <v>26.9</v>
      </c>
      <c r="X13" s="5">
        <v>27.1</v>
      </c>
      <c r="Y13" s="5">
        <v>26.5</v>
      </c>
      <c r="Z13" s="5">
        <v>26.9</v>
      </c>
      <c r="AA13" s="5">
        <v>26.3</v>
      </c>
      <c r="AB13" s="5">
        <v>25.7</v>
      </c>
      <c r="AC13" s="5">
        <v>25.1</v>
      </c>
      <c r="AD13" s="5">
        <v>24.8</v>
      </c>
      <c r="AE13" s="5">
        <v>24.6</v>
      </c>
      <c r="AF13" s="5">
        <v>24.3</v>
      </c>
      <c r="AG13" s="5">
        <v>24.3</v>
      </c>
      <c r="AH13" s="5">
        <v>23.9</v>
      </c>
      <c r="AI13" s="5">
        <v>23.8</v>
      </c>
      <c r="AJ13" s="5">
        <v>23.7</v>
      </c>
      <c r="AK13" s="5">
        <v>23.5</v>
      </c>
      <c r="AL13" s="5">
        <v>23.1</v>
      </c>
      <c r="AM13" s="5">
        <v>23.2</v>
      </c>
      <c r="AN13" s="5">
        <v>23.2</v>
      </c>
      <c r="AO13" s="5">
        <v>22.9</v>
      </c>
      <c r="AP13" s="5">
        <v>22.9</v>
      </c>
      <c r="AQ13" s="5">
        <v>22.9</v>
      </c>
      <c r="AR13" s="5">
        <v>23</v>
      </c>
      <c r="AS13" s="5">
        <v>22.9</v>
      </c>
      <c r="AT13" s="5">
        <v>23</v>
      </c>
      <c r="AU13" s="5">
        <v>23.2</v>
      </c>
      <c r="AV13" s="5">
        <v>22.8</v>
      </c>
      <c r="AW13" s="5">
        <v>22.4</v>
      </c>
      <c r="AX13" s="5">
        <v>22.5</v>
      </c>
      <c r="AY13" s="5">
        <v>22.5</v>
      </c>
      <c r="AZ13" s="5">
        <v>22.3</v>
      </c>
      <c r="BA13" s="5">
        <v>22.1</v>
      </c>
      <c r="BB13" s="5">
        <v>22.2</v>
      </c>
      <c r="BC13" s="5">
        <v>22.1</v>
      </c>
      <c r="BD13" s="5">
        <v>22</v>
      </c>
      <c r="BE13" s="5">
        <v>21.8</v>
      </c>
      <c r="BF13" s="5">
        <v>22.6</v>
      </c>
      <c r="BG13" s="5">
        <v>21.8</v>
      </c>
      <c r="BH13" s="5">
        <v>21.8</v>
      </c>
      <c r="BI13" s="5">
        <v>22.3</v>
      </c>
      <c r="BJ13" s="5">
        <v>22.1</v>
      </c>
    </row>
    <row r="14" spans="1:62" x14ac:dyDescent="0.2">
      <c r="A14" s="13" t="s">
        <v>11</v>
      </c>
      <c r="B14" s="124">
        <f>AVERAGE(L70:X70)</f>
        <v>3.6961456338138561</v>
      </c>
      <c r="C14" s="124">
        <f>AVERAGE(BH70:BJ70)</f>
        <v>4.097406190336593</v>
      </c>
      <c r="D14" s="124">
        <f>AVERAGE(L75:X75)</f>
        <v>0.6846450173293317</v>
      </c>
      <c r="E14" s="124">
        <f>AVERAGE(BH75:BJ75)</f>
        <v>2.4516206964124034</v>
      </c>
      <c r="G14" s="13" t="s">
        <v>550</v>
      </c>
      <c r="H14" s="53" t="s">
        <v>454</v>
      </c>
      <c r="I14" s="13" t="s">
        <v>496</v>
      </c>
      <c r="J14" s="13" t="s">
        <v>478</v>
      </c>
      <c r="K14" s="13" t="s">
        <v>497</v>
      </c>
      <c r="L14" s="5">
        <v>27.2</v>
      </c>
      <c r="M14" s="5">
        <v>27.3</v>
      </c>
      <c r="N14" s="5">
        <v>28.1</v>
      </c>
      <c r="O14" s="5">
        <v>28</v>
      </c>
      <c r="P14" s="5">
        <v>26.9</v>
      </c>
      <c r="Q14" s="5">
        <v>28.6</v>
      </c>
      <c r="R14" s="5">
        <v>27.1</v>
      </c>
      <c r="S14" s="5">
        <v>26.8</v>
      </c>
      <c r="T14" s="5">
        <v>25.5</v>
      </c>
      <c r="U14" s="5">
        <v>25.7</v>
      </c>
      <c r="V14" s="5">
        <v>25.6</v>
      </c>
      <c r="W14" s="5">
        <v>25.2</v>
      </c>
      <c r="X14" s="5">
        <v>23.8</v>
      </c>
      <c r="Y14" s="5">
        <v>25.1</v>
      </c>
      <c r="Z14" s="5">
        <v>24.2</v>
      </c>
      <c r="AA14" s="5">
        <v>24</v>
      </c>
      <c r="AB14" s="5">
        <v>24</v>
      </c>
      <c r="AC14" s="5">
        <v>22.7</v>
      </c>
      <c r="AD14" s="5">
        <v>23</v>
      </c>
      <c r="AE14" s="5">
        <v>23.5</v>
      </c>
      <c r="AF14" s="5">
        <v>23.1</v>
      </c>
      <c r="AG14" s="5">
        <v>23.7</v>
      </c>
      <c r="AH14" s="5">
        <v>23.1</v>
      </c>
      <c r="AI14" s="5">
        <v>24.1</v>
      </c>
      <c r="AJ14" s="5">
        <v>23.5</v>
      </c>
      <c r="AK14" s="5">
        <v>22.1</v>
      </c>
      <c r="AL14" s="5">
        <v>23</v>
      </c>
      <c r="AM14" s="5">
        <v>23.5</v>
      </c>
      <c r="AN14" s="5">
        <v>22.6</v>
      </c>
      <c r="AO14" s="5">
        <v>23.3</v>
      </c>
      <c r="AP14" s="5">
        <v>23.1</v>
      </c>
      <c r="AQ14" s="5">
        <v>21.9</v>
      </c>
      <c r="AR14" s="5">
        <v>22.3</v>
      </c>
      <c r="AS14" s="5">
        <v>23.7</v>
      </c>
      <c r="AT14" s="5">
        <v>26.7</v>
      </c>
      <c r="AU14" s="5">
        <v>24.3</v>
      </c>
      <c r="AV14" s="5">
        <v>25</v>
      </c>
      <c r="AW14" s="5">
        <v>23.4</v>
      </c>
      <c r="AX14" s="5">
        <v>22.8</v>
      </c>
      <c r="AY14" s="5">
        <v>22.8</v>
      </c>
      <c r="AZ14" s="5">
        <v>21.9</v>
      </c>
      <c r="BA14" s="5">
        <v>24.5</v>
      </c>
      <c r="BB14" s="5">
        <v>26.9</v>
      </c>
      <c r="BC14" s="5">
        <v>24.3</v>
      </c>
      <c r="BD14" s="5">
        <v>23.1</v>
      </c>
      <c r="BE14" s="5">
        <v>22.7</v>
      </c>
      <c r="BF14" s="5">
        <v>22.5</v>
      </c>
      <c r="BG14" s="5">
        <v>24.3</v>
      </c>
      <c r="BH14" s="5">
        <v>23.2</v>
      </c>
      <c r="BI14" s="5">
        <v>21.8</v>
      </c>
      <c r="BJ14" s="5">
        <v>20.8</v>
      </c>
    </row>
    <row r="15" spans="1:62" x14ac:dyDescent="0.2">
      <c r="A15" s="13" t="s">
        <v>27</v>
      </c>
      <c r="B15" s="124">
        <f>AVERAGE(L85:X85)</f>
        <v>15.663132392198996</v>
      </c>
      <c r="C15" s="124">
        <f>AVERAGE(BH85:BJ85)</f>
        <v>16.732785241928493</v>
      </c>
      <c r="D15" s="124">
        <f>AVERAGE(L90:X90)</f>
        <v>13.849764039543196</v>
      </c>
      <c r="E15" s="124">
        <f>AVERAGE(BH90:BJ90)</f>
        <v>18.232044873172651</v>
      </c>
      <c r="G15" s="98" t="s">
        <v>550</v>
      </c>
      <c r="H15" s="98" t="s">
        <v>789</v>
      </c>
      <c r="I15" s="98" t="s">
        <v>496</v>
      </c>
      <c r="J15" s="99" t="s">
        <v>457</v>
      </c>
      <c r="K15" s="98" t="s">
        <v>35</v>
      </c>
      <c r="L15" s="100">
        <f t="shared" ref="L15:AQ15" si="2">((L16*L121)+(L17*L122)+(L18*L123)+(L19*L124)+(L20*L125)+(L21*L126)+(L22*L127)+(L23*L128))/L120</f>
        <v>25.709881751105254</v>
      </c>
      <c r="M15" s="100">
        <f t="shared" si="2"/>
        <v>26.682717423581515</v>
      </c>
      <c r="N15" s="100">
        <f t="shared" si="2"/>
        <v>26.954189970337563</v>
      </c>
      <c r="O15" s="100">
        <f t="shared" si="2"/>
        <v>27.888696649133387</v>
      </c>
      <c r="P15" s="100">
        <f t="shared" si="2"/>
        <v>27.786117145436009</v>
      </c>
      <c r="Q15" s="100">
        <f t="shared" si="2"/>
        <v>28.278389781933456</v>
      </c>
      <c r="R15" s="100">
        <f t="shared" si="2"/>
        <v>28.663056928767812</v>
      </c>
      <c r="S15" s="100">
        <f t="shared" si="2"/>
        <v>28.325129488719529</v>
      </c>
      <c r="T15" s="100">
        <f t="shared" si="2"/>
        <v>28.587833179812026</v>
      </c>
      <c r="U15" s="100">
        <f t="shared" si="2"/>
        <v>29.479814242213781</v>
      </c>
      <c r="V15" s="100">
        <f t="shared" si="2"/>
        <v>28.838534754726791</v>
      </c>
      <c r="W15" s="100">
        <f t="shared" si="2"/>
        <v>28.996544986912749</v>
      </c>
      <c r="X15" s="100">
        <f t="shared" si="2"/>
        <v>29.94193630560682</v>
      </c>
      <c r="Y15" s="100">
        <f t="shared" si="2"/>
        <v>29.492892247211167</v>
      </c>
      <c r="Z15" s="100">
        <f t="shared" si="2"/>
        <v>30.190638479824035</v>
      </c>
      <c r="AA15" s="100">
        <f t="shared" si="2"/>
        <v>29.464076377123973</v>
      </c>
      <c r="AB15" s="100">
        <f t="shared" si="2"/>
        <v>30.116411457603864</v>
      </c>
      <c r="AC15" s="100">
        <f t="shared" si="2"/>
        <v>31.415944453549503</v>
      </c>
      <c r="AD15" s="100">
        <f t="shared" si="2"/>
        <v>31.384009926820088</v>
      </c>
      <c r="AE15" s="100">
        <f t="shared" si="2"/>
        <v>31.812661699920113</v>
      </c>
      <c r="AF15" s="100">
        <f t="shared" si="2"/>
        <v>32.291647793126288</v>
      </c>
      <c r="AG15" s="100">
        <f t="shared" si="2"/>
        <v>32.845302078298694</v>
      </c>
      <c r="AH15" s="100">
        <f t="shared" si="2"/>
        <v>34.154607405955375</v>
      </c>
      <c r="AI15" s="100">
        <f t="shared" si="2"/>
        <v>33.815887199924155</v>
      </c>
      <c r="AJ15" s="100">
        <f t="shared" si="2"/>
        <v>33.707220971369061</v>
      </c>
      <c r="AK15" s="100">
        <f t="shared" si="2"/>
        <v>33.758335272514422</v>
      </c>
      <c r="AL15" s="100">
        <f t="shared" si="2"/>
        <v>33.926563721094418</v>
      </c>
      <c r="AM15" s="100">
        <f t="shared" si="2"/>
        <v>34.270637876771012</v>
      </c>
      <c r="AN15" s="100">
        <f t="shared" si="2"/>
        <v>34.372771927120681</v>
      </c>
      <c r="AO15" s="100">
        <f t="shared" si="2"/>
        <v>33.576320145495892</v>
      </c>
      <c r="AP15" s="100">
        <f t="shared" si="2"/>
        <v>33.518223965771718</v>
      </c>
      <c r="AQ15" s="100">
        <f t="shared" si="2"/>
        <v>34.666689308543333</v>
      </c>
      <c r="AR15" s="100">
        <f t="shared" ref="AR15:BJ15" si="3">((AR16*AR121)+(AR17*AR122)+(AR18*AR123)+(AR19*AR124)+(AR20*AR125)+(AR21*AR126)+(AR22*AR127)+(AR23*AR128))/AR120</f>
        <v>34.497150394552072</v>
      </c>
      <c r="AS15" s="100">
        <f t="shared" si="3"/>
        <v>34.649868493871637</v>
      </c>
      <c r="AT15" s="100">
        <f t="shared" si="3"/>
        <v>34.592682154877501</v>
      </c>
      <c r="AU15" s="100">
        <f t="shared" si="3"/>
        <v>34.786118810153738</v>
      </c>
      <c r="AV15" s="100">
        <f t="shared" si="3"/>
        <v>34.475959271961671</v>
      </c>
      <c r="AW15" s="100">
        <f t="shared" si="3"/>
        <v>34.592194928256482</v>
      </c>
      <c r="AX15" s="100">
        <f t="shared" si="3"/>
        <v>34.531651333544403</v>
      </c>
      <c r="AY15" s="100">
        <f t="shared" si="3"/>
        <v>34.284394064105044</v>
      </c>
      <c r="AZ15" s="100">
        <f t="shared" si="3"/>
        <v>33.975649947196978</v>
      </c>
      <c r="BA15" s="100">
        <f t="shared" si="3"/>
        <v>33.530750736609519</v>
      </c>
      <c r="BB15" s="100">
        <f t="shared" si="3"/>
        <v>33.374165943197319</v>
      </c>
      <c r="BC15" s="100">
        <f t="shared" si="3"/>
        <v>33.332101421821548</v>
      </c>
      <c r="BD15" s="100">
        <f t="shared" si="3"/>
        <v>33.092372923686746</v>
      </c>
      <c r="BE15" s="100">
        <f t="shared" si="3"/>
        <v>33.191406564063783</v>
      </c>
      <c r="BF15" s="100">
        <f t="shared" si="3"/>
        <v>33.083741819906521</v>
      </c>
      <c r="BG15" s="100">
        <f t="shared" si="3"/>
        <v>33.174634224978519</v>
      </c>
      <c r="BH15" s="100">
        <f t="shared" si="3"/>
        <v>32.940676791627631</v>
      </c>
      <c r="BI15" s="100">
        <f t="shared" si="3"/>
        <v>33.233799246396799</v>
      </c>
      <c r="BJ15" s="100">
        <f t="shared" si="3"/>
        <v>33.16441376473248</v>
      </c>
    </row>
    <row r="16" spans="1:62" x14ac:dyDescent="0.2">
      <c r="A16" s="14" t="s">
        <v>28</v>
      </c>
      <c r="B16" s="125">
        <f>AVERAGE(L100:X100)</f>
        <v>93.622115478023119</v>
      </c>
      <c r="C16" s="125">
        <f>AVERAGE(BH100:BJ100)</f>
        <v>102.69147024232332</v>
      </c>
      <c r="D16" s="125">
        <f>AVERAGE(L105:X105)</f>
        <v>52.162163649253515</v>
      </c>
      <c r="E16" s="125">
        <f>AVERAGE(BH105:BJ105)</f>
        <v>75.819252828661476</v>
      </c>
      <c r="G16" s="13" t="s">
        <v>550</v>
      </c>
      <c r="H16" s="53" t="s">
        <v>551</v>
      </c>
      <c r="I16" s="13" t="s">
        <v>496</v>
      </c>
      <c r="J16" s="13" t="s">
        <v>478</v>
      </c>
      <c r="K16" s="13" t="s">
        <v>497</v>
      </c>
      <c r="L16" s="5">
        <v>31.9</v>
      </c>
      <c r="M16" s="5">
        <v>31.7</v>
      </c>
      <c r="N16" s="5">
        <v>32.1</v>
      </c>
      <c r="O16" s="5">
        <v>32.1</v>
      </c>
      <c r="P16" s="5">
        <v>32.4</v>
      </c>
      <c r="Q16" s="5">
        <v>32.6</v>
      </c>
      <c r="R16" s="5">
        <v>33.1</v>
      </c>
      <c r="S16" s="5">
        <v>33.9</v>
      </c>
      <c r="T16" s="5">
        <v>34.1</v>
      </c>
      <c r="U16" s="5">
        <v>33.6</v>
      </c>
      <c r="V16" s="5">
        <v>33.6</v>
      </c>
      <c r="W16" s="5">
        <v>33.299999999999997</v>
      </c>
      <c r="X16" s="5">
        <v>33.4</v>
      </c>
      <c r="Y16" s="5">
        <v>33.200000000000003</v>
      </c>
      <c r="Z16" s="5">
        <v>33.799999999999997</v>
      </c>
      <c r="AA16" s="5">
        <v>33.5</v>
      </c>
      <c r="AB16" s="5">
        <v>33.799999999999997</v>
      </c>
      <c r="AC16" s="5">
        <v>33.700000000000003</v>
      </c>
      <c r="AD16" s="5">
        <v>34</v>
      </c>
      <c r="AE16" s="5">
        <v>34</v>
      </c>
      <c r="AF16" s="5">
        <v>35.700000000000003</v>
      </c>
      <c r="AG16" s="5">
        <v>35.6</v>
      </c>
      <c r="AH16" s="5">
        <v>36</v>
      </c>
      <c r="AI16" s="5">
        <v>35.6</v>
      </c>
      <c r="AJ16" s="5">
        <v>36.1</v>
      </c>
      <c r="AK16" s="5">
        <v>35.6</v>
      </c>
      <c r="AL16" s="5">
        <v>35.200000000000003</v>
      </c>
      <c r="AM16" s="5">
        <v>36.1</v>
      </c>
      <c r="AN16" s="5">
        <v>35.5</v>
      </c>
      <c r="AO16" s="5">
        <v>34.4</v>
      </c>
      <c r="AP16" s="5">
        <v>34.5</v>
      </c>
      <c r="AQ16" s="5">
        <v>34.299999999999997</v>
      </c>
      <c r="AR16" s="5">
        <v>34.6</v>
      </c>
      <c r="AS16" s="5">
        <v>34.700000000000003</v>
      </c>
      <c r="AT16" s="5">
        <v>34.200000000000003</v>
      </c>
      <c r="AU16" s="5">
        <v>34.1</v>
      </c>
      <c r="AV16" s="5">
        <v>33.200000000000003</v>
      </c>
      <c r="AW16" s="5">
        <v>33.6</v>
      </c>
      <c r="AX16" s="5">
        <v>33.299999999999997</v>
      </c>
      <c r="AY16" s="5">
        <v>33.700000000000003</v>
      </c>
      <c r="AZ16" s="5">
        <v>34.1</v>
      </c>
      <c r="BA16" s="5">
        <v>33.9</v>
      </c>
      <c r="BB16" s="5">
        <v>33.700000000000003</v>
      </c>
      <c r="BC16" s="5">
        <v>33.4</v>
      </c>
      <c r="BD16" s="5">
        <v>32.799999999999997</v>
      </c>
      <c r="BE16" s="5">
        <v>33</v>
      </c>
      <c r="BF16" s="5">
        <v>32.9</v>
      </c>
      <c r="BG16" s="5">
        <v>32.5</v>
      </c>
      <c r="BH16" s="5">
        <v>32</v>
      </c>
      <c r="BI16" s="5">
        <v>32.200000000000003</v>
      </c>
      <c r="BJ16" s="5">
        <v>32.4</v>
      </c>
    </row>
    <row r="17" spans="7:62" x14ac:dyDescent="0.2">
      <c r="G17" s="13" t="s">
        <v>550</v>
      </c>
      <c r="H17" s="53" t="s">
        <v>552</v>
      </c>
      <c r="I17" s="13" t="s">
        <v>496</v>
      </c>
      <c r="J17" s="13" t="s">
        <v>478</v>
      </c>
      <c r="K17" s="13" t="s">
        <v>497</v>
      </c>
      <c r="L17" s="5">
        <v>17.7</v>
      </c>
      <c r="M17" s="5">
        <v>18.8</v>
      </c>
      <c r="N17" s="5">
        <v>19.8</v>
      </c>
      <c r="O17" s="5">
        <v>18.5</v>
      </c>
      <c r="P17" s="5">
        <v>19.3</v>
      </c>
      <c r="Q17" s="5">
        <v>17.899999999999999</v>
      </c>
      <c r="R17" s="5">
        <v>18.600000000000001</v>
      </c>
      <c r="S17" s="5">
        <v>18.600000000000001</v>
      </c>
      <c r="T17" s="5">
        <v>19.2</v>
      </c>
      <c r="U17" s="5">
        <v>20.2</v>
      </c>
      <c r="V17" s="5">
        <v>21.5</v>
      </c>
      <c r="W17" s="5">
        <v>20.6</v>
      </c>
      <c r="X17" s="5">
        <v>20.6</v>
      </c>
      <c r="Y17" s="5">
        <v>22</v>
      </c>
      <c r="Z17" s="5">
        <v>21.1</v>
      </c>
      <c r="AA17" s="5">
        <v>21.4</v>
      </c>
      <c r="AB17" s="5">
        <v>20.6</v>
      </c>
      <c r="AC17" s="5">
        <v>20.6</v>
      </c>
      <c r="AD17" s="5">
        <v>20.9</v>
      </c>
      <c r="AE17" s="5">
        <v>22</v>
      </c>
      <c r="AF17" s="5">
        <v>22.2</v>
      </c>
      <c r="AG17" s="5">
        <v>21.7</v>
      </c>
      <c r="AH17" s="5">
        <v>22.3</v>
      </c>
      <c r="AI17" s="5">
        <v>22.4</v>
      </c>
      <c r="AJ17" s="5">
        <v>23</v>
      </c>
      <c r="AK17" s="5">
        <v>22.6</v>
      </c>
      <c r="AL17" s="5">
        <v>21.9</v>
      </c>
      <c r="AM17" s="5">
        <v>21.9</v>
      </c>
      <c r="AN17" s="5">
        <v>21.2</v>
      </c>
      <c r="AO17" s="5">
        <v>20.399999999999999</v>
      </c>
      <c r="AP17" s="5">
        <v>20</v>
      </c>
      <c r="AQ17" s="5">
        <v>19</v>
      </c>
      <c r="AR17" s="5">
        <v>18.899999999999999</v>
      </c>
      <c r="AS17" s="5">
        <v>19.3</v>
      </c>
      <c r="AT17" s="5">
        <v>19.5</v>
      </c>
      <c r="AU17" s="5">
        <v>19.399999999999999</v>
      </c>
      <c r="AV17" s="5">
        <v>19.600000000000001</v>
      </c>
      <c r="AW17" s="5">
        <v>20.5</v>
      </c>
      <c r="AX17" s="5">
        <v>20.2</v>
      </c>
      <c r="AY17" s="5">
        <v>21.6</v>
      </c>
      <c r="AZ17" s="5">
        <v>21.4</v>
      </c>
      <c r="BA17" s="5">
        <v>22.8</v>
      </c>
      <c r="BB17" s="5">
        <v>21.8</v>
      </c>
      <c r="BC17" s="5">
        <v>22.1</v>
      </c>
      <c r="BD17" s="5">
        <v>22.6</v>
      </c>
      <c r="BE17" s="5">
        <v>22.7</v>
      </c>
      <c r="BF17" s="5">
        <v>22.7</v>
      </c>
      <c r="BG17" s="5">
        <v>22.2</v>
      </c>
      <c r="BH17" s="5">
        <v>21.7</v>
      </c>
      <c r="BI17" s="5">
        <v>22.6</v>
      </c>
      <c r="BJ17" s="5">
        <v>22.9</v>
      </c>
    </row>
    <row r="18" spans="7:62" x14ac:dyDescent="0.2">
      <c r="G18" s="13" t="s">
        <v>550</v>
      </c>
      <c r="H18" s="53" t="s">
        <v>553</v>
      </c>
      <c r="I18" s="13" t="s">
        <v>496</v>
      </c>
      <c r="J18" s="13" t="s">
        <v>478</v>
      </c>
      <c r="K18" s="13" t="s">
        <v>497</v>
      </c>
      <c r="L18" s="5">
        <v>20.399999999999999</v>
      </c>
      <c r="M18" s="5">
        <v>20.5</v>
      </c>
      <c r="N18" s="5">
        <v>20</v>
      </c>
      <c r="O18" s="5">
        <v>21.1</v>
      </c>
      <c r="P18" s="5">
        <v>20.2</v>
      </c>
      <c r="Q18" s="5">
        <v>20.2</v>
      </c>
      <c r="R18" s="5">
        <v>20.100000000000001</v>
      </c>
      <c r="S18" s="5">
        <v>20.5</v>
      </c>
      <c r="T18" s="5">
        <v>20.7</v>
      </c>
      <c r="U18" s="5">
        <v>20.5</v>
      </c>
      <c r="V18" s="5">
        <v>20.399999999999999</v>
      </c>
      <c r="W18" s="5">
        <v>19.399999999999999</v>
      </c>
      <c r="X18" s="5">
        <v>20.7</v>
      </c>
      <c r="Y18" s="5">
        <v>20.9</v>
      </c>
      <c r="Z18" s="5">
        <v>21.1</v>
      </c>
      <c r="AA18" s="5">
        <v>21.9</v>
      </c>
      <c r="AB18" s="5">
        <v>21.6</v>
      </c>
      <c r="AC18" s="5">
        <v>21.5</v>
      </c>
      <c r="AD18" s="5">
        <v>22.2</v>
      </c>
      <c r="AE18" s="5">
        <v>22.1</v>
      </c>
      <c r="AF18" s="5">
        <v>22.2</v>
      </c>
      <c r="AG18" s="5">
        <v>22.3</v>
      </c>
      <c r="AH18" s="5">
        <v>22.6</v>
      </c>
      <c r="AI18" s="5">
        <v>22.4</v>
      </c>
      <c r="AJ18" s="5">
        <v>22.3</v>
      </c>
      <c r="AK18" s="5">
        <v>22</v>
      </c>
      <c r="AL18" s="5">
        <v>22.3</v>
      </c>
      <c r="AM18" s="5">
        <v>22</v>
      </c>
      <c r="AN18" s="5">
        <v>21.7</v>
      </c>
      <c r="AO18" s="5">
        <v>21.8</v>
      </c>
      <c r="AP18" s="5">
        <v>22</v>
      </c>
      <c r="AQ18" s="5">
        <v>22.3</v>
      </c>
      <c r="AR18" s="5">
        <v>22.2</v>
      </c>
      <c r="AS18" s="5">
        <v>22.2</v>
      </c>
      <c r="AT18" s="5">
        <v>21.7</v>
      </c>
      <c r="AU18" s="5">
        <v>21.8</v>
      </c>
      <c r="AV18" s="5">
        <v>21.7</v>
      </c>
      <c r="AW18" s="5">
        <v>21.7</v>
      </c>
      <c r="AX18" s="5">
        <v>21.8</v>
      </c>
      <c r="AY18" s="5">
        <v>21.7</v>
      </c>
      <c r="AZ18" s="5">
        <v>22.5</v>
      </c>
      <c r="BA18" s="5">
        <v>21.9</v>
      </c>
      <c r="BB18" s="5">
        <v>23.6</v>
      </c>
      <c r="BC18" s="5">
        <v>23.4</v>
      </c>
      <c r="BD18" s="5">
        <v>23.9</v>
      </c>
      <c r="BE18" s="5">
        <v>23.4</v>
      </c>
      <c r="BF18" s="5">
        <v>23.2</v>
      </c>
      <c r="BG18" s="5">
        <v>23.4</v>
      </c>
      <c r="BH18" s="5">
        <v>23.4</v>
      </c>
      <c r="BI18" s="5">
        <v>23.5</v>
      </c>
      <c r="BJ18" s="5">
        <v>23.4</v>
      </c>
    </row>
    <row r="19" spans="7:62" x14ac:dyDescent="0.2">
      <c r="G19" s="13" t="s">
        <v>550</v>
      </c>
      <c r="H19" s="53" t="s">
        <v>554</v>
      </c>
      <c r="I19" s="13" t="s">
        <v>496</v>
      </c>
      <c r="J19" s="13" t="s">
        <v>478</v>
      </c>
      <c r="K19" s="13" t="s">
        <v>497</v>
      </c>
      <c r="L19" s="5">
        <v>28.6</v>
      </c>
      <c r="M19" s="5">
        <v>29</v>
      </c>
      <c r="N19" s="5">
        <v>28.9</v>
      </c>
      <c r="O19" s="5">
        <v>29.2</v>
      </c>
      <c r="P19" s="5">
        <v>28.8</v>
      </c>
      <c r="Q19" s="5">
        <v>28.1</v>
      </c>
      <c r="R19" s="5">
        <v>28.6</v>
      </c>
      <c r="S19" s="5">
        <v>28.5</v>
      </c>
      <c r="T19" s="5">
        <v>29.1</v>
      </c>
      <c r="U19" s="5">
        <v>29.2</v>
      </c>
      <c r="V19" s="5">
        <v>28.8</v>
      </c>
      <c r="W19" s="5">
        <v>28.4</v>
      </c>
      <c r="X19" s="5">
        <v>29.1</v>
      </c>
      <c r="Y19" s="5">
        <v>29.5</v>
      </c>
      <c r="Z19" s="5">
        <v>29.5</v>
      </c>
      <c r="AA19" s="5">
        <v>29.3</v>
      </c>
      <c r="AB19" s="5">
        <v>29.3</v>
      </c>
      <c r="AC19" s="5">
        <v>29.6</v>
      </c>
      <c r="AD19" s="5">
        <v>30</v>
      </c>
      <c r="AE19" s="5">
        <v>30.9</v>
      </c>
      <c r="AF19" s="5">
        <v>30.8</v>
      </c>
      <c r="AG19" s="5">
        <v>31</v>
      </c>
      <c r="AH19" s="5">
        <v>30.6</v>
      </c>
      <c r="AI19" s="5">
        <v>30.5</v>
      </c>
      <c r="AJ19" s="5">
        <v>31.7</v>
      </c>
      <c r="AK19" s="5">
        <v>32.299999999999997</v>
      </c>
      <c r="AL19" s="5">
        <v>32.4</v>
      </c>
      <c r="AM19" s="5">
        <v>32.700000000000003</v>
      </c>
      <c r="AN19" s="5">
        <v>32.200000000000003</v>
      </c>
      <c r="AO19" s="5">
        <v>32.5</v>
      </c>
      <c r="AP19" s="5">
        <v>32.5</v>
      </c>
      <c r="AQ19" s="5">
        <v>32.4</v>
      </c>
      <c r="AR19" s="5">
        <v>32.799999999999997</v>
      </c>
      <c r="AS19" s="5">
        <v>33.299999999999997</v>
      </c>
      <c r="AT19" s="5">
        <v>33.299999999999997</v>
      </c>
      <c r="AU19" s="5">
        <v>33.6</v>
      </c>
      <c r="AV19" s="5">
        <v>33.299999999999997</v>
      </c>
      <c r="AW19" s="5">
        <v>33.5</v>
      </c>
      <c r="AX19" s="5">
        <v>33.200000000000003</v>
      </c>
      <c r="AY19" s="5">
        <v>33</v>
      </c>
      <c r="AZ19" s="5">
        <v>33</v>
      </c>
      <c r="BA19" s="5">
        <v>32.799999999999997</v>
      </c>
      <c r="BB19" s="5">
        <v>33</v>
      </c>
      <c r="BC19" s="5">
        <v>32.9</v>
      </c>
      <c r="BD19" s="5">
        <v>33.5</v>
      </c>
      <c r="BE19" s="5">
        <v>33.4</v>
      </c>
      <c r="BF19" s="5">
        <v>33.299999999999997</v>
      </c>
      <c r="BG19" s="5">
        <v>33.4</v>
      </c>
      <c r="BH19" s="5">
        <v>33.799999999999997</v>
      </c>
      <c r="BI19" s="5">
        <v>33.700000000000003</v>
      </c>
      <c r="BJ19" s="5">
        <v>33.700000000000003</v>
      </c>
    </row>
    <row r="20" spans="7:62" x14ac:dyDescent="0.2">
      <c r="G20" s="13" t="s">
        <v>550</v>
      </c>
      <c r="H20" s="53" t="s">
        <v>555</v>
      </c>
      <c r="I20" s="13" t="s">
        <v>496</v>
      </c>
      <c r="J20" s="13" t="s">
        <v>478</v>
      </c>
      <c r="K20" s="13" t="s">
        <v>497</v>
      </c>
      <c r="L20" s="5">
        <v>25.6</v>
      </c>
      <c r="M20" s="5">
        <v>26.8</v>
      </c>
      <c r="N20" s="5">
        <v>27.2</v>
      </c>
      <c r="O20" s="5">
        <v>28.3</v>
      </c>
      <c r="P20" s="5">
        <v>28.3</v>
      </c>
      <c r="Q20" s="5">
        <v>29.1</v>
      </c>
      <c r="R20" s="5">
        <v>29.5</v>
      </c>
      <c r="S20" s="5">
        <v>29</v>
      </c>
      <c r="T20" s="5">
        <v>29.2</v>
      </c>
      <c r="U20" s="5">
        <v>30.4</v>
      </c>
      <c r="V20" s="5">
        <v>29.6</v>
      </c>
      <c r="W20" s="5">
        <v>30</v>
      </c>
      <c r="X20" s="5">
        <v>31</v>
      </c>
      <c r="Y20" s="5">
        <v>30.3</v>
      </c>
      <c r="Z20" s="5">
        <v>31.2</v>
      </c>
      <c r="AA20" s="5">
        <v>30.2</v>
      </c>
      <c r="AB20" s="5">
        <v>31.1</v>
      </c>
      <c r="AC20" s="5">
        <v>32.799999999999997</v>
      </c>
      <c r="AD20" s="5">
        <v>32.6</v>
      </c>
      <c r="AE20" s="5">
        <v>33</v>
      </c>
      <c r="AF20" s="5">
        <v>33.6</v>
      </c>
      <c r="AG20" s="5">
        <v>34.299999999999997</v>
      </c>
      <c r="AH20" s="5">
        <v>36.1</v>
      </c>
      <c r="AI20" s="5">
        <v>35.700000000000003</v>
      </c>
      <c r="AJ20" s="5">
        <v>35.299999999999997</v>
      </c>
      <c r="AK20" s="5">
        <v>35.299999999999997</v>
      </c>
      <c r="AL20" s="5">
        <v>35.5</v>
      </c>
      <c r="AM20" s="5">
        <v>35.9</v>
      </c>
      <c r="AN20" s="5">
        <v>36.200000000000003</v>
      </c>
      <c r="AO20" s="5">
        <v>35.1</v>
      </c>
      <c r="AP20" s="5">
        <v>35</v>
      </c>
      <c r="AQ20" s="5">
        <v>35.799999999999997</v>
      </c>
      <c r="AR20" s="5">
        <v>35.5</v>
      </c>
      <c r="AS20" s="5">
        <v>35.6</v>
      </c>
      <c r="AT20" s="5">
        <v>35.6</v>
      </c>
      <c r="AU20" s="5">
        <v>35.799999999999997</v>
      </c>
      <c r="AV20" s="5">
        <v>35.5</v>
      </c>
      <c r="AW20" s="5">
        <v>35.6</v>
      </c>
      <c r="AX20" s="5">
        <v>35.6</v>
      </c>
      <c r="AY20" s="5">
        <v>35.299999999999997</v>
      </c>
      <c r="AZ20" s="5">
        <v>34.799999999999997</v>
      </c>
      <c r="BA20" s="5">
        <v>34.299999999999997</v>
      </c>
      <c r="BB20" s="5">
        <v>33.9</v>
      </c>
      <c r="BC20" s="5">
        <v>33.9</v>
      </c>
      <c r="BD20" s="5">
        <v>33.4</v>
      </c>
      <c r="BE20" s="5">
        <v>33.6</v>
      </c>
      <c r="BF20" s="5">
        <v>33.5</v>
      </c>
      <c r="BG20" s="5">
        <v>33.6</v>
      </c>
      <c r="BH20" s="5">
        <v>33.200000000000003</v>
      </c>
      <c r="BI20" s="5">
        <v>33.6</v>
      </c>
      <c r="BJ20" s="5">
        <v>33.5</v>
      </c>
    </row>
    <row r="21" spans="7:62" x14ac:dyDescent="0.2">
      <c r="G21" s="13" t="s">
        <v>550</v>
      </c>
      <c r="H21" s="53" t="s">
        <v>556</v>
      </c>
      <c r="I21" s="13" t="s">
        <v>496</v>
      </c>
      <c r="J21" s="13" t="s">
        <v>478</v>
      </c>
      <c r="K21" s="13" t="s">
        <v>497</v>
      </c>
      <c r="L21" s="5">
        <v>18.7</v>
      </c>
      <c r="M21" s="5">
        <v>19.3</v>
      </c>
      <c r="N21" s="5">
        <v>19.899999999999999</v>
      </c>
      <c r="O21" s="5">
        <v>19.899999999999999</v>
      </c>
      <c r="P21" s="5">
        <v>22.3</v>
      </c>
      <c r="Q21" s="5">
        <v>20</v>
      </c>
      <c r="R21" s="5">
        <v>20.6</v>
      </c>
      <c r="S21" s="5">
        <v>19.7</v>
      </c>
      <c r="T21" s="5">
        <v>20.7</v>
      </c>
      <c r="U21" s="5">
        <v>15.4</v>
      </c>
      <c r="V21" s="5">
        <v>21.5</v>
      </c>
      <c r="W21" s="5">
        <v>22.3</v>
      </c>
      <c r="X21" s="5">
        <v>21.9</v>
      </c>
      <c r="Y21" s="5">
        <v>19.5</v>
      </c>
      <c r="Z21" s="5">
        <v>20.100000000000001</v>
      </c>
      <c r="AA21" s="5">
        <v>18.399999999999999</v>
      </c>
      <c r="AB21" s="5">
        <v>19.5</v>
      </c>
      <c r="AC21" s="5">
        <v>19.399999999999999</v>
      </c>
      <c r="AD21" s="5">
        <v>20</v>
      </c>
      <c r="AE21" s="5">
        <v>20.3</v>
      </c>
      <c r="AF21" s="5">
        <v>15.1</v>
      </c>
      <c r="AG21" s="5">
        <v>20.7</v>
      </c>
      <c r="AH21" s="5">
        <v>19.5</v>
      </c>
      <c r="AI21" s="5">
        <v>20.5</v>
      </c>
      <c r="AJ21" s="5">
        <v>19.8</v>
      </c>
      <c r="AK21" s="5">
        <v>20.7</v>
      </c>
      <c r="AL21" s="5">
        <v>21</v>
      </c>
      <c r="AM21" s="5">
        <v>20.100000000000001</v>
      </c>
      <c r="AN21" s="5">
        <v>20.9</v>
      </c>
      <c r="AO21" s="5">
        <v>19.7</v>
      </c>
      <c r="AP21" s="5">
        <v>21</v>
      </c>
      <c r="AQ21" s="5">
        <v>21.8</v>
      </c>
      <c r="AR21" s="5">
        <v>21.9</v>
      </c>
      <c r="AS21" s="5">
        <v>22.6</v>
      </c>
      <c r="AT21" s="5">
        <v>21.8</v>
      </c>
      <c r="AU21" s="5">
        <v>22.6</v>
      </c>
      <c r="AV21" s="5">
        <v>23.4</v>
      </c>
      <c r="AW21" s="5">
        <v>22.9</v>
      </c>
      <c r="AX21" s="5">
        <v>23.5</v>
      </c>
      <c r="AY21" s="5">
        <v>23.6</v>
      </c>
      <c r="AZ21" s="5">
        <v>23.3</v>
      </c>
      <c r="BA21" s="5">
        <v>23.6</v>
      </c>
      <c r="BB21" s="5">
        <v>23.1</v>
      </c>
      <c r="BC21" s="5">
        <v>22.3</v>
      </c>
      <c r="BD21" s="5">
        <v>22.9</v>
      </c>
      <c r="BE21" s="5">
        <v>22.8</v>
      </c>
      <c r="BF21" s="5">
        <v>22.4</v>
      </c>
      <c r="BG21" s="5">
        <v>22.6</v>
      </c>
      <c r="BH21" s="5">
        <v>22</v>
      </c>
      <c r="BI21" s="5">
        <v>22.2</v>
      </c>
      <c r="BJ21" s="5">
        <v>21.9</v>
      </c>
    </row>
    <row r="22" spans="7:62" x14ac:dyDescent="0.2">
      <c r="G22" s="13" t="s">
        <v>550</v>
      </c>
      <c r="H22" s="53" t="s">
        <v>557</v>
      </c>
      <c r="I22" s="13" t="s">
        <v>496</v>
      </c>
      <c r="J22" s="13" t="s">
        <v>478</v>
      </c>
      <c r="K22" s="13" t="s">
        <v>497</v>
      </c>
      <c r="L22" s="5">
        <v>12.3</v>
      </c>
      <c r="M22" s="5">
        <v>11.9</v>
      </c>
      <c r="N22" s="5">
        <v>14.4</v>
      </c>
      <c r="O22" s="5">
        <v>16.399999999999999</v>
      </c>
      <c r="P22" s="5">
        <v>14.2</v>
      </c>
      <c r="Q22" s="5">
        <v>16.8</v>
      </c>
      <c r="R22" s="5">
        <v>16.7</v>
      </c>
      <c r="S22" s="5">
        <v>15.4</v>
      </c>
      <c r="T22" s="5">
        <v>14.7</v>
      </c>
      <c r="U22" s="5">
        <v>17.600000000000001</v>
      </c>
      <c r="V22" s="5">
        <v>18.100000000000001</v>
      </c>
      <c r="W22" s="5">
        <v>17.8</v>
      </c>
      <c r="X22" s="5">
        <v>19.600000000000001</v>
      </c>
      <c r="Y22" s="5">
        <v>18.8</v>
      </c>
      <c r="Z22" s="5">
        <v>18.600000000000001</v>
      </c>
      <c r="AA22" s="5">
        <v>19.3</v>
      </c>
      <c r="AB22" s="5">
        <v>16.8</v>
      </c>
      <c r="AC22" s="5">
        <v>18.8</v>
      </c>
      <c r="AD22" s="5">
        <v>19</v>
      </c>
      <c r="AE22" s="5">
        <v>24.7</v>
      </c>
      <c r="AF22" s="5">
        <v>20.3</v>
      </c>
      <c r="AG22" s="5">
        <v>19.7</v>
      </c>
      <c r="AH22" s="5">
        <v>19.100000000000001</v>
      </c>
      <c r="AI22" s="5">
        <v>17.899999999999999</v>
      </c>
      <c r="AJ22" s="5">
        <v>18</v>
      </c>
      <c r="AK22" s="5">
        <v>18.8</v>
      </c>
      <c r="AL22" s="5">
        <v>18.600000000000001</v>
      </c>
      <c r="AM22" s="5">
        <v>20.9</v>
      </c>
      <c r="AN22" s="5">
        <v>19.399999999999999</v>
      </c>
      <c r="AO22" s="5">
        <v>20.399999999999999</v>
      </c>
      <c r="AP22" s="5">
        <v>21</v>
      </c>
      <c r="AQ22" s="5">
        <v>20.8</v>
      </c>
      <c r="AR22" s="5">
        <v>21.8</v>
      </c>
      <c r="AS22" s="5">
        <v>18.5</v>
      </c>
      <c r="AT22" s="5">
        <v>21.1</v>
      </c>
      <c r="AU22" s="5">
        <v>21.1</v>
      </c>
      <c r="AV22" s="5">
        <v>21.2</v>
      </c>
      <c r="AW22" s="5">
        <v>21.6</v>
      </c>
      <c r="AX22" s="5">
        <v>20.8</v>
      </c>
      <c r="AY22" s="5">
        <v>20.9</v>
      </c>
      <c r="AZ22" s="5">
        <v>23.2</v>
      </c>
      <c r="BA22" s="5">
        <v>20.5</v>
      </c>
      <c r="BB22" s="5">
        <v>21.1</v>
      </c>
      <c r="BC22" s="5">
        <v>20.7</v>
      </c>
      <c r="BD22" s="5">
        <v>21</v>
      </c>
      <c r="BE22" s="5">
        <v>20</v>
      </c>
      <c r="BF22" s="5">
        <v>19.899999999999999</v>
      </c>
      <c r="BG22" s="5">
        <v>20</v>
      </c>
      <c r="BH22" s="5">
        <v>21.5</v>
      </c>
      <c r="BI22" s="5">
        <v>22.5</v>
      </c>
      <c r="BJ22" s="5">
        <v>22.6</v>
      </c>
    </row>
    <row r="23" spans="7:62" x14ac:dyDescent="0.2">
      <c r="G23" s="14" t="s">
        <v>550</v>
      </c>
      <c r="H23" s="112" t="s">
        <v>558</v>
      </c>
      <c r="I23" s="14" t="s">
        <v>496</v>
      </c>
      <c r="J23" s="14" t="s">
        <v>478</v>
      </c>
      <c r="K23" s="14" t="s">
        <v>497</v>
      </c>
      <c r="L23" s="6">
        <v>16.100000000000001</v>
      </c>
      <c r="M23" s="6">
        <v>15.3</v>
      </c>
      <c r="N23" s="6">
        <v>15.3</v>
      </c>
      <c r="O23" s="6">
        <v>15.5</v>
      </c>
      <c r="P23" s="6">
        <v>16.100000000000001</v>
      </c>
      <c r="Q23" s="6">
        <v>15.2</v>
      </c>
      <c r="R23" s="6">
        <v>15.6</v>
      </c>
      <c r="S23" s="6">
        <v>15.3</v>
      </c>
      <c r="T23" s="6">
        <v>15.8</v>
      </c>
      <c r="U23" s="6">
        <v>15.1</v>
      </c>
      <c r="V23" s="6">
        <v>15.1</v>
      </c>
      <c r="W23" s="6">
        <v>15.4</v>
      </c>
      <c r="X23" s="6">
        <v>15.9</v>
      </c>
      <c r="Y23" s="6">
        <v>16.7</v>
      </c>
      <c r="Z23" s="6">
        <v>16.899999999999999</v>
      </c>
      <c r="AA23" s="6">
        <v>17.3</v>
      </c>
      <c r="AB23" s="6">
        <v>16.8</v>
      </c>
      <c r="AC23" s="6">
        <v>17.2</v>
      </c>
      <c r="AD23" s="6">
        <v>17.2</v>
      </c>
      <c r="AE23" s="6">
        <v>17</v>
      </c>
      <c r="AF23" s="6">
        <v>16.5</v>
      </c>
      <c r="AG23" s="6">
        <v>17.600000000000001</v>
      </c>
      <c r="AH23" s="6">
        <v>18.2</v>
      </c>
      <c r="AI23" s="6">
        <v>17.899999999999999</v>
      </c>
      <c r="AJ23" s="6">
        <v>17.899999999999999</v>
      </c>
      <c r="AK23" s="6">
        <v>16.899999999999999</v>
      </c>
      <c r="AL23" s="6">
        <v>16.600000000000001</v>
      </c>
      <c r="AM23" s="6">
        <v>17.3</v>
      </c>
      <c r="AN23" s="6">
        <v>17.399999999999999</v>
      </c>
      <c r="AO23" s="6">
        <v>19</v>
      </c>
      <c r="AP23" s="6">
        <v>18.7</v>
      </c>
      <c r="AQ23" s="6">
        <v>18.899999999999999</v>
      </c>
      <c r="AR23" s="6">
        <v>18.100000000000001</v>
      </c>
      <c r="AS23" s="6">
        <v>19.3</v>
      </c>
      <c r="AT23" s="6">
        <v>18.399999999999999</v>
      </c>
      <c r="AU23" s="6">
        <v>18</v>
      </c>
      <c r="AV23" s="6">
        <v>18.2</v>
      </c>
      <c r="AW23" s="6">
        <v>17.7</v>
      </c>
      <c r="AX23" s="6">
        <v>17.8</v>
      </c>
      <c r="AY23" s="6">
        <v>17.600000000000001</v>
      </c>
      <c r="AZ23" s="6">
        <v>17.3</v>
      </c>
      <c r="BA23" s="6">
        <v>17.3</v>
      </c>
      <c r="BB23" s="6">
        <v>17.3</v>
      </c>
      <c r="BC23" s="6">
        <v>17.5</v>
      </c>
      <c r="BD23" s="6">
        <v>17.100000000000001</v>
      </c>
      <c r="BE23" s="6">
        <v>17.3</v>
      </c>
      <c r="BF23" s="6">
        <v>17.100000000000001</v>
      </c>
      <c r="BG23" s="6">
        <v>17.2</v>
      </c>
      <c r="BH23" s="6">
        <v>16.8</v>
      </c>
      <c r="BI23" s="6">
        <v>16.899999999999999</v>
      </c>
      <c r="BJ23" s="6">
        <v>16.7</v>
      </c>
    </row>
    <row r="24" spans="7:62" x14ac:dyDescent="0.2">
      <c r="G24" s="12" t="s">
        <v>563</v>
      </c>
      <c r="H24" s="12" t="s">
        <v>22</v>
      </c>
      <c r="I24" s="12" t="s">
        <v>496</v>
      </c>
      <c r="J24" s="12" t="s">
        <v>10</v>
      </c>
      <c r="K24" s="12" t="s">
        <v>497</v>
      </c>
      <c r="L24" s="4">
        <v>8</v>
      </c>
      <c r="M24" s="4">
        <v>8.1999999999999993</v>
      </c>
      <c r="N24" s="4">
        <v>8.4</v>
      </c>
      <c r="O24" s="4">
        <v>8.5</v>
      </c>
      <c r="P24" s="4">
        <v>8.6999999999999993</v>
      </c>
      <c r="Q24" s="4">
        <v>8.9</v>
      </c>
      <c r="R24" s="4">
        <v>9.1</v>
      </c>
      <c r="S24" s="4">
        <v>9.1999999999999993</v>
      </c>
      <c r="T24" s="4">
        <v>9.1999999999999993</v>
      </c>
      <c r="U24" s="4">
        <v>9.1999999999999993</v>
      </c>
      <c r="V24" s="4">
        <v>9.3000000000000007</v>
      </c>
      <c r="W24" s="4">
        <v>9.4</v>
      </c>
      <c r="X24" s="4">
        <v>9.4</v>
      </c>
      <c r="Y24" s="4">
        <v>9.6</v>
      </c>
      <c r="Z24" s="4">
        <v>9.6999999999999993</v>
      </c>
      <c r="AA24" s="4">
        <v>9.8000000000000007</v>
      </c>
      <c r="AB24" s="4">
        <v>9.9</v>
      </c>
      <c r="AC24" s="4">
        <v>10.1</v>
      </c>
      <c r="AD24" s="4">
        <v>10.199999999999999</v>
      </c>
      <c r="AE24" s="4">
        <v>10.4</v>
      </c>
      <c r="AF24" s="4">
        <v>10.4</v>
      </c>
      <c r="AG24" s="4">
        <v>10.3</v>
      </c>
      <c r="AH24" s="4">
        <v>10.4</v>
      </c>
      <c r="AI24" s="4">
        <v>10.5</v>
      </c>
      <c r="AJ24" s="4">
        <v>10.7</v>
      </c>
      <c r="AK24" s="4">
        <v>10.8</v>
      </c>
      <c r="AL24" s="4">
        <v>11</v>
      </c>
      <c r="AM24" s="4">
        <v>11.2</v>
      </c>
      <c r="AN24" s="4">
        <v>11.2</v>
      </c>
      <c r="AO24" s="4">
        <v>11.3</v>
      </c>
      <c r="AP24" s="4">
        <v>11.4</v>
      </c>
      <c r="AQ24" s="4">
        <v>11.4</v>
      </c>
      <c r="AR24" s="4">
        <v>11.4</v>
      </c>
      <c r="AS24" s="4">
        <v>11.6</v>
      </c>
      <c r="AT24" s="4">
        <v>11.8</v>
      </c>
      <c r="AU24" s="4">
        <v>11.8</v>
      </c>
      <c r="AV24" s="4">
        <v>12</v>
      </c>
      <c r="AW24" s="4">
        <v>12.2</v>
      </c>
      <c r="AX24" s="4">
        <v>12.4</v>
      </c>
      <c r="AY24" s="4">
        <v>12.6</v>
      </c>
      <c r="AZ24" s="4">
        <v>12.6</v>
      </c>
      <c r="BA24" s="4">
        <v>12.8</v>
      </c>
      <c r="BB24" s="4">
        <v>12.9</v>
      </c>
      <c r="BC24" s="4">
        <v>13</v>
      </c>
      <c r="BD24" s="4">
        <v>13.1</v>
      </c>
      <c r="BE24" s="4">
        <v>13.4</v>
      </c>
      <c r="BF24" s="4">
        <v>13.7</v>
      </c>
      <c r="BG24" s="4">
        <v>13.9</v>
      </c>
      <c r="BH24" s="4">
        <v>14</v>
      </c>
      <c r="BI24" s="4">
        <v>14.2</v>
      </c>
      <c r="BJ24" s="4">
        <v>14.2</v>
      </c>
    </row>
    <row r="25" spans="7:62" x14ac:dyDescent="0.2">
      <c r="G25" s="98" t="s">
        <v>563</v>
      </c>
      <c r="H25" s="98" t="s">
        <v>544</v>
      </c>
      <c r="I25" s="98" t="s">
        <v>496</v>
      </c>
      <c r="J25" s="99" t="s">
        <v>457</v>
      </c>
      <c r="K25" s="98" t="s">
        <v>35</v>
      </c>
      <c r="L25" s="100">
        <f>((L26*L116)+(L27*L117)+(L28*L118)+(L29*L119))/L115</f>
        <v>17.793285381937036</v>
      </c>
      <c r="M25" s="100">
        <f t="shared" ref="M25:BJ25" si="4">((M26*M116)+(M27*M117)+(M28*M118)+(M29*M119))/M115</f>
        <v>18.420879672385386</v>
      </c>
      <c r="N25" s="100">
        <f t="shared" si="4"/>
        <v>18.935138530338449</v>
      </c>
      <c r="O25" s="100">
        <f t="shared" si="4"/>
        <v>18.938003201678619</v>
      </c>
      <c r="P25" s="100">
        <f t="shared" si="4"/>
        <v>19.446389606361215</v>
      </c>
      <c r="Q25" s="100">
        <f t="shared" si="4"/>
        <v>20.068879724815339</v>
      </c>
      <c r="R25" s="100">
        <f t="shared" si="4"/>
        <v>20.8053655740278</v>
      </c>
      <c r="S25" s="100">
        <f t="shared" si="4"/>
        <v>21.356377948800191</v>
      </c>
      <c r="T25" s="100">
        <f t="shared" si="4"/>
        <v>21.40015273856903</v>
      </c>
      <c r="U25" s="100">
        <f t="shared" si="4"/>
        <v>21.87339413747571</v>
      </c>
      <c r="V25" s="100">
        <f t="shared" si="4"/>
        <v>22.573206073466931</v>
      </c>
      <c r="W25" s="100">
        <f t="shared" si="4"/>
        <v>23.017798879324982</v>
      </c>
      <c r="X25" s="100">
        <f t="shared" si="4"/>
        <v>22.864537412127778</v>
      </c>
      <c r="Y25" s="100">
        <f t="shared" si="4"/>
        <v>23.628697693067821</v>
      </c>
      <c r="Z25" s="100">
        <f t="shared" si="4"/>
        <v>23.987727179627225</v>
      </c>
      <c r="AA25" s="100">
        <f t="shared" si="4"/>
        <v>24.646806599925373</v>
      </c>
      <c r="AB25" s="100">
        <f t="shared" si="4"/>
        <v>24.789783109015929</v>
      </c>
      <c r="AC25" s="100">
        <f t="shared" si="4"/>
        <v>25.158485790368971</v>
      </c>
      <c r="AD25" s="100">
        <f t="shared" si="4"/>
        <v>25.404008703227888</v>
      </c>
      <c r="AE25" s="100">
        <f t="shared" si="4"/>
        <v>25.562176355148889</v>
      </c>
      <c r="AF25" s="100">
        <f t="shared" si="4"/>
        <v>25.491877494928339</v>
      </c>
      <c r="AG25" s="100">
        <f t="shared" si="4"/>
        <v>25.236958268435188</v>
      </c>
      <c r="AH25" s="100">
        <f t="shared" si="4"/>
        <v>25.766349599698287</v>
      </c>
      <c r="AI25" s="100">
        <f t="shared" si="4"/>
        <v>25.9636298315651</v>
      </c>
      <c r="AJ25" s="100">
        <f t="shared" si="4"/>
        <v>26.306489959525383</v>
      </c>
      <c r="AK25" s="100">
        <f t="shared" si="4"/>
        <v>26.641257797925057</v>
      </c>
      <c r="AL25" s="100">
        <f t="shared" si="4"/>
        <v>27.110417236214701</v>
      </c>
      <c r="AM25" s="100">
        <f t="shared" si="4"/>
        <v>27.583855156071898</v>
      </c>
      <c r="AN25" s="100">
        <f t="shared" si="4"/>
        <v>27.549339451091068</v>
      </c>
      <c r="AO25" s="100">
        <f t="shared" si="4"/>
        <v>27.917217292791705</v>
      </c>
      <c r="AP25" s="100">
        <f t="shared" si="4"/>
        <v>27.358157381146793</v>
      </c>
      <c r="AQ25" s="100">
        <f t="shared" si="4"/>
        <v>27.372089698817028</v>
      </c>
      <c r="AR25" s="100">
        <f t="shared" si="4"/>
        <v>26.956079964950423</v>
      </c>
      <c r="AS25" s="100">
        <f t="shared" si="4"/>
        <v>26.861650180695285</v>
      </c>
      <c r="AT25" s="100">
        <f t="shared" si="4"/>
        <v>26.74501609916539</v>
      </c>
      <c r="AU25" s="100">
        <f t="shared" si="4"/>
        <v>26.783262936432724</v>
      </c>
      <c r="AV25" s="100">
        <f t="shared" si="4"/>
        <v>26.422239959986161</v>
      </c>
      <c r="AW25" s="100">
        <f t="shared" si="4"/>
        <v>27.198441531346155</v>
      </c>
      <c r="AX25" s="100">
        <f t="shared" si="4"/>
        <v>27.119463842546402</v>
      </c>
      <c r="AY25" s="100">
        <f t="shared" si="4"/>
        <v>27.052795347428251</v>
      </c>
      <c r="AZ25" s="100">
        <f t="shared" si="4"/>
        <v>27.371755962232623</v>
      </c>
      <c r="BA25" s="100">
        <f t="shared" si="4"/>
        <v>27.844262620773709</v>
      </c>
      <c r="BB25" s="100">
        <f t="shared" si="4"/>
        <v>27.895082069808232</v>
      </c>
      <c r="BC25" s="100">
        <f t="shared" si="4"/>
        <v>27.840758118805709</v>
      </c>
      <c r="BD25" s="100">
        <f t="shared" si="4"/>
        <v>28.010473757998053</v>
      </c>
      <c r="BE25" s="100">
        <f t="shared" si="4"/>
        <v>28.150873335295106</v>
      </c>
      <c r="BF25" s="100">
        <f t="shared" si="4"/>
        <v>28.80082211493005</v>
      </c>
      <c r="BG25" s="100">
        <f t="shared" si="4"/>
        <v>28.761030267886788</v>
      </c>
      <c r="BH25" s="100">
        <f t="shared" si="4"/>
        <v>28.370413929951251</v>
      </c>
      <c r="BI25" s="100">
        <f t="shared" si="4"/>
        <v>28.447289047249022</v>
      </c>
      <c r="BJ25" s="100">
        <f t="shared" si="4"/>
        <v>28.344597512817224</v>
      </c>
    </row>
    <row r="26" spans="7:62" x14ac:dyDescent="0.2">
      <c r="G26" s="13" t="s">
        <v>563</v>
      </c>
      <c r="H26" s="53" t="s">
        <v>453</v>
      </c>
      <c r="I26" s="13" t="s">
        <v>496</v>
      </c>
      <c r="J26" s="13" t="s">
        <v>10</v>
      </c>
      <c r="K26" s="13" t="s">
        <v>497</v>
      </c>
      <c r="L26" s="5">
        <v>30.2</v>
      </c>
      <c r="M26" s="5">
        <v>30.4</v>
      </c>
      <c r="N26" s="5">
        <v>31.5</v>
      </c>
      <c r="O26" s="5">
        <v>32.799999999999997</v>
      </c>
      <c r="P26" s="5">
        <v>32.299999999999997</v>
      </c>
      <c r="Q26" s="5">
        <v>33.5</v>
      </c>
      <c r="R26" s="5">
        <v>34.700000000000003</v>
      </c>
      <c r="S26" s="5">
        <v>35.299999999999997</v>
      </c>
      <c r="T26" s="5">
        <v>34.5</v>
      </c>
      <c r="U26" s="5">
        <v>34.4</v>
      </c>
      <c r="V26" s="5">
        <v>35.1</v>
      </c>
      <c r="W26" s="5">
        <v>35.200000000000003</v>
      </c>
      <c r="X26" s="5">
        <v>33.200000000000003</v>
      </c>
      <c r="Y26" s="5">
        <v>34.700000000000003</v>
      </c>
      <c r="Z26" s="5">
        <v>34</v>
      </c>
      <c r="AA26" s="5">
        <v>36.299999999999997</v>
      </c>
      <c r="AB26" s="5">
        <v>36</v>
      </c>
      <c r="AC26" s="5">
        <v>35.4</v>
      </c>
      <c r="AD26" s="5">
        <v>34.9</v>
      </c>
      <c r="AE26" s="5">
        <v>35.4</v>
      </c>
      <c r="AF26" s="5">
        <v>35.6</v>
      </c>
      <c r="AG26" s="5">
        <v>34.9</v>
      </c>
      <c r="AH26" s="5">
        <v>35.799999999999997</v>
      </c>
      <c r="AI26" s="5">
        <v>35.9</v>
      </c>
      <c r="AJ26" s="5">
        <v>36.5</v>
      </c>
      <c r="AK26" s="5">
        <v>36.5</v>
      </c>
      <c r="AL26" s="5">
        <v>36.299999999999997</v>
      </c>
      <c r="AM26" s="5">
        <v>37</v>
      </c>
      <c r="AN26" s="5">
        <v>36.700000000000003</v>
      </c>
      <c r="AO26" s="5">
        <v>36.700000000000003</v>
      </c>
      <c r="AP26" s="5">
        <v>37.1</v>
      </c>
      <c r="AQ26" s="5">
        <v>38</v>
      </c>
      <c r="AR26" s="5">
        <v>37.700000000000003</v>
      </c>
      <c r="AS26" s="5">
        <v>38.5</v>
      </c>
      <c r="AT26" s="5">
        <v>38.299999999999997</v>
      </c>
      <c r="AU26" s="5">
        <v>38.4</v>
      </c>
      <c r="AV26" s="5">
        <v>38.1</v>
      </c>
      <c r="AW26" s="5">
        <v>39.200000000000003</v>
      </c>
      <c r="AX26" s="5">
        <v>40.299999999999997</v>
      </c>
      <c r="AY26" s="5">
        <v>39.799999999999997</v>
      </c>
      <c r="AZ26" s="5">
        <v>39.5</v>
      </c>
      <c r="BA26" s="5">
        <v>40.6</v>
      </c>
      <c r="BB26" s="5">
        <v>40.200000000000003</v>
      </c>
      <c r="BC26" s="5">
        <v>41</v>
      </c>
      <c r="BD26" s="5">
        <v>40.799999999999997</v>
      </c>
      <c r="BE26" s="5">
        <v>40.9</v>
      </c>
      <c r="BF26" s="5">
        <v>41.1</v>
      </c>
      <c r="BG26" s="5">
        <v>40.299999999999997</v>
      </c>
      <c r="BH26" s="5">
        <v>38.799999999999997</v>
      </c>
      <c r="BI26" s="5">
        <v>38.799999999999997</v>
      </c>
      <c r="BJ26" s="5">
        <v>38.299999999999997</v>
      </c>
    </row>
    <row r="27" spans="7:62" x14ac:dyDescent="0.2">
      <c r="G27" s="13" t="s">
        <v>563</v>
      </c>
      <c r="H27" s="53" t="s">
        <v>750</v>
      </c>
      <c r="I27" s="13" t="s">
        <v>496</v>
      </c>
      <c r="J27" s="13" t="s">
        <v>10</v>
      </c>
      <c r="K27" s="13" t="s">
        <v>497</v>
      </c>
      <c r="L27" s="5">
        <v>15.6</v>
      </c>
      <c r="M27" s="5">
        <v>16.3</v>
      </c>
      <c r="N27" s="5">
        <v>16.7</v>
      </c>
      <c r="O27" s="5">
        <v>16.2</v>
      </c>
      <c r="P27" s="5">
        <v>17.100000000000001</v>
      </c>
      <c r="Q27" s="5">
        <v>17.600000000000001</v>
      </c>
      <c r="R27" s="5">
        <v>18.3</v>
      </c>
      <c r="S27" s="5">
        <v>18.899999999999999</v>
      </c>
      <c r="T27" s="5">
        <v>19.100000000000001</v>
      </c>
      <c r="U27" s="5">
        <v>19.8</v>
      </c>
      <c r="V27" s="5">
        <v>20.5</v>
      </c>
      <c r="W27" s="5">
        <v>21</v>
      </c>
      <c r="X27" s="5">
        <v>21.4</v>
      </c>
      <c r="Y27" s="5">
        <v>22.2</v>
      </c>
      <c r="Z27" s="5">
        <v>22.7</v>
      </c>
      <c r="AA27" s="5">
        <v>22.8</v>
      </c>
      <c r="AB27" s="5">
        <v>23.1</v>
      </c>
      <c r="AC27" s="5">
        <v>23.7</v>
      </c>
      <c r="AD27" s="5">
        <v>24.3</v>
      </c>
      <c r="AE27" s="5">
        <v>24.4</v>
      </c>
      <c r="AF27" s="5">
        <v>24.2</v>
      </c>
      <c r="AG27" s="5">
        <v>24</v>
      </c>
      <c r="AH27" s="5">
        <v>24.5</v>
      </c>
      <c r="AI27" s="5">
        <v>24.7</v>
      </c>
      <c r="AJ27" s="5">
        <v>24.9</v>
      </c>
      <c r="AK27" s="5">
        <v>25.3</v>
      </c>
      <c r="AL27" s="5">
        <v>26</v>
      </c>
      <c r="AM27" s="5">
        <v>26.4</v>
      </c>
      <c r="AN27" s="5">
        <v>26.4</v>
      </c>
      <c r="AO27" s="5">
        <v>26.9</v>
      </c>
      <c r="AP27" s="5">
        <v>25.9</v>
      </c>
      <c r="AQ27" s="5">
        <v>25.5</v>
      </c>
      <c r="AR27" s="5">
        <v>24.9</v>
      </c>
      <c r="AS27" s="5">
        <v>24.4</v>
      </c>
      <c r="AT27" s="5">
        <v>24.1</v>
      </c>
      <c r="AU27" s="5">
        <v>24.1</v>
      </c>
      <c r="AV27" s="5">
        <v>23.7</v>
      </c>
      <c r="AW27" s="5">
        <v>24.4</v>
      </c>
      <c r="AX27" s="5">
        <v>23.7</v>
      </c>
      <c r="AY27" s="5">
        <v>23.7</v>
      </c>
      <c r="AZ27" s="5">
        <v>24.3</v>
      </c>
      <c r="BA27" s="5">
        <v>24.6</v>
      </c>
      <c r="BB27" s="5">
        <v>24.7</v>
      </c>
      <c r="BC27" s="5">
        <v>24.4</v>
      </c>
      <c r="BD27" s="5">
        <v>24.5</v>
      </c>
      <c r="BE27" s="5">
        <v>24.7</v>
      </c>
      <c r="BF27" s="5">
        <v>25.5</v>
      </c>
      <c r="BG27" s="5">
        <v>25.8</v>
      </c>
      <c r="BH27" s="5">
        <v>25.8</v>
      </c>
      <c r="BI27" s="5">
        <v>25.8</v>
      </c>
      <c r="BJ27" s="5">
        <v>25.6</v>
      </c>
    </row>
    <row r="28" spans="7:62" x14ac:dyDescent="0.2">
      <c r="G28" s="13" t="s">
        <v>563</v>
      </c>
      <c r="H28" s="53" t="s">
        <v>235</v>
      </c>
      <c r="I28" s="13" t="s">
        <v>496</v>
      </c>
      <c r="J28" s="13" t="s">
        <v>10</v>
      </c>
      <c r="K28" s="13" t="s">
        <v>497</v>
      </c>
      <c r="L28" s="5">
        <v>2.9</v>
      </c>
      <c r="M28" s="5">
        <v>3.5</v>
      </c>
      <c r="N28" s="5">
        <v>3.5</v>
      </c>
      <c r="O28" s="5">
        <v>3.9</v>
      </c>
      <c r="P28" s="5">
        <v>4.2</v>
      </c>
      <c r="Q28" s="5">
        <v>4.5</v>
      </c>
      <c r="R28" s="5">
        <v>4.7</v>
      </c>
      <c r="S28" s="5">
        <v>4.7</v>
      </c>
      <c r="T28" s="5">
        <v>5.3</v>
      </c>
      <c r="U28" s="5">
        <v>5.9</v>
      </c>
      <c r="V28" s="5">
        <v>6.4</v>
      </c>
      <c r="W28" s="5">
        <v>7.1</v>
      </c>
      <c r="X28" s="5">
        <v>7.6</v>
      </c>
      <c r="Y28" s="5">
        <v>7.4</v>
      </c>
      <c r="Z28" s="5">
        <v>7.5</v>
      </c>
      <c r="AA28" s="5">
        <v>7.9</v>
      </c>
      <c r="AB28" s="5">
        <v>8.5</v>
      </c>
      <c r="AC28" s="5">
        <v>9.1</v>
      </c>
      <c r="AD28" s="5">
        <v>9.6999999999999993</v>
      </c>
      <c r="AE28" s="5">
        <v>9.6</v>
      </c>
      <c r="AF28" s="5">
        <v>9.8000000000000007</v>
      </c>
      <c r="AG28" s="5">
        <v>9.9</v>
      </c>
      <c r="AH28" s="5">
        <v>10.199999999999999</v>
      </c>
      <c r="AI28" s="5">
        <v>10.4</v>
      </c>
      <c r="AJ28" s="5">
        <v>10.8</v>
      </c>
      <c r="AK28" s="5">
        <v>11.3</v>
      </c>
      <c r="AL28" s="5">
        <v>11.8</v>
      </c>
      <c r="AM28" s="5">
        <v>12.3</v>
      </c>
      <c r="AN28" s="5">
        <v>12.6</v>
      </c>
      <c r="AO28" s="5">
        <v>12.6</v>
      </c>
      <c r="AP28" s="5">
        <v>12.6</v>
      </c>
      <c r="AQ28" s="5">
        <v>13.1</v>
      </c>
      <c r="AR28" s="5">
        <v>13.3</v>
      </c>
      <c r="AS28" s="5">
        <v>13.6</v>
      </c>
      <c r="AT28" s="5">
        <v>14.4</v>
      </c>
      <c r="AU28" s="5">
        <v>14.4</v>
      </c>
      <c r="AV28" s="5">
        <v>13.8</v>
      </c>
      <c r="AW28" s="5">
        <v>13.9</v>
      </c>
      <c r="AX28" s="5">
        <v>14.4</v>
      </c>
      <c r="AY28" s="5">
        <v>14.8</v>
      </c>
      <c r="AZ28" s="5">
        <v>14.6</v>
      </c>
      <c r="BA28" s="5">
        <v>14.4</v>
      </c>
      <c r="BB28" s="5">
        <v>14.6</v>
      </c>
      <c r="BC28" s="5">
        <v>14.2</v>
      </c>
      <c r="BD28" s="5">
        <v>15.1</v>
      </c>
      <c r="BE28" s="5">
        <v>15</v>
      </c>
      <c r="BF28" s="5">
        <v>15</v>
      </c>
      <c r="BG28" s="5">
        <v>15.1</v>
      </c>
      <c r="BH28" s="5">
        <v>15</v>
      </c>
      <c r="BI28" s="5">
        <v>15.6</v>
      </c>
      <c r="BJ28" s="5">
        <v>16</v>
      </c>
    </row>
    <row r="29" spans="7:62" x14ac:dyDescent="0.2">
      <c r="G29" s="13" t="s">
        <v>563</v>
      </c>
      <c r="H29" s="53" t="s">
        <v>454</v>
      </c>
      <c r="I29" s="13" t="s">
        <v>496</v>
      </c>
      <c r="J29" s="13" t="s">
        <v>10</v>
      </c>
      <c r="K29" s="13" t="s">
        <v>497</v>
      </c>
      <c r="L29" s="5">
        <v>35.799999999999997</v>
      </c>
      <c r="M29" s="5">
        <v>38.799999999999997</v>
      </c>
      <c r="N29" s="5">
        <v>38.4</v>
      </c>
      <c r="O29" s="5">
        <v>38.9</v>
      </c>
      <c r="P29" s="5">
        <v>37.1</v>
      </c>
      <c r="Q29" s="5">
        <v>36.299999999999997</v>
      </c>
      <c r="R29" s="5">
        <v>34.9</v>
      </c>
      <c r="S29" s="5">
        <v>35.9</v>
      </c>
      <c r="T29" s="5">
        <v>37.6</v>
      </c>
      <c r="U29" s="5">
        <v>35.5</v>
      </c>
      <c r="V29" s="5">
        <v>37.6</v>
      </c>
      <c r="W29" s="5">
        <v>39.1</v>
      </c>
      <c r="X29" s="5">
        <v>37.4</v>
      </c>
      <c r="Y29" s="5">
        <v>32.5</v>
      </c>
      <c r="Z29" s="5">
        <v>43.7</v>
      </c>
      <c r="AA29" s="5">
        <v>46.4</v>
      </c>
      <c r="AB29" s="5">
        <v>42.9</v>
      </c>
      <c r="AC29" s="5">
        <v>45.4</v>
      </c>
      <c r="AD29" s="5">
        <v>38.6</v>
      </c>
      <c r="AE29" s="5">
        <v>37.6</v>
      </c>
      <c r="AF29" s="5">
        <v>36.9</v>
      </c>
      <c r="AG29" s="5">
        <v>37.9</v>
      </c>
      <c r="AH29" s="5">
        <v>35.299999999999997</v>
      </c>
      <c r="AI29" s="5">
        <v>36.1</v>
      </c>
      <c r="AJ29" s="5">
        <v>37.5</v>
      </c>
      <c r="AK29" s="5">
        <v>38</v>
      </c>
      <c r="AL29" s="5">
        <v>37.5</v>
      </c>
      <c r="AM29" s="5">
        <v>36.6</v>
      </c>
      <c r="AN29" s="5">
        <v>35.9</v>
      </c>
      <c r="AO29" s="5">
        <v>37.5</v>
      </c>
      <c r="AP29" s="5">
        <v>36.4</v>
      </c>
      <c r="AQ29" s="5">
        <v>36.1</v>
      </c>
      <c r="AR29" s="5">
        <v>36.299999999999997</v>
      </c>
      <c r="AS29" s="5">
        <v>35.5</v>
      </c>
      <c r="AT29" s="5">
        <v>36.5</v>
      </c>
      <c r="AU29" s="5">
        <v>35.6</v>
      </c>
      <c r="AV29" s="5">
        <v>35.299999999999997</v>
      </c>
      <c r="AW29" s="5">
        <v>36.200000000000003</v>
      </c>
      <c r="AX29" s="5">
        <v>36.700000000000003</v>
      </c>
      <c r="AY29" s="5">
        <v>35.799999999999997</v>
      </c>
      <c r="AZ29" s="5">
        <v>36.1</v>
      </c>
      <c r="BA29" s="5">
        <v>36.1</v>
      </c>
      <c r="BB29" s="5">
        <v>38.5</v>
      </c>
      <c r="BC29" s="5">
        <v>35.6</v>
      </c>
      <c r="BD29" s="5">
        <v>37.9</v>
      </c>
      <c r="BE29" s="5">
        <v>36.5</v>
      </c>
      <c r="BF29" s="5">
        <v>40.200000000000003</v>
      </c>
      <c r="BG29" s="5">
        <v>37.4</v>
      </c>
      <c r="BH29" s="5">
        <v>36.700000000000003</v>
      </c>
      <c r="BI29" s="5">
        <v>36.5</v>
      </c>
      <c r="BJ29" s="5">
        <v>41</v>
      </c>
    </row>
    <row r="30" spans="7:62" x14ac:dyDescent="0.2">
      <c r="G30" s="98" t="s">
        <v>563</v>
      </c>
      <c r="H30" s="98" t="s">
        <v>789</v>
      </c>
      <c r="I30" s="98" t="s">
        <v>496</v>
      </c>
      <c r="J30" s="99" t="s">
        <v>457</v>
      </c>
      <c r="K30" s="98" t="s">
        <v>35</v>
      </c>
      <c r="L30" s="100">
        <f>((L31*L121)+(L32*L122)+(L33*L123)+(L34*L124)+(L35*L125)+(L36*L126)+(L37*L127)+(L38*L128))/L120</f>
        <v>3.5534442217126716</v>
      </c>
      <c r="M30" s="100">
        <f t="shared" ref="M30:BJ30" si="5">((M31*M121)+(M32*M122)+(M33*M123)+(M34*M124)+(M35*M125)+(M36*M126)+(M37*M127)+(M38*M128))/M120</f>
        <v>3.6196965393347957</v>
      </c>
      <c r="N30" s="100">
        <f t="shared" si="5"/>
        <v>3.8506162722575312</v>
      </c>
      <c r="O30" s="100">
        <f t="shared" si="5"/>
        <v>3.9135032180115217</v>
      </c>
      <c r="P30" s="100">
        <f t="shared" si="5"/>
        <v>4.0029752724915557</v>
      </c>
      <c r="Q30" s="100">
        <f t="shared" si="5"/>
        <v>4.1219869246574223</v>
      </c>
      <c r="R30" s="100">
        <f t="shared" si="5"/>
        <v>4.2208445569213984</v>
      </c>
      <c r="S30" s="100">
        <f t="shared" si="5"/>
        <v>4.2913486016255558</v>
      </c>
      <c r="T30" s="100">
        <f t="shared" si="5"/>
        <v>4.2412890424663683</v>
      </c>
      <c r="U30" s="100">
        <f t="shared" si="5"/>
        <v>4.2163720705938736</v>
      </c>
      <c r="V30" s="100">
        <f t="shared" si="5"/>
        <v>4.2288325498954009</v>
      </c>
      <c r="W30" s="100">
        <f t="shared" si="5"/>
        <v>4.3027523468820297</v>
      </c>
      <c r="X30" s="100">
        <f t="shared" si="5"/>
        <v>4.3210579277283676</v>
      </c>
      <c r="Y30" s="100">
        <f t="shared" si="5"/>
        <v>4.3765439339386161</v>
      </c>
      <c r="Z30" s="100">
        <f t="shared" si="5"/>
        <v>4.5343144385631211</v>
      </c>
      <c r="AA30" s="100">
        <f t="shared" si="5"/>
        <v>4.6045018453341191</v>
      </c>
      <c r="AB30" s="100">
        <f t="shared" si="5"/>
        <v>4.6551783791093344</v>
      </c>
      <c r="AC30" s="100">
        <f t="shared" si="5"/>
        <v>4.8749527867777758</v>
      </c>
      <c r="AD30" s="100">
        <f t="shared" si="5"/>
        <v>5.1094692644088067</v>
      </c>
      <c r="AE30" s="100">
        <f t="shared" si="5"/>
        <v>5.3333068836207627</v>
      </c>
      <c r="AF30" s="100">
        <f t="shared" si="5"/>
        <v>5.4269160832130954</v>
      </c>
      <c r="AG30" s="100">
        <f t="shared" si="5"/>
        <v>5.4371070232661802</v>
      </c>
      <c r="AH30" s="100">
        <f t="shared" si="5"/>
        <v>5.4983948437844328</v>
      </c>
      <c r="AI30" s="100">
        <f t="shared" si="5"/>
        <v>5.63456357568933</v>
      </c>
      <c r="AJ30" s="100">
        <f t="shared" si="5"/>
        <v>5.8985111547440505</v>
      </c>
      <c r="AK30" s="100">
        <f t="shared" si="5"/>
        <v>5.9851454836892541</v>
      </c>
      <c r="AL30" s="100">
        <f t="shared" si="5"/>
        <v>6.1319951360617955</v>
      </c>
      <c r="AM30" s="100">
        <f t="shared" si="5"/>
        <v>6.2778563342527507</v>
      </c>
      <c r="AN30" s="100">
        <f t="shared" si="5"/>
        <v>6.424627282139495</v>
      </c>
      <c r="AO30" s="100">
        <f t="shared" si="5"/>
        <v>6.538968660570406</v>
      </c>
      <c r="AP30" s="100">
        <f t="shared" si="5"/>
        <v>6.8411981620299143</v>
      </c>
      <c r="AQ30" s="100">
        <f t="shared" si="5"/>
        <v>7.3300923896349097</v>
      </c>
      <c r="AR30" s="100">
        <f t="shared" si="5"/>
        <v>7.5156084191664636</v>
      </c>
      <c r="AS30" s="100">
        <f t="shared" si="5"/>
        <v>7.898429386838262</v>
      </c>
      <c r="AT30" s="100">
        <f t="shared" si="5"/>
        <v>8.2173826409853987</v>
      </c>
      <c r="AU30" s="100">
        <f t="shared" si="5"/>
        <v>8.2225694559076778</v>
      </c>
      <c r="AV30" s="100">
        <f t="shared" si="5"/>
        <v>8.5295223189942657</v>
      </c>
      <c r="AW30" s="100">
        <f t="shared" si="5"/>
        <v>8.6856925946510231</v>
      </c>
      <c r="AX30" s="100">
        <f t="shared" si="5"/>
        <v>8.9582771833081178</v>
      </c>
      <c r="AY30" s="100">
        <f t="shared" si="5"/>
        <v>9.2494756198439703</v>
      </c>
      <c r="AZ30" s="100">
        <f t="shared" si="5"/>
        <v>9.2088100598866447</v>
      </c>
      <c r="BA30" s="100">
        <f t="shared" si="5"/>
        <v>9.3819673155860066</v>
      </c>
      <c r="BB30" s="100">
        <f t="shared" si="5"/>
        <v>9.5958000980374774</v>
      </c>
      <c r="BC30" s="100">
        <f t="shared" si="5"/>
        <v>9.6526814425658287</v>
      </c>
      <c r="BD30" s="100">
        <f t="shared" si="5"/>
        <v>9.8029404880629158</v>
      </c>
      <c r="BE30" s="100">
        <f t="shared" si="5"/>
        <v>10.133595578057582</v>
      </c>
      <c r="BF30" s="100">
        <f t="shared" si="5"/>
        <v>10.470163739615963</v>
      </c>
      <c r="BG30" s="100">
        <f t="shared" si="5"/>
        <v>10.773910469004665</v>
      </c>
      <c r="BH30" s="100">
        <f t="shared" si="5"/>
        <v>10.990580221987015</v>
      </c>
      <c r="BI30" s="100">
        <f t="shared" si="5"/>
        <v>11.180548693879517</v>
      </c>
      <c r="BJ30" s="100">
        <f t="shared" si="5"/>
        <v>11.30479420389273</v>
      </c>
    </row>
    <row r="31" spans="7:62" x14ac:dyDescent="0.2">
      <c r="G31" s="13" t="s">
        <v>563</v>
      </c>
      <c r="H31" s="53" t="s">
        <v>551</v>
      </c>
      <c r="I31" s="13" t="s">
        <v>496</v>
      </c>
      <c r="J31" s="13" t="s">
        <v>10</v>
      </c>
      <c r="K31" s="13" t="s">
        <v>497</v>
      </c>
      <c r="L31" s="5">
        <v>7.8</v>
      </c>
      <c r="M31" s="5">
        <v>8</v>
      </c>
      <c r="N31" s="5">
        <v>8</v>
      </c>
      <c r="O31" s="5">
        <v>8.1</v>
      </c>
      <c r="P31" s="5">
        <v>8</v>
      </c>
      <c r="Q31" s="5">
        <v>7.8</v>
      </c>
      <c r="R31" s="5">
        <v>7.8</v>
      </c>
      <c r="S31" s="5">
        <v>7.7</v>
      </c>
      <c r="T31" s="5">
        <v>7.6</v>
      </c>
      <c r="U31" s="5">
        <v>7.5</v>
      </c>
      <c r="V31" s="5">
        <v>7.5</v>
      </c>
      <c r="W31" s="5">
        <v>7.7</v>
      </c>
      <c r="X31" s="5">
        <v>7.7</v>
      </c>
      <c r="Y31" s="5">
        <v>8.1</v>
      </c>
      <c r="Z31" s="5">
        <v>8.9</v>
      </c>
      <c r="AA31" s="5">
        <v>9.6999999999999993</v>
      </c>
      <c r="AB31" s="5">
        <v>10.1</v>
      </c>
      <c r="AC31" s="5">
        <v>10.1</v>
      </c>
      <c r="AD31" s="5">
        <v>10</v>
      </c>
      <c r="AE31" s="5">
        <v>10.6</v>
      </c>
      <c r="AF31" s="5">
        <v>11.2</v>
      </c>
      <c r="AG31" s="5">
        <v>11.4</v>
      </c>
      <c r="AH31" s="5">
        <v>11.9</v>
      </c>
      <c r="AI31" s="5">
        <v>11.6</v>
      </c>
      <c r="AJ31" s="5">
        <v>11.3</v>
      </c>
      <c r="AK31" s="5">
        <v>11.6</v>
      </c>
      <c r="AL31" s="5">
        <v>11.4</v>
      </c>
      <c r="AM31" s="5">
        <v>11.4</v>
      </c>
      <c r="AN31" s="5">
        <v>10.5</v>
      </c>
      <c r="AO31" s="5">
        <v>10.7</v>
      </c>
      <c r="AP31" s="5">
        <v>11.6</v>
      </c>
      <c r="AQ31" s="5">
        <v>12</v>
      </c>
      <c r="AR31" s="5">
        <v>12.3</v>
      </c>
      <c r="AS31" s="5">
        <v>13.1</v>
      </c>
      <c r="AT31" s="5">
        <v>13</v>
      </c>
      <c r="AU31" s="5">
        <v>12.6</v>
      </c>
      <c r="AV31" s="5">
        <v>13.5</v>
      </c>
      <c r="AW31" s="5">
        <v>14.5</v>
      </c>
      <c r="AX31" s="5">
        <v>15</v>
      </c>
      <c r="AY31" s="5">
        <v>15.7</v>
      </c>
      <c r="AZ31" s="5">
        <v>16.3</v>
      </c>
      <c r="BA31" s="5">
        <v>16.7</v>
      </c>
      <c r="BB31" s="5">
        <v>16.399999999999999</v>
      </c>
      <c r="BC31" s="5">
        <v>16.5</v>
      </c>
      <c r="BD31" s="5">
        <v>17</v>
      </c>
      <c r="BE31" s="5">
        <v>17.3</v>
      </c>
      <c r="BF31" s="5">
        <v>17.5</v>
      </c>
      <c r="BG31" s="5">
        <v>17.7</v>
      </c>
      <c r="BH31" s="5">
        <v>17.7</v>
      </c>
      <c r="BI31" s="5">
        <v>17.7</v>
      </c>
      <c r="BJ31" s="5">
        <v>17.5</v>
      </c>
    </row>
    <row r="32" spans="7:62" x14ac:dyDescent="0.2">
      <c r="G32" s="13" t="s">
        <v>563</v>
      </c>
      <c r="H32" s="53" t="s">
        <v>552</v>
      </c>
      <c r="I32" s="13" t="s">
        <v>496</v>
      </c>
      <c r="J32" s="13" t="s">
        <v>10</v>
      </c>
      <c r="K32" s="13" t="s">
        <v>497</v>
      </c>
      <c r="L32" s="5">
        <v>8.1</v>
      </c>
      <c r="M32" s="5">
        <v>8.6</v>
      </c>
      <c r="N32" s="5">
        <v>9</v>
      </c>
      <c r="O32" s="5">
        <v>8.8000000000000007</v>
      </c>
      <c r="P32" s="5">
        <v>8.1</v>
      </c>
      <c r="Q32" s="5">
        <v>8.5</v>
      </c>
      <c r="R32" s="5">
        <v>8.6999999999999993</v>
      </c>
      <c r="S32" s="5">
        <v>9.6</v>
      </c>
      <c r="T32" s="5">
        <v>9.5</v>
      </c>
      <c r="U32" s="5">
        <v>9.5</v>
      </c>
      <c r="V32" s="5">
        <v>9.4</v>
      </c>
      <c r="W32" s="5">
        <v>9.4</v>
      </c>
      <c r="X32" s="5">
        <v>9.1</v>
      </c>
      <c r="Y32" s="5">
        <v>9</v>
      </c>
      <c r="Z32" s="5">
        <v>9</v>
      </c>
      <c r="AA32" s="5">
        <v>9.3000000000000007</v>
      </c>
      <c r="AB32" s="5">
        <v>10</v>
      </c>
      <c r="AC32" s="5">
        <v>10.1</v>
      </c>
      <c r="AD32" s="5">
        <v>9.6999999999999993</v>
      </c>
      <c r="AE32" s="5">
        <v>10.199999999999999</v>
      </c>
      <c r="AF32" s="5">
        <v>10.199999999999999</v>
      </c>
      <c r="AG32" s="5">
        <v>10.3</v>
      </c>
      <c r="AH32" s="5">
        <v>10.4</v>
      </c>
      <c r="AI32" s="5">
        <v>10.7</v>
      </c>
      <c r="AJ32" s="5">
        <v>10.6</v>
      </c>
      <c r="AK32" s="5">
        <v>10.4</v>
      </c>
      <c r="AL32" s="5">
        <v>10.3</v>
      </c>
      <c r="AM32" s="5">
        <v>10.5</v>
      </c>
      <c r="AN32" s="5">
        <v>10.9</v>
      </c>
      <c r="AO32" s="5">
        <v>10.7</v>
      </c>
      <c r="AP32" s="5">
        <v>9.8000000000000007</v>
      </c>
      <c r="AQ32" s="5">
        <v>8.6999999999999993</v>
      </c>
      <c r="AR32" s="5">
        <v>9</v>
      </c>
      <c r="AS32" s="5">
        <v>8.9</v>
      </c>
      <c r="AT32" s="5">
        <v>8.9</v>
      </c>
      <c r="AU32" s="5">
        <v>9.5</v>
      </c>
      <c r="AV32" s="5">
        <v>9.5</v>
      </c>
      <c r="AW32" s="5">
        <v>10.199999999999999</v>
      </c>
      <c r="AX32" s="5">
        <v>10.4</v>
      </c>
      <c r="AY32" s="5">
        <v>10.5</v>
      </c>
      <c r="AZ32" s="5">
        <v>10.4</v>
      </c>
      <c r="BA32" s="5">
        <v>10.7</v>
      </c>
      <c r="BB32" s="5">
        <v>10.4</v>
      </c>
      <c r="BC32" s="5">
        <v>11.2</v>
      </c>
      <c r="BD32" s="5">
        <v>11.7</v>
      </c>
      <c r="BE32" s="5">
        <v>12.7</v>
      </c>
      <c r="BF32" s="5">
        <v>13.5</v>
      </c>
      <c r="BG32" s="5">
        <v>14.5</v>
      </c>
      <c r="BH32" s="5">
        <v>15</v>
      </c>
      <c r="BI32" s="5">
        <v>15.3</v>
      </c>
      <c r="BJ32" s="5">
        <v>15</v>
      </c>
    </row>
    <row r="33" spans="7:62" x14ac:dyDescent="0.2">
      <c r="G33" s="13" t="s">
        <v>563</v>
      </c>
      <c r="H33" s="53" t="s">
        <v>553</v>
      </c>
      <c r="I33" s="13" t="s">
        <v>496</v>
      </c>
      <c r="J33" s="13" t="s">
        <v>10</v>
      </c>
      <c r="K33" s="13" t="s">
        <v>497</v>
      </c>
      <c r="L33" s="5">
        <v>15.2</v>
      </c>
      <c r="M33" s="5">
        <v>15.2</v>
      </c>
      <c r="N33" s="5">
        <v>15.1</v>
      </c>
      <c r="O33" s="5">
        <v>13.8</v>
      </c>
      <c r="P33" s="5">
        <v>13.9</v>
      </c>
      <c r="Q33" s="5">
        <v>14.5</v>
      </c>
      <c r="R33" s="5">
        <v>14.6</v>
      </c>
      <c r="S33" s="5">
        <v>15.3</v>
      </c>
      <c r="T33" s="5">
        <v>15.7</v>
      </c>
      <c r="U33" s="5">
        <v>15.4</v>
      </c>
      <c r="V33" s="5">
        <v>13.9</v>
      </c>
      <c r="W33" s="5">
        <v>13.8</v>
      </c>
      <c r="X33" s="5">
        <v>14.1</v>
      </c>
      <c r="Y33" s="5">
        <v>14.9</v>
      </c>
      <c r="Z33" s="5">
        <v>15.7</v>
      </c>
      <c r="AA33" s="5">
        <v>16.100000000000001</v>
      </c>
      <c r="AB33" s="5">
        <v>16.100000000000001</v>
      </c>
      <c r="AC33" s="5">
        <v>16.8</v>
      </c>
      <c r="AD33" s="5">
        <v>17</v>
      </c>
      <c r="AE33" s="5">
        <v>17.3</v>
      </c>
      <c r="AF33" s="5">
        <v>17.3</v>
      </c>
      <c r="AG33" s="5">
        <v>16.100000000000001</v>
      </c>
      <c r="AH33" s="5">
        <v>15.7</v>
      </c>
      <c r="AI33" s="5">
        <v>15.6</v>
      </c>
      <c r="AJ33" s="5">
        <v>16.3</v>
      </c>
      <c r="AK33" s="5">
        <v>16.8</v>
      </c>
      <c r="AL33" s="5">
        <v>16.899999999999999</v>
      </c>
      <c r="AM33" s="5">
        <v>16.899999999999999</v>
      </c>
      <c r="AN33" s="5">
        <v>17.2</v>
      </c>
      <c r="AO33" s="5">
        <v>17.5</v>
      </c>
      <c r="AP33" s="5">
        <v>18.399999999999999</v>
      </c>
      <c r="AQ33" s="5">
        <v>18.7</v>
      </c>
      <c r="AR33" s="5">
        <v>19.3</v>
      </c>
      <c r="AS33" s="5">
        <v>20.2</v>
      </c>
      <c r="AT33" s="5">
        <v>21.6</v>
      </c>
      <c r="AU33" s="5">
        <v>21.8</v>
      </c>
      <c r="AV33" s="5">
        <v>22.2</v>
      </c>
      <c r="AW33" s="5">
        <v>22.1</v>
      </c>
      <c r="AX33" s="5">
        <v>23.2</v>
      </c>
      <c r="AY33" s="5">
        <v>23.7</v>
      </c>
      <c r="AZ33" s="5">
        <v>23.2</v>
      </c>
      <c r="BA33" s="5">
        <v>23.2</v>
      </c>
      <c r="BB33" s="5">
        <v>23.1</v>
      </c>
      <c r="BC33" s="5">
        <v>23.6</v>
      </c>
      <c r="BD33" s="5">
        <v>23</v>
      </c>
      <c r="BE33" s="5">
        <v>24.2</v>
      </c>
      <c r="BF33" s="5">
        <v>25.3</v>
      </c>
      <c r="BG33" s="5">
        <v>26.2</v>
      </c>
      <c r="BH33" s="5">
        <v>26.3</v>
      </c>
      <c r="BI33" s="5">
        <v>26.8</v>
      </c>
      <c r="BJ33" s="5">
        <v>27.5</v>
      </c>
    </row>
    <row r="34" spans="7:62" x14ac:dyDescent="0.2">
      <c r="G34" s="13" t="s">
        <v>563</v>
      </c>
      <c r="H34" s="53" t="s">
        <v>554</v>
      </c>
      <c r="I34" s="13" t="s">
        <v>496</v>
      </c>
      <c r="J34" s="13" t="s">
        <v>10</v>
      </c>
      <c r="K34" s="13" t="s">
        <v>497</v>
      </c>
      <c r="L34" s="5">
        <v>5.4</v>
      </c>
      <c r="M34" s="5">
        <v>5.2</v>
      </c>
      <c r="N34" s="5">
        <v>5.2</v>
      </c>
      <c r="O34" s="5">
        <v>5.2</v>
      </c>
      <c r="P34" s="5">
        <v>5.3</v>
      </c>
      <c r="Q34" s="5">
        <v>5.3</v>
      </c>
      <c r="R34" s="5">
        <v>5.4</v>
      </c>
      <c r="S34" s="5">
        <v>5.5</v>
      </c>
      <c r="T34" s="5">
        <v>5.5</v>
      </c>
      <c r="U34" s="5">
        <v>5.5</v>
      </c>
      <c r="V34" s="5">
        <v>5.3</v>
      </c>
      <c r="W34" s="5">
        <v>5.3</v>
      </c>
      <c r="X34" s="5">
        <v>5.3</v>
      </c>
      <c r="Y34" s="5">
        <v>5.2</v>
      </c>
      <c r="Z34" s="5">
        <v>5.2</v>
      </c>
      <c r="AA34" s="5">
        <v>5.3</v>
      </c>
      <c r="AB34" s="5">
        <v>5.5</v>
      </c>
      <c r="AC34" s="5">
        <v>5.6</v>
      </c>
      <c r="AD34" s="5">
        <v>5.6</v>
      </c>
      <c r="AE34" s="5">
        <v>5.8</v>
      </c>
      <c r="AF34" s="5">
        <v>5.8</v>
      </c>
      <c r="AG34" s="5">
        <v>5.9</v>
      </c>
      <c r="AH34" s="5">
        <v>5.9</v>
      </c>
      <c r="AI34" s="5">
        <v>5.9</v>
      </c>
      <c r="AJ34" s="5">
        <v>5.9</v>
      </c>
      <c r="AK34" s="5">
        <v>5.7</v>
      </c>
      <c r="AL34" s="5">
        <v>5.7</v>
      </c>
      <c r="AM34" s="5">
        <v>5.7</v>
      </c>
      <c r="AN34" s="5">
        <v>5.7</v>
      </c>
      <c r="AO34" s="5">
        <v>5.8</v>
      </c>
      <c r="AP34" s="5">
        <v>5.8</v>
      </c>
      <c r="AQ34" s="5">
        <v>5.8</v>
      </c>
      <c r="AR34" s="5">
        <v>5.7</v>
      </c>
      <c r="AS34" s="5">
        <v>5.7</v>
      </c>
      <c r="AT34" s="5">
        <v>5.7</v>
      </c>
      <c r="AU34" s="5">
        <v>5.7</v>
      </c>
      <c r="AV34" s="5">
        <v>5.9</v>
      </c>
      <c r="AW34" s="5">
        <v>5.8</v>
      </c>
      <c r="AX34" s="5">
        <v>6</v>
      </c>
      <c r="AY34" s="5">
        <v>6.1</v>
      </c>
      <c r="AZ34" s="5">
        <v>6</v>
      </c>
      <c r="BA34" s="5">
        <v>6.1</v>
      </c>
      <c r="BB34" s="5">
        <v>6.2</v>
      </c>
      <c r="BC34" s="5">
        <v>6.3</v>
      </c>
      <c r="BD34" s="5">
        <v>6.5</v>
      </c>
      <c r="BE34" s="5">
        <v>6.6</v>
      </c>
      <c r="BF34" s="5">
        <v>6.8</v>
      </c>
      <c r="BG34" s="5">
        <v>6.9</v>
      </c>
      <c r="BH34" s="5">
        <v>6.9</v>
      </c>
      <c r="BI34" s="5">
        <v>7</v>
      </c>
      <c r="BJ34" s="5">
        <v>7.1</v>
      </c>
    </row>
    <row r="35" spans="7:62" x14ac:dyDescent="0.2">
      <c r="G35" s="13" t="s">
        <v>563</v>
      </c>
      <c r="H35" s="53" t="s">
        <v>555</v>
      </c>
      <c r="I35" s="13" t="s">
        <v>496</v>
      </c>
      <c r="J35" s="13" t="s">
        <v>10</v>
      </c>
      <c r="K35" s="13" t="s">
        <v>497</v>
      </c>
      <c r="L35" s="5">
        <v>1.9</v>
      </c>
      <c r="M35" s="5">
        <v>2</v>
      </c>
      <c r="N35" s="5">
        <v>2.2999999999999998</v>
      </c>
      <c r="O35" s="5">
        <v>2.5</v>
      </c>
      <c r="P35" s="5">
        <v>2.6</v>
      </c>
      <c r="Q35" s="5">
        <v>2.7</v>
      </c>
      <c r="R35" s="5">
        <v>2.8</v>
      </c>
      <c r="S35" s="5">
        <v>2.8</v>
      </c>
      <c r="T35" s="5">
        <v>2.7</v>
      </c>
      <c r="U35" s="5">
        <v>2.7</v>
      </c>
      <c r="V35" s="5">
        <v>2.9</v>
      </c>
      <c r="W35" s="5">
        <v>3</v>
      </c>
      <c r="X35" s="5">
        <v>3</v>
      </c>
      <c r="Y35" s="5">
        <v>3</v>
      </c>
      <c r="Z35" s="5">
        <v>3.1</v>
      </c>
      <c r="AA35" s="5">
        <v>3.1</v>
      </c>
      <c r="AB35" s="5">
        <v>3.1</v>
      </c>
      <c r="AC35" s="5">
        <v>3.3</v>
      </c>
      <c r="AD35" s="5">
        <v>3.6</v>
      </c>
      <c r="AE35" s="5">
        <v>3.8</v>
      </c>
      <c r="AF35" s="5">
        <v>3.9</v>
      </c>
      <c r="AG35" s="5">
        <v>4</v>
      </c>
      <c r="AH35" s="5">
        <v>4.0999999999999996</v>
      </c>
      <c r="AI35" s="5">
        <v>4.3</v>
      </c>
      <c r="AJ35" s="5">
        <v>4.5999999999999996</v>
      </c>
      <c r="AK35" s="5">
        <v>4.7</v>
      </c>
      <c r="AL35" s="5">
        <v>4.9000000000000004</v>
      </c>
      <c r="AM35" s="5">
        <v>5.0999999999999996</v>
      </c>
      <c r="AN35" s="5">
        <v>5.3</v>
      </c>
      <c r="AO35" s="5">
        <v>5.4</v>
      </c>
      <c r="AP35" s="5">
        <v>5.7</v>
      </c>
      <c r="AQ35" s="5">
        <v>6.2</v>
      </c>
      <c r="AR35" s="5">
        <v>6.4</v>
      </c>
      <c r="AS35" s="5">
        <v>6.8</v>
      </c>
      <c r="AT35" s="5">
        <v>7.1</v>
      </c>
      <c r="AU35" s="5">
        <v>7.1</v>
      </c>
      <c r="AV35" s="5">
        <v>7.4</v>
      </c>
      <c r="AW35" s="5">
        <v>7.6</v>
      </c>
      <c r="AX35" s="5">
        <v>7.8</v>
      </c>
      <c r="AY35" s="5">
        <v>8.1</v>
      </c>
      <c r="AZ35" s="5">
        <v>8.1</v>
      </c>
      <c r="BA35" s="5">
        <v>8.3000000000000007</v>
      </c>
      <c r="BB35" s="5">
        <v>8.6</v>
      </c>
      <c r="BC35" s="5">
        <v>8.6</v>
      </c>
      <c r="BD35" s="5">
        <v>8.8000000000000007</v>
      </c>
      <c r="BE35" s="5">
        <v>9.1</v>
      </c>
      <c r="BF35" s="5">
        <v>9.4</v>
      </c>
      <c r="BG35" s="5">
        <v>9.6999999999999993</v>
      </c>
      <c r="BH35" s="5">
        <v>10</v>
      </c>
      <c r="BI35" s="5">
        <v>10.199999999999999</v>
      </c>
      <c r="BJ35" s="5">
        <v>10.3</v>
      </c>
    </row>
    <row r="36" spans="7:62" x14ac:dyDescent="0.2">
      <c r="G36" s="13" t="s">
        <v>563</v>
      </c>
      <c r="H36" s="53" t="s">
        <v>556</v>
      </c>
      <c r="I36" s="13" t="s">
        <v>496</v>
      </c>
      <c r="J36" s="13" t="s">
        <v>10</v>
      </c>
      <c r="K36" s="13" t="s">
        <v>497</v>
      </c>
      <c r="L36" s="5">
        <v>7.4</v>
      </c>
      <c r="M36" s="5">
        <v>7.2</v>
      </c>
      <c r="N36" s="5">
        <v>7.9</v>
      </c>
      <c r="O36" s="5">
        <v>8.3000000000000007</v>
      </c>
      <c r="P36" s="5">
        <v>7.9</v>
      </c>
      <c r="Q36" s="5">
        <v>7.9</v>
      </c>
      <c r="R36" s="5">
        <v>8.3000000000000007</v>
      </c>
      <c r="S36" s="5">
        <v>8.8000000000000007</v>
      </c>
      <c r="T36" s="5">
        <v>9.4</v>
      </c>
      <c r="U36" s="5">
        <v>9.8000000000000007</v>
      </c>
      <c r="V36" s="5">
        <v>10.199999999999999</v>
      </c>
      <c r="W36" s="5">
        <v>10.5</v>
      </c>
      <c r="X36" s="5">
        <v>9.8000000000000007</v>
      </c>
      <c r="Y36" s="5">
        <v>10.5</v>
      </c>
      <c r="Z36" s="5">
        <v>10.9</v>
      </c>
      <c r="AA36" s="5">
        <v>10.8</v>
      </c>
      <c r="AB36" s="5">
        <v>11.4</v>
      </c>
      <c r="AC36" s="5">
        <v>11.9</v>
      </c>
      <c r="AD36" s="5">
        <v>11.2</v>
      </c>
      <c r="AE36" s="5">
        <v>11.3</v>
      </c>
      <c r="AF36" s="5">
        <v>11.2</v>
      </c>
      <c r="AG36" s="5">
        <v>11.2</v>
      </c>
      <c r="AH36" s="5">
        <v>11.2</v>
      </c>
      <c r="AI36" s="5">
        <v>11.4</v>
      </c>
      <c r="AJ36" s="5">
        <v>11.3</v>
      </c>
      <c r="AK36" s="5">
        <v>11.9</v>
      </c>
      <c r="AL36" s="5">
        <v>11.8</v>
      </c>
      <c r="AM36" s="5">
        <v>10.9</v>
      </c>
      <c r="AN36" s="5">
        <v>11.9</v>
      </c>
      <c r="AO36" s="5">
        <v>13.2</v>
      </c>
      <c r="AP36" s="5">
        <v>12.9</v>
      </c>
      <c r="AQ36" s="5">
        <v>13.3</v>
      </c>
      <c r="AR36" s="5">
        <v>13.1</v>
      </c>
      <c r="AS36" s="5">
        <v>12.9</v>
      </c>
      <c r="AT36" s="5">
        <v>12.9</v>
      </c>
      <c r="AU36" s="5">
        <v>13.1</v>
      </c>
      <c r="AV36" s="5">
        <v>13.2</v>
      </c>
      <c r="AW36" s="5">
        <v>12.7</v>
      </c>
      <c r="AX36" s="5">
        <v>12.8</v>
      </c>
      <c r="AY36" s="5">
        <v>12.6</v>
      </c>
      <c r="AZ36" s="5">
        <v>12.2</v>
      </c>
      <c r="BA36" s="5">
        <v>12.3</v>
      </c>
      <c r="BB36" s="5">
        <v>12.3</v>
      </c>
      <c r="BC36" s="5">
        <v>13</v>
      </c>
      <c r="BD36" s="5">
        <v>13.1</v>
      </c>
      <c r="BE36" s="5">
        <v>13.1</v>
      </c>
      <c r="BF36" s="5">
        <v>13.4</v>
      </c>
      <c r="BG36" s="5">
        <v>13.4</v>
      </c>
      <c r="BH36" s="5">
        <v>12.4</v>
      </c>
      <c r="BI36" s="5">
        <v>12.3</v>
      </c>
      <c r="BJ36" s="5">
        <v>13.9</v>
      </c>
    </row>
    <row r="37" spans="7:62" x14ac:dyDescent="0.2">
      <c r="G37" s="13" t="s">
        <v>563</v>
      </c>
      <c r="H37" s="53" t="s">
        <v>557</v>
      </c>
      <c r="I37" s="13" t="s">
        <v>496</v>
      </c>
      <c r="J37" s="13" t="s">
        <v>10</v>
      </c>
      <c r="K37" s="13" t="s">
        <v>497</v>
      </c>
      <c r="L37" s="5">
        <v>6.4</v>
      </c>
      <c r="M37" s="5">
        <v>9.6</v>
      </c>
      <c r="N37" s="5">
        <v>9.6999999999999993</v>
      </c>
      <c r="O37" s="5">
        <v>10.5</v>
      </c>
      <c r="P37" s="5">
        <v>9.6999999999999993</v>
      </c>
      <c r="Q37" s="5">
        <v>7.8</v>
      </c>
      <c r="R37" s="5">
        <v>9.3000000000000007</v>
      </c>
      <c r="S37" s="5">
        <v>9.1</v>
      </c>
      <c r="T37" s="5">
        <v>7.5</v>
      </c>
      <c r="U37" s="5">
        <v>8.1999999999999993</v>
      </c>
      <c r="V37" s="5">
        <v>8.1</v>
      </c>
      <c r="W37" s="5">
        <v>9</v>
      </c>
      <c r="X37" s="5">
        <v>9.4</v>
      </c>
      <c r="Y37" s="5">
        <v>8.9</v>
      </c>
      <c r="Z37" s="5">
        <v>8.6999999999999993</v>
      </c>
      <c r="AA37" s="5">
        <v>9.6</v>
      </c>
      <c r="AB37" s="5">
        <v>10.9</v>
      </c>
      <c r="AC37" s="5">
        <v>9.5</v>
      </c>
      <c r="AD37" s="5">
        <v>10</v>
      </c>
      <c r="AE37" s="5">
        <v>9.1999999999999993</v>
      </c>
      <c r="AF37" s="5">
        <v>7.6</v>
      </c>
      <c r="AG37" s="5">
        <v>7.8</v>
      </c>
      <c r="AH37" s="5">
        <v>7.5</v>
      </c>
      <c r="AI37" s="5">
        <v>7.7</v>
      </c>
      <c r="AJ37" s="5">
        <v>7.1</v>
      </c>
      <c r="AK37" s="5">
        <v>6.4</v>
      </c>
      <c r="AL37" s="5">
        <v>7.7</v>
      </c>
      <c r="AM37" s="5">
        <v>7</v>
      </c>
      <c r="AN37" s="5">
        <v>8.8000000000000007</v>
      </c>
      <c r="AO37" s="5">
        <v>6.4</v>
      </c>
      <c r="AP37" s="5">
        <v>7.7</v>
      </c>
      <c r="AQ37" s="5">
        <v>8</v>
      </c>
      <c r="AR37" s="5">
        <v>7.5</v>
      </c>
      <c r="AS37" s="5">
        <v>7.6</v>
      </c>
      <c r="AT37" s="5">
        <v>10.199999999999999</v>
      </c>
      <c r="AU37" s="5">
        <v>10.1</v>
      </c>
      <c r="AV37" s="5">
        <v>9.3000000000000007</v>
      </c>
      <c r="AW37" s="5">
        <v>9.5</v>
      </c>
      <c r="AX37" s="5">
        <v>9.8000000000000007</v>
      </c>
      <c r="AY37" s="5">
        <v>10.4</v>
      </c>
      <c r="AZ37" s="5">
        <v>11.9</v>
      </c>
      <c r="BA37" s="5">
        <v>11.9</v>
      </c>
      <c r="BB37" s="5">
        <v>13.7</v>
      </c>
      <c r="BC37" s="5">
        <v>13.3</v>
      </c>
      <c r="BD37" s="5">
        <v>15</v>
      </c>
      <c r="BE37" s="5">
        <v>14.5</v>
      </c>
      <c r="BF37" s="5">
        <v>14.1</v>
      </c>
      <c r="BG37" s="5">
        <v>11.9</v>
      </c>
      <c r="BH37" s="5">
        <v>9.6999999999999993</v>
      </c>
      <c r="BI37" s="5">
        <v>9.5</v>
      </c>
      <c r="BJ37" s="5">
        <v>11.5</v>
      </c>
    </row>
    <row r="38" spans="7:62" x14ac:dyDescent="0.2">
      <c r="G38" s="14" t="s">
        <v>563</v>
      </c>
      <c r="H38" s="112" t="s">
        <v>558</v>
      </c>
      <c r="I38" s="14" t="s">
        <v>496</v>
      </c>
      <c r="J38" s="14" t="s">
        <v>10</v>
      </c>
      <c r="K38" s="14" t="s">
        <v>497</v>
      </c>
      <c r="L38" s="6">
        <v>10.5</v>
      </c>
      <c r="M38" s="6">
        <v>10.5</v>
      </c>
      <c r="N38" s="6">
        <v>11</v>
      </c>
      <c r="O38" s="6">
        <v>12.1</v>
      </c>
      <c r="P38" s="6">
        <v>11.8</v>
      </c>
      <c r="Q38" s="6">
        <v>12.5</v>
      </c>
      <c r="R38" s="6">
        <v>12.8</v>
      </c>
      <c r="S38" s="6">
        <v>12</v>
      </c>
      <c r="T38" s="6">
        <v>13.6</v>
      </c>
      <c r="U38" s="6">
        <v>13.6</v>
      </c>
      <c r="V38" s="6">
        <v>13.5</v>
      </c>
      <c r="W38" s="6">
        <v>16</v>
      </c>
      <c r="X38" s="6">
        <v>15.3</v>
      </c>
      <c r="Y38" s="6">
        <v>13.4</v>
      </c>
      <c r="Z38" s="6">
        <v>18.100000000000001</v>
      </c>
      <c r="AA38" s="6">
        <v>15.4</v>
      </c>
      <c r="AB38" s="6">
        <v>17.899999999999999</v>
      </c>
      <c r="AC38" s="6">
        <v>18.399999999999999</v>
      </c>
      <c r="AD38" s="6">
        <v>18.3</v>
      </c>
      <c r="AE38" s="6">
        <v>16.600000000000001</v>
      </c>
      <c r="AF38" s="6">
        <v>16.7</v>
      </c>
      <c r="AG38" s="6">
        <v>17.899999999999999</v>
      </c>
      <c r="AH38" s="6">
        <v>16.7</v>
      </c>
      <c r="AI38" s="6">
        <v>17.899999999999999</v>
      </c>
      <c r="AJ38" s="6">
        <v>22.4</v>
      </c>
      <c r="AK38" s="6">
        <v>21.8</v>
      </c>
      <c r="AL38" s="6">
        <v>23.4</v>
      </c>
      <c r="AM38" s="6">
        <v>23.4</v>
      </c>
      <c r="AN38" s="6">
        <v>23.6</v>
      </c>
      <c r="AO38" s="6">
        <v>24</v>
      </c>
      <c r="AP38" s="6">
        <v>28.2</v>
      </c>
      <c r="AQ38" s="6">
        <v>28.4</v>
      </c>
      <c r="AR38" s="6">
        <v>28.4</v>
      </c>
      <c r="AS38" s="6">
        <v>28.7</v>
      </c>
      <c r="AT38" s="6">
        <v>29</v>
      </c>
      <c r="AU38" s="6">
        <v>28.6</v>
      </c>
      <c r="AV38" s="6">
        <v>26.5</v>
      </c>
      <c r="AW38" s="6">
        <v>29.5</v>
      </c>
      <c r="AX38" s="6">
        <v>29.1</v>
      </c>
      <c r="AY38" s="6">
        <v>30.1</v>
      </c>
      <c r="AZ38" s="6">
        <v>31.7</v>
      </c>
      <c r="BA38" s="6">
        <v>32</v>
      </c>
      <c r="BB38" s="6">
        <v>32.1</v>
      </c>
      <c r="BC38" s="6">
        <v>32.4</v>
      </c>
      <c r="BD38" s="6">
        <v>33.299999999999997</v>
      </c>
      <c r="BE38" s="6">
        <v>31.1</v>
      </c>
      <c r="BF38" s="6">
        <v>34.6</v>
      </c>
      <c r="BG38" s="6">
        <v>34.200000000000003</v>
      </c>
      <c r="BH38" s="6">
        <v>33.700000000000003</v>
      </c>
      <c r="BI38" s="6">
        <v>33.799999999999997</v>
      </c>
      <c r="BJ38" s="6">
        <v>35.1</v>
      </c>
    </row>
    <row r="39" spans="7:62" x14ac:dyDescent="0.2">
      <c r="G39" s="12" t="s">
        <v>564</v>
      </c>
      <c r="H39" s="12" t="s">
        <v>22</v>
      </c>
      <c r="I39" s="12" t="s">
        <v>496</v>
      </c>
      <c r="J39" s="12" t="s">
        <v>455</v>
      </c>
      <c r="K39" s="12" t="s">
        <v>497</v>
      </c>
      <c r="L39" s="4">
        <v>6.8</v>
      </c>
      <c r="M39" s="4">
        <v>6.8</v>
      </c>
      <c r="N39" s="4">
        <v>6.8</v>
      </c>
      <c r="O39" s="4">
        <v>6.8</v>
      </c>
      <c r="P39" s="4">
        <v>6.7</v>
      </c>
      <c r="Q39" s="4">
        <v>6.8</v>
      </c>
      <c r="R39" s="4">
        <v>6.8</v>
      </c>
      <c r="S39" s="4">
        <v>6.9</v>
      </c>
      <c r="T39" s="4">
        <v>6.9</v>
      </c>
      <c r="U39" s="4">
        <v>6.9</v>
      </c>
      <c r="V39" s="4">
        <v>6.9</v>
      </c>
      <c r="W39" s="4">
        <v>6.8</v>
      </c>
      <c r="X39" s="4">
        <v>6.7</v>
      </c>
      <c r="Y39" s="4">
        <v>6.8</v>
      </c>
      <c r="Z39" s="4">
        <v>6.8</v>
      </c>
      <c r="AA39" s="4">
        <v>6.9</v>
      </c>
      <c r="AB39" s="4">
        <v>6.9</v>
      </c>
      <c r="AC39" s="4">
        <v>6.9</v>
      </c>
      <c r="AD39" s="4">
        <v>7</v>
      </c>
      <c r="AE39" s="4">
        <v>7</v>
      </c>
      <c r="AF39" s="4">
        <v>6.9</v>
      </c>
      <c r="AG39" s="4">
        <v>6.9</v>
      </c>
      <c r="AH39" s="4">
        <v>7</v>
      </c>
      <c r="AI39" s="4">
        <v>7.1</v>
      </c>
      <c r="AJ39" s="4">
        <v>7.2</v>
      </c>
      <c r="AK39" s="4">
        <v>7.2</v>
      </c>
      <c r="AL39" s="4">
        <v>7.2</v>
      </c>
      <c r="AM39" s="4">
        <v>7.1</v>
      </c>
      <c r="AN39" s="4">
        <v>7.1</v>
      </c>
      <c r="AO39" s="4">
        <v>7</v>
      </c>
      <c r="AP39" s="4">
        <v>6.8</v>
      </c>
      <c r="AQ39" s="4">
        <v>6.7</v>
      </c>
      <c r="AR39" s="4">
        <v>6.8</v>
      </c>
      <c r="AS39" s="4">
        <v>6.9</v>
      </c>
      <c r="AT39" s="4">
        <v>7</v>
      </c>
      <c r="AU39" s="4">
        <v>7.1</v>
      </c>
      <c r="AV39" s="4">
        <v>7.1</v>
      </c>
      <c r="AW39" s="4">
        <v>7.1</v>
      </c>
      <c r="AX39" s="4">
        <v>7.2</v>
      </c>
      <c r="AY39" s="4">
        <v>7.2</v>
      </c>
      <c r="AZ39" s="4">
        <v>7.2</v>
      </c>
      <c r="BA39" s="4">
        <v>7.3</v>
      </c>
      <c r="BB39" s="4">
        <v>7.4</v>
      </c>
      <c r="BC39" s="4">
        <v>7.5</v>
      </c>
      <c r="BD39" s="4">
        <v>7.6</v>
      </c>
      <c r="BE39" s="4">
        <v>7.8</v>
      </c>
      <c r="BF39" s="4">
        <v>7.9</v>
      </c>
      <c r="BG39" s="4">
        <v>7.9</v>
      </c>
      <c r="BH39" s="4">
        <v>8</v>
      </c>
      <c r="BI39" s="4">
        <v>8.1</v>
      </c>
      <c r="BJ39" s="4">
        <v>8.1999999999999993</v>
      </c>
    </row>
    <row r="40" spans="7:62" x14ac:dyDescent="0.2">
      <c r="G40" s="98" t="s">
        <v>564</v>
      </c>
      <c r="H40" s="98" t="s">
        <v>544</v>
      </c>
      <c r="I40" s="98" t="s">
        <v>496</v>
      </c>
      <c r="J40" s="99" t="s">
        <v>457</v>
      </c>
      <c r="K40" s="98" t="s">
        <v>35</v>
      </c>
      <c r="L40" s="100">
        <f>((L41*L116)+(L42*L117)+(L43*L118)+(L44*L119))/L115</f>
        <v>15.470666965061755</v>
      </c>
      <c r="M40" s="100">
        <f t="shared" ref="M40:BJ40" si="6">((M41*M116)+(M42*M117)+(M43*M118)+(M44*M119))/M115</f>
        <v>15.521245585491823</v>
      </c>
      <c r="N40" s="100">
        <f t="shared" si="6"/>
        <v>15.843388149202157</v>
      </c>
      <c r="O40" s="100">
        <f t="shared" si="6"/>
        <v>15.80491547106179</v>
      </c>
      <c r="P40" s="100">
        <f t="shared" si="6"/>
        <v>15.576503560187149</v>
      </c>
      <c r="Q40" s="100">
        <f t="shared" si="6"/>
        <v>15.941962117819585</v>
      </c>
      <c r="R40" s="100">
        <f t="shared" si="6"/>
        <v>16.315365544780708</v>
      </c>
      <c r="S40" s="100">
        <f t="shared" si="6"/>
        <v>16.572768824112483</v>
      </c>
      <c r="T40" s="100">
        <f t="shared" si="6"/>
        <v>16.830558822064834</v>
      </c>
      <c r="U40" s="100">
        <f t="shared" si="6"/>
        <v>17.007287668840188</v>
      </c>
      <c r="V40" s="100">
        <f t="shared" si="6"/>
        <v>17.011106897346739</v>
      </c>
      <c r="W40" s="100">
        <f t="shared" si="6"/>
        <v>17.037510332563951</v>
      </c>
      <c r="X40" s="100">
        <f t="shared" si="6"/>
        <v>16.793666076766026</v>
      </c>
      <c r="Y40" s="100">
        <f t="shared" si="6"/>
        <v>17.073939272714927</v>
      </c>
      <c r="Z40" s="100">
        <f t="shared" si="6"/>
        <v>17.076194533579116</v>
      </c>
      <c r="AA40" s="100">
        <f t="shared" si="6"/>
        <v>17.3335333885646</v>
      </c>
      <c r="AB40" s="100">
        <f t="shared" si="6"/>
        <v>17.177487358041429</v>
      </c>
      <c r="AC40" s="100">
        <f t="shared" si="6"/>
        <v>17.431379638948016</v>
      </c>
      <c r="AD40" s="100">
        <f t="shared" si="6"/>
        <v>17.541511566713691</v>
      </c>
      <c r="AE40" s="100">
        <f t="shared" si="6"/>
        <v>17.302469864594922</v>
      </c>
      <c r="AF40" s="100">
        <f t="shared" si="6"/>
        <v>17.183481971075189</v>
      </c>
      <c r="AG40" s="100">
        <f t="shared" si="6"/>
        <v>17.133448698180079</v>
      </c>
      <c r="AH40" s="100">
        <f t="shared" si="6"/>
        <v>17.381240065646381</v>
      </c>
      <c r="AI40" s="100">
        <f t="shared" si="6"/>
        <v>17.628360978121687</v>
      </c>
      <c r="AJ40" s="100">
        <f t="shared" si="6"/>
        <v>18.150018822437705</v>
      </c>
      <c r="AK40" s="100">
        <f t="shared" si="6"/>
        <v>18.157266273288258</v>
      </c>
      <c r="AL40" s="100">
        <f t="shared" si="6"/>
        <v>18.146818944942666</v>
      </c>
      <c r="AM40" s="100">
        <f t="shared" si="6"/>
        <v>18.021859981869927</v>
      </c>
      <c r="AN40" s="100">
        <f t="shared" si="6"/>
        <v>18.078723568106845</v>
      </c>
      <c r="AO40" s="100">
        <f t="shared" si="6"/>
        <v>17.9085441388719</v>
      </c>
      <c r="AP40" s="100">
        <f t="shared" si="6"/>
        <v>17.42719932384566</v>
      </c>
      <c r="AQ40" s="100">
        <f t="shared" si="6"/>
        <v>17.179686225290244</v>
      </c>
      <c r="AR40" s="100">
        <f t="shared" si="6"/>
        <v>17.282594155159263</v>
      </c>
      <c r="AS40" s="100">
        <f t="shared" si="6"/>
        <v>17.713127535409892</v>
      </c>
      <c r="AT40" s="100">
        <f t="shared" si="6"/>
        <v>17.847586895657614</v>
      </c>
      <c r="AU40" s="100">
        <f t="shared" si="6"/>
        <v>17.771092771569272</v>
      </c>
      <c r="AV40" s="100">
        <f t="shared" si="6"/>
        <v>17.679905350652422</v>
      </c>
      <c r="AW40" s="100">
        <f t="shared" si="6"/>
        <v>17.924847107464338</v>
      </c>
      <c r="AX40" s="100">
        <f t="shared" si="6"/>
        <v>18.056833991665098</v>
      </c>
      <c r="AY40" s="100">
        <f t="shared" si="6"/>
        <v>17.984259131099165</v>
      </c>
      <c r="AZ40" s="100">
        <f t="shared" si="6"/>
        <v>18.156078955249761</v>
      </c>
      <c r="BA40" s="100">
        <f t="shared" si="6"/>
        <v>18.438522414594619</v>
      </c>
      <c r="BB40" s="100">
        <f t="shared" si="6"/>
        <v>18.390803268711153</v>
      </c>
      <c r="BC40" s="100">
        <f t="shared" si="6"/>
        <v>18.35607336533068</v>
      </c>
      <c r="BD40" s="100">
        <f t="shared" si="6"/>
        <v>18.611949737258001</v>
      </c>
      <c r="BE40" s="100">
        <f t="shared" si="6"/>
        <v>18.609061756371315</v>
      </c>
      <c r="BF40" s="100">
        <f t="shared" si="6"/>
        <v>18.676339078785443</v>
      </c>
      <c r="BG40" s="100">
        <f t="shared" si="6"/>
        <v>18.467351135332628</v>
      </c>
      <c r="BH40" s="100">
        <f t="shared" si="6"/>
        <v>18.627592106685835</v>
      </c>
      <c r="BI40" s="100">
        <f t="shared" si="6"/>
        <v>18.628617705589143</v>
      </c>
      <c r="BJ40" s="100">
        <f t="shared" si="6"/>
        <v>18.677022704792396</v>
      </c>
    </row>
    <row r="41" spans="7:62" x14ac:dyDescent="0.2">
      <c r="G41" s="13" t="s">
        <v>564</v>
      </c>
      <c r="H41" s="53" t="s">
        <v>453</v>
      </c>
      <c r="I41" s="13" t="s">
        <v>496</v>
      </c>
      <c r="J41" s="13" t="s">
        <v>455</v>
      </c>
      <c r="K41" s="13" t="s">
        <v>497</v>
      </c>
      <c r="L41" s="5">
        <v>22.9</v>
      </c>
      <c r="M41" s="5">
        <v>22.3</v>
      </c>
      <c r="N41" s="5">
        <v>22.3</v>
      </c>
      <c r="O41" s="5">
        <v>22.6</v>
      </c>
      <c r="P41" s="5">
        <v>22.7</v>
      </c>
      <c r="Q41" s="5">
        <v>22.9</v>
      </c>
      <c r="R41" s="5">
        <v>22</v>
      </c>
      <c r="S41" s="5">
        <v>22.2</v>
      </c>
      <c r="T41" s="5">
        <v>22.4</v>
      </c>
      <c r="U41" s="5">
        <v>22.2</v>
      </c>
      <c r="V41" s="5">
        <v>22.3</v>
      </c>
      <c r="W41" s="5">
        <v>22.3</v>
      </c>
      <c r="X41" s="5">
        <v>22.4</v>
      </c>
      <c r="Y41" s="5">
        <v>21.5</v>
      </c>
      <c r="Z41" s="5">
        <v>20.8</v>
      </c>
      <c r="AA41" s="5">
        <v>21.4</v>
      </c>
      <c r="AB41" s="5">
        <v>21.4</v>
      </c>
      <c r="AC41" s="5">
        <v>21.2</v>
      </c>
      <c r="AD41" s="5">
        <v>21.3</v>
      </c>
      <c r="AE41" s="5">
        <v>20.9</v>
      </c>
      <c r="AF41" s="5">
        <v>21</v>
      </c>
      <c r="AG41" s="5">
        <v>21.2</v>
      </c>
      <c r="AH41" s="5">
        <v>21.6</v>
      </c>
      <c r="AI41" s="5">
        <v>21.8</v>
      </c>
      <c r="AJ41" s="5">
        <v>22.5</v>
      </c>
      <c r="AK41" s="5">
        <v>22.6</v>
      </c>
      <c r="AL41" s="5">
        <v>23.1</v>
      </c>
      <c r="AM41" s="5">
        <v>22.2</v>
      </c>
      <c r="AN41" s="5">
        <v>21.8</v>
      </c>
      <c r="AO41" s="5">
        <v>21.7</v>
      </c>
      <c r="AP41" s="5">
        <v>21.7</v>
      </c>
      <c r="AQ41" s="5">
        <v>21.7</v>
      </c>
      <c r="AR41" s="5">
        <v>21.6</v>
      </c>
      <c r="AS41" s="5">
        <v>22.3</v>
      </c>
      <c r="AT41" s="5">
        <v>22.5</v>
      </c>
      <c r="AU41" s="5">
        <v>21.6</v>
      </c>
      <c r="AV41" s="5">
        <v>21.5</v>
      </c>
      <c r="AW41" s="5">
        <v>21.3</v>
      </c>
      <c r="AX41" s="5">
        <v>21.6</v>
      </c>
      <c r="AY41" s="5">
        <v>22</v>
      </c>
      <c r="AZ41" s="5">
        <v>22</v>
      </c>
      <c r="BA41" s="5">
        <v>22.3</v>
      </c>
      <c r="BB41" s="5">
        <v>22.2</v>
      </c>
      <c r="BC41" s="5">
        <v>21.6</v>
      </c>
      <c r="BD41" s="5">
        <v>21.8</v>
      </c>
      <c r="BE41" s="5">
        <v>21.5</v>
      </c>
      <c r="BF41" s="5">
        <v>21.5</v>
      </c>
      <c r="BG41" s="5">
        <v>21.5</v>
      </c>
      <c r="BH41" s="5">
        <v>21.5</v>
      </c>
      <c r="BI41" s="5">
        <v>21.4</v>
      </c>
      <c r="BJ41" s="5">
        <v>21.5</v>
      </c>
    </row>
    <row r="42" spans="7:62" x14ac:dyDescent="0.2">
      <c r="G42" s="13" t="s">
        <v>564</v>
      </c>
      <c r="H42" s="53" t="s">
        <v>750</v>
      </c>
      <c r="I42" s="13" t="s">
        <v>496</v>
      </c>
      <c r="J42" s="13" t="s">
        <v>455</v>
      </c>
      <c r="K42" s="13" t="s">
        <v>497</v>
      </c>
      <c r="L42" s="5">
        <v>14.9</v>
      </c>
      <c r="M42" s="5">
        <v>15.1</v>
      </c>
      <c r="N42" s="5">
        <v>15.5</v>
      </c>
      <c r="O42" s="5">
        <v>15.3</v>
      </c>
      <c r="P42" s="5">
        <v>14.9</v>
      </c>
      <c r="Q42" s="5">
        <v>15.3</v>
      </c>
      <c r="R42" s="5">
        <v>16.100000000000001</v>
      </c>
      <c r="S42" s="5">
        <v>16.399999999999999</v>
      </c>
      <c r="T42" s="5">
        <v>16.7</v>
      </c>
      <c r="U42" s="5">
        <v>17</v>
      </c>
      <c r="V42" s="5">
        <v>17</v>
      </c>
      <c r="W42" s="5">
        <v>17</v>
      </c>
      <c r="X42" s="5">
        <v>16.600000000000001</v>
      </c>
      <c r="Y42" s="5">
        <v>17.3</v>
      </c>
      <c r="Z42" s="5">
        <v>17.600000000000001</v>
      </c>
      <c r="AA42" s="5">
        <v>17.7</v>
      </c>
      <c r="AB42" s="5">
        <v>17.399999999999999</v>
      </c>
      <c r="AC42" s="5">
        <v>17.8</v>
      </c>
      <c r="AD42" s="5">
        <v>17.899999999999999</v>
      </c>
      <c r="AE42" s="5">
        <v>17.7</v>
      </c>
      <c r="AF42" s="5">
        <v>17.5</v>
      </c>
      <c r="AG42" s="5">
        <v>17.3</v>
      </c>
      <c r="AH42" s="5">
        <v>17.5</v>
      </c>
      <c r="AI42" s="5">
        <v>17.8</v>
      </c>
      <c r="AJ42" s="5">
        <v>18.3</v>
      </c>
      <c r="AK42" s="5">
        <v>18.3</v>
      </c>
      <c r="AL42" s="5">
        <v>18.100000000000001</v>
      </c>
      <c r="AM42" s="5">
        <v>18.100000000000001</v>
      </c>
      <c r="AN42" s="5">
        <v>18.3</v>
      </c>
      <c r="AO42" s="5">
        <v>18.100000000000001</v>
      </c>
      <c r="AP42" s="5">
        <v>17.3</v>
      </c>
      <c r="AQ42" s="5">
        <v>16.899999999999999</v>
      </c>
      <c r="AR42" s="5">
        <v>17.100000000000001</v>
      </c>
      <c r="AS42" s="5">
        <v>17.5</v>
      </c>
      <c r="AT42" s="5">
        <v>17.600000000000001</v>
      </c>
      <c r="AU42" s="5">
        <v>17.8</v>
      </c>
      <c r="AV42" s="5">
        <v>17.7</v>
      </c>
      <c r="AW42" s="5">
        <v>18.2</v>
      </c>
      <c r="AX42" s="5">
        <v>18.3</v>
      </c>
      <c r="AY42" s="5">
        <v>18</v>
      </c>
      <c r="AZ42" s="5">
        <v>18.3</v>
      </c>
      <c r="BA42" s="5">
        <v>18.600000000000001</v>
      </c>
      <c r="BB42" s="5">
        <v>18.600000000000001</v>
      </c>
      <c r="BC42" s="5">
        <v>18.8</v>
      </c>
      <c r="BD42" s="5">
        <v>19.100000000000001</v>
      </c>
      <c r="BE42" s="5">
        <v>19.2</v>
      </c>
      <c r="BF42" s="5">
        <v>19.3</v>
      </c>
      <c r="BG42" s="5">
        <v>19</v>
      </c>
      <c r="BH42" s="5">
        <v>19.3</v>
      </c>
      <c r="BI42" s="5">
        <v>19.3</v>
      </c>
      <c r="BJ42" s="5">
        <v>19.3</v>
      </c>
    </row>
    <row r="43" spans="7:62" x14ac:dyDescent="0.2">
      <c r="G43" s="13" t="s">
        <v>564</v>
      </c>
      <c r="H43" s="53" t="s">
        <v>235</v>
      </c>
      <c r="I43" s="13" t="s">
        <v>496</v>
      </c>
      <c r="J43" s="13" t="s">
        <v>455</v>
      </c>
      <c r="K43" s="13" t="s">
        <v>497</v>
      </c>
      <c r="L43" s="5">
        <v>2.2999999999999998</v>
      </c>
      <c r="M43" s="5">
        <v>2.7</v>
      </c>
      <c r="N43" s="5">
        <v>3.2</v>
      </c>
      <c r="O43" s="5">
        <v>3.5</v>
      </c>
      <c r="P43" s="5">
        <v>3.6</v>
      </c>
      <c r="Q43" s="5">
        <v>3.9</v>
      </c>
      <c r="R43" s="5">
        <v>4.5</v>
      </c>
      <c r="S43" s="5">
        <v>4.5</v>
      </c>
      <c r="T43" s="5">
        <v>4.8</v>
      </c>
      <c r="U43" s="5">
        <v>5</v>
      </c>
      <c r="V43" s="5">
        <v>4.8</v>
      </c>
      <c r="W43" s="5">
        <v>5.0999999999999996</v>
      </c>
      <c r="X43" s="5">
        <v>5.0999999999999996</v>
      </c>
      <c r="Y43" s="5">
        <v>5.4</v>
      </c>
      <c r="Z43" s="5">
        <v>5</v>
      </c>
      <c r="AA43" s="5">
        <v>5.6</v>
      </c>
      <c r="AB43" s="5">
        <v>6.3</v>
      </c>
      <c r="AC43" s="5">
        <v>6.8</v>
      </c>
      <c r="AD43" s="5">
        <v>6.9</v>
      </c>
      <c r="AE43" s="5">
        <v>6.7</v>
      </c>
      <c r="AF43" s="5">
        <v>6.5</v>
      </c>
      <c r="AG43" s="5">
        <v>6.7</v>
      </c>
      <c r="AH43" s="5">
        <v>6.9</v>
      </c>
      <c r="AI43" s="5">
        <v>6.9</v>
      </c>
      <c r="AJ43" s="5">
        <v>7.2</v>
      </c>
      <c r="AK43" s="5">
        <v>7.1</v>
      </c>
      <c r="AL43" s="5">
        <v>7.1</v>
      </c>
      <c r="AM43" s="5">
        <v>7.7</v>
      </c>
      <c r="AN43" s="5">
        <v>7.7</v>
      </c>
      <c r="AO43" s="5">
        <v>7.6</v>
      </c>
      <c r="AP43" s="5">
        <v>8</v>
      </c>
      <c r="AQ43" s="5">
        <v>8.1</v>
      </c>
      <c r="AR43" s="5">
        <v>8</v>
      </c>
      <c r="AS43" s="5">
        <v>7.9</v>
      </c>
      <c r="AT43" s="5">
        <v>8.1</v>
      </c>
      <c r="AU43" s="5">
        <v>8.1</v>
      </c>
      <c r="AV43" s="5">
        <v>8.1</v>
      </c>
      <c r="AW43" s="5">
        <v>8.1</v>
      </c>
      <c r="AX43" s="5">
        <v>8</v>
      </c>
      <c r="AY43" s="5">
        <v>8.1</v>
      </c>
      <c r="AZ43" s="5">
        <v>7.9</v>
      </c>
      <c r="BA43" s="5">
        <v>7.9</v>
      </c>
      <c r="BB43" s="5">
        <v>7.8</v>
      </c>
      <c r="BC43" s="5">
        <v>7.8</v>
      </c>
      <c r="BD43" s="5">
        <v>7.7</v>
      </c>
      <c r="BE43" s="5">
        <v>7.5</v>
      </c>
      <c r="BF43" s="5">
        <v>7.6</v>
      </c>
      <c r="BG43" s="5">
        <v>7.3</v>
      </c>
      <c r="BH43" s="5">
        <v>7.2</v>
      </c>
      <c r="BI43" s="5">
        <v>7.2</v>
      </c>
      <c r="BJ43" s="5">
        <v>7.1</v>
      </c>
    </row>
    <row r="44" spans="7:62" x14ac:dyDescent="0.2">
      <c r="G44" s="13" t="s">
        <v>564</v>
      </c>
      <c r="H44" s="53" t="s">
        <v>454</v>
      </c>
      <c r="I44" s="13" t="s">
        <v>496</v>
      </c>
      <c r="J44" s="13" t="s">
        <v>455</v>
      </c>
      <c r="K44" s="13" t="s">
        <v>497</v>
      </c>
      <c r="L44" s="5">
        <v>19.8</v>
      </c>
      <c r="M44" s="5">
        <v>19.7</v>
      </c>
      <c r="N44" s="5">
        <v>19.600000000000001</v>
      </c>
      <c r="O44" s="5">
        <v>19.399999999999999</v>
      </c>
      <c r="P44" s="5">
        <v>19.8</v>
      </c>
      <c r="Q44" s="5">
        <v>21.4</v>
      </c>
      <c r="R44" s="5">
        <v>19.7</v>
      </c>
      <c r="S44" s="5">
        <v>20.7</v>
      </c>
      <c r="T44" s="5">
        <v>19.8</v>
      </c>
      <c r="U44" s="5">
        <v>20.100000000000001</v>
      </c>
      <c r="V44" s="5">
        <v>20.5</v>
      </c>
      <c r="W44" s="5">
        <v>20.6</v>
      </c>
      <c r="X44" s="5">
        <v>20.9</v>
      </c>
      <c r="Y44" s="5">
        <v>20.100000000000001</v>
      </c>
      <c r="Z44" s="5">
        <v>20.2</v>
      </c>
      <c r="AA44" s="5">
        <v>20.2</v>
      </c>
      <c r="AB44" s="5">
        <v>18.399999999999999</v>
      </c>
      <c r="AC44" s="5">
        <v>17.3</v>
      </c>
      <c r="AD44" s="5">
        <v>18</v>
      </c>
      <c r="AE44" s="5">
        <v>18.100000000000001</v>
      </c>
      <c r="AF44" s="5">
        <v>18.7</v>
      </c>
      <c r="AG44" s="5">
        <v>19.600000000000001</v>
      </c>
      <c r="AH44" s="5">
        <v>19.8</v>
      </c>
      <c r="AI44" s="5">
        <v>19.899999999999999</v>
      </c>
      <c r="AJ44" s="5">
        <v>19.899999999999999</v>
      </c>
      <c r="AK44" s="5">
        <v>19.2</v>
      </c>
      <c r="AL44" s="5">
        <v>19.100000000000001</v>
      </c>
      <c r="AM44" s="5">
        <v>19.899999999999999</v>
      </c>
      <c r="AN44" s="5">
        <v>20.6</v>
      </c>
      <c r="AO44" s="5">
        <v>19.8</v>
      </c>
      <c r="AP44" s="5">
        <v>19.3</v>
      </c>
      <c r="AQ44" s="5">
        <v>19</v>
      </c>
      <c r="AR44" s="5">
        <v>19</v>
      </c>
      <c r="AS44" s="5">
        <v>19.5</v>
      </c>
      <c r="AT44" s="5">
        <v>19.100000000000001</v>
      </c>
      <c r="AU44" s="5">
        <v>19.2</v>
      </c>
      <c r="AV44" s="5">
        <v>18.5</v>
      </c>
      <c r="AW44" s="5">
        <v>16.600000000000001</v>
      </c>
      <c r="AX44" s="5">
        <v>16.399999999999999</v>
      </c>
      <c r="AY44" s="5">
        <v>16.399999999999999</v>
      </c>
      <c r="AZ44" s="5">
        <v>16.100000000000001</v>
      </c>
      <c r="BA44" s="5">
        <v>16.7</v>
      </c>
      <c r="BB44" s="5">
        <v>15.7</v>
      </c>
      <c r="BC44" s="5">
        <v>15</v>
      </c>
      <c r="BD44" s="5">
        <v>16.100000000000001</v>
      </c>
      <c r="BE44" s="5">
        <v>17.399999999999999</v>
      </c>
      <c r="BF44" s="5">
        <v>16.8</v>
      </c>
      <c r="BG44" s="5">
        <v>16.8</v>
      </c>
      <c r="BH44" s="5">
        <v>15.6</v>
      </c>
      <c r="BI44" s="5">
        <v>16.600000000000001</v>
      </c>
      <c r="BJ44" s="5">
        <v>17.8</v>
      </c>
    </row>
    <row r="45" spans="7:62" x14ac:dyDescent="0.2">
      <c r="G45" s="98" t="s">
        <v>564</v>
      </c>
      <c r="H45" s="98" t="s">
        <v>789</v>
      </c>
      <c r="I45" s="98" t="s">
        <v>496</v>
      </c>
      <c r="J45" s="99" t="s">
        <v>457</v>
      </c>
      <c r="K45" s="98" t="s">
        <v>35</v>
      </c>
      <c r="L45" s="100">
        <f>((L46*L121)+(L47*L122)+(L48*L123)+(L49*L124)+(L50*L125)+(L51*L126)+(L52*L127)+(L53*L128))/L120</f>
        <v>2.8133744146222623</v>
      </c>
      <c r="M45" s="100">
        <f t="shared" ref="M45:BJ45" si="7">((M46*M121)+(M47*M122)+(M48*M123)+(M49*M124)+(M50*M125)+(M51*M126)+(M52*M127)+(M53*M128))/M120</f>
        <v>2.8277893463228931</v>
      </c>
      <c r="N45" s="100">
        <f t="shared" si="7"/>
        <v>2.8414180327905814</v>
      </c>
      <c r="O45" s="100">
        <f t="shared" si="7"/>
        <v>2.8746797306047642</v>
      </c>
      <c r="P45" s="100">
        <f t="shared" si="7"/>
        <v>2.8232700450181922</v>
      </c>
      <c r="Q45" s="100">
        <f t="shared" si="7"/>
        <v>2.9329033114151204</v>
      </c>
      <c r="R45" s="100">
        <f t="shared" si="7"/>
        <v>2.8580447950115695</v>
      </c>
      <c r="S45" s="100">
        <f t="shared" si="7"/>
        <v>2.9704223149467257</v>
      </c>
      <c r="T45" s="100">
        <f t="shared" si="7"/>
        <v>2.9656966763574975</v>
      </c>
      <c r="U45" s="100">
        <f t="shared" si="7"/>
        <v>2.9037802873373231</v>
      </c>
      <c r="V45" s="100">
        <f t="shared" si="7"/>
        <v>2.978095689260817</v>
      </c>
      <c r="W45" s="100">
        <f t="shared" si="7"/>
        <v>2.9763174314701057</v>
      </c>
      <c r="X45" s="100">
        <f t="shared" si="7"/>
        <v>2.9679620493064469</v>
      </c>
      <c r="Y45" s="100">
        <f t="shared" si="7"/>
        <v>3.114010233980022</v>
      </c>
      <c r="Z45" s="100">
        <f t="shared" si="7"/>
        <v>3.0501520942991389</v>
      </c>
      <c r="AA45" s="100">
        <f t="shared" si="7"/>
        <v>3.1640542666750457</v>
      </c>
      <c r="AB45" s="100">
        <f t="shared" si="7"/>
        <v>3.2612103796502443</v>
      </c>
      <c r="AC45" s="100">
        <f t="shared" si="7"/>
        <v>3.333165838806873</v>
      </c>
      <c r="AD45" s="100">
        <f t="shared" si="7"/>
        <v>3.4311078006625908</v>
      </c>
      <c r="AE45" s="100">
        <f t="shared" si="7"/>
        <v>3.5324194237748392</v>
      </c>
      <c r="AF45" s="100">
        <f t="shared" si="7"/>
        <v>3.57009313574757</v>
      </c>
      <c r="AG45" s="100">
        <f t="shared" si="7"/>
        <v>3.5535153665602572</v>
      </c>
      <c r="AH45" s="100">
        <f t="shared" si="7"/>
        <v>3.6785098292271279</v>
      </c>
      <c r="AI45" s="100">
        <f t="shared" si="7"/>
        <v>3.7231104210362322</v>
      </c>
      <c r="AJ45" s="100">
        <f t="shared" si="7"/>
        <v>3.8321265471001134</v>
      </c>
      <c r="AK45" s="100">
        <f t="shared" si="7"/>
        <v>3.8351575698509834</v>
      </c>
      <c r="AL45" s="100">
        <f t="shared" si="7"/>
        <v>3.8348518302708783</v>
      </c>
      <c r="AM45" s="100">
        <f t="shared" si="7"/>
        <v>3.7931239750513082</v>
      </c>
      <c r="AN45" s="100">
        <f t="shared" si="7"/>
        <v>3.8880269661915845</v>
      </c>
      <c r="AO45" s="100">
        <f t="shared" si="7"/>
        <v>3.8773219395976795</v>
      </c>
      <c r="AP45" s="100">
        <f t="shared" si="7"/>
        <v>3.8559269473034208</v>
      </c>
      <c r="AQ45" s="100">
        <f t="shared" si="7"/>
        <v>4.0937116893237739</v>
      </c>
      <c r="AR45" s="100">
        <f t="shared" si="7"/>
        <v>4.1156245247417305</v>
      </c>
      <c r="AS45" s="100">
        <f t="shared" si="7"/>
        <v>4.1882917044207035</v>
      </c>
      <c r="AT45" s="100">
        <f t="shared" si="7"/>
        <v>4.4148566180662492</v>
      </c>
      <c r="AU45" s="100">
        <f t="shared" si="7"/>
        <v>4.4740844649778158</v>
      </c>
      <c r="AV45" s="100">
        <f t="shared" si="7"/>
        <v>4.5461563489457326</v>
      </c>
      <c r="AW45" s="100">
        <f t="shared" si="7"/>
        <v>4.579069994603266</v>
      </c>
      <c r="AX45" s="100">
        <f t="shared" si="7"/>
        <v>4.656595865285019</v>
      </c>
      <c r="AY45" s="100">
        <f t="shared" si="7"/>
        <v>4.6841273144230913</v>
      </c>
      <c r="AZ45" s="100">
        <f t="shared" si="7"/>
        <v>4.6952977150031074</v>
      </c>
      <c r="BA45" s="100">
        <f t="shared" si="7"/>
        <v>4.8016764981121947</v>
      </c>
      <c r="BB45" s="100">
        <f t="shared" si="7"/>
        <v>4.9712040498534353</v>
      </c>
      <c r="BC45" s="100">
        <f t="shared" si="7"/>
        <v>5.0986764653364034</v>
      </c>
      <c r="BD45" s="100">
        <f t="shared" si="7"/>
        <v>5.2258910925101825</v>
      </c>
      <c r="BE45" s="100">
        <f t="shared" si="7"/>
        <v>5.3869206599772088</v>
      </c>
      <c r="BF45" s="100">
        <f t="shared" si="7"/>
        <v>5.5633940212070021</v>
      </c>
      <c r="BG45" s="100">
        <f t="shared" si="7"/>
        <v>5.5986636246846331</v>
      </c>
      <c r="BH45" s="100">
        <f t="shared" si="7"/>
        <v>5.7275681330328299</v>
      </c>
      <c r="BI45" s="100">
        <f t="shared" si="7"/>
        <v>5.9325276437304248</v>
      </c>
      <c r="BJ45" s="100">
        <f t="shared" si="7"/>
        <v>6.0394145799114165</v>
      </c>
    </row>
    <row r="46" spans="7:62" x14ac:dyDescent="0.2">
      <c r="G46" s="13" t="s">
        <v>564</v>
      </c>
      <c r="H46" s="53" t="s">
        <v>551</v>
      </c>
      <c r="I46" s="13" t="s">
        <v>496</v>
      </c>
      <c r="J46" s="13" t="s">
        <v>455</v>
      </c>
      <c r="K46" s="13" t="s">
        <v>497</v>
      </c>
      <c r="L46" s="5">
        <v>5.3</v>
      </c>
      <c r="M46" s="5">
        <v>5.3</v>
      </c>
      <c r="N46" s="5">
        <v>5.3</v>
      </c>
      <c r="O46" s="5">
        <v>5.0999999999999996</v>
      </c>
      <c r="P46" s="5">
        <v>4.8</v>
      </c>
      <c r="Q46" s="5">
        <v>6.1</v>
      </c>
      <c r="R46" s="5">
        <v>6.4</v>
      </c>
      <c r="S46" s="5">
        <v>6.3</v>
      </c>
      <c r="T46" s="5">
        <v>6.5</v>
      </c>
      <c r="U46" s="5">
        <v>6.7</v>
      </c>
      <c r="V46" s="5">
        <v>6.8</v>
      </c>
      <c r="W46" s="5">
        <v>7.9</v>
      </c>
      <c r="X46" s="5">
        <v>8</v>
      </c>
      <c r="Y46" s="5">
        <v>8.6999999999999993</v>
      </c>
      <c r="Z46" s="5">
        <v>8</v>
      </c>
      <c r="AA46" s="5">
        <v>8.4</v>
      </c>
      <c r="AB46" s="5">
        <v>8.5</v>
      </c>
      <c r="AC46" s="5">
        <v>8.6999999999999993</v>
      </c>
      <c r="AD46" s="5">
        <v>8.6999999999999993</v>
      </c>
      <c r="AE46" s="5">
        <v>10.4</v>
      </c>
      <c r="AF46" s="5">
        <v>9.1999999999999993</v>
      </c>
      <c r="AG46" s="5">
        <v>8.6</v>
      </c>
      <c r="AH46" s="5">
        <v>8.3000000000000007</v>
      </c>
      <c r="AI46" s="5">
        <v>8.1</v>
      </c>
      <c r="AJ46" s="5">
        <v>9.1</v>
      </c>
      <c r="AK46" s="5">
        <v>8.3000000000000007</v>
      </c>
      <c r="AL46" s="5">
        <v>8</v>
      </c>
      <c r="AM46" s="5">
        <v>7.6</v>
      </c>
      <c r="AN46" s="5">
        <v>7.6</v>
      </c>
      <c r="AO46" s="5">
        <v>8.1</v>
      </c>
      <c r="AP46" s="5">
        <v>7.1</v>
      </c>
      <c r="AQ46" s="5">
        <v>8.1999999999999993</v>
      </c>
      <c r="AR46" s="5">
        <v>8.6999999999999993</v>
      </c>
      <c r="AS46" s="5">
        <v>8.1999999999999993</v>
      </c>
      <c r="AT46" s="5">
        <v>7.8</v>
      </c>
      <c r="AU46" s="5">
        <v>7.8</v>
      </c>
      <c r="AV46" s="5">
        <v>8</v>
      </c>
      <c r="AW46" s="5">
        <v>8.3000000000000007</v>
      </c>
      <c r="AX46" s="5">
        <v>8.9</v>
      </c>
      <c r="AY46" s="5">
        <v>9.1</v>
      </c>
      <c r="AZ46" s="5">
        <v>9.4</v>
      </c>
      <c r="BA46" s="5">
        <v>9.4</v>
      </c>
      <c r="BB46" s="5">
        <v>9.4</v>
      </c>
      <c r="BC46" s="5">
        <v>9.3000000000000007</v>
      </c>
      <c r="BD46" s="5">
        <v>9.4</v>
      </c>
      <c r="BE46" s="5">
        <v>9.1999999999999993</v>
      </c>
      <c r="BF46" s="5">
        <v>9.5</v>
      </c>
      <c r="BG46" s="5">
        <v>9.6</v>
      </c>
      <c r="BH46" s="5">
        <v>9.4</v>
      </c>
      <c r="BI46" s="5">
        <v>9.1999999999999993</v>
      </c>
      <c r="BJ46" s="5">
        <v>9.5</v>
      </c>
    </row>
    <row r="47" spans="7:62" x14ac:dyDescent="0.2">
      <c r="G47" s="13" t="s">
        <v>564</v>
      </c>
      <c r="H47" s="53" t="s">
        <v>552</v>
      </c>
      <c r="I47" s="13" t="s">
        <v>496</v>
      </c>
      <c r="J47" s="13" t="s">
        <v>455</v>
      </c>
      <c r="K47" s="13" t="s">
        <v>497</v>
      </c>
      <c r="L47" s="5">
        <v>4</v>
      </c>
      <c r="M47" s="5">
        <v>4.4000000000000004</v>
      </c>
      <c r="N47" s="5">
        <v>4.7</v>
      </c>
      <c r="O47" s="5">
        <v>5.2</v>
      </c>
      <c r="P47" s="5">
        <v>5.4</v>
      </c>
      <c r="Q47" s="5">
        <v>5.4</v>
      </c>
      <c r="R47" s="5">
        <v>6.2</v>
      </c>
      <c r="S47" s="5">
        <v>7.5</v>
      </c>
      <c r="T47" s="5">
        <v>7.2</v>
      </c>
      <c r="U47" s="5">
        <v>8.6999999999999993</v>
      </c>
      <c r="V47" s="5">
        <v>8.4</v>
      </c>
      <c r="W47" s="5">
        <v>8</v>
      </c>
      <c r="X47" s="5">
        <v>8.1</v>
      </c>
      <c r="Y47" s="5">
        <v>8.3000000000000007</v>
      </c>
      <c r="Z47" s="5">
        <v>7.7</v>
      </c>
      <c r="AA47" s="5">
        <v>8.3000000000000007</v>
      </c>
      <c r="AB47" s="5">
        <v>7.9</v>
      </c>
      <c r="AC47" s="5">
        <v>7.7</v>
      </c>
      <c r="AD47" s="5">
        <v>8.4</v>
      </c>
      <c r="AE47" s="5">
        <v>8.6</v>
      </c>
      <c r="AF47" s="5">
        <v>9</v>
      </c>
      <c r="AG47" s="5">
        <v>8.9</v>
      </c>
      <c r="AH47" s="5">
        <v>8.6999999999999993</v>
      </c>
      <c r="AI47" s="5">
        <v>8.6</v>
      </c>
      <c r="AJ47" s="5">
        <v>8.6999999999999993</v>
      </c>
      <c r="AK47" s="5">
        <v>8.4</v>
      </c>
      <c r="AL47" s="5">
        <v>8.6</v>
      </c>
      <c r="AM47" s="5">
        <v>7.8</v>
      </c>
      <c r="AN47" s="5">
        <v>7.9</v>
      </c>
      <c r="AO47" s="5">
        <v>7.5</v>
      </c>
      <c r="AP47" s="5">
        <v>7.7</v>
      </c>
      <c r="AQ47" s="5">
        <v>6.5</v>
      </c>
      <c r="AR47" s="5">
        <v>6.5</v>
      </c>
      <c r="AS47" s="5">
        <v>6.5</v>
      </c>
      <c r="AT47" s="5">
        <v>6.5</v>
      </c>
      <c r="AU47" s="5">
        <v>6.2</v>
      </c>
      <c r="AV47" s="5">
        <v>6.2</v>
      </c>
      <c r="AW47" s="5">
        <v>6.5</v>
      </c>
      <c r="AX47" s="5">
        <v>5.8</v>
      </c>
      <c r="AY47" s="5">
        <v>5.9</v>
      </c>
      <c r="AZ47" s="5">
        <v>5.6</v>
      </c>
      <c r="BA47" s="5">
        <v>5.7</v>
      </c>
      <c r="BB47" s="5">
        <v>5.3</v>
      </c>
      <c r="BC47" s="5">
        <v>5.2</v>
      </c>
      <c r="BD47" s="5">
        <v>5.2</v>
      </c>
      <c r="BE47" s="5">
        <v>5.4</v>
      </c>
      <c r="BF47" s="5">
        <v>5.4</v>
      </c>
      <c r="BG47" s="5">
        <v>5.9</v>
      </c>
      <c r="BH47" s="5">
        <v>5.8</v>
      </c>
      <c r="BI47" s="5">
        <v>5.5</v>
      </c>
      <c r="BJ47" s="5">
        <v>5.6</v>
      </c>
    </row>
    <row r="48" spans="7:62" x14ac:dyDescent="0.2">
      <c r="G48" s="13" t="s">
        <v>564</v>
      </c>
      <c r="H48" s="53" t="s">
        <v>553</v>
      </c>
      <c r="I48" s="13" t="s">
        <v>496</v>
      </c>
      <c r="J48" s="13" t="s">
        <v>455</v>
      </c>
      <c r="K48" s="13" t="s">
        <v>497</v>
      </c>
      <c r="L48" s="5">
        <v>7</v>
      </c>
      <c r="M48" s="5">
        <v>7.1</v>
      </c>
      <c r="N48" s="5">
        <v>7.2</v>
      </c>
      <c r="O48" s="5">
        <v>7.6</v>
      </c>
      <c r="P48" s="5">
        <v>7.8</v>
      </c>
      <c r="Q48" s="5">
        <v>7.8</v>
      </c>
      <c r="R48" s="5">
        <v>7.4</v>
      </c>
      <c r="S48" s="5">
        <v>7.6</v>
      </c>
      <c r="T48" s="5">
        <v>7.5</v>
      </c>
      <c r="U48" s="5">
        <v>7.4</v>
      </c>
      <c r="V48" s="5">
        <v>7.4</v>
      </c>
      <c r="W48" s="5">
        <v>7.2</v>
      </c>
      <c r="X48" s="5">
        <v>7.2</v>
      </c>
      <c r="Y48" s="5">
        <v>7.7</v>
      </c>
      <c r="Z48" s="5">
        <v>8</v>
      </c>
      <c r="AA48" s="5">
        <v>8.1</v>
      </c>
      <c r="AB48" s="5">
        <v>8</v>
      </c>
      <c r="AC48" s="5">
        <v>7.5</v>
      </c>
      <c r="AD48" s="5">
        <v>7.7</v>
      </c>
      <c r="AE48" s="5">
        <v>8.4</v>
      </c>
      <c r="AF48" s="5">
        <v>7.9</v>
      </c>
      <c r="AG48" s="5">
        <v>7.9</v>
      </c>
      <c r="AH48" s="5">
        <v>7.7</v>
      </c>
      <c r="AI48" s="5">
        <v>8</v>
      </c>
      <c r="AJ48" s="5">
        <v>7.9</v>
      </c>
      <c r="AK48" s="5">
        <v>8.5</v>
      </c>
      <c r="AL48" s="5">
        <v>8.6</v>
      </c>
      <c r="AM48" s="5">
        <v>8.3000000000000007</v>
      </c>
      <c r="AN48" s="5">
        <v>8.6</v>
      </c>
      <c r="AO48" s="5">
        <v>8.3000000000000007</v>
      </c>
      <c r="AP48" s="5">
        <v>8.8000000000000007</v>
      </c>
      <c r="AQ48" s="5">
        <v>9</v>
      </c>
      <c r="AR48" s="5">
        <v>8.9</v>
      </c>
      <c r="AS48" s="5">
        <v>9.3000000000000007</v>
      </c>
      <c r="AT48" s="5">
        <v>10.1</v>
      </c>
      <c r="AU48" s="5">
        <v>10.6</v>
      </c>
      <c r="AV48" s="5">
        <v>10.3</v>
      </c>
      <c r="AW48" s="5">
        <v>10.4</v>
      </c>
      <c r="AX48" s="5">
        <v>10.3</v>
      </c>
      <c r="AY48" s="5">
        <v>10.4</v>
      </c>
      <c r="AZ48" s="5">
        <v>10</v>
      </c>
      <c r="BA48" s="5">
        <v>10</v>
      </c>
      <c r="BB48" s="5">
        <v>9.9</v>
      </c>
      <c r="BC48" s="5">
        <v>9.6999999999999993</v>
      </c>
      <c r="BD48" s="5">
        <v>10.199999999999999</v>
      </c>
      <c r="BE48" s="5">
        <v>10.5</v>
      </c>
      <c r="BF48" s="5">
        <v>10.6</v>
      </c>
      <c r="BG48" s="5">
        <v>11.3</v>
      </c>
      <c r="BH48" s="5">
        <v>11.2</v>
      </c>
      <c r="BI48" s="5">
        <v>11.7</v>
      </c>
      <c r="BJ48" s="5">
        <v>12.1</v>
      </c>
    </row>
    <row r="49" spans="7:62" x14ac:dyDescent="0.2">
      <c r="G49" s="13" t="s">
        <v>564</v>
      </c>
      <c r="H49" s="53" t="s">
        <v>554</v>
      </c>
      <c r="I49" s="13" t="s">
        <v>496</v>
      </c>
      <c r="J49" s="13" t="s">
        <v>455</v>
      </c>
      <c r="K49" s="13" t="s">
        <v>497</v>
      </c>
      <c r="L49" s="5">
        <v>2.9</v>
      </c>
      <c r="M49" s="5">
        <v>2.9</v>
      </c>
      <c r="N49" s="5">
        <v>2.9</v>
      </c>
      <c r="O49" s="5">
        <v>2.9</v>
      </c>
      <c r="P49" s="5">
        <v>3</v>
      </c>
      <c r="Q49" s="5">
        <v>3</v>
      </c>
      <c r="R49" s="5">
        <v>3.1</v>
      </c>
      <c r="S49" s="5">
        <v>3.2</v>
      </c>
      <c r="T49" s="5">
        <v>3.2</v>
      </c>
      <c r="U49" s="5">
        <v>3.2</v>
      </c>
      <c r="V49" s="5">
        <v>3.2</v>
      </c>
      <c r="W49" s="5">
        <v>3.1</v>
      </c>
      <c r="X49" s="5">
        <v>3</v>
      </c>
      <c r="Y49" s="5">
        <v>3.1</v>
      </c>
      <c r="Z49" s="5">
        <v>3.2</v>
      </c>
      <c r="AA49" s="5">
        <v>3.3</v>
      </c>
      <c r="AB49" s="5">
        <v>3.5</v>
      </c>
      <c r="AC49" s="5">
        <v>3.7</v>
      </c>
      <c r="AD49" s="5">
        <v>3.7</v>
      </c>
      <c r="AE49" s="5">
        <v>3.7</v>
      </c>
      <c r="AF49" s="5">
        <v>3.9</v>
      </c>
      <c r="AG49" s="5">
        <v>3.9</v>
      </c>
      <c r="AH49" s="5">
        <v>3.9</v>
      </c>
      <c r="AI49" s="5">
        <v>3.6</v>
      </c>
      <c r="AJ49" s="5">
        <v>3.7</v>
      </c>
      <c r="AK49" s="5">
        <v>3.6</v>
      </c>
      <c r="AL49" s="5">
        <v>3.6</v>
      </c>
      <c r="AM49" s="5">
        <v>3.6</v>
      </c>
      <c r="AN49" s="5">
        <v>3.6</v>
      </c>
      <c r="AO49" s="5">
        <v>3.6</v>
      </c>
      <c r="AP49" s="5">
        <v>3.4</v>
      </c>
      <c r="AQ49" s="5">
        <v>3.4</v>
      </c>
      <c r="AR49" s="5">
        <v>3.5</v>
      </c>
      <c r="AS49" s="5">
        <v>3.4</v>
      </c>
      <c r="AT49" s="5">
        <v>3.6</v>
      </c>
      <c r="AU49" s="5">
        <v>3.3</v>
      </c>
      <c r="AV49" s="5">
        <v>3.4</v>
      </c>
      <c r="AW49" s="5">
        <v>3.5</v>
      </c>
      <c r="AX49" s="5">
        <v>3.5</v>
      </c>
      <c r="AY49" s="5">
        <v>3.6</v>
      </c>
      <c r="AZ49" s="5">
        <v>3.8</v>
      </c>
      <c r="BA49" s="5">
        <v>4</v>
      </c>
      <c r="BB49" s="5">
        <v>4.2</v>
      </c>
      <c r="BC49" s="5">
        <v>4.2</v>
      </c>
      <c r="BD49" s="5">
        <v>4.3</v>
      </c>
      <c r="BE49" s="5">
        <v>4.3</v>
      </c>
      <c r="BF49" s="5">
        <v>4.4000000000000004</v>
      </c>
      <c r="BG49" s="5">
        <v>4.3</v>
      </c>
      <c r="BH49" s="5">
        <v>4.3</v>
      </c>
      <c r="BI49" s="5">
        <v>4.5</v>
      </c>
      <c r="BJ49" s="5">
        <v>4.5</v>
      </c>
    </row>
    <row r="50" spans="7:62" x14ac:dyDescent="0.2">
      <c r="G50" s="13" t="s">
        <v>564</v>
      </c>
      <c r="H50" s="53" t="s">
        <v>555</v>
      </c>
      <c r="I50" s="13" t="s">
        <v>496</v>
      </c>
      <c r="J50" s="13" t="s">
        <v>455</v>
      </c>
      <c r="K50" s="13" t="s">
        <v>497</v>
      </c>
      <c r="L50" s="5">
        <v>2.2999999999999998</v>
      </c>
      <c r="M50" s="5">
        <v>2.2999999999999998</v>
      </c>
      <c r="N50" s="5">
        <v>2.2999999999999998</v>
      </c>
      <c r="O50" s="5">
        <v>2.2999999999999998</v>
      </c>
      <c r="P50" s="5">
        <v>2.2000000000000002</v>
      </c>
      <c r="Q50" s="5">
        <v>2.2999999999999998</v>
      </c>
      <c r="R50" s="5">
        <v>2.2000000000000002</v>
      </c>
      <c r="S50" s="5">
        <v>2.2999999999999998</v>
      </c>
      <c r="T50" s="5">
        <v>2.2999999999999998</v>
      </c>
      <c r="U50" s="5">
        <v>2.2000000000000002</v>
      </c>
      <c r="V50" s="5">
        <v>2.2999999999999998</v>
      </c>
      <c r="W50" s="5">
        <v>2.2999999999999998</v>
      </c>
      <c r="X50" s="5">
        <v>2.2999999999999998</v>
      </c>
      <c r="Y50" s="5">
        <v>2.4</v>
      </c>
      <c r="Z50" s="5">
        <v>2.2999999999999998</v>
      </c>
      <c r="AA50" s="5">
        <v>2.4</v>
      </c>
      <c r="AB50" s="5">
        <v>2.5</v>
      </c>
      <c r="AC50" s="5">
        <v>2.6</v>
      </c>
      <c r="AD50" s="5">
        <v>2.7</v>
      </c>
      <c r="AE50" s="5">
        <v>2.7</v>
      </c>
      <c r="AF50" s="5">
        <v>2.8</v>
      </c>
      <c r="AG50" s="5">
        <v>2.8</v>
      </c>
      <c r="AH50" s="5">
        <v>3</v>
      </c>
      <c r="AI50" s="5">
        <v>3.1</v>
      </c>
      <c r="AJ50" s="5">
        <v>3.2</v>
      </c>
      <c r="AK50" s="5">
        <v>3.2</v>
      </c>
      <c r="AL50" s="5">
        <v>3.2</v>
      </c>
      <c r="AM50" s="5">
        <v>3.2</v>
      </c>
      <c r="AN50" s="5">
        <v>3.3</v>
      </c>
      <c r="AO50" s="5">
        <v>3.3</v>
      </c>
      <c r="AP50" s="5">
        <v>3.3</v>
      </c>
      <c r="AQ50" s="5">
        <v>3.5</v>
      </c>
      <c r="AR50" s="5">
        <v>3.5</v>
      </c>
      <c r="AS50" s="5">
        <v>3.6</v>
      </c>
      <c r="AT50" s="5">
        <v>3.8</v>
      </c>
      <c r="AU50" s="5">
        <v>3.9</v>
      </c>
      <c r="AV50" s="5">
        <v>4</v>
      </c>
      <c r="AW50" s="5">
        <v>4</v>
      </c>
      <c r="AX50" s="5">
        <v>4.0999999999999996</v>
      </c>
      <c r="AY50" s="5">
        <v>4.0999999999999996</v>
      </c>
      <c r="AZ50" s="5">
        <v>4.0999999999999996</v>
      </c>
      <c r="BA50" s="5">
        <v>4.2</v>
      </c>
      <c r="BB50" s="5">
        <v>4.4000000000000004</v>
      </c>
      <c r="BC50" s="5">
        <v>4.5999999999999996</v>
      </c>
      <c r="BD50" s="5">
        <v>4.7</v>
      </c>
      <c r="BE50" s="5">
        <v>4.9000000000000004</v>
      </c>
      <c r="BF50" s="5">
        <v>5.0999999999999996</v>
      </c>
      <c r="BG50" s="5">
        <v>5.0999999999999996</v>
      </c>
      <c r="BH50" s="5">
        <v>5.3</v>
      </c>
      <c r="BI50" s="5">
        <v>5.5</v>
      </c>
      <c r="BJ50" s="5">
        <v>5.6</v>
      </c>
    </row>
    <row r="51" spans="7:62" x14ac:dyDescent="0.2">
      <c r="G51" s="13" t="s">
        <v>564</v>
      </c>
      <c r="H51" s="53" t="s">
        <v>556</v>
      </c>
      <c r="I51" s="13" t="s">
        <v>496</v>
      </c>
      <c r="J51" s="13" t="s">
        <v>455</v>
      </c>
      <c r="K51" s="13" t="s">
        <v>497</v>
      </c>
      <c r="L51" s="5">
        <v>3.8</v>
      </c>
      <c r="M51" s="5">
        <v>4</v>
      </c>
      <c r="N51" s="5">
        <v>4.5</v>
      </c>
      <c r="O51" s="5">
        <v>6.1</v>
      </c>
      <c r="P51" s="5">
        <v>5.7</v>
      </c>
      <c r="Q51" s="5">
        <v>5.4</v>
      </c>
      <c r="R51" s="5">
        <v>5</v>
      </c>
      <c r="S51" s="5">
        <v>4.3</v>
      </c>
      <c r="T51" s="5">
        <v>4.8</v>
      </c>
      <c r="U51" s="5">
        <v>5.5</v>
      </c>
      <c r="V51" s="5">
        <v>5.0999999999999996</v>
      </c>
      <c r="W51" s="5">
        <v>5.6</v>
      </c>
      <c r="X51" s="5">
        <v>6.7</v>
      </c>
      <c r="Y51" s="5">
        <v>6</v>
      </c>
      <c r="Z51" s="5">
        <v>5.3</v>
      </c>
      <c r="AA51" s="5">
        <v>5</v>
      </c>
      <c r="AB51" s="5">
        <v>5.4</v>
      </c>
      <c r="AC51" s="5">
        <v>4.9000000000000004</v>
      </c>
      <c r="AD51" s="5">
        <v>5.4</v>
      </c>
      <c r="AE51" s="5">
        <v>4.8</v>
      </c>
      <c r="AF51" s="5">
        <v>4.5999999999999996</v>
      </c>
      <c r="AG51" s="5">
        <v>4.9000000000000004</v>
      </c>
      <c r="AH51" s="5">
        <v>5.6</v>
      </c>
      <c r="AI51" s="5">
        <v>5.2</v>
      </c>
      <c r="AJ51" s="5">
        <v>4.3</v>
      </c>
      <c r="AK51" s="5">
        <v>4.5</v>
      </c>
      <c r="AL51" s="5">
        <v>4.5999999999999996</v>
      </c>
      <c r="AM51" s="5">
        <v>4</v>
      </c>
      <c r="AN51" s="5">
        <v>3.7</v>
      </c>
      <c r="AO51" s="5">
        <v>4.4000000000000004</v>
      </c>
      <c r="AP51" s="5">
        <v>4.5999999999999996</v>
      </c>
      <c r="AQ51" s="5">
        <v>4.9000000000000004</v>
      </c>
      <c r="AR51" s="5">
        <v>5</v>
      </c>
      <c r="AS51" s="5">
        <v>4.9000000000000004</v>
      </c>
      <c r="AT51" s="5">
        <v>5.0999999999999996</v>
      </c>
      <c r="AU51" s="5">
        <v>5.3</v>
      </c>
      <c r="AV51" s="5">
        <v>4.3</v>
      </c>
      <c r="AW51" s="5">
        <v>4</v>
      </c>
      <c r="AX51" s="5">
        <v>4.0999999999999996</v>
      </c>
      <c r="AY51" s="5">
        <v>3.1</v>
      </c>
      <c r="AZ51" s="5">
        <v>4</v>
      </c>
      <c r="BA51" s="5">
        <v>3.6</v>
      </c>
      <c r="BB51" s="5">
        <v>3.7</v>
      </c>
      <c r="BC51" s="5">
        <v>3.9</v>
      </c>
      <c r="BD51" s="5">
        <v>3.8</v>
      </c>
      <c r="BE51" s="5">
        <v>3.8</v>
      </c>
      <c r="BF51" s="5">
        <v>3.7</v>
      </c>
      <c r="BG51" s="5">
        <v>3.5</v>
      </c>
      <c r="BH51" s="5">
        <v>3.9</v>
      </c>
      <c r="BI51" s="5">
        <v>3.9</v>
      </c>
      <c r="BJ51" s="5">
        <v>4.5</v>
      </c>
    </row>
    <row r="52" spans="7:62" x14ac:dyDescent="0.2">
      <c r="G52" s="13" t="s">
        <v>564</v>
      </c>
      <c r="H52" s="53" t="s">
        <v>557</v>
      </c>
      <c r="I52" s="13" t="s">
        <v>496</v>
      </c>
      <c r="J52" s="13" t="s">
        <v>455</v>
      </c>
      <c r="K52" s="13" t="s">
        <v>497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0.6</v>
      </c>
      <c r="U52" s="5">
        <v>0.6</v>
      </c>
      <c r="V52" s="5">
        <v>0.7</v>
      </c>
      <c r="W52" s="5">
        <v>0.7</v>
      </c>
      <c r="X52" s="5">
        <v>0.9</v>
      </c>
      <c r="Y52" s="5">
        <v>1</v>
      </c>
      <c r="Z52" s="5">
        <v>0.7</v>
      </c>
      <c r="AA52" s="5">
        <v>0.8</v>
      </c>
      <c r="AB52" s="5">
        <v>0.6</v>
      </c>
      <c r="AC52" s="5">
        <v>0.8</v>
      </c>
      <c r="AD52" s="5">
        <v>1</v>
      </c>
      <c r="AE52" s="5">
        <v>0.9</v>
      </c>
      <c r="AF52" s="5">
        <v>1.6</v>
      </c>
      <c r="AG52" s="5">
        <v>1.3</v>
      </c>
      <c r="AH52" s="5">
        <v>0.7</v>
      </c>
      <c r="AI52" s="5">
        <v>0.9</v>
      </c>
      <c r="AJ52" s="5">
        <v>0.8</v>
      </c>
      <c r="AK52" s="5">
        <v>0.6</v>
      </c>
      <c r="AL52" s="5">
        <v>1.1000000000000001</v>
      </c>
      <c r="AM52" s="5">
        <v>0.9</v>
      </c>
      <c r="AN52" s="5">
        <v>0.9</v>
      </c>
      <c r="AO52" s="5">
        <v>1.1000000000000001</v>
      </c>
      <c r="AP52" s="5">
        <v>1.1000000000000001</v>
      </c>
      <c r="AQ52" s="5">
        <v>1.1000000000000001</v>
      </c>
      <c r="AR52" s="5">
        <v>1.2</v>
      </c>
      <c r="AS52" s="5">
        <v>1.2</v>
      </c>
      <c r="AT52" s="5">
        <v>1.6</v>
      </c>
      <c r="AU52" s="5">
        <v>1.8</v>
      </c>
      <c r="AV52" s="5">
        <v>1</v>
      </c>
      <c r="AW52" s="5">
        <v>2</v>
      </c>
      <c r="AX52" s="5">
        <v>2</v>
      </c>
      <c r="AY52" s="5">
        <v>1.6</v>
      </c>
      <c r="AZ52" s="5">
        <v>1.3</v>
      </c>
      <c r="BA52" s="5">
        <v>1.6</v>
      </c>
      <c r="BB52" s="5">
        <v>0.9</v>
      </c>
      <c r="BC52" s="5">
        <v>0.9</v>
      </c>
      <c r="BD52" s="5">
        <v>1.3</v>
      </c>
      <c r="BE52" s="5">
        <v>1.3</v>
      </c>
      <c r="BF52" s="5">
        <v>1.3</v>
      </c>
      <c r="BG52" s="5">
        <v>1.7</v>
      </c>
      <c r="BH52" s="5">
        <v>3.2</v>
      </c>
      <c r="BI52" s="5">
        <v>2.1</v>
      </c>
      <c r="BJ52" s="5">
        <v>2.4</v>
      </c>
    </row>
    <row r="53" spans="7:62" x14ac:dyDescent="0.2">
      <c r="G53" s="14" t="s">
        <v>564</v>
      </c>
      <c r="H53" s="112" t="s">
        <v>558</v>
      </c>
      <c r="I53" s="14" t="s">
        <v>496</v>
      </c>
      <c r="J53" s="14" t="s">
        <v>455</v>
      </c>
      <c r="K53" s="14" t="s">
        <v>497</v>
      </c>
      <c r="L53" s="6">
        <v>1.8</v>
      </c>
      <c r="M53" s="6">
        <v>1.8</v>
      </c>
      <c r="N53" s="6">
        <v>1.8</v>
      </c>
      <c r="O53" s="6">
        <v>2.6</v>
      </c>
      <c r="P53" s="6">
        <v>2.8</v>
      </c>
      <c r="Q53" s="6">
        <v>3.3</v>
      </c>
      <c r="R53" s="6">
        <v>3.4</v>
      </c>
      <c r="S53" s="6">
        <v>3.6</v>
      </c>
      <c r="T53" s="6">
        <v>3.2</v>
      </c>
      <c r="U53" s="6">
        <v>3.4</v>
      </c>
      <c r="V53" s="6">
        <v>3.7</v>
      </c>
      <c r="W53" s="6">
        <v>3</v>
      </c>
      <c r="X53" s="6">
        <v>3.1</v>
      </c>
      <c r="Y53" s="6">
        <v>3.2</v>
      </c>
      <c r="Z53" s="6">
        <v>3.2</v>
      </c>
      <c r="AA53" s="6">
        <v>3.4</v>
      </c>
      <c r="AB53" s="6">
        <v>3.2</v>
      </c>
      <c r="AC53" s="6">
        <v>3.5</v>
      </c>
      <c r="AD53" s="6">
        <v>3.9</v>
      </c>
      <c r="AE53" s="6">
        <v>3.7</v>
      </c>
      <c r="AF53" s="6">
        <v>3.8</v>
      </c>
      <c r="AG53" s="6">
        <v>3.5</v>
      </c>
      <c r="AH53" s="6">
        <v>3.8</v>
      </c>
      <c r="AI53" s="6">
        <v>3.8</v>
      </c>
      <c r="AJ53" s="6">
        <v>4.2</v>
      </c>
      <c r="AK53" s="6">
        <v>4.0999999999999996</v>
      </c>
      <c r="AL53" s="6">
        <v>4.7</v>
      </c>
      <c r="AM53" s="6">
        <v>4.5999999999999996</v>
      </c>
      <c r="AN53" s="6">
        <v>4.5999999999999996</v>
      </c>
      <c r="AO53" s="6">
        <v>4.9000000000000004</v>
      </c>
      <c r="AP53" s="6">
        <v>5.5</v>
      </c>
      <c r="AQ53" s="6">
        <v>5.2</v>
      </c>
      <c r="AR53" s="6">
        <v>5.9</v>
      </c>
      <c r="AS53" s="6">
        <v>5.6</v>
      </c>
      <c r="AT53" s="6">
        <v>6</v>
      </c>
      <c r="AU53" s="6">
        <v>6.1</v>
      </c>
      <c r="AV53" s="6">
        <v>5.9</v>
      </c>
      <c r="AW53" s="6">
        <v>5.4</v>
      </c>
      <c r="AX53" s="6">
        <v>5.3</v>
      </c>
      <c r="AY53" s="6">
        <v>5.8</v>
      </c>
      <c r="AZ53" s="6">
        <v>6.9</v>
      </c>
      <c r="BA53" s="6">
        <v>6.7</v>
      </c>
      <c r="BB53" s="6">
        <v>6.7</v>
      </c>
      <c r="BC53" s="6">
        <v>6.6</v>
      </c>
      <c r="BD53" s="6">
        <v>6.6</v>
      </c>
      <c r="BE53" s="6">
        <v>6.5</v>
      </c>
      <c r="BF53" s="6">
        <v>7</v>
      </c>
      <c r="BG53" s="6">
        <v>6.4</v>
      </c>
      <c r="BH53" s="6">
        <v>6.6</v>
      </c>
      <c r="BI53" s="6">
        <v>6.9</v>
      </c>
      <c r="BJ53" s="6">
        <v>6.4</v>
      </c>
    </row>
    <row r="54" spans="7:62" x14ac:dyDescent="0.2">
      <c r="G54" s="12" t="s">
        <v>565</v>
      </c>
      <c r="H54" s="12" t="s">
        <v>22</v>
      </c>
      <c r="I54" s="12" t="s">
        <v>496</v>
      </c>
      <c r="J54" s="12" t="s">
        <v>570</v>
      </c>
      <c r="K54" s="12" t="s">
        <v>497</v>
      </c>
      <c r="L54" s="4">
        <v>2.7</v>
      </c>
      <c r="M54" s="4">
        <v>2.8</v>
      </c>
      <c r="N54" s="4">
        <v>2.9</v>
      </c>
      <c r="O54" s="4">
        <v>2.9</v>
      </c>
      <c r="P54" s="4">
        <v>3</v>
      </c>
      <c r="Q54" s="4">
        <v>3.1</v>
      </c>
      <c r="R54" s="4">
        <v>3.1</v>
      </c>
      <c r="S54" s="4">
        <v>3.2</v>
      </c>
      <c r="T54" s="4">
        <v>3.1</v>
      </c>
      <c r="U54" s="4">
        <v>3.2</v>
      </c>
      <c r="V54" s="4">
        <v>3.2</v>
      </c>
      <c r="W54" s="4">
        <v>3.3</v>
      </c>
      <c r="X54" s="4">
        <v>3.4</v>
      </c>
      <c r="Y54" s="4">
        <v>3.5</v>
      </c>
      <c r="Z54" s="4">
        <v>3.5</v>
      </c>
      <c r="AA54" s="4">
        <v>3.5</v>
      </c>
      <c r="AB54" s="4">
        <v>3.4</v>
      </c>
      <c r="AC54" s="4">
        <v>3.5</v>
      </c>
      <c r="AD54" s="4">
        <v>3.4</v>
      </c>
      <c r="AE54" s="4">
        <v>3.4</v>
      </c>
      <c r="AF54" s="4">
        <v>3.5</v>
      </c>
      <c r="AG54" s="4">
        <v>3.5</v>
      </c>
      <c r="AH54" s="4">
        <v>3.5</v>
      </c>
      <c r="AI54" s="4">
        <v>3.6</v>
      </c>
      <c r="AJ54" s="4">
        <v>3.7</v>
      </c>
      <c r="AK54" s="4">
        <v>3.8</v>
      </c>
      <c r="AL54" s="4">
        <v>3.9</v>
      </c>
      <c r="AM54" s="4">
        <v>3.9</v>
      </c>
      <c r="AN54" s="4">
        <v>4</v>
      </c>
      <c r="AO54" s="4">
        <v>3.9</v>
      </c>
      <c r="AP54" s="4">
        <v>3.8</v>
      </c>
      <c r="AQ54" s="4">
        <v>3.7</v>
      </c>
      <c r="AR54" s="4">
        <v>3.8</v>
      </c>
      <c r="AS54" s="4">
        <v>3.9</v>
      </c>
      <c r="AT54" s="4">
        <v>4.0999999999999996</v>
      </c>
      <c r="AU54" s="4">
        <v>4.3</v>
      </c>
      <c r="AV54" s="4">
        <v>4.3</v>
      </c>
      <c r="AW54" s="4">
        <v>4.3</v>
      </c>
      <c r="AX54" s="4">
        <v>4.3</v>
      </c>
      <c r="AY54" s="4">
        <v>4.4000000000000004</v>
      </c>
      <c r="AZ54" s="4">
        <v>4.5</v>
      </c>
      <c r="BA54" s="4">
        <v>4.4000000000000004</v>
      </c>
      <c r="BB54" s="4">
        <v>4.5</v>
      </c>
      <c r="BC54" s="4">
        <v>4.5999999999999996</v>
      </c>
      <c r="BD54" s="4">
        <v>4.7</v>
      </c>
      <c r="BE54" s="4">
        <v>4.8</v>
      </c>
      <c r="BF54" s="4">
        <v>5</v>
      </c>
      <c r="BG54" s="4">
        <v>5.0999999999999996</v>
      </c>
      <c r="BH54" s="4">
        <v>5.0999999999999996</v>
      </c>
      <c r="BI54" s="4">
        <v>5.2</v>
      </c>
      <c r="BJ54" s="4">
        <v>5.2</v>
      </c>
    </row>
    <row r="55" spans="7:62" x14ac:dyDescent="0.2">
      <c r="G55" s="98" t="s">
        <v>565</v>
      </c>
      <c r="H55" s="98" t="s">
        <v>544</v>
      </c>
      <c r="I55" s="98" t="s">
        <v>496</v>
      </c>
      <c r="J55" s="99" t="s">
        <v>457</v>
      </c>
      <c r="K55" s="98" t="s">
        <v>35</v>
      </c>
      <c r="L55" s="100">
        <f>((L56*L116)+(L57*L117)+(L58*L118)+(L59*L119))/L115</f>
        <v>5.2265914780445408</v>
      </c>
      <c r="M55" s="100">
        <f t="shared" ref="M55:BJ55" si="8">((M56*M116)+(M57*M117)+(M58*M118)+(M59*M119))/M115</f>
        <v>5.3284206910595024</v>
      </c>
      <c r="N55" s="100">
        <f t="shared" si="8"/>
        <v>5.5485191584510627</v>
      </c>
      <c r="O55" s="100">
        <f t="shared" si="8"/>
        <v>5.407434205303371</v>
      </c>
      <c r="P55" s="100">
        <f t="shared" si="8"/>
        <v>5.7943198064117176</v>
      </c>
      <c r="Q55" s="100">
        <f t="shared" si="8"/>
        <v>5.8356093480111619</v>
      </c>
      <c r="R55" s="100">
        <f t="shared" si="8"/>
        <v>5.9593677948569956</v>
      </c>
      <c r="S55" s="100">
        <f t="shared" si="8"/>
        <v>6.1819529274009204</v>
      </c>
      <c r="T55" s="100">
        <f t="shared" si="8"/>
        <v>6.1355003696369126</v>
      </c>
      <c r="U55" s="100">
        <f t="shared" si="8"/>
        <v>6.4046330250408907</v>
      </c>
      <c r="V55" s="100">
        <f t="shared" si="8"/>
        <v>6.4452235203335047</v>
      </c>
      <c r="W55" s="100">
        <f t="shared" si="8"/>
        <v>6.6140278433443349</v>
      </c>
      <c r="X55" s="100">
        <f t="shared" si="8"/>
        <v>6.9718319513993405</v>
      </c>
      <c r="Y55" s="100">
        <f t="shared" si="8"/>
        <v>7.0282414080699942</v>
      </c>
      <c r="Z55" s="100">
        <f t="shared" si="8"/>
        <v>7.0205984388156857</v>
      </c>
      <c r="AA55" s="100">
        <f t="shared" si="8"/>
        <v>7.4060636340064372</v>
      </c>
      <c r="AB55" s="100">
        <f t="shared" si="8"/>
        <v>7.167934629548907</v>
      </c>
      <c r="AC55" s="100">
        <f t="shared" si="8"/>
        <v>7.3510929526286271</v>
      </c>
      <c r="AD55" s="100">
        <f t="shared" si="8"/>
        <v>7.2436283792449236</v>
      </c>
      <c r="AE55" s="100">
        <f t="shared" si="8"/>
        <v>7.3804382085839135</v>
      </c>
      <c r="AF55" s="100">
        <f t="shared" si="8"/>
        <v>7.5157550771110078</v>
      </c>
      <c r="AG55" s="100">
        <f t="shared" si="8"/>
        <v>7.4907742792730732</v>
      </c>
      <c r="AH55" s="100">
        <f t="shared" si="8"/>
        <v>7.688432925138672</v>
      </c>
      <c r="AI55" s="100">
        <f t="shared" si="8"/>
        <v>7.8563788592001931</v>
      </c>
      <c r="AJ55" s="100">
        <f t="shared" si="8"/>
        <v>8.1324141922030062</v>
      </c>
      <c r="AK55" s="100">
        <f t="shared" si="8"/>
        <v>8.1513425515570521</v>
      </c>
      <c r="AL55" s="100">
        <f t="shared" si="8"/>
        <v>8.3535237901961157</v>
      </c>
      <c r="AM55" s="100">
        <f t="shared" si="8"/>
        <v>8.2377717844121374</v>
      </c>
      <c r="AN55" s="100">
        <f t="shared" si="8"/>
        <v>8.4015553579236073</v>
      </c>
      <c r="AO55" s="100">
        <f t="shared" si="8"/>
        <v>8.2246854280508508</v>
      </c>
      <c r="AP55" s="100">
        <f t="shared" si="8"/>
        <v>7.8488222580573845</v>
      </c>
      <c r="AQ55" s="100">
        <f t="shared" si="8"/>
        <v>7.1657649786673954</v>
      </c>
      <c r="AR55" s="100">
        <f t="shared" si="8"/>
        <v>7.0397725023122968</v>
      </c>
      <c r="AS55" s="100">
        <f t="shared" si="8"/>
        <v>7.0553781593398792</v>
      </c>
      <c r="AT55" s="100">
        <f t="shared" si="8"/>
        <v>7.2545133593699092</v>
      </c>
      <c r="AU55" s="100">
        <f t="shared" si="8"/>
        <v>7.2722167166179998</v>
      </c>
      <c r="AV55" s="100">
        <f t="shared" si="8"/>
        <v>7.3112550906184017</v>
      </c>
      <c r="AW55" s="100">
        <f t="shared" si="8"/>
        <v>7.4611915743471808</v>
      </c>
      <c r="AX55" s="100">
        <f t="shared" si="8"/>
        <v>7.2609381088775189</v>
      </c>
      <c r="AY55" s="100">
        <f t="shared" si="8"/>
        <v>7.3652707000450039</v>
      </c>
      <c r="AZ55" s="100">
        <f t="shared" si="8"/>
        <v>7.6036331394524046</v>
      </c>
      <c r="BA55" s="100">
        <f t="shared" si="8"/>
        <v>7.4337001828096154</v>
      </c>
      <c r="BB55" s="100">
        <f t="shared" si="8"/>
        <v>7.5466187176426232</v>
      </c>
      <c r="BC55" s="100">
        <f t="shared" si="8"/>
        <v>7.366169279436515</v>
      </c>
      <c r="BD55" s="100">
        <f t="shared" si="8"/>
        <v>7.6258761105339641</v>
      </c>
      <c r="BE55" s="100">
        <f t="shared" si="8"/>
        <v>7.6332722404110767</v>
      </c>
      <c r="BF55" s="100">
        <f t="shared" si="8"/>
        <v>7.7012009258113334</v>
      </c>
      <c r="BG55" s="100">
        <f t="shared" si="8"/>
        <v>7.6017027311936873</v>
      </c>
      <c r="BH55" s="100">
        <f t="shared" si="8"/>
        <v>7.3855682647104954</v>
      </c>
      <c r="BI55" s="100">
        <f t="shared" si="8"/>
        <v>7.4069281125030795</v>
      </c>
      <c r="BJ55" s="100">
        <f t="shared" si="8"/>
        <v>7.3982164619183184</v>
      </c>
    </row>
    <row r="56" spans="7:62" x14ac:dyDescent="0.2">
      <c r="G56" s="13" t="s">
        <v>565</v>
      </c>
      <c r="H56" s="53" t="s">
        <v>453</v>
      </c>
      <c r="I56" s="13" t="s">
        <v>496</v>
      </c>
      <c r="J56" s="13" t="s">
        <v>570</v>
      </c>
      <c r="K56" s="13" t="s">
        <v>497</v>
      </c>
      <c r="L56" s="5">
        <v>3</v>
      </c>
      <c r="M56" s="5">
        <v>3.1</v>
      </c>
      <c r="N56" s="5">
        <v>3</v>
      </c>
      <c r="O56" s="5">
        <v>3</v>
      </c>
      <c r="P56" s="5">
        <v>3.1</v>
      </c>
      <c r="Q56" s="5">
        <v>3.3</v>
      </c>
      <c r="R56" s="5">
        <v>2.9</v>
      </c>
      <c r="S56" s="5">
        <v>3.2</v>
      </c>
      <c r="T56" s="5">
        <v>3.1</v>
      </c>
      <c r="U56" s="5">
        <v>3.3</v>
      </c>
      <c r="V56" s="5">
        <v>3.2</v>
      </c>
      <c r="W56" s="5">
        <v>3.5</v>
      </c>
      <c r="X56" s="5">
        <v>3.7</v>
      </c>
      <c r="Y56" s="5">
        <v>3.5</v>
      </c>
      <c r="Z56" s="5">
        <v>3.1</v>
      </c>
      <c r="AA56" s="5">
        <v>3.8</v>
      </c>
      <c r="AB56" s="5">
        <v>3.7</v>
      </c>
      <c r="AC56" s="5">
        <v>3.9</v>
      </c>
      <c r="AD56" s="5">
        <v>3.8</v>
      </c>
      <c r="AE56" s="5">
        <v>3.8</v>
      </c>
      <c r="AF56" s="5">
        <v>3.9</v>
      </c>
      <c r="AG56" s="5">
        <v>3.7</v>
      </c>
      <c r="AH56" s="5">
        <v>4</v>
      </c>
      <c r="AI56" s="5">
        <v>4.0999999999999996</v>
      </c>
      <c r="AJ56" s="5">
        <v>4.2</v>
      </c>
      <c r="AK56" s="5">
        <v>4.4000000000000004</v>
      </c>
      <c r="AL56" s="5">
        <v>4.8</v>
      </c>
      <c r="AM56" s="5">
        <v>4.4000000000000004</v>
      </c>
      <c r="AN56" s="5">
        <v>5.0999999999999996</v>
      </c>
      <c r="AO56" s="5">
        <v>4.8</v>
      </c>
      <c r="AP56" s="5">
        <v>4.9000000000000004</v>
      </c>
      <c r="AQ56" s="5">
        <v>5</v>
      </c>
      <c r="AR56" s="5">
        <v>5.2</v>
      </c>
      <c r="AS56" s="5">
        <v>5.0999999999999996</v>
      </c>
      <c r="AT56" s="5">
        <v>5.0999999999999996</v>
      </c>
      <c r="AU56" s="5">
        <v>4.9000000000000004</v>
      </c>
      <c r="AV56" s="5">
        <v>4.9000000000000004</v>
      </c>
      <c r="AW56" s="5">
        <v>5.0999999999999996</v>
      </c>
      <c r="AX56" s="5">
        <v>5.2</v>
      </c>
      <c r="AY56" s="5">
        <v>5.0999999999999996</v>
      </c>
      <c r="AZ56" s="5">
        <v>4.9000000000000004</v>
      </c>
      <c r="BA56" s="5">
        <v>5.0999999999999996</v>
      </c>
      <c r="BB56" s="5">
        <v>5.4</v>
      </c>
      <c r="BC56" s="5">
        <v>5.6</v>
      </c>
      <c r="BD56" s="5">
        <v>5.6</v>
      </c>
      <c r="BE56" s="5">
        <v>5.7</v>
      </c>
      <c r="BF56" s="5">
        <v>5.4</v>
      </c>
      <c r="BG56" s="5">
        <v>5.3</v>
      </c>
      <c r="BH56" s="5">
        <v>5.2</v>
      </c>
      <c r="BI56" s="5">
        <v>5.3</v>
      </c>
      <c r="BJ56" s="5">
        <v>5.3</v>
      </c>
    </row>
    <row r="57" spans="7:62" x14ac:dyDescent="0.2">
      <c r="G57" s="13" t="s">
        <v>565</v>
      </c>
      <c r="H57" s="53" t="s">
        <v>750</v>
      </c>
      <c r="I57" s="13" t="s">
        <v>496</v>
      </c>
      <c r="J57" s="13" t="s">
        <v>570</v>
      </c>
      <c r="K57" s="13" t="s">
        <v>497</v>
      </c>
      <c r="L57" s="5">
        <v>4.4000000000000004</v>
      </c>
      <c r="M57" s="5">
        <v>4.5</v>
      </c>
      <c r="N57" s="5">
        <v>4.8</v>
      </c>
      <c r="O57" s="5">
        <v>5</v>
      </c>
      <c r="P57" s="5">
        <v>5.0999999999999996</v>
      </c>
      <c r="Q57" s="5">
        <v>5</v>
      </c>
      <c r="R57" s="5">
        <v>5.2</v>
      </c>
      <c r="S57" s="5">
        <v>5.3</v>
      </c>
      <c r="T57" s="5">
        <v>5.3</v>
      </c>
      <c r="U57" s="5">
        <v>5.6</v>
      </c>
      <c r="V57" s="5">
        <v>5.5</v>
      </c>
      <c r="W57" s="5">
        <v>5.7</v>
      </c>
      <c r="X57" s="5">
        <v>6</v>
      </c>
      <c r="Y57" s="5">
        <v>6.1</v>
      </c>
      <c r="Z57" s="5">
        <v>6.2</v>
      </c>
      <c r="AA57" s="5">
        <v>6.1</v>
      </c>
      <c r="AB57" s="5">
        <v>5.9</v>
      </c>
      <c r="AC57" s="5">
        <v>6</v>
      </c>
      <c r="AD57" s="5">
        <v>6</v>
      </c>
      <c r="AE57" s="5">
        <v>6.2</v>
      </c>
      <c r="AF57" s="5">
        <v>6.3</v>
      </c>
      <c r="AG57" s="5">
        <v>6.3</v>
      </c>
      <c r="AH57" s="5">
        <v>6.3</v>
      </c>
      <c r="AI57" s="5">
        <v>6.5</v>
      </c>
      <c r="AJ57" s="5">
        <v>6.8</v>
      </c>
      <c r="AK57" s="5">
        <v>6.8</v>
      </c>
      <c r="AL57" s="5">
        <v>6.8</v>
      </c>
      <c r="AM57" s="5">
        <v>6.8</v>
      </c>
      <c r="AN57" s="5">
        <v>6.7</v>
      </c>
      <c r="AO57" s="5">
        <v>6.6</v>
      </c>
      <c r="AP57" s="5">
        <v>6.2</v>
      </c>
      <c r="AQ57" s="5">
        <v>5.2</v>
      </c>
      <c r="AR57" s="5">
        <v>4.8</v>
      </c>
      <c r="AS57" s="5">
        <v>4.8</v>
      </c>
      <c r="AT57" s="5">
        <v>5.2</v>
      </c>
      <c r="AU57" s="5">
        <v>5.5</v>
      </c>
      <c r="AV57" s="5">
        <v>5.7</v>
      </c>
      <c r="AW57" s="5">
        <v>5.9</v>
      </c>
      <c r="AX57" s="5">
        <v>5.6</v>
      </c>
      <c r="AY57" s="5">
        <v>5.6</v>
      </c>
      <c r="AZ57" s="5">
        <v>5.9</v>
      </c>
      <c r="BA57" s="5">
        <v>5.8</v>
      </c>
      <c r="BB57" s="5">
        <v>5.9</v>
      </c>
      <c r="BC57" s="5">
        <v>5.8</v>
      </c>
      <c r="BD57" s="5">
        <v>6.3</v>
      </c>
      <c r="BE57" s="5">
        <v>6.5</v>
      </c>
      <c r="BF57" s="5">
        <v>6.8</v>
      </c>
      <c r="BG57" s="5">
        <v>6.7</v>
      </c>
      <c r="BH57" s="5">
        <v>6.6</v>
      </c>
      <c r="BI57" s="5">
        <v>6.6</v>
      </c>
      <c r="BJ57" s="5">
        <v>6.6</v>
      </c>
    </row>
    <row r="58" spans="7:62" x14ac:dyDescent="0.2">
      <c r="G58" s="13" t="s">
        <v>565</v>
      </c>
      <c r="H58" s="53" t="s">
        <v>235</v>
      </c>
      <c r="I58" s="13" t="s">
        <v>496</v>
      </c>
      <c r="J58" s="13" t="s">
        <v>570</v>
      </c>
      <c r="K58" s="13" t="s">
        <v>497</v>
      </c>
      <c r="L58" s="5">
        <v>16.2</v>
      </c>
      <c r="M58" s="5">
        <v>16.399999999999999</v>
      </c>
      <c r="N58" s="5">
        <v>16.899999999999999</v>
      </c>
      <c r="O58" s="5">
        <v>14</v>
      </c>
      <c r="P58" s="5">
        <v>17.100000000000001</v>
      </c>
      <c r="Q58" s="5">
        <v>17.7</v>
      </c>
      <c r="R58" s="5">
        <v>18.5</v>
      </c>
      <c r="S58" s="5">
        <v>19.399999999999999</v>
      </c>
      <c r="T58" s="5">
        <v>19.100000000000001</v>
      </c>
      <c r="U58" s="5">
        <v>19.3</v>
      </c>
      <c r="V58" s="5">
        <v>20.5</v>
      </c>
      <c r="W58" s="5">
        <v>20.2</v>
      </c>
      <c r="X58" s="5">
        <v>21.2</v>
      </c>
      <c r="Y58" s="5">
        <v>21.4</v>
      </c>
      <c r="Z58" s="5">
        <v>21.6</v>
      </c>
      <c r="AA58" s="5">
        <v>24.5</v>
      </c>
      <c r="AB58" s="5">
        <v>23.6</v>
      </c>
      <c r="AC58" s="5">
        <v>24.3</v>
      </c>
      <c r="AD58" s="5">
        <v>23.5</v>
      </c>
      <c r="AE58" s="5">
        <v>23.5</v>
      </c>
      <c r="AF58" s="5">
        <v>23.9</v>
      </c>
      <c r="AG58" s="5">
        <v>24.1</v>
      </c>
      <c r="AH58" s="5">
        <v>25.4</v>
      </c>
      <c r="AI58" s="5">
        <v>25.5</v>
      </c>
      <c r="AJ58" s="5">
        <v>26.1</v>
      </c>
      <c r="AK58" s="5">
        <v>25.9</v>
      </c>
      <c r="AL58" s="5">
        <v>27</v>
      </c>
      <c r="AM58" s="5">
        <v>26.9</v>
      </c>
      <c r="AN58" s="5">
        <v>27.6</v>
      </c>
      <c r="AO58" s="5">
        <v>27.2</v>
      </c>
      <c r="AP58" s="5">
        <v>25.9</v>
      </c>
      <c r="AQ58" s="5">
        <v>25.3</v>
      </c>
      <c r="AR58" s="5">
        <v>26.2</v>
      </c>
      <c r="AS58" s="5">
        <v>26.6</v>
      </c>
      <c r="AT58" s="5">
        <v>26</v>
      </c>
      <c r="AU58" s="5">
        <v>24.8</v>
      </c>
      <c r="AV58" s="5">
        <v>23.9</v>
      </c>
      <c r="AW58" s="5">
        <v>23.7</v>
      </c>
      <c r="AX58" s="5">
        <v>23.4</v>
      </c>
      <c r="AY58" s="5">
        <v>24.7</v>
      </c>
      <c r="AZ58" s="5">
        <v>25.7</v>
      </c>
      <c r="BA58" s="5">
        <v>24.1</v>
      </c>
      <c r="BB58" s="5">
        <v>23.8</v>
      </c>
      <c r="BC58" s="5">
        <v>22</v>
      </c>
      <c r="BD58" s="5">
        <v>21.6</v>
      </c>
      <c r="BE58" s="5">
        <v>20.2</v>
      </c>
      <c r="BF58" s="5">
        <v>19.8</v>
      </c>
      <c r="BG58" s="5">
        <v>19.8</v>
      </c>
      <c r="BH58" s="5">
        <v>18.600000000000001</v>
      </c>
      <c r="BI58" s="5">
        <v>18.600000000000001</v>
      </c>
      <c r="BJ58" s="5">
        <v>18.600000000000001</v>
      </c>
    </row>
    <row r="59" spans="7:62" x14ac:dyDescent="0.2">
      <c r="G59" s="13" t="s">
        <v>565</v>
      </c>
      <c r="H59" s="53" t="s">
        <v>454</v>
      </c>
      <c r="I59" s="13" t="s">
        <v>496</v>
      </c>
      <c r="J59" s="13" t="s">
        <v>570</v>
      </c>
      <c r="K59" s="13" t="s">
        <v>497</v>
      </c>
      <c r="L59" s="5">
        <v>3.1</v>
      </c>
      <c r="M59" s="5">
        <v>2.9</v>
      </c>
      <c r="N59" s="5">
        <v>2.5</v>
      </c>
      <c r="O59" s="5">
        <v>3</v>
      </c>
      <c r="P59" s="5">
        <v>2.9</v>
      </c>
      <c r="Q59" s="5">
        <v>3.3</v>
      </c>
      <c r="R59" s="5">
        <v>3.1</v>
      </c>
      <c r="S59" s="5">
        <v>3</v>
      </c>
      <c r="T59" s="5">
        <v>3</v>
      </c>
      <c r="U59" s="5">
        <v>3</v>
      </c>
      <c r="V59" s="5">
        <v>3.3</v>
      </c>
      <c r="W59" s="5">
        <v>2.8</v>
      </c>
      <c r="X59" s="5">
        <v>3.3</v>
      </c>
      <c r="Y59" s="5">
        <v>3.8</v>
      </c>
      <c r="Z59" s="5">
        <v>3.1</v>
      </c>
      <c r="AA59" s="5">
        <v>3.1</v>
      </c>
      <c r="AB59" s="5">
        <v>3.4</v>
      </c>
      <c r="AC59" s="5">
        <v>3.4</v>
      </c>
      <c r="AD59" s="5">
        <v>3.1</v>
      </c>
      <c r="AE59" s="5">
        <v>3.4</v>
      </c>
      <c r="AF59" s="5">
        <v>3.8</v>
      </c>
      <c r="AG59" s="5">
        <v>3.8</v>
      </c>
      <c r="AH59" s="5">
        <v>3.7</v>
      </c>
      <c r="AI59" s="5">
        <v>4.0999999999999996</v>
      </c>
      <c r="AJ59" s="5">
        <v>4.0999999999999996</v>
      </c>
      <c r="AK59" s="5">
        <v>4.0999999999999996</v>
      </c>
      <c r="AL59" s="5">
        <v>4.5</v>
      </c>
      <c r="AM59" s="5">
        <v>4.2</v>
      </c>
      <c r="AN59" s="5">
        <v>4.5</v>
      </c>
      <c r="AO59" s="5">
        <v>4.8</v>
      </c>
      <c r="AP59" s="5">
        <v>4.5999999999999996</v>
      </c>
      <c r="AQ59" s="5">
        <v>4.9000000000000004</v>
      </c>
      <c r="AR59" s="5">
        <v>4.7</v>
      </c>
      <c r="AS59" s="5">
        <v>4.7</v>
      </c>
      <c r="AT59" s="5">
        <v>4.9000000000000004</v>
      </c>
      <c r="AU59" s="5">
        <v>4.7</v>
      </c>
      <c r="AV59" s="5">
        <v>5</v>
      </c>
      <c r="AW59" s="5">
        <v>4.9000000000000004</v>
      </c>
      <c r="AX59" s="5">
        <v>4.9000000000000004</v>
      </c>
      <c r="AY59" s="5">
        <v>5.0999999999999996</v>
      </c>
      <c r="AZ59" s="5">
        <v>5.3</v>
      </c>
      <c r="BA59" s="5">
        <v>5.6</v>
      </c>
      <c r="BB59" s="5">
        <v>6</v>
      </c>
      <c r="BC59" s="5">
        <v>6.7</v>
      </c>
      <c r="BD59" s="5">
        <v>6.2</v>
      </c>
      <c r="BE59" s="5">
        <v>6.2</v>
      </c>
      <c r="BF59" s="5">
        <v>6.4</v>
      </c>
      <c r="BG59" s="5">
        <v>6.2</v>
      </c>
      <c r="BH59" s="5">
        <v>6</v>
      </c>
      <c r="BI59" s="5">
        <v>6.1</v>
      </c>
      <c r="BJ59" s="5">
        <v>6</v>
      </c>
    </row>
    <row r="60" spans="7:62" x14ac:dyDescent="0.2">
      <c r="G60" s="98" t="s">
        <v>565</v>
      </c>
      <c r="H60" s="98" t="s">
        <v>789</v>
      </c>
      <c r="I60" s="98" t="s">
        <v>496</v>
      </c>
      <c r="J60" s="99" t="s">
        <v>457</v>
      </c>
      <c r="K60" s="98" t="s">
        <v>35</v>
      </c>
      <c r="L60" s="100">
        <f>((L61*L121)+(L62*L122)+(L63*L123)+(L64*L124)+(L65*L125)+(L66*L126)+(L67*L127)+(L68*L128))/L120</f>
        <v>2.0986526298527797</v>
      </c>
      <c r="M60" s="100">
        <f t="shared" ref="M60:BJ60" si="9">((M61*M121)+(M62*M122)+(M63*M123)+(M64*M124)+(M65*M125)+(M66*M126)+(M67*M127)+(M68*M128))/M120</f>
        <v>2.2649480614335857</v>
      </c>
      <c r="N60" s="100">
        <f t="shared" si="9"/>
        <v>2.3621211636042849</v>
      </c>
      <c r="O60" s="100">
        <f t="shared" si="9"/>
        <v>2.3041090751847917</v>
      </c>
      <c r="P60" s="100">
        <f t="shared" si="9"/>
        <v>2.4468920058382908</v>
      </c>
      <c r="Q60" s="100">
        <f t="shared" si="9"/>
        <v>2.4599104151330984</v>
      </c>
      <c r="R60" s="100">
        <f t="shared" si="9"/>
        <v>2.5613138270784175</v>
      </c>
      <c r="S60" s="100">
        <f t="shared" si="9"/>
        <v>2.6118282255287961</v>
      </c>
      <c r="T60" s="100">
        <f t="shared" si="9"/>
        <v>2.5463544293264726</v>
      </c>
      <c r="U60" s="100">
        <f t="shared" si="9"/>
        <v>2.5840509436880721</v>
      </c>
      <c r="V60" s="100">
        <f t="shared" si="9"/>
        <v>2.6741681819543381</v>
      </c>
      <c r="W60" s="100">
        <f t="shared" si="9"/>
        <v>2.6944037514024632</v>
      </c>
      <c r="X60" s="100">
        <f t="shared" si="9"/>
        <v>2.8007407135979068</v>
      </c>
      <c r="Y60" s="100">
        <f t="shared" si="9"/>
        <v>2.8491478509640094</v>
      </c>
      <c r="Z60" s="100">
        <f t="shared" si="9"/>
        <v>2.8642308253865942</v>
      </c>
      <c r="AA60" s="100">
        <f t="shared" si="9"/>
        <v>2.7829813044967451</v>
      </c>
      <c r="AB60" s="100">
        <f t="shared" si="9"/>
        <v>2.7876152851763663</v>
      </c>
      <c r="AC60" s="100">
        <f t="shared" si="9"/>
        <v>2.8269197942537283</v>
      </c>
      <c r="AD60" s="100">
        <f t="shared" si="9"/>
        <v>2.780870445000597</v>
      </c>
      <c r="AE60" s="100">
        <f t="shared" si="9"/>
        <v>2.7882899158331282</v>
      </c>
      <c r="AF60" s="100">
        <f t="shared" si="9"/>
        <v>2.8932635652955505</v>
      </c>
      <c r="AG60" s="100">
        <f t="shared" si="9"/>
        <v>2.9517906478005806</v>
      </c>
      <c r="AH60" s="100">
        <f t="shared" si="9"/>
        <v>2.8985469320879971</v>
      </c>
      <c r="AI60" s="100">
        <f t="shared" si="9"/>
        <v>2.9701567748849698</v>
      </c>
      <c r="AJ60" s="100">
        <f t="shared" si="9"/>
        <v>3.0325632652773375</v>
      </c>
      <c r="AK60" s="100">
        <f t="shared" si="9"/>
        <v>3.136525627836964</v>
      </c>
      <c r="AL60" s="100">
        <f t="shared" si="9"/>
        <v>3.2191854331020324</v>
      </c>
      <c r="AM60" s="100">
        <f t="shared" si="9"/>
        <v>3.2125653567468988</v>
      </c>
      <c r="AN60" s="100">
        <f t="shared" si="9"/>
        <v>3.3580417444003761</v>
      </c>
      <c r="AO60" s="100">
        <f t="shared" si="9"/>
        <v>3.3796767012490521</v>
      </c>
      <c r="AP60" s="100">
        <f t="shared" si="9"/>
        <v>3.3097304818355631</v>
      </c>
      <c r="AQ60" s="100">
        <f t="shared" si="9"/>
        <v>3.3763940979914491</v>
      </c>
      <c r="AR60" s="100">
        <f t="shared" si="9"/>
        <v>3.5285865678121802</v>
      </c>
      <c r="AS60" s="100">
        <f t="shared" si="9"/>
        <v>3.7373041085435355</v>
      </c>
      <c r="AT60" s="100">
        <f t="shared" si="9"/>
        <v>3.9163028951546353</v>
      </c>
      <c r="AU60" s="100">
        <f t="shared" si="9"/>
        <v>4.0922121885057958</v>
      </c>
      <c r="AV60" s="100">
        <f t="shared" si="9"/>
        <v>4.0373664064480392</v>
      </c>
      <c r="AW60" s="100">
        <f t="shared" si="9"/>
        <v>4.0761001593170132</v>
      </c>
      <c r="AX60" s="100">
        <f t="shared" si="9"/>
        <v>4.1356508084455745</v>
      </c>
      <c r="AY60" s="100">
        <f t="shared" si="9"/>
        <v>4.2102637455866416</v>
      </c>
      <c r="AZ60" s="100">
        <f t="shared" si="9"/>
        <v>4.2402068638249482</v>
      </c>
      <c r="BA60" s="100">
        <f t="shared" si="9"/>
        <v>4.2150109378076692</v>
      </c>
      <c r="BB60" s="100">
        <f t="shared" si="9"/>
        <v>4.3142526217151049</v>
      </c>
      <c r="BC60" s="100">
        <f t="shared" si="9"/>
        <v>4.4121356164979124</v>
      </c>
      <c r="BD60" s="100">
        <f t="shared" si="9"/>
        <v>4.4818170143958493</v>
      </c>
      <c r="BE60" s="100">
        <f t="shared" si="9"/>
        <v>4.6028398867148095</v>
      </c>
      <c r="BF60" s="100">
        <f t="shared" si="9"/>
        <v>4.7010051770340127</v>
      </c>
      <c r="BG60" s="100">
        <f t="shared" si="9"/>
        <v>4.8282101053365221</v>
      </c>
      <c r="BH60" s="100">
        <f t="shared" si="9"/>
        <v>4.8674900623102388</v>
      </c>
      <c r="BI60" s="100">
        <f t="shared" si="9"/>
        <v>4.9680860479783311</v>
      </c>
      <c r="BJ60" s="100">
        <f t="shared" si="9"/>
        <v>5.0568623877498604</v>
      </c>
    </row>
    <row r="61" spans="7:62" x14ac:dyDescent="0.2">
      <c r="G61" s="13" t="s">
        <v>565</v>
      </c>
      <c r="H61" s="53" t="s">
        <v>551</v>
      </c>
      <c r="I61" s="13" t="s">
        <v>496</v>
      </c>
      <c r="J61" s="13" t="s">
        <v>570</v>
      </c>
      <c r="K61" s="13" t="s">
        <v>497</v>
      </c>
      <c r="L61" s="5">
        <v>0.6</v>
      </c>
      <c r="M61" s="5">
        <v>0.6</v>
      </c>
      <c r="N61" s="5">
        <v>0.7</v>
      </c>
      <c r="O61" s="5">
        <v>0.7</v>
      </c>
      <c r="P61" s="5">
        <v>0.8</v>
      </c>
      <c r="Q61" s="5">
        <v>0.7</v>
      </c>
      <c r="R61" s="5">
        <v>0.8</v>
      </c>
      <c r="S61" s="5">
        <v>0.8</v>
      </c>
      <c r="T61" s="5">
        <v>0.9</v>
      </c>
      <c r="U61" s="5">
        <v>1.1000000000000001</v>
      </c>
      <c r="V61" s="5">
        <v>1</v>
      </c>
      <c r="W61" s="5">
        <v>1</v>
      </c>
      <c r="X61" s="5">
        <v>1.1000000000000001</v>
      </c>
      <c r="Y61" s="5">
        <v>1</v>
      </c>
      <c r="Z61" s="5">
        <v>1.2</v>
      </c>
      <c r="AA61" s="5">
        <v>1</v>
      </c>
      <c r="AB61" s="5">
        <v>1.1000000000000001</v>
      </c>
      <c r="AC61" s="5">
        <v>1.7</v>
      </c>
      <c r="AD61" s="5">
        <v>2</v>
      </c>
      <c r="AE61" s="5">
        <v>2.2999999999999998</v>
      </c>
      <c r="AF61" s="5">
        <v>2.9</v>
      </c>
      <c r="AG61" s="5">
        <v>2.6</v>
      </c>
      <c r="AH61" s="5">
        <v>2.1</v>
      </c>
      <c r="AI61" s="5">
        <v>2.1</v>
      </c>
      <c r="AJ61" s="5">
        <v>2.1</v>
      </c>
      <c r="AK61" s="5">
        <v>2.1</v>
      </c>
      <c r="AL61" s="5">
        <v>2.2999999999999998</v>
      </c>
      <c r="AM61" s="5">
        <v>2.2999999999999998</v>
      </c>
      <c r="AN61" s="5">
        <v>2.2999999999999998</v>
      </c>
      <c r="AO61" s="5">
        <v>2.6</v>
      </c>
      <c r="AP61" s="5">
        <v>2.5</v>
      </c>
      <c r="AQ61" s="5">
        <v>2.5</v>
      </c>
      <c r="AR61" s="5">
        <v>2.4</v>
      </c>
      <c r="AS61" s="5">
        <v>2.5</v>
      </c>
      <c r="AT61" s="5">
        <v>2.2999999999999998</v>
      </c>
      <c r="AU61" s="5">
        <v>2.6</v>
      </c>
      <c r="AV61" s="5">
        <v>2.8</v>
      </c>
      <c r="AW61" s="5">
        <v>2.2000000000000002</v>
      </c>
      <c r="AX61" s="5">
        <v>2.2999999999999998</v>
      </c>
      <c r="AY61" s="5">
        <v>2.4</v>
      </c>
      <c r="AZ61" s="5">
        <v>2.5</v>
      </c>
      <c r="BA61" s="5">
        <v>2.7</v>
      </c>
      <c r="BB61" s="5">
        <v>2.6</v>
      </c>
      <c r="BC61" s="5">
        <v>2.6</v>
      </c>
      <c r="BD61" s="5">
        <v>2.9</v>
      </c>
      <c r="BE61" s="5">
        <v>3</v>
      </c>
      <c r="BF61" s="5">
        <v>3.1</v>
      </c>
      <c r="BG61" s="5">
        <v>3.2</v>
      </c>
      <c r="BH61" s="5">
        <v>3.1</v>
      </c>
      <c r="BI61" s="5">
        <v>3.1</v>
      </c>
      <c r="BJ61" s="5">
        <v>2.7</v>
      </c>
    </row>
    <row r="62" spans="7:62" x14ac:dyDescent="0.2">
      <c r="G62" s="13" t="s">
        <v>565</v>
      </c>
      <c r="H62" s="53" t="s">
        <v>552</v>
      </c>
      <c r="I62" s="13" t="s">
        <v>496</v>
      </c>
      <c r="J62" s="13" t="s">
        <v>570</v>
      </c>
      <c r="K62" s="13" t="s">
        <v>497</v>
      </c>
      <c r="L62" s="5">
        <v>2.6</v>
      </c>
      <c r="M62" s="5">
        <v>2.8</v>
      </c>
      <c r="N62" s="5">
        <v>3.4</v>
      </c>
      <c r="O62" s="5">
        <v>3.8</v>
      </c>
      <c r="P62" s="5">
        <v>2.9</v>
      </c>
      <c r="Q62" s="5">
        <v>3.7</v>
      </c>
      <c r="R62" s="5">
        <v>3.9</v>
      </c>
      <c r="S62" s="5">
        <v>3.5</v>
      </c>
      <c r="T62" s="5">
        <v>3.6</v>
      </c>
      <c r="U62" s="5">
        <v>3.3</v>
      </c>
      <c r="V62" s="5">
        <v>3.6</v>
      </c>
      <c r="W62" s="5">
        <v>3.6</v>
      </c>
      <c r="X62" s="5">
        <v>3.5</v>
      </c>
      <c r="Y62" s="5">
        <v>3.4</v>
      </c>
      <c r="Z62" s="5">
        <v>3.8</v>
      </c>
      <c r="AA62" s="5">
        <v>3.6</v>
      </c>
      <c r="AB62" s="5">
        <v>3.4</v>
      </c>
      <c r="AC62" s="5">
        <v>3.4</v>
      </c>
      <c r="AD62" s="5">
        <v>3.1</v>
      </c>
      <c r="AE62" s="5">
        <v>3.8</v>
      </c>
      <c r="AF62" s="5">
        <v>3.7</v>
      </c>
      <c r="AG62" s="5">
        <v>3.7</v>
      </c>
      <c r="AH62" s="5">
        <v>3.8</v>
      </c>
      <c r="AI62" s="5">
        <v>3.5</v>
      </c>
      <c r="AJ62" s="5">
        <v>3.8</v>
      </c>
      <c r="AK62" s="5">
        <v>4</v>
      </c>
      <c r="AL62" s="5">
        <v>3.8</v>
      </c>
      <c r="AM62" s="5">
        <v>3.8</v>
      </c>
      <c r="AN62" s="5">
        <v>3.6</v>
      </c>
      <c r="AO62" s="5">
        <v>3.5</v>
      </c>
      <c r="AP62" s="5">
        <v>2.8</v>
      </c>
      <c r="AQ62" s="5">
        <v>2.4</v>
      </c>
      <c r="AR62" s="5">
        <v>2.5</v>
      </c>
      <c r="AS62" s="5">
        <v>2.6</v>
      </c>
      <c r="AT62" s="5">
        <v>2.7</v>
      </c>
      <c r="AU62" s="5">
        <v>2.6</v>
      </c>
      <c r="AV62" s="5">
        <v>2.7</v>
      </c>
      <c r="AW62" s="5">
        <v>2.6</v>
      </c>
      <c r="AX62" s="5">
        <v>2.8</v>
      </c>
      <c r="AY62" s="5">
        <v>3</v>
      </c>
      <c r="AZ62" s="5">
        <v>3</v>
      </c>
      <c r="BA62" s="5">
        <v>2.6</v>
      </c>
      <c r="BB62" s="5">
        <v>2.6</v>
      </c>
      <c r="BC62" s="5">
        <v>2.8</v>
      </c>
      <c r="BD62" s="5">
        <v>2.7</v>
      </c>
      <c r="BE62" s="5">
        <v>2.7</v>
      </c>
      <c r="BF62" s="5">
        <v>2.9</v>
      </c>
      <c r="BG62" s="5">
        <v>3</v>
      </c>
      <c r="BH62" s="5">
        <v>3</v>
      </c>
      <c r="BI62" s="5">
        <v>2.6</v>
      </c>
      <c r="BJ62" s="5">
        <v>2.7</v>
      </c>
    </row>
    <row r="63" spans="7:62" x14ac:dyDescent="0.2">
      <c r="G63" s="13" t="s">
        <v>565</v>
      </c>
      <c r="H63" s="53" t="s">
        <v>553</v>
      </c>
      <c r="I63" s="13" t="s">
        <v>496</v>
      </c>
      <c r="J63" s="13" t="s">
        <v>570</v>
      </c>
      <c r="K63" s="13" t="s">
        <v>497</v>
      </c>
      <c r="L63" s="5">
        <v>1.5</v>
      </c>
      <c r="M63" s="5">
        <v>1.7</v>
      </c>
      <c r="N63" s="5">
        <v>1.7</v>
      </c>
      <c r="O63" s="5">
        <v>1.7</v>
      </c>
      <c r="P63" s="5">
        <v>1.7</v>
      </c>
      <c r="Q63" s="5">
        <v>1.8</v>
      </c>
      <c r="R63" s="5">
        <v>1.9</v>
      </c>
      <c r="S63" s="5">
        <v>2</v>
      </c>
      <c r="T63" s="5">
        <v>1.9</v>
      </c>
      <c r="U63" s="5">
        <v>2</v>
      </c>
      <c r="V63" s="5">
        <v>2</v>
      </c>
      <c r="W63" s="5">
        <v>2.1</v>
      </c>
      <c r="X63" s="5">
        <v>2.5</v>
      </c>
      <c r="Y63" s="5">
        <v>2.2000000000000002</v>
      </c>
      <c r="Z63" s="5">
        <v>2.1</v>
      </c>
      <c r="AA63" s="5">
        <v>1.9</v>
      </c>
      <c r="AB63" s="5">
        <v>2</v>
      </c>
      <c r="AC63" s="5">
        <v>2.1</v>
      </c>
      <c r="AD63" s="5">
        <v>2.4</v>
      </c>
      <c r="AE63" s="5">
        <v>2.2999999999999998</v>
      </c>
      <c r="AF63" s="5">
        <v>2.1</v>
      </c>
      <c r="AG63" s="5">
        <v>2</v>
      </c>
      <c r="AH63" s="5">
        <v>1.9</v>
      </c>
      <c r="AI63" s="5">
        <v>2.1</v>
      </c>
      <c r="AJ63" s="5">
        <v>2.1</v>
      </c>
      <c r="AK63" s="5">
        <v>2.2999999999999998</v>
      </c>
      <c r="AL63" s="5">
        <v>2.2000000000000002</v>
      </c>
      <c r="AM63" s="5">
        <v>2.1</v>
      </c>
      <c r="AN63" s="5">
        <v>2.1</v>
      </c>
      <c r="AO63" s="5">
        <v>2.1</v>
      </c>
      <c r="AP63" s="5">
        <v>1.9</v>
      </c>
      <c r="AQ63" s="5">
        <v>1.9</v>
      </c>
      <c r="AR63" s="5">
        <v>2.2000000000000002</v>
      </c>
      <c r="AS63" s="5">
        <v>2.2000000000000002</v>
      </c>
      <c r="AT63" s="5">
        <v>2.5</v>
      </c>
      <c r="AU63" s="5">
        <v>2.6</v>
      </c>
      <c r="AV63" s="5">
        <v>2.6</v>
      </c>
      <c r="AW63" s="5">
        <v>2.4</v>
      </c>
      <c r="AX63" s="5">
        <v>2.2000000000000002</v>
      </c>
      <c r="AY63" s="5">
        <v>2.2000000000000002</v>
      </c>
      <c r="AZ63" s="5">
        <v>2.4</v>
      </c>
      <c r="BA63" s="5">
        <v>2.2999999999999998</v>
      </c>
      <c r="BB63" s="5">
        <v>2.5</v>
      </c>
      <c r="BC63" s="5">
        <v>2.4</v>
      </c>
      <c r="BD63" s="5">
        <v>2.2999999999999998</v>
      </c>
      <c r="BE63" s="5">
        <v>2.5</v>
      </c>
      <c r="BF63" s="5">
        <v>2.6</v>
      </c>
      <c r="BG63" s="5">
        <v>2.6</v>
      </c>
      <c r="BH63" s="5">
        <v>2.5</v>
      </c>
      <c r="BI63" s="5">
        <v>2.5</v>
      </c>
      <c r="BJ63" s="5">
        <v>2.7</v>
      </c>
    </row>
    <row r="64" spans="7:62" x14ac:dyDescent="0.2">
      <c r="G64" s="13" t="s">
        <v>565</v>
      </c>
      <c r="H64" s="53" t="s">
        <v>554</v>
      </c>
      <c r="I64" s="13" t="s">
        <v>496</v>
      </c>
      <c r="J64" s="13" t="s">
        <v>570</v>
      </c>
      <c r="K64" s="13" t="s">
        <v>497</v>
      </c>
      <c r="L64" s="5">
        <v>1.5</v>
      </c>
      <c r="M64" s="5">
        <v>1.5</v>
      </c>
      <c r="N64" s="5">
        <v>1.6</v>
      </c>
      <c r="O64" s="5">
        <v>1.7</v>
      </c>
      <c r="P64" s="5">
        <v>1.7</v>
      </c>
      <c r="Q64" s="5">
        <v>1.7</v>
      </c>
      <c r="R64" s="5">
        <v>1.8</v>
      </c>
      <c r="S64" s="5">
        <v>1.6</v>
      </c>
      <c r="T64" s="5">
        <v>1.7</v>
      </c>
      <c r="U64" s="5">
        <v>1.9</v>
      </c>
      <c r="V64" s="5">
        <v>2</v>
      </c>
      <c r="W64" s="5">
        <v>2.1</v>
      </c>
      <c r="X64" s="5">
        <v>2.1</v>
      </c>
      <c r="Y64" s="5">
        <v>2.1</v>
      </c>
      <c r="Z64" s="5">
        <v>2.2000000000000002</v>
      </c>
      <c r="AA64" s="5">
        <v>2.2999999999999998</v>
      </c>
      <c r="AB64" s="5">
        <v>2.2999999999999998</v>
      </c>
      <c r="AC64" s="5">
        <v>2.4</v>
      </c>
      <c r="AD64" s="5">
        <v>2.4</v>
      </c>
      <c r="AE64" s="5">
        <v>2.4</v>
      </c>
      <c r="AF64" s="5">
        <v>2.6</v>
      </c>
      <c r="AG64" s="5">
        <v>2.6</v>
      </c>
      <c r="AH64" s="5">
        <v>2.4</v>
      </c>
      <c r="AI64" s="5">
        <v>2.2999999999999998</v>
      </c>
      <c r="AJ64" s="5">
        <v>2.2000000000000002</v>
      </c>
      <c r="AK64" s="5">
        <v>2.2999999999999998</v>
      </c>
      <c r="AL64" s="5">
        <v>2.4</v>
      </c>
      <c r="AM64" s="5">
        <v>2.4</v>
      </c>
      <c r="AN64" s="5">
        <v>2.4</v>
      </c>
      <c r="AO64" s="5">
        <v>2.5</v>
      </c>
      <c r="AP64" s="5">
        <v>2.2000000000000002</v>
      </c>
      <c r="AQ64" s="5">
        <v>2.2999999999999998</v>
      </c>
      <c r="AR64" s="5">
        <v>2.2000000000000002</v>
      </c>
      <c r="AS64" s="5">
        <v>2.1</v>
      </c>
      <c r="AT64" s="5">
        <v>2.2000000000000002</v>
      </c>
      <c r="AU64" s="5">
        <v>2.2999999999999998</v>
      </c>
      <c r="AV64" s="5">
        <v>2.4</v>
      </c>
      <c r="AW64" s="5">
        <v>2.4</v>
      </c>
      <c r="AX64" s="5">
        <v>2.4</v>
      </c>
      <c r="AY64" s="5">
        <v>2.4</v>
      </c>
      <c r="AZ64" s="5">
        <v>2.5</v>
      </c>
      <c r="BA64" s="5">
        <v>2.4</v>
      </c>
      <c r="BB64" s="5">
        <v>2.5</v>
      </c>
      <c r="BC64" s="5">
        <v>2.7</v>
      </c>
      <c r="BD64" s="5">
        <v>2.7</v>
      </c>
      <c r="BE64" s="5">
        <v>2.9</v>
      </c>
      <c r="BF64" s="5">
        <v>3</v>
      </c>
      <c r="BG64" s="5">
        <v>2.9</v>
      </c>
      <c r="BH64" s="5">
        <v>2.8</v>
      </c>
      <c r="BI64" s="5">
        <v>3</v>
      </c>
      <c r="BJ64" s="5">
        <v>3.1</v>
      </c>
    </row>
    <row r="65" spans="7:62" x14ac:dyDescent="0.2">
      <c r="G65" s="13" t="s">
        <v>565</v>
      </c>
      <c r="H65" s="53" t="s">
        <v>555</v>
      </c>
      <c r="I65" s="13" t="s">
        <v>496</v>
      </c>
      <c r="J65" s="13" t="s">
        <v>570</v>
      </c>
      <c r="K65" s="13" t="s">
        <v>497</v>
      </c>
      <c r="L65" s="5">
        <v>2.2999999999999998</v>
      </c>
      <c r="M65" s="5">
        <v>2.5</v>
      </c>
      <c r="N65" s="5">
        <v>2.6</v>
      </c>
      <c r="O65" s="5">
        <v>2.5</v>
      </c>
      <c r="P65" s="5">
        <v>2.7</v>
      </c>
      <c r="Q65" s="5">
        <v>2.7</v>
      </c>
      <c r="R65" s="5">
        <v>2.8</v>
      </c>
      <c r="S65" s="5">
        <v>2.9</v>
      </c>
      <c r="T65" s="5">
        <v>2.8</v>
      </c>
      <c r="U65" s="5">
        <v>2.8</v>
      </c>
      <c r="V65" s="5">
        <v>2.9</v>
      </c>
      <c r="W65" s="5">
        <v>2.9</v>
      </c>
      <c r="X65" s="5">
        <v>3</v>
      </c>
      <c r="Y65" s="5">
        <v>3.1</v>
      </c>
      <c r="Z65" s="5">
        <v>3.1</v>
      </c>
      <c r="AA65" s="5">
        <v>3</v>
      </c>
      <c r="AB65" s="5">
        <v>3</v>
      </c>
      <c r="AC65" s="5">
        <v>3</v>
      </c>
      <c r="AD65" s="5">
        <v>2.9</v>
      </c>
      <c r="AE65" s="5">
        <v>2.9</v>
      </c>
      <c r="AF65" s="5">
        <v>3</v>
      </c>
      <c r="AG65" s="5">
        <v>3.1</v>
      </c>
      <c r="AH65" s="5">
        <v>3.1</v>
      </c>
      <c r="AI65" s="5">
        <v>3.2</v>
      </c>
      <c r="AJ65" s="5">
        <v>3.3</v>
      </c>
      <c r="AK65" s="5">
        <v>3.4</v>
      </c>
      <c r="AL65" s="5">
        <v>3.5</v>
      </c>
      <c r="AM65" s="5">
        <v>3.5</v>
      </c>
      <c r="AN65" s="5">
        <v>3.7</v>
      </c>
      <c r="AO65" s="5">
        <v>3.7</v>
      </c>
      <c r="AP65" s="5">
        <v>3.7</v>
      </c>
      <c r="AQ65" s="5">
        <v>3.7</v>
      </c>
      <c r="AR65" s="5">
        <v>3.9</v>
      </c>
      <c r="AS65" s="5">
        <v>4.2</v>
      </c>
      <c r="AT65" s="5">
        <v>4.4000000000000004</v>
      </c>
      <c r="AU65" s="5">
        <v>4.5999999999999996</v>
      </c>
      <c r="AV65" s="5">
        <v>4.5</v>
      </c>
      <c r="AW65" s="5">
        <v>4.5999999999999996</v>
      </c>
      <c r="AX65" s="5">
        <v>4.7</v>
      </c>
      <c r="AY65" s="5">
        <v>4.8</v>
      </c>
      <c r="AZ65" s="5">
        <v>4.8</v>
      </c>
      <c r="BA65" s="5">
        <v>4.8</v>
      </c>
      <c r="BB65" s="5">
        <v>4.9000000000000004</v>
      </c>
      <c r="BC65" s="5">
        <v>5</v>
      </c>
      <c r="BD65" s="5">
        <v>5.0999999999999996</v>
      </c>
      <c r="BE65" s="5">
        <v>5.2</v>
      </c>
      <c r="BF65" s="5">
        <v>5.3</v>
      </c>
      <c r="BG65" s="5">
        <v>5.5</v>
      </c>
      <c r="BH65" s="5">
        <v>5.6</v>
      </c>
      <c r="BI65" s="5">
        <v>5.7</v>
      </c>
      <c r="BJ65" s="5">
        <v>5.8</v>
      </c>
    </row>
    <row r="66" spans="7:62" x14ac:dyDescent="0.2">
      <c r="G66" s="13" t="s">
        <v>565</v>
      </c>
      <c r="H66" s="53" t="s">
        <v>556</v>
      </c>
      <c r="I66" s="13" t="s">
        <v>496</v>
      </c>
      <c r="J66" s="13" t="s">
        <v>570</v>
      </c>
      <c r="K66" s="13" t="s">
        <v>497</v>
      </c>
      <c r="L66" s="5">
        <v>5.3</v>
      </c>
      <c r="M66" s="5">
        <v>5.5</v>
      </c>
      <c r="N66" s="5">
        <v>6.2</v>
      </c>
      <c r="O66" s="5">
        <v>6.2</v>
      </c>
      <c r="P66" s="5">
        <v>5.9</v>
      </c>
      <c r="Q66" s="5">
        <v>6.5</v>
      </c>
      <c r="R66" s="5">
        <v>7.3</v>
      </c>
      <c r="S66" s="5">
        <v>7.2</v>
      </c>
      <c r="T66" s="5">
        <v>7.1</v>
      </c>
      <c r="U66" s="5">
        <v>7.4</v>
      </c>
      <c r="V66" s="5">
        <v>8.3000000000000007</v>
      </c>
      <c r="W66" s="5">
        <v>8</v>
      </c>
      <c r="X66" s="5">
        <v>8.9</v>
      </c>
      <c r="Y66" s="5">
        <v>8.4</v>
      </c>
      <c r="Z66" s="5">
        <v>8.5</v>
      </c>
      <c r="AA66" s="5">
        <v>9.9</v>
      </c>
      <c r="AB66" s="5">
        <v>8</v>
      </c>
      <c r="AC66" s="5">
        <v>9.5</v>
      </c>
      <c r="AD66" s="5">
        <v>10.5</v>
      </c>
      <c r="AE66" s="5">
        <v>10.9</v>
      </c>
      <c r="AF66" s="5">
        <v>11.2</v>
      </c>
      <c r="AG66" s="5">
        <v>11.7</v>
      </c>
      <c r="AH66" s="5">
        <v>9.6999999999999993</v>
      </c>
      <c r="AI66" s="5">
        <v>10.199999999999999</v>
      </c>
      <c r="AJ66" s="5">
        <v>11.2</v>
      </c>
      <c r="AK66" s="5">
        <v>11</v>
      </c>
      <c r="AL66" s="5">
        <v>9.1999999999999993</v>
      </c>
      <c r="AM66" s="5">
        <v>10.1</v>
      </c>
      <c r="AN66" s="5">
        <v>10.3</v>
      </c>
      <c r="AO66" s="5">
        <v>10.1</v>
      </c>
      <c r="AP66" s="5">
        <v>10.4</v>
      </c>
      <c r="AQ66" s="5">
        <v>8.1999999999999993</v>
      </c>
      <c r="AR66" s="5">
        <v>8.6</v>
      </c>
      <c r="AS66" s="5">
        <v>8</v>
      </c>
      <c r="AT66" s="5">
        <v>8.4</v>
      </c>
      <c r="AU66" s="5">
        <v>8</v>
      </c>
      <c r="AV66" s="5">
        <v>8.6</v>
      </c>
      <c r="AW66" s="5">
        <v>8.9</v>
      </c>
      <c r="AX66" s="5">
        <v>8.3000000000000007</v>
      </c>
      <c r="AY66" s="5">
        <v>8.6</v>
      </c>
      <c r="AZ66" s="5">
        <v>8.6999999999999993</v>
      </c>
      <c r="BA66" s="5">
        <v>8.9</v>
      </c>
      <c r="BB66" s="5">
        <v>9.9</v>
      </c>
      <c r="BC66" s="5">
        <v>9.9</v>
      </c>
      <c r="BD66" s="5">
        <v>9.8000000000000007</v>
      </c>
      <c r="BE66" s="5">
        <v>9.8000000000000007</v>
      </c>
      <c r="BF66" s="5">
        <v>9.9</v>
      </c>
      <c r="BG66" s="5">
        <v>10.199999999999999</v>
      </c>
      <c r="BH66" s="5">
        <v>10</v>
      </c>
      <c r="BI66" s="5">
        <v>9.8000000000000007</v>
      </c>
      <c r="BJ66" s="5">
        <v>9.6999999999999993</v>
      </c>
    </row>
    <row r="67" spans="7:62" x14ac:dyDescent="0.2">
      <c r="G67" s="13" t="s">
        <v>565</v>
      </c>
      <c r="H67" s="53" t="s">
        <v>557</v>
      </c>
      <c r="I67" s="13" t="s">
        <v>496</v>
      </c>
      <c r="J67" s="13" t="s">
        <v>570</v>
      </c>
      <c r="K67" s="13" t="s">
        <v>497</v>
      </c>
      <c r="L67" s="5">
        <v>12.7</v>
      </c>
      <c r="M67" s="5">
        <v>13.2</v>
      </c>
      <c r="N67" s="5">
        <v>13.1</v>
      </c>
      <c r="O67" s="5">
        <v>14.3</v>
      </c>
      <c r="P67" s="5">
        <v>15.1</v>
      </c>
      <c r="Q67" s="5">
        <v>16.2</v>
      </c>
      <c r="R67" s="5">
        <v>16.100000000000001</v>
      </c>
      <c r="S67" s="5">
        <v>16.399999999999999</v>
      </c>
      <c r="T67" s="5">
        <v>16.3</v>
      </c>
      <c r="U67" s="5">
        <v>15.9</v>
      </c>
      <c r="V67" s="5">
        <v>16</v>
      </c>
      <c r="W67" s="5">
        <v>15.9</v>
      </c>
      <c r="X67" s="5">
        <v>16</v>
      </c>
      <c r="Y67" s="5">
        <v>17.2</v>
      </c>
      <c r="Z67" s="5">
        <v>16.899999999999999</v>
      </c>
      <c r="AA67" s="5">
        <v>17.399999999999999</v>
      </c>
      <c r="AB67" s="5">
        <v>17</v>
      </c>
      <c r="AC67" s="5">
        <v>17.899999999999999</v>
      </c>
      <c r="AD67" s="5">
        <v>18</v>
      </c>
      <c r="AE67" s="5">
        <v>18.3</v>
      </c>
      <c r="AF67" s="5">
        <v>17.2</v>
      </c>
      <c r="AG67" s="5">
        <v>17.2</v>
      </c>
      <c r="AH67" s="5">
        <v>18.3</v>
      </c>
      <c r="AI67" s="5">
        <v>20.7</v>
      </c>
      <c r="AJ67" s="5">
        <v>21</v>
      </c>
      <c r="AK67" s="5">
        <v>21</v>
      </c>
      <c r="AL67" s="5">
        <v>21.4</v>
      </c>
      <c r="AM67" s="5">
        <v>21.2</v>
      </c>
      <c r="AN67" s="5">
        <v>21.8</v>
      </c>
      <c r="AO67" s="5">
        <v>21.7</v>
      </c>
      <c r="AP67" s="5">
        <v>21.9</v>
      </c>
      <c r="AQ67" s="5">
        <v>22.5</v>
      </c>
      <c r="AR67" s="5">
        <v>22.9</v>
      </c>
      <c r="AS67" s="5">
        <v>22.8</v>
      </c>
      <c r="AT67" s="5">
        <v>22.2</v>
      </c>
      <c r="AU67" s="5">
        <v>21.6</v>
      </c>
      <c r="AV67" s="5">
        <v>21.2</v>
      </c>
      <c r="AW67" s="5">
        <v>21.6</v>
      </c>
      <c r="AX67" s="5">
        <v>21.7</v>
      </c>
      <c r="AY67" s="5">
        <v>21.2</v>
      </c>
      <c r="AZ67" s="5">
        <v>21.3</v>
      </c>
      <c r="BA67" s="5">
        <v>21.2</v>
      </c>
      <c r="BB67" s="5">
        <v>21.5</v>
      </c>
      <c r="BC67" s="5">
        <v>20.9</v>
      </c>
      <c r="BD67" s="5">
        <v>21.8</v>
      </c>
      <c r="BE67" s="5">
        <v>21.6</v>
      </c>
      <c r="BF67" s="5">
        <v>21.6</v>
      </c>
      <c r="BG67" s="5">
        <v>22.6</v>
      </c>
      <c r="BH67" s="5">
        <v>23.1</v>
      </c>
      <c r="BI67" s="5">
        <v>22.7</v>
      </c>
      <c r="BJ67" s="5">
        <v>22.4</v>
      </c>
    </row>
    <row r="68" spans="7:62" x14ac:dyDescent="0.2">
      <c r="G68" s="14" t="s">
        <v>565</v>
      </c>
      <c r="H68" s="112" t="s">
        <v>558</v>
      </c>
      <c r="I68" s="14" t="s">
        <v>496</v>
      </c>
      <c r="J68" s="14" t="s">
        <v>570</v>
      </c>
      <c r="K68" s="14" t="s">
        <v>497</v>
      </c>
      <c r="L68" s="6">
        <v>11.1</v>
      </c>
      <c r="M68" s="6">
        <v>11.4</v>
      </c>
      <c r="N68" s="6">
        <v>9.9</v>
      </c>
      <c r="O68" s="6">
        <v>10.4</v>
      </c>
      <c r="P68" s="6">
        <v>10.1</v>
      </c>
      <c r="Q68" s="6">
        <v>10.3</v>
      </c>
      <c r="R68" s="6">
        <v>9.6</v>
      </c>
      <c r="S68" s="6">
        <v>10.7</v>
      </c>
      <c r="T68" s="6">
        <v>8.5</v>
      </c>
      <c r="U68" s="6">
        <v>9.3000000000000007</v>
      </c>
      <c r="V68" s="6">
        <v>10.3</v>
      </c>
      <c r="W68" s="6">
        <v>9.5</v>
      </c>
      <c r="X68" s="6">
        <v>9.1999999999999993</v>
      </c>
      <c r="Y68" s="6">
        <v>9.4</v>
      </c>
      <c r="Z68" s="6">
        <v>8</v>
      </c>
      <c r="AA68" s="6">
        <v>10.9</v>
      </c>
      <c r="AB68" s="6">
        <v>10</v>
      </c>
      <c r="AC68" s="6">
        <v>9.3000000000000007</v>
      </c>
      <c r="AD68" s="6">
        <v>11.7</v>
      </c>
      <c r="AE68" s="6">
        <v>11.2</v>
      </c>
      <c r="AF68" s="6">
        <v>13.6</v>
      </c>
      <c r="AG68" s="6">
        <v>12.3</v>
      </c>
      <c r="AH68" s="6">
        <v>10.6</v>
      </c>
      <c r="AI68" s="6">
        <v>11.5</v>
      </c>
      <c r="AJ68" s="6">
        <v>11.8</v>
      </c>
      <c r="AK68" s="6">
        <v>10.5</v>
      </c>
      <c r="AL68" s="6">
        <v>11.6</v>
      </c>
      <c r="AM68" s="6">
        <v>12.1</v>
      </c>
      <c r="AN68" s="6">
        <v>12.6</v>
      </c>
      <c r="AO68" s="6">
        <v>12.4</v>
      </c>
      <c r="AP68" s="6">
        <v>12.3</v>
      </c>
      <c r="AQ68" s="6">
        <v>12.7</v>
      </c>
      <c r="AR68" s="6">
        <v>12.9</v>
      </c>
      <c r="AS68" s="6">
        <v>13</v>
      </c>
      <c r="AT68" s="6">
        <v>13.2</v>
      </c>
      <c r="AU68" s="6">
        <v>14.9</v>
      </c>
      <c r="AV68" s="6">
        <v>13.8</v>
      </c>
      <c r="AW68" s="6">
        <v>14.1</v>
      </c>
      <c r="AX68" s="6">
        <v>15</v>
      </c>
      <c r="AY68" s="6">
        <v>14.7</v>
      </c>
      <c r="AZ68" s="6">
        <v>14.6</v>
      </c>
      <c r="BA68" s="6">
        <v>14.5</v>
      </c>
      <c r="BB68" s="6">
        <v>14.2</v>
      </c>
      <c r="BC68" s="6">
        <v>13.7</v>
      </c>
      <c r="BD68" s="6">
        <v>13.6</v>
      </c>
      <c r="BE68" s="6">
        <v>13.2</v>
      </c>
      <c r="BF68" s="6">
        <v>13.2</v>
      </c>
      <c r="BG68" s="6">
        <v>13.5</v>
      </c>
      <c r="BH68" s="6">
        <v>13.3</v>
      </c>
      <c r="BI68" s="6">
        <v>13.3</v>
      </c>
      <c r="BJ68" s="6">
        <v>13.2</v>
      </c>
    </row>
    <row r="69" spans="7:62" x14ac:dyDescent="0.2">
      <c r="G69" s="12" t="s">
        <v>566</v>
      </c>
      <c r="H69" s="12" t="s">
        <v>22</v>
      </c>
      <c r="I69" s="12" t="s">
        <v>496</v>
      </c>
      <c r="J69" s="12" t="s">
        <v>11</v>
      </c>
      <c r="K69" s="12" t="s">
        <v>497</v>
      </c>
      <c r="L69" s="4">
        <v>1.4</v>
      </c>
      <c r="M69" s="4">
        <v>1.4</v>
      </c>
      <c r="N69" s="4">
        <v>1.4</v>
      </c>
      <c r="O69" s="4">
        <v>1.4</v>
      </c>
      <c r="P69" s="4">
        <v>1.4</v>
      </c>
      <c r="Q69" s="4">
        <v>1.4</v>
      </c>
      <c r="R69" s="4">
        <v>1.5</v>
      </c>
      <c r="S69" s="4">
        <v>1.5</v>
      </c>
      <c r="T69" s="4">
        <v>1.5</v>
      </c>
      <c r="U69" s="4">
        <v>1.6</v>
      </c>
      <c r="V69" s="4">
        <v>1.6</v>
      </c>
      <c r="W69" s="4">
        <v>1.6</v>
      </c>
      <c r="X69" s="4">
        <v>1.6</v>
      </c>
      <c r="Y69" s="4">
        <v>1.6</v>
      </c>
      <c r="Z69" s="4">
        <v>1.6</v>
      </c>
      <c r="AA69" s="4">
        <v>1.6</v>
      </c>
      <c r="AB69" s="4">
        <v>1.6</v>
      </c>
      <c r="AC69" s="4">
        <v>1.7</v>
      </c>
      <c r="AD69" s="4">
        <v>1.7</v>
      </c>
      <c r="AE69" s="4">
        <v>1.7</v>
      </c>
      <c r="AF69" s="4">
        <v>1.7</v>
      </c>
      <c r="AG69" s="4">
        <v>1.7</v>
      </c>
      <c r="AH69" s="4">
        <v>1.7</v>
      </c>
      <c r="AI69" s="4">
        <v>1.8</v>
      </c>
      <c r="AJ69" s="4">
        <v>1.9</v>
      </c>
      <c r="AK69" s="4">
        <v>1.9</v>
      </c>
      <c r="AL69" s="4">
        <v>1.9</v>
      </c>
      <c r="AM69" s="4">
        <v>1.9</v>
      </c>
      <c r="AN69" s="4">
        <v>1.9</v>
      </c>
      <c r="AO69" s="4">
        <v>1.9</v>
      </c>
      <c r="AP69" s="4">
        <v>2</v>
      </c>
      <c r="AQ69" s="4">
        <v>2</v>
      </c>
      <c r="AR69" s="4">
        <v>2</v>
      </c>
      <c r="AS69" s="4">
        <v>2.2000000000000002</v>
      </c>
      <c r="AT69" s="4">
        <v>2.2000000000000002</v>
      </c>
      <c r="AU69" s="4">
        <v>2.2999999999999998</v>
      </c>
      <c r="AV69" s="4">
        <v>2.2999999999999998</v>
      </c>
      <c r="AW69" s="4">
        <v>2.4</v>
      </c>
      <c r="AX69" s="4">
        <v>2.4</v>
      </c>
      <c r="AY69" s="4">
        <v>2.5</v>
      </c>
      <c r="AZ69" s="4">
        <v>2.5</v>
      </c>
      <c r="BA69" s="4">
        <v>2.5</v>
      </c>
      <c r="BB69" s="4">
        <v>2.5</v>
      </c>
      <c r="BC69" s="4">
        <v>2.5</v>
      </c>
      <c r="BD69" s="4">
        <v>2.6</v>
      </c>
      <c r="BE69" s="4">
        <v>2.6</v>
      </c>
      <c r="BF69" s="4">
        <v>2.6</v>
      </c>
      <c r="BG69" s="4">
        <v>2.7</v>
      </c>
      <c r="BH69" s="4">
        <v>2.7</v>
      </c>
      <c r="BI69" s="4">
        <v>2.7</v>
      </c>
      <c r="BJ69" s="4">
        <v>2.7</v>
      </c>
    </row>
    <row r="70" spans="7:62" x14ac:dyDescent="0.2">
      <c r="G70" s="98" t="s">
        <v>566</v>
      </c>
      <c r="H70" s="98" t="s">
        <v>544</v>
      </c>
      <c r="I70" s="98" t="s">
        <v>496</v>
      </c>
      <c r="J70" s="99" t="s">
        <v>457</v>
      </c>
      <c r="K70" s="98" t="s">
        <v>35</v>
      </c>
      <c r="L70" s="100">
        <f>((L71*L116)+(L72*L117)+(L73*L118)+(L74*L119))/L115</f>
        <v>3.3203096716439657</v>
      </c>
      <c r="M70" s="100">
        <f t="shared" ref="M70:BJ70" si="10">((M71*M116)+(M72*M117)+(M73*M118)+(M74*M119))/M115</f>
        <v>3.3399392407354451</v>
      </c>
      <c r="N70" s="100">
        <f t="shared" si="10"/>
        <v>3.3605571704441508</v>
      </c>
      <c r="O70" s="100">
        <f t="shared" si="10"/>
        <v>3.4785766900511805</v>
      </c>
      <c r="P70" s="100">
        <f t="shared" si="10"/>
        <v>3.5086758808008383</v>
      </c>
      <c r="Q70" s="100">
        <f t="shared" si="10"/>
        <v>3.5478099887308141</v>
      </c>
      <c r="R70" s="100">
        <f t="shared" si="10"/>
        <v>3.6683311511752938</v>
      </c>
      <c r="S70" s="100">
        <f t="shared" si="10"/>
        <v>3.6768459890134304</v>
      </c>
      <c r="T70" s="100">
        <f t="shared" si="10"/>
        <v>3.8372224371521488</v>
      </c>
      <c r="U70" s="100">
        <f t="shared" si="10"/>
        <v>4.0233401712679546</v>
      </c>
      <c r="V70" s="100">
        <f t="shared" si="10"/>
        <v>4.0911687236214949</v>
      </c>
      <c r="W70" s="100">
        <f t="shared" si="10"/>
        <v>4.1383604483446437</v>
      </c>
      <c r="X70" s="100">
        <f t="shared" si="10"/>
        <v>4.0587556765987678</v>
      </c>
      <c r="Y70" s="100">
        <f t="shared" si="10"/>
        <v>4.0954733922445303</v>
      </c>
      <c r="Z70" s="100">
        <f t="shared" si="10"/>
        <v>4.1435051546391746</v>
      </c>
      <c r="AA70" s="100">
        <f t="shared" si="10"/>
        <v>4.1274476198908445</v>
      </c>
      <c r="AB70" s="100">
        <f t="shared" si="10"/>
        <v>4.194095097664623</v>
      </c>
      <c r="AC70" s="100">
        <f t="shared" si="10"/>
        <v>4.2839713937105337</v>
      </c>
      <c r="AD70" s="100">
        <f t="shared" si="10"/>
        <v>4.3608426387408636</v>
      </c>
      <c r="AE70" s="100">
        <f t="shared" si="10"/>
        <v>4.3595614576031183</v>
      </c>
      <c r="AF70" s="100">
        <f t="shared" si="10"/>
        <v>4.4047346814126467</v>
      </c>
      <c r="AG70" s="100">
        <f t="shared" si="10"/>
        <v>4.4150372140472953</v>
      </c>
      <c r="AH70" s="100">
        <f t="shared" si="10"/>
        <v>4.3909080106838969</v>
      </c>
      <c r="AI70" s="100">
        <f t="shared" si="10"/>
        <v>4.3633113697621244</v>
      </c>
      <c r="AJ70" s="100">
        <f t="shared" si="10"/>
        <v>4.435388732200475</v>
      </c>
      <c r="AK70" s="100">
        <f t="shared" si="10"/>
        <v>4.4552055106744</v>
      </c>
      <c r="AL70" s="100">
        <f t="shared" si="10"/>
        <v>4.4603862080763736</v>
      </c>
      <c r="AM70" s="100">
        <f t="shared" si="10"/>
        <v>4.4347487452258596</v>
      </c>
      <c r="AN70" s="100">
        <f t="shared" si="10"/>
        <v>4.3572193350292148</v>
      </c>
      <c r="AO70" s="100">
        <f t="shared" si="10"/>
        <v>4.2962603749257973</v>
      </c>
      <c r="AP70" s="100">
        <f t="shared" si="10"/>
        <v>4.2205483434791971</v>
      </c>
      <c r="AQ70" s="100">
        <f t="shared" si="10"/>
        <v>4.1169423673283099</v>
      </c>
      <c r="AR70" s="100">
        <f t="shared" si="10"/>
        <v>3.997393269183962</v>
      </c>
      <c r="AS70" s="100">
        <f t="shared" si="10"/>
        <v>3.9803799570015483</v>
      </c>
      <c r="AT70" s="100">
        <f t="shared" si="10"/>
        <v>3.8802719435124913</v>
      </c>
      <c r="AU70" s="100">
        <f t="shared" si="10"/>
        <v>3.5279043532224623</v>
      </c>
      <c r="AV70" s="100">
        <f t="shared" si="10"/>
        <v>3.914251973725738</v>
      </c>
      <c r="AW70" s="100">
        <f t="shared" si="10"/>
        <v>3.9924711574601992</v>
      </c>
      <c r="AX70" s="100">
        <f t="shared" si="10"/>
        <v>3.9537136022692012</v>
      </c>
      <c r="AY70" s="100">
        <f t="shared" si="10"/>
        <v>4.0304615160721111</v>
      </c>
      <c r="AZ70" s="100">
        <f t="shared" si="10"/>
        <v>4.0937765798143158</v>
      </c>
      <c r="BA70" s="100">
        <f t="shared" si="10"/>
        <v>4.1548420204545744</v>
      </c>
      <c r="BB70" s="100">
        <f t="shared" si="10"/>
        <v>4.0898380820807603</v>
      </c>
      <c r="BC70" s="100">
        <f t="shared" si="10"/>
        <v>4.1423395717758531</v>
      </c>
      <c r="BD70" s="100">
        <f t="shared" si="10"/>
        <v>4.0810615506006247</v>
      </c>
      <c r="BE70" s="100">
        <f t="shared" si="10"/>
        <v>4.1506301993668266</v>
      </c>
      <c r="BF70" s="100">
        <f t="shared" si="10"/>
        <v>4.1395569880537746</v>
      </c>
      <c r="BG70" s="100">
        <f t="shared" si="10"/>
        <v>4.1026199630659255</v>
      </c>
      <c r="BH70" s="100">
        <f t="shared" si="10"/>
        <v>4.0896413195930297</v>
      </c>
      <c r="BI70" s="100">
        <f t="shared" si="10"/>
        <v>4.116723613137995</v>
      </c>
      <c r="BJ70" s="100">
        <f t="shared" si="10"/>
        <v>4.0858536382787554</v>
      </c>
    </row>
    <row r="71" spans="7:62" x14ac:dyDescent="0.2">
      <c r="G71" s="13" t="s">
        <v>566</v>
      </c>
      <c r="H71" s="53" t="s">
        <v>453</v>
      </c>
      <c r="I71" s="13" t="s">
        <v>496</v>
      </c>
      <c r="J71" s="13" t="s">
        <v>11</v>
      </c>
      <c r="K71" s="13" t="s">
        <v>497</v>
      </c>
      <c r="L71" s="5">
        <v>5.0999999999999996</v>
      </c>
      <c r="M71" s="5">
        <v>5.0999999999999996</v>
      </c>
      <c r="N71" s="5">
        <v>5.0999999999999996</v>
      </c>
      <c r="O71" s="5">
        <v>5.0999999999999996</v>
      </c>
      <c r="P71" s="5">
        <v>5.0999999999999996</v>
      </c>
      <c r="Q71" s="5">
        <v>5.0999999999999996</v>
      </c>
      <c r="R71" s="5">
        <v>5.2</v>
      </c>
      <c r="S71" s="5">
        <v>5.0999999999999996</v>
      </c>
      <c r="T71" s="5">
        <v>5</v>
      </c>
      <c r="U71" s="5">
        <v>5.0999999999999996</v>
      </c>
      <c r="V71" s="5">
        <v>5.0999999999999996</v>
      </c>
      <c r="W71" s="5">
        <v>5</v>
      </c>
      <c r="X71" s="5">
        <v>4.7</v>
      </c>
      <c r="Y71" s="5">
        <v>4.5999999999999996</v>
      </c>
      <c r="Z71" s="5">
        <v>4.5</v>
      </c>
      <c r="AA71" s="5">
        <v>4.4000000000000004</v>
      </c>
      <c r="AB71" s="5">
        <v>4.4000000000000004</v>
      </c>
      <c r="AC71" s="5">
        <v>4.4000000000000004</v>
      </c>
      <c r="AD71" s="5">
        <v>4.5</v>
      </c>
      <c r="AE71" s="5">
        <v>4.5</v>
      </c>
      <c r="AF71" s="5">
        <v>4.4000000000000004</v>
      </c>
      <c r="AG71" s="5">
        <v>4.4000000000000004</v>
      </c>
      <c r="AH71" s="5">
        <v>4.3</v>
      </c>
      <c r="AI71" s="5">
        <v>4.2</v>
      </c>
      <c r="AJ71" s="5">
        <v>4.2</v>
      </c>
      <c r="AK71" s="5">
        <v>4.2</v>
      </c>
      <c r="AL71" s="5">
        <v>4.0999999999999996</v>
      </c>
      <c r="AM71" s="5">
        <v>4</v>
      </c>
      <c r="AN71" s="5">
        <v>3.9</v>
      </c>
      <c r="AO71" s="5">
        <v>3.9</v>
      </c>
      <c r="AP71" s="5">
        <v>3.8</v>
      </c>
      <c r="AQ71" s="5">
        <v>3.9</v>
      </c>
      <c r="AR71" s="5">
        <v>3.9</v>
      </c>
      <c r="AS71" s="5">
        <v>3.9</v>
      </c>
      <c r="AT71" s="5">
        <v>3.8</v>
      </c>
      <c r="AU71" s="5">
        <v>3.9</v>
      </c>
      <c r="AV71" s="5">
        <v>3.9</v>
      </c>
      <c r="AW71" s="5">
        <v>4</v>
      </c>
      <c r="AX71" s="5">
        <v>4.0999999999999996</v>
      </c>
      <c r="AY71" s="5">
        <v>4.2</v>
      </c>
      <c r="AZ71" s="5">
        <v>4.2</v>
      </c>
      <c r="BA71" s="5">
        <v>4.2</v>
      </c>
      <c r="BB71" s="5">
        <v>4.2</v>
      </c>
      <c r="BC71" s="5">
        <v>4.2</v>
      </c>
      <c r="BD71" s="5">
        <v>4.2</v>
      </c>
      <c r="BE71" s="5">
        <v>4.2</v>
      </c>
      <c r="BF71" s="5">
        <v>4.0999999999999996</v>
      </c>
      <c r="BG71" s="5">
        <v>4</v>
      </c>
      <c r="BH71" s="5">
        <v>4</v>
      </c>
      <c r="BI71" s="5">
        <v>4.0999999999999996</v>
      </c>
      <c r="BJ71" s="5">
        <v>4</v>
      </c>
    </row>
    <row r="72" spans="7:62" x14ac:dyDescent="0.2">
      <c r="G72" s="13" t="s">
        <v>566</v>
      </c>
      <c r="H72" s="53" t="s">
        <v>750</v>
      </c>
      <c r="I72" s="13" t="s">
        <v>496</v>
      </c>
      <c r="J72" s="13" t="s">
        <v>11</v>
      </c>
      <c r="K72" s="13" t="s">
        <v>497</v>
      </c>
      <c r="L72" s="5">
        <v>2.8</v>
      </c>
      <c r="M72" s="5">
        <v>2.8</v>
      </c>
      <c r="N72" s="5">
        <v>2.8</v>
      </c>
      <c r="O72" s="5">
        <v>2.9</v>
      </c>
      <c r="P72" s="5">
        <v>2.9</v>
      </c>
      <c r="Q72" s="5">
        <v>3</v>
      </c>
      <c r="R72" s="5">
        <v>3.1</v>
      </c>
      <c r="S72" s="5">
        <v>3.1</v>
      </c>
      <c r="T72" s="5">
        <v>3.3</v>
      </c>
      <c r="U72" s="5">
        <v>3.5</v>
      </c>
      <c r="V72" s="5">
        <v>3.6</v>
      </c>
      <c r="W72" s="5">
        <v>3.7</v>
      </c>
      <c r="X72" s="5">
        <v>3.7</v>
      </c>
      <c r="Y72" s="5">
        <v>3.8</v>
      </c>
      <c r="Z72" s="5">
        <v>3.9</v>
      </c>
      <c r="AA72" s="5">
        <v>3.9</v>
      </c>
      <c r="AB72" s="5">
        <v>4</v>
      </c>
      <c r="AC72" s="5">
        <v>4.0999999999999996</v>
      </c>
      <c r="AD72" s="5">
        <v>4.2</v>
      </c>
      <c r="AE72" s="5">
        <v>4.2</v>
      </c>
      <c r="AF72" s="5">
        <v>4.3</v>
      </c>
      <c r="AG72" s="5">
        <v>4.3</v>
      </c>
      <c r="AH72" s="5">
        <v>4.3</v>
      </c>
      <c r="AI72" s="5">
        <v>4.3</v>
      </c>
      <c r="AJ72" s="5">
        <v>4.4000000000000004</v>
      </c>
      <c r="AK72" s="5">
        <v>4.4000000000000004</v>
      </c>
      <c r="AL72" s="5">
        <v>4.4000000000000004</v>
      </c>
      <c r="AM72" s="5">
        <v>4.4000000000000004</v>
      </c>
      <c r="AN72" s="5">
        <v>4.3</v>
      </c>
      <c r="AO72" s="5">
        <v>4.2</v>
      </c>
      <c r="AP72" s="5">
        <v>4.0999999999999996</v>
      </c>
      <c r="AQ72" s="5">
        <v>3.9</v>
      </c>
      <c r="AR72" s="5">
        <v>3.7</v>
      </c>
      <c r="AS72" s="5">
        <v>3.7</v>
      </c>
      <c r="AT72" s="5">
        <v>3.6</v>
      </c>
      <c r="AU72" s="5">
        <v>3</v>
      </c>
      <c r="AV72" s="5">
        <v>3.6</v>
      </c>
      <c r="AW72" s="5">
        <v>3.7</v>
      </c>
      <c r="AX72" s="5">
        <v>3.6</v>
      </c>
      <c r="AY72" s="5">
        <v>3.7</v>
      </c>
      <c r="AZ72" s="5">
        <v>3.8</v>
      </c>
      <c r="BA72" s="5">
        <v>3.9</v>
      </c>
      <c r="BB72" s="5">
        <v>3.8</v>
      </c>
      <c r="BC72" s="5">
        <v>3.9</v>
      </c>
      <c r="BD72" s="5">
        <v>3.8</v>
      </c>
      <c r="BE72" s="5">
        <v>3.9</v>
      </c>
      <c r="BF72" s="5">
        <v>3.9</v>
      </c>
      <c r="BG72" s="5">
        <v>3.9</v>
      </c>
      <c r="BH72" s="5">
        <v>3.9</v>
      </c>
      <c r="BI72" s="5">
        <v>3.9</v>
      </c>
      <c r="BJ72" s="5">
        <v>3.9</v>
      </c>
    </row>
    <row r="73" spans="7:62" x14ac:dyDescent="0.2">
      <c r="G73" s="13" t="s">
        <v>566</v>
      </c>
      <c r="H73" s="53" t="s">
        <v>235</v>
      </c>
      <c r="I73" s="13" t="s">
        <v>496</v>
      </c>
      <c r="J73" s="13" t="s">
        <v>11</v>
      </c>
      <c r="K73" s="13" t="s">
        <v>497</v>
      </c>
      <c r="L73" s="5">
        <v>2.9</v>
      </c>
      <c r="M73" s="5">
        <v>3.1</v>
      </c>
      <c r="N73" s="5">
        <v>3.3</v>
      </c>
      <c r="O73" s="5">
        <v>3.8</v>
      </c>
      <c r="P73" s="5">
        <v>4.0999999999999996</v>
      </c>
      <c r="Q73" s="5">
        <v>3.8</v>
      </c>
      <c r="R73" s="5">
        <v>4.0999999999999996</v>
      </c>
      <c r="S73" s="5">
        <v>4.4000000000000004</v>
      </c>
      <c r="T73" s="5">
        <v>4.9000000000000004</v>
      </c>
      <c r="U73" s="5">
        <v>5.2</v>
      </c>
      <c r="V73" s="5">
        <v>5.2</v>
      </c>
      <c r="W73" s="5">
        <v>5.2</v>
      </c>
      <c r="X73" s="5">
        <v>5.0999999999999996</v>
      </c>
      <c r="Y73" s="5">
        <v>5</v>
      </c>
      <c r="Z73" s="5">
        <v>5</v>
      </c>
      <c r="AA73" s="5">
        <v>5.0999999999999996</v>
      </c>
      <c r="AB73" s="5">
        <v>5.0999999999999996</v>
      </c>
      <c r="AC73" s="5">
        <v>5.3</v>
      </c>
      <c r="AD73" s="5">
        <v>5.2</v>
      </c>
      <c r="AE73" s="5">
        <v>5.2</v>
      </c>
      <c r="AF73" s="5">
        <v>5.2</v>
      </c>
      <c r="AG73" s="5">
        <v>5.3</v>
      </c>
      <c r="AH73" s="5">
        <v>5.3</v>
      </c>
      <c r="AI73" s="5">
        <v>5.3</v>
      </c>
      <c r="AJ73" s="5">
        <v>5.4</v>
      </c>
      <c r="AK73" s="5">
        <v>5.6</v>
      </c>
      <c r="AL73" s="5">
        <v>5.9</v>
      </c>
      <c r="AM73" s="5">
        <v>5.9</v>
      </c>
      <c r="AN73" s="5">
        <v>6</v>
      </c>
      <c r="AO73" s="5">
        <v>6</v>
      </c>
      <c r="AP73" s="5">
        <v>6.2</v>
      </c>
      <c r="AQ73" s="5">
        <v>6.3</v>
      </c>
      <c r="AR73" s="5">
        <v>6.4</v>
      </c>
      <c r="AS73" s="5">
        <v>6.3</v>
      </c>
      <c r="AT73" s="5">
        <v>6.2</v>
      </c>
      <c r="AU73" s="5">
        <v>6.3</v>
      </c>
      <c r="AV73" s="5">
        <v>6.3</v>
      </c>
      <c r="AW73" s="5">
        <v>6.2</v>
      </c>
      <c r="AX73" s="5">
        <v>6.2</v>
      </c>
      <c r="AY73" s="5">
        <v>6.1</v>
      </c>
      <c r="AZ73" s="5">
        <v>6.1</v>
      </c>
      <c r="BA73" s="5">
        <v>6.1</v>
      </c>
      <c r="BB73" s="5">
        <v>6.1</v>
      </c>
      <c r="BC73" s="5">
        <v>6</v>
      </c>
      <c r="BD73" s="5">
        <v>6</v>
      </c>
      <c r="BE73" s="5">
        <v>6</v>
      </c>
      <c r="BF73" s="5">
        <v>6.2</v>
      </c>
      <c r="BG73" s="5">
        <v>6.1</v>
      </c>
      <c r="BH73" s="5">
        <v>6</v>
      </c>
      <c r="BI73" s="5">
        <v>6</v>
      </c>
      <c r="BJ73" s="5">
        <v>5.9</v>
      </c>
    </row>
    <row r="74" spans="7:62" x14ac:dyDescent="0.2">
      <c r="G74" s="13" t="s">
        <v>566</v>
      </c>
      <c r="H74" s="53" t="s">
        <v>454</v>
      </c>
      <c r="I74" s="13" t="s">
        <v>496</v>
      </c>
      <c r="J74" s="13" t="s">
        <v>11</v>
      </c>
      <c r="K74" s="13" t="s">
        <v>497</v>
      </c>
      <c r="L74" s="5">
        <v>3.8</v>
      </c>
      <c r="M74" s="5">
        <v>3.7</v>
      </c>
      <c r="N74" s="5">
        <v>3.7</v>
      </c>
      <c r="O74" s="5">
        <v>3.8</v>
      </c>
      <c r="P74" s="5">
        <v>3.8</v>
      </c>
      <c r="Q74" s="5">
        <v>3.8</v>
      </c>
      <c r="R74" s="5">
        <v>3.9</v>
      </c>
      <c r="S74" s="5">
        <v>3.9</v>
      </c>
      <c r="T74" s="5">
        <v>3.8</v>
      </c>
      <c r="U74" s="5">
        <v>3.8</v>
      </c>
      <c r="V74" s="5">
        <v>3.8</v>
      </c>
      <c r="W74" s="5">
        <v>3.9</v>
      </c>
      <c r="X74" s="5">
        <v>3.6</v>
      </c>
      <c r="Y74" s="5">
        <v>3.7</v>
      </c>
      <c r="Z74" s="5">
        <v>3.9</v>
      </c>
      <c r="AA74" s="5">
        <v>3.6</v>
      </c>
      <c r="AB74" s="5">
        <v>3.6</v>
      </c>
      <c r="AC74" s="5">
        <v>3.8</v>
      </c>
      <c r="AD74" s="5">
        <v>3.7</v>
      </c>
      <c r="AE74" s="5">
        <v>3.6</v>
      </c>
      <c r="AF74" s="5">
        <v>3.7</v>
      </c>
      <c r="AG74" s="5">
        <v>3.7</v>
      </c>
      <c r="AH74" s="5">
        <v>3.6</v>
      </c>
      <c r="AI74" s="5">
        <v>3.3</v>
      </c>
      <c r="AJ74" s="5">
        <v>3.1</v>
      </c>
      <c r="AK74" s="5">
        <v>3.1</v>
      </c>
      <c r="AL74" s="5">
        <v>3</v>
      </c>
      <c r="AM74" s="5">
        <v>2.9</v>
      </c>
      <c r="AN74" s="5">
        <v>3</v>
      </c>
      <c r="AO74" s="5">
        <v>3.3</v>
      </c>
      <c r="AP74" s="5">
        <v>2.9</v>
      </c>
      <c r="AQ74" s="5">
        <v>2.5</v>
      </c>
      <c r="AR74" s="5">
        <v>2.5</v>
      </c>
      <c r="AS74" s="5">
        <v>2.1</v>
      </c>
      <c r="AT74" s="5">
        <v>2</v>
      </c>
      <c r="AU74" s="5">
        <v>1.9</v>
      </c>
      <c r="AV74" s="5">
        <v>2</v>
      </c>
      <c r="AW74" s="5">
        <v>2</v>
      </c>
      <c r="AX74" s="5">
        <v>2</v>
      </c>
      <c r="AY74" s="5">
        <v>1.9</v>
      </c>
      <c r="AZ74" s="5">
        <v>1.9</v>
      </c>
      <c r="BA74" s="5">
        <v>1.8</v>
      </c>
      <c r="BB74" s="5">
        <v>1.7</v>
      </c>
      <c r="BC74" s="5">
        <v>1.7</v>
      </c>
      <c r="BD74" s="5">
        <v>1.8</v>
      </c>
      <c r="BE74" s="5">
        <v>2.2000000000000002</v>
      </c>
      <c r="BF74" s="5">
        <v>2</v>
      </c>
      <c r="BG74" s="5">
        <v>2</v>
      </c>
      <c r="BH74" s="5">
        <v>1.9</v>
      </c>
      <c r="BI74" s="5">
        <v>2</v>
      </c>
      <c r="BJ74" s="5">
        <v>2.2999999999999998</v>
      </c>
    </row>
    <row r="75" spans="7:62" x14ac:dyDescent="0.2">
      <c r="G75" s="98" t="s">
        <v>566</v>
      </c>
      <c r="H75" s="98" t="s">
        <v>789</v>
      </c>
      <c r="I75" s="98" t="s">
        <v>496</v>
      </c>
      <c r="J75" s="99" t="s">
        <v>457</v>
      </c>
      <c r="K75" s="98" t="s">
        <v>35</v>
      </c>
      <c r="L75" s="100">
        <f>((L76*L121)+(L77*L122)+(L78*L123)+(L79*L124)+(L80*L125)+(L81*L126)+(L82*L127)+(L83*L128))/L120</f>
        <v>0.59737938320577311</v>
      </c>
      <c r="M75" s="100">
        <f t="shared" ref="M75:BJ75" si="11">((M76*M121)+(M77*M122)+(M78*M123)+(M79*M124)+(M80*M125)+(M81*M126)+(M82*M127)+(M83*M128))/M120</f>
        <v>0.60514553311729158</v>
      </c>
      <c r="N75" s="100">
        <f t="shared" si="11"/>
        <v>0.59402137661272814</v>
      </c>
      <c r="O75" s="100">
        <f t="shared" si="11"/>
        <v>0.60901915996256784</v>
      </c>
      <c r="P75" s="100">
        <f t="shared" si="11"/>
        <v>0.69162603092262109</v>
      </c>
      <c r="Q75" s="100">
        <f t="shared" si="11"/>
        <v>0.62016595917829165</v>
      </c>
      <c r="R75" s="100">
        <f t="shared" si="11"/>
        <v>0.70252274874609666</v>
      </c>
      <c r="S75" s="100">
        <f t="shared" si="11"/>
        <v>0.69979270634316193</v>
      </c>
      <c r="T75" s="100">
        <f t="shared" si="11"/>
        <v>0.70256465489587849</v>
      </c>
      <c r="U75" s="100">
        <f t="shared" si="11"/>
        <v>0.7062839116575732</v>
      </c>
      <c r="V75" s="100">
        <f t="shared" si="11"/>
        <v>0.78852146013452884</v>
      </c>
      <c r="W75" s="100">
        <f t="shared" si="11"/>
        <v>0.791200847919735</v>
      </c>
      <c r="X75" s="100">
        <f t="shared" si="11"/>
        <v>0.7921414525850633</v>
      </c>
      <c r="Y75" s="100">
        <f t="shared" si="11"/>
        <v>0.7965680681512719</v>
      </c>
      <c r="Z75" s="100">
        <f t="shared" si="11"/>
        <v>0.81430937884567134</v>
      </c>
      <c r="AA75" s="100">
        <f t="shared" si="11"/>
        <v>0.8233317880147546</v>
      </c>
      <c r="AB75" s="100">
        <f t="shared" si="11"/>
        <v>0.82602127895913702</v>
      </c>
      <c r="AC75" s="100">
        <f t="shared" si="11"/>
        <v>0.91444611137025511</v>
      </c>
      <c r="AD75" s="100">
        <f t="shared" si="11"/>
        <v>0.92164773118225474</v>
      </c>
      <c r="AE75" s="100">
        <f t="shared" si="11"/>
        <v>0.93237873733079424</v>
      </c>
      <c r="AF75" s="100">
        <f t="shared" si="11"/>
        <v>0.93203488303332782</v>
      </c>
      <c r="AG75" s="100">
        <f t="shared" si="11"/>
        <v>0.94542531177374589</v>
      </c>
      <c r="AH75" s="100">
        <f t="shared" si="11"/>
        <v>1.0129507623677616</v>
      </c>
      <c r="AI75" s="100">
        <f t="shared" si="11"/>
        <v>1.1030669984348567</v>
      </c>
      <c r="AJ75" s="100">
        <f t="shared" si="11"/>
        <v>1.1791696197560115</v>
      </c>
      <c r="AK75" s="100">
        <f t="shared" si="11"/>
        <v>1.1970713545230769</v>
      </c>
      <c r="AL75" s="100">
        <f t="shared" si="11"/>
        <v>1.2008449859778945</v>
      </c>
      <c r="AM75" s="100">
        <f t="shared" si="11"/>
        <v>1.2742685757904644</v>
      </c>
      <c r="AN75" s="100">
        <f t="shared" si="11"/>
        <v>1.2670880465544647</v>
      </c>
      <c r="AO75" s="100">
        <f t="shared" si="11"/>
        <v>1.3389068764485597</v>
      </c>
      <c r="AP75" s="100">
        <f t="shared" si="11"/>
        <v>1.4253039186165983</v>
      </c>
      <c r="AQ75" s="100">
        <f t="shared" si="11"/>
        <v>1.5143846755654944</v>
      </c>
      <c r="AR75" s="100">
        <f t="shared" si="11"/>
        <v>1.5882940537525876</v>
      </c>
      <c r="AS75" s="100">
        <f t="shared" si="11"/>
        <v>1.8111148111574709</v>
      </c>
      <c r="AT75" s="100">
        <f t="shared" si="11"/>
        <v>1.880947864812621</v>
      </c>
      <c r="AU75" s="100">
        <f t="shared" si="11"/>
        <v>2.1015231970083526</v>
      </c>
      <c r="AV75" s="100">
        <f t="shared" si="11"/>
        <v>2.0352674496322232</v>
      </c>
      <c r="AW75" s="100">
        <f t="shared" si="11"/>
        <v>2.0286161243905894</v>
      </c>
      <c r="AX75" s="100">
        <f t="shared" si="11"/>
        <v>2.116188654901753</v>
      </c>
      <c r="AY75" s="100">
        <f t="shared" si="11"/>
        <v>2.1929835560222641</v>
      </c>
      <c r="AZ75" s="100">
        <f t="shared" si="11"/>
        <v>2.1992105280220708</v>
      </c>
      <c r="BA75" s="100">
        <f t="shared" si="11"/>
        <v>2.2061416878453137</v>
      </c>
      <c r="BB75" s="100">
        <f t="shared" si="11"/>
        <v>2.2800728194043334</v>
      </c>
      <c r="BC75" s="100">
        <f t="shared" si="11"/>
        <v>2.28151614513542</v>
      </c>
      <c r="BD75" s="100">
        <f t="shared" si="11"/>
        <v>2.2842094837945517</v>
      </c>
      <c r="BE75" s="100">
        <f t="shared" si="11"/>
        <v>2.3030744442846505</v>
      </c>
      <c r="BF75" s="100">
        <f t="shared" si="11"/>
        <v>2.3691267133614833</v>
      </c>
      <c r="BG75" s="100">
        <f t="shared" si="11"/>
        <v>2.4446170706822001</v>
      </c>
      <c r="BH75" s="100">
        <f t="shared" si="11"/>
        <v>2.448649093600106</v>
      </c>
      <c r="BI75" s="100">
        <f t="shared" si="11"/>
        <v>2.451823851952168</v>
      </c>
      <c r="BJ75" s="100">
        <f t="shared" si="11"/>
        <v>2.4543891436849363</v>
      </c>
    </row>
    <row r="76" spans="7:62" x14ac:dyDescent="0.2">
      <c r="G76" s="13" t="s">
        <v>566</v>
      </c>
      <c r="H76" s="53" t="s">
        <v>551</v>
      </c>
      <c r="I76" s="13" t="s">
        <v>496</v>
      </c>
      <c r="J76" s="13" t="s">
        <v>11</v>
      </c>
      <c r="K76" s="13" t="s">
        <v>497</v>
      </c>
      <c r="L76" s="5">
        <v>1</v>
      </c>
      <c r="M76" s="5">
        <v>1</v>
      </c>
      <c r="N76" s="5">
        <v>1.1000000000000001</v>
      </c>
      <c r="O76" s="5">
        <v>1.1000000000000001</v>
      </c>
      <c r="P76" s="5">
        <v>1.1000000000000001</v>
      </c>
      <c r="Q76" s="5">
        <v>1.2</v>
      </c>
      <c r="R76" s="5">
        <v>1.4</v>
      </c>
      <c r="S76" s="5">
        <v>1.3</v>
      </c>
      <c r="T76" s="5">
        <v>1.4</v>
      </c>
      <c r="U76" s="5">
        <v>1.5</v>
      </c>
      <c r="V76" s="5">
        <v>1.5</v>
      </c>
      <c r="W76" s="5">
        <v>1.6</v>
      </c>
      <c r="X76" s="5">
        <v>1.6</v>
      </c>
      <c r="Y76" s="5">
        <v>1.5</v>
      </c>
      <c r="Z76" s="5">
        <v>1.6</v>
      </c>
      <c r="AA76" s="5">
        <v>1.7</v>
      </c>
      <c r="AB76" s="5">
        <v>1.8</v>
      </c>
      <c r="AC76" s="5">
        <v>2</v>
      </c>
      <c r="AD76" s="5">
        <v>2</v>
      </c>
      <c r="AE76" s="5">
        <v>2.1</v>
      </c>
      <c r="AF76" s="5">
        <v>2.1</v>
      </c>
      <c r="AG76" s="5">
        <v>2.1</v>
      </c>
      <c r="AH76" s="5">
        <v>2.1</v>
      </c>
      <c r="AI76" s="5">
        <v>2.2000000000000002</v>
      </c>
      <c r="AJ76" s="5">
        <v>2.2999999999999998</v>
      </c>
      <c r="AK76" s="5">
        <v>2.7</v>
      </c>
      <c r="AL76" s="5">
        <v>2.6</v>
      </c>
      <c r="AM76" s="5">
        <v>2.9</v>
      </c>
      <c r="AN76" s="5">
        <v>2.7</v>
      </c>
      <c r="AO76" s="5">
        <v>2.6</v>
      </c>
      <c r="AP76" s="5">
        <v>2.8</v>
      </c>
      <c r="AQ76" s="5">
        <v>2.8</v>
      </c>
      <c r="AR76" s="5">
        <v>2.9</v>
      </c>
      <c r="AS76" s="5">
        <v>2.9</v>
      </c>
      <c r="AT76" s="5">
        <v>2.8</v>
      </c>
      <c r="AU76" s="5">
        <v>2.8</v>
      </c>
      <c r="AV76" s="5">
        <v>2.9</v>
      </c>
      <c r="AW76" s="5">
        <v>3</v>
      </c>
      <c r="AX76" s="5">
        <v>3.3</v>
      </c>
      <c r="AY76" s="5">
        <v>3.5</v>
      </c>
      <c r="AZ76" s="5">
        <v>3.8</v>
      </c>
      <c r="BA76" s="5">
        <v>3.8</v>
      </c>
      <c r="BB76" s="5">
        <v>3.7</v>
      </c>
      <c r="BC76" s="5">
        <v>3.9</v>
      </c>
      <c r="BD76" s="5">
        <v>3.8</v>
      </c>
      <c r="BE76" s="5">
        <v>4.3</v>
      </c>
      <c r="BF76" s="5">
        <v>4.2</v>
      </c>
      <c r="BG76" s="5">
        <v>4.2</v>
      </c>
      <c r="BH76" s="5">
        <v>4.2</v>
      </c>
      <c r="BI76" s="5">
        <v>4.2</v>
      </c>
      <c r="BJ76" s="5">
        <v>4.2</v>
      </c>
    </row>
    <row r="77" spans="7:62" x14ac:dyDescent="0.2">
      <c r="G77" s="13" t="s">
        <v>566</v>
      </c>
      <c r="H77" s="53" t="s">
        <v>552</v>
      </c>
      <c r="I77" s="13" t="s">
        <v>496</v>
      </c>
      <c r="J77" s="13" t="s">
        <v>11</v>
      </c>
      <c r="K77" s="13" t="s">
        <v>497</v>
      </c>
      <c r="L77" s="5">
        <v>0.6</v>
      </c>
      <c r="M77" s="5">
        <v>0.7</v>
      </c>
      <c r="N77" s="5">
        <v>0.7</v>
      </c>
      <c r="O77" s="5">
        <v>0.8</v>
      </c>
      <c r="P77" s="5">
        <v>0.8</v>
      </c>
      <c r="Q77" s="5">
        <v>0.9</v>
      </c>
      <c r="R77" s="5">
        <v>1.1000000000000001</v>
      </c>
      <c r="S77" s="5">
        <v>1.1000000000000001</v>
      </c>
      <c r="T77" s="5">
        <v>1.1000000000000001</v>
      </c>
      <c r="U77" s="5">
        <v>1.2</v>
      </c>
      <c r="V77" s="5">
        <v>1.2</v>
      </c>
      <c r="W77" s="5">
        <v>1.2</v>
      </c>
      <c r="X77" s="5">
        <v>1.3</v>
      </c>
      <c r="Y77" s="5">
        <v>1.3</v>
      </c>
      <c r="Z77" s="5">
        <v>1.4</v>
      </c>
      <c r="AA77" s="5">
        <v>1.3</v>
      </c>
      <c r="AB77" s="5">
        <v>1.3</v>
      </c>
      <c r="AC77" s="5">
        <v>1.4</v>
      </c>
      <c r="AD77" s="5">
        <v>1.4</v>
      </c>
      <c r="AE77" s="5">
        <v>1.5</v>
      </c>
      <c r="AF77" s="5">
        <v>1.5</v>
      </c>
      <c r="AG77" s="5">
        <v>1.4</v>
      </c>
      <c r="AH77" s="5">
        <v>1.5</v>
      </c>
      <c r="AI77" s="5">
        <v>1.4</v>
      </c>
      <c r="AJ77" s="5">
        <v>1.4</v>
      </c>
      <c r="AK77" s="5">
        <v>1.4</v>
      </c>
      <c r="AL77" s="5">
        <v>1.4</v>
      </c>
      <c r="AM77" s="5">
        <v>1.3</v>
      </c>
      <c r="AN77" s="5">
        <v>1.2</v>
      </c>
      <c r="AO77" s="5">
        <v>1.4</v>
      </c>
      <c r="AP77" s="5">
        <v>1.5</v>
      </c>
      <c r="AQ77" s="5">
        <v>1.3</v>
      </c>
      <c r="AR77" s="5">
        <v>1</v>
      </c>
      <c r="AS77" s="5">
        <v>1</v>
      </c>
      <c r="AT77" s="5">
        <v>1</v>
      </c>
      <c r="AU77" s="5">
        <v>0.9</v>
      </c>
      <c r="AV77" s="5">
        <v>1</v>
      </c>
      <c r="AW77" s="5">
        <v>1</v>
      </c>
      <c r="AX77" s="5">
        <v>1.1000000000000001</v>
      </c>
      <c r="AY77" s="5">
        <v>1.1000000000000001</v>
      </c>
      <c r="AZ77" s="5">
        <v>1.1000000000000001</v>
      </c>
      <c r="BA77" s="5">
        <v>1.2</v>
      </c>
      <c r="BB77" s="5">
        <v>1.2</v>
      </c>
      <c r="BC77" s="5">
        <v>1.1000000000000001</v>
      </c>
      <c r="BD77" s="5">
        <v>1.3</v>
      </c>
      <c r="BE77" s="5">
        <v>1.4</v>
      </c>
      <c r="BF77" s="5">
        <v>1.4</v>
      </c>
      <c r="BG77" s="5">
        <v>1.4</v>
      </c>
      <c r="BH77" s="5">
        <v>1.5</v>
      </c>
      <c r="BI77" s="5">
        <v>1.5</v>
      </c>
      <c r="BJ77" s="5">
        <v>1.5</v>
      </c>
    </row>
    <row r="78" spans="7:62" x14ac:dyDescent="0.2">
      <c r="G78" s="13" t="s">
        <v>566</v>
      </c>
      <c r="H78" s="53" t="s">
        <v>553</v>
      </c>
      <c r="I78" s="13" t="s">
        <v>496</v>
      </c>
      <c r="J78" s="13" t="s">
        <v>11</v>
      </c>
      <c r="K78" s="13" t="s">
        <v>497</v>
      </c>
      <c r="L78" s="5">
        <v>1</v>
      </c>
      <c r="M78" s="5">
        <v>0.9</v>
      </c>
      <c r="N78" s="5">
        <v>0.9</v>
      </c>
      <c r="O78" s="5">
        <v>0.9</v>
      </c>
      <c r="P78" s="5">
        <v>1</v>
      </c>
      <c r="Q78" s="5">
        <v>1</v>
      </c>
      <c r="R78" s="5">
        <v>1</v>
      </c>
      <c r="S78" s="5">
        <v>1</v>
      </c>
      <c r="T78" s="5">
        <v>1</v>
      </c>
      <c r="U78" s="5">
        <v>1</v>
      </c>
      <c r="V78" s="5">
        <v>1.1000000000000001</v>
      </c>
      <c r="W78" s="5">
        <v>1.1000000000000001</v>
      </c>
      <c r="X78" s="5">
        <v>1.1000000000000001</v>
      </c>
      <c r="Y78" s="5">
        <v>1.2</v>
      </c>
      <c r="Z78" s="5">
        <v>1.2</v>
      </c>
      <c r="AA78" s="5">
        <v>1.3</v>
      </c>
      <c r="AB78" s="5">
        <v>1.3</v>
      </c>
      <c r="AC78" s="5">
        <v>1.4</v>
      </c>
      <c r="AD78" s="5">
        <v>1.5</v>
      </c>
      <c r="AE78" s="5">
        <v>1.6</v>
      </c>
      <c r="AF78" s="5">
        <v>1.6</v>
      </c>
      <c r="AG78" s="5">
        <v>1.6</v>
      </c>
      <c r="AH78" s="5">
        <v>1.5</v>
      </c>
      <c r="AI78" s="5">
        <v>1.7</v>
      </c>
      <c r="AJ78" s="5">
        <v>1.7</v>
      </c>
      <c r="AK78" s="5">
        <v>1.8</v>
      </c>
      <c r="AL78" s="5">
        <v>1.9</v>
      </c>
      <c r="AM78" s="5">
        <v>1.8</v>
      </c>
      <c r="AN78" s="5">
        <v>1.8</v>
      </c>
      <c r="AO78" s="5">
        <v>1.8</v>
      </c>
      <c r="AP78" s="5">
        <v>1.9</v>
      </c>
      <c r="AQ78" s="5">
        <v>1.8</v>
      </c>
      <c r="AR78" s="5">
        <v>1.8</v>
      </c>
      <c r="AS78" s="5">
        <v>1.8</v>
      </c>
      <c r="AT78" s="5">
        <v>1.8</v>
      </c>
      <c r="AU78" s="5">
        <v>1.8</v>
      </c>
      <c r="AV78" s="5">
        <v>1.9</v>
      </c>
      <c r="AW78" s="5">
        <v>1.8</v>
      </c>
      <c r="AX78" s="5">
        <v>1.9</v>
      </c>
      <c r="AY78" s="5">
        <v>1.9</v>
      </c>
      <c r="AZ78" s="5">
        <v>1.9</v>
      </c>
      <c r="BA78" s="5">
        <v>1.8</v>
      </c>
      <c r="BB78" s="5">
        <v>1.9</v>
      </c>
      <c r="BC78" s="5">
        <v>1.9</v>
      </c>
      <c r="BD78" s="5">
        <v>2</v>
      </c>
      <c r="BE78" s="5">
        <v>2.1</v>
      </c>
      <c r="BF78" s="5">
        <v>2.1</v>
      </c>
      <c r="BG78" s="5">
        <v>2.2000000000000002</v>
      </c>
      <c r="BH78" s="5">
        <v>2.2999999999999998</v>
      </c>
      <c r="BI78" s="5">
        <v>2.4</v>
      </c>
      <c r="BJ78" s="5">
        <v>2.5</v>
      </c>
    </row>
    <row r="79" spans="7:62" x14ac:dyDescent="0.2">
      <c r="G79" s="13" t="s">
        <v>566</v>
      </c>
      <c r="H79" s="53" t="s">
        <v>554</v>
      </c>
      <c r="I79" s="13" t="s">
        <v>496</v>
      </c>
      <c r="J79" s="13" t="s">
        <v>11</v>
      </c>
      <c r="K79" s="13" t="s">
        <v>497</v>
      </c>
      <c r="L79" s="5">
        <v>0.3</v>
      </c>
      <c r="M79" s="5">
        <v>0.4</v>
      </c>
      <c r="N79" s="5">
        <v>0.3</v>
      </c>
      <c r="O79" s="5">
        <v>0.4</v>
      </c>
      <c r="P79" s="5">
        <v>0.4</v>
      </c>
      <c r="Q79" s="5">
        <v>0.4</v>
      </c>
      <c r="R79" s="5">
        <v>0.4</v>
      </c>
      <c r="S79" s="5">
        <v>0.4</v>
      </c>
      <c r="T79" s="5">
        <v>0.4</v>
      </c>
      <c r="U79" s="5">
        <v>0.4</v>
      </c>
      <c r="V79" s="5">
        <v>0.4</v>
      </c>
      <c r="W79" s="5">
        <v>0.4</v>
      </c>
      <c r="X79" s="5">
        <v>0.4</v>
      </c>
      <c r="Y79" s="5">
        <v>0.4</v>
      </c>
      <c r="Z79" s="5">
        <v>0.5</v>
      </c>
      <c r="AA79" s="5">
        <v>0.5</v>
      </c>
      <c r="AB79" s="5">
        <v>0.5</v>
      </c>
      <c r="AC79" s="5">
        <v>0.5</v>
      </c>
      <c r="AD79" s="5">
        <v>0.5</v>
      </c>
      <c r="AE79" s="5">
        <v>0.5</v>
      </c>
      <c r="AF79" s="5">
        <v>0.5</v>
      </c>
      <c r="AG79" s="5">
        <v>0.6</v>
      </c>
      <c r="AH79" s="5">
        <v>0.6</v>
      </c>
      <c r="AI79" s="5">
        <v>0.6</v>
      </c>
      <c r="AJ79" s="5">
        <v>0.6</v>
      </c>
      <c r="AK79" s="5">
        <v>0.6</v>
      </c>
      <c r="AL79" s="5">
        <v>0.6</v>
      </c>
      <c r="AM79" s="5">
        <v>0.6</v>
      </c>
      <c r="AN79" s="5">
        <v>0.6</v>
      </c>
      <c r="AO79" s="5">
        <v>0.6</v>
      </c>
      <c r="AP79" s="5">
        <v>0.6</v>
      </c>
      <c r="AQ79" s="5">
        <v>0.6</v>
      </c>
      <c r="AR79" s="5">
        <v>0.6</v>
      </c>
      <c r="AS79" s="5">
        <v>0.6</v>
      </c>
      <c r="AT79" s="5">
        <v>0.6</v>
      </c>
      <c r="AU79" s="5">
        <v>0.6</v>
      </c>
      <c r="AV79" s="5">
        <v>0.6</v>
      </c>
      <c r="AW79" s="5">
        <v>0.6</v>
      </c>
      <c r="AX79" s="5">
        <v>0.6</v>
      </c>
      <c r="AY79" s="5">
        <v>0.6</v>
      </c>
      <c r="AZ79" s="5">
        <v>0.6</v>
      </c>
      <c r="BA79" s="5">
        <v>0.7</v>
      </c>
      <c r="BB79" s="5">
        <v>0.7</v>
      </c>
      <c r="BC79" s="5">
        <v>0.7</v>
      </c>
      <c r="BD79" s="5">
        <v>0.7</v>
      </c>
      <c r="BE79" s="5">
        <v>0.7</v>
      </c>
      <c r="BF79" s="5">
        <v>0.7</v>
      </c>
      <c r="BG79" s="5">
        <v>0.7</v>
      </c>
      <c r="BH79" s="5">
        <v>0.7</v>
      </c>
      <c r="BI79" s="5">
        <v>0.7</v>
      </c>
      <c r="BJ79" s="5">
        <v>0.7</v>
      </c>
    </row>
    <row r="80" spans="7:62" x14ac:dyDescent="0.2">
      <c r="G80" s="13" t="s">
        <v>566</v>
      </c>
      <c r="H80" s="53" t="s">
        <v>555</v>
      </c>
      <c r="I80" s="13" t="s">
        <v>496</v>
      </c>
      <c r="J80" s="13" t="s">
        <v>11</v>
      </c>
      <c r="K80" s="13" t="s">
        <v>497</v>
      </c>
      <c r="L80" s="5">
        <v>0.6</v>
      </c>
      <c r="M80" s="5">
        <v>0.6</v>
      </c>
      <c r="N80" s="5">
        <v>0.6</v>
      </c>
      <c r="O80" s="5">
        <v>0.6</v>
      </c>
      <c r="P80" s="5">
        <v>0.7</v>
      </c>
      <c r="Q80" s="5">
        <v>0.6</v>
      </c>
      <c r="R80" s="5">
        <v>0.7</v>
      </c>
      <c r="S80" s="5">
        <v>0.7</v>
      </c>
      <c r="T80" s="5">
        <v>0.7</v>
      </c>
      <c r="U80" s="5">
        <v>0.7</v>
      </c>
      <c r="V80" s="5">
        <v>0.8</v>
      </c>
      <c r="W80" s="5">
        <v>0.8</v>
      </c>
      <c r="X80" s="5">
        <v>0.8</v>
      </c>
      <c r="Y80" s="5">
        <v>0.8</v>
      </c>
      <c r="Z80" s="5">
        <v>0.8</v>
      </c>
      <c r="AA80" s="5">
        <v>0.8</v>
      </c>
      <c r="AB80" s="5">
        <v>0.8</v>
      </c>
      <c r="AC80" s="5">
        <v>0.9</v>
      </c>
      <c r="AD80" s="5">
        <v>0.9</v>
      </c>
      <c r="AE80" s="5">
        <v>0.9</v>
      </c>
      <c r="AF80" s="5">
        <v>0.9</v>
      </c>
      <c r="AG80" s="5">
        <v>0.9</v>
      </c>
      <c r="AH80" s="5">
        <v>1</v>
      </c>
      <c r="AI80" s="5">
        <v>1.1000000000000001</v>
      </c>
      <c r="AJ80" s="5">
        <v>1.2</v>
      </c>
      <c r="AK80" s="5">
        <v>1.2</v>
      </c>
      <c r="AL80" s="5">
        <v>1.2</v>
      </c>
      <c r="AM80" s="5">
        <v>1.3</v>
      </c>
      <c r="AN80" s="5">
        <v>1.3</v>
      </c>
      <c r="AO80" s="5">
        <v>1.4</v>
      </c>
      <c r="AP80" s="5">
        <v>1.5</v>
      </c>
      <c r="AQ80" s="5">
        <v>1.6</v>
      </c>
      <c r="AR80" s="5">
        <v>1.7</v>
      </c>
      <c r="AS80" s="5">
        <v>2</v>
      </c>
      <c r="AT80" s="5">
        <v>2.1</v>
      </c>
      <c r="AU80" s="5">
        <v>2.4</v>
      </c>
      <c r="AV80" s="5">
        <v>2.2999999999999998</v>
      </c>
      <c r="AW80" s="5">
        <v>2.2999999999999998</v>
      </c>
      <c r="AX80" s="5">
        <v>2.4</v>
      </c>
      <c r="AY80" s="5">
        <v>2.5</v>
      </c>
      <c r="AZ80" s="5">
        <v>2.5</v>
      </c>
      <c r="BA80" s="5">
        <v>2.5</v>
      </c>
      <c r="BB80" s="5">
        <v>2.6</v>
      </c>
      <c r="BC80" s="5">
        <v>2.6</v>
      </c>
      <c r="BD80" s="5">
        <v>2.6</v>
      </c>
      <c r="BE80" s="5">
        <v>2.6</v>
      </c>
      <c r="BF80" s="5">
        <v>2.7</v>
      </c>
      <c r="BG80" s="5">
        <v>2.8</v>
      </c>
      <c r="BH80" s="5">
        <v>2.8</v>
      </c>
      <c r="BI80" s="5">
        <v>2.8</v>
      </c>
      <c r="BJ80" s="5">
        <v>2.8</v>
      </c>
    </row>
    <row r="81" spans="7:62" x14ac:dyDescent="0.2">
      <c r="G81" s="13" t="s">
        <v>566</v>
      </c>
      <c r="H81" s="53" t="s">
        <v>556</v>
      </c>
      <c r="I81" s="13" t="s">
        <v>496</v>
      </c>
      <c r="J81" s="13" t="s">
        <v>11</v>
      </c>
      <c r="K81" s="13" t="s">
        <v>497</v>
      </c>
      <c r="L81" s="5">
        <v>0.6</v>
      </c>
      <c r="M81" s="5">
        <v>0.6</v>
      </c>
      <c r="N81" s="5">
        <v>0.6</v>
      </c>
      <c r="O81" s="5">
        <v>0.6</v>
      </c>
      <c r="P81" s="5">
        <v>0.7</v>
      </c>
      <c r="Q81" s="5">
        <v>0.6</v>
      </c>
      <c r="R81" s="5">
        <v>0.6</v>
      </c>
      <c r="S81" s="5">
        <v>0.5</v>
      </c>
      <c r="T81" s="5">
        <v>0.6</v>
      </c>
      <c r="U81" s="5">
        <v>0.6</v>
      </c>
      <c r="V81" s="5">
        <v>0.6</v>
      </c>
      <c r="W81" s="5">
        <v>0.6</v>
      </c>
      <c r="X81" s="5">
        <v>0.6</v>
      </c>
      <c r="Y81" s="5">
        <v>0.6</v>
      </c>
      <c r="Z81" s="5">
        <v>0.7</v>
      </c>
      <c r="AA81" s="5">
        <v>0.7</v>
      </c>
      <c r="AB81" s="5">
        <v>0.7</v>
      </c>
      <c r="AC81" s="5">
        <v>0.8</v>
      </c>
      <c r="AD81" s="5">
        <v>0.9</v>
      </c>
      <c r="AE81" s="5">
        <v>0.9</v>
      </c>
      <c r="AF81" s="5">
        <v>0.9</v>
      </c>
      <c r="AG81" s="5">
        <v>0.9</v>
      </c>
      <c r="AH81" s="5">
        <v>1</v>
      </c>
      <c r="AI81" s="5">
        <v>1</v>
      </c>
      <c r="AJ81" s="5">
        <v>0.9</v>
      </c>
      <c r="AK81" s="5">
        <v>0.9</v>
      </c>
      <c r="AL81" s="5">
        <v>0.9</v>
      </c>
      <c r="AM81" s="5">
        <v>0.9</v>
      </c>
      <c r="AN81" s="5">
        <v>0.9</v>
      </c>
      <c r="AO81" s="5">
        <v>0.9</v>
      </c>
      <c r="AP81" s="5">
        <v>0.9</v>
      </c>
      <c r="AQ81" s="5">
        <v>0.9</v>
      </c>
      <c r="AR81" s="5">
        <v>0.9</v>
      </c>
      <c r="AS81" s="5">
        <v>0.9</v>
      </c>
      <c r="AT81" s="5">
        <v>0.9</v>
      </c>
      <c r="AU81" s="5">
        <v>1</v>
      </c>
      <c r="AV81" s="5">
        <v>1</v>
      </c>
      <c r="AW81" s="5">
        <v>1.2</v>
      </c>
      <c r="AX81" s="5">
        <v>1</v>
      </c>
      <c r="AY81" s="5">
        <v>1.1000000000000001</v>
      </c>
      <c r="AZ81" s="5">
        <v>1.6</v>
      </c>
      <c r="BA81" s="5">
        <v>1.3</v>
      </c>
      <c r="BB81" s="5">
        <v>0.9</v>
      </c>
      <c r="BC81" s="5">
        <v>0.8</v>
      </c>
      <c r="BD81" s="5">
        <v>1</v>
      </c>
      <c r="BE81" s="5">
        <v>1.1000000000000001</v>
      </c>
      <c r="BF81" s="5">
        <v>1</v>
      </c>
      <c r="BG81" s="5">
        <v>0.8</v>
      </c>
      <c r="BH81" s="5">
        <v>1</v>
      </c>
      <c r="BI81" s="5">
        <v>1.2</v>
      </c>
      <c r="BJ81" s="5">
        <v>1.1000000000000001</v>
      </c>
    </row>
    <row r="82" spans="7:62" x14ac:dyDescent="0.2">
      <c r="G82" s="13" t="s">
        <v>566</v>
      </c>
      <c r="H82" s="53" t="s">
        <v>557</v>
      </c>
      <c r="I82" s="13" t="s">
        <v>496</v>
      </c>
      <c r="J82" s="13" t="s">
        <v>11</v>
      </c>
      <c r="K82" s="13" t="s">
        <v>497</v>
      </c>
      <c r="L82" s="5">
        <v>0.5</v>
      </c>
      <c r="M82" s="5">
        <v>0.5</v>
      </c>
      <c r="N82" s="5">
        <v>0.5</v>
      </c>
      <c r="O82" s="5">
        <v>0.5</v>
      </c>
      <c r="P82" s="5">
        <v>0.5</v>
      </c>
      <c r="Q82" s="5">
        <v>0.5</v>
      </c>
      <c r="R82" s="5">
        <v>0.5</v>
      </c>
      <c r="S82" s="5">
        <v>0.5</v>
      </c>
      <c r="T82" s="5">
        <v>0.5</v>
      </c>
      <c r="U82" s="5">
        <v>0.5</v>
      </c>
      <c r="V82" s="5">
        <v>0.5</v>
      </c>
      <c r="W82" s="5">
        <v>0.5</v>
      </c>
      <c r="X82" s="5">
        <v>0.6</v>
      </c>
      <c r="Y82" s="5">
        <v>0.6</v>
      </c>
      <c r="Z82" s="5">
        <v>0.5</v>
      </c>
      <c r="AA82" s="5">
        <v>0.7</v>
      </c>
      <c r="AB82" s="5">
        <v>0.5</v>
      </c>
      <c r="AC82" s="5">
        <v>0.5</v>
      </c>
      <c r="AD82" s="5">
        <v>0.6</v>
      </c>
      <c r="AE82" s="5">
        <v>0.6</v>
      </c>
      <c r="AF82" s="5">
        <v>0.5</v>
      </c>
      <c r="AG82" s="5">
        <v>0.5</v>
      </c>
      <c r="AH82" s="5">
        <v>0.5</v>
      </c>
      <c r="AI82" s="5">
        <v>0.5</v>
      </c>
      <c r="AJ82" s="5">
        <v>0.4</v>
      </c>
      <c r="AK82" s="5">
        <v>0.5</v>
      </c>
      <c r="AL82" s="5">
        <v>0.4</v>
      </c>
      <c r="AM82" s="5">
        <v>0.4</v>
      </c>
      <c r="AN82" s="5">
        <v>0.4</v>
      </c>
      <c r="AO82" s="5">
        <v>0.4</v>
      </c>
      <c r="AP82" s="5">
        <v>0.4</v>
      </c>
      <c r="AQ82" s="5">
        <v>0.4</v>
      </c>
      <c r="AR82" s="5">
        <v>0.4</v>
      </c>
      <c r="AS82" s="5">
        <v>0.4</v>
      </c>
      <c r="AT82" s="5">
        <v>0.4</v>
      </c>
      <c r="AU82" s="5">
        <v>0.4</v>
      </c>
      <c r="AV82" s="5">
        <v>0.4</v>
      </c>
      <c r="AW82" s="5">
        <v>0.4</v>
      </c>
      <c r="AX82" s="5">
        <v>0.4</v>
      </c>
      <c r="AY82" s="5">
        <v>0.6</v>
      </c>
      <c r="AZ82" s="5">
        <v>0.6</v>
      </c>
      <c r="BA82" s="5">
        <v>0.6</v>
      </c>
      <c r="BB82" s="5">
        <v>0.6</v>
      </c>
      <c r="BC82" s="5">
        <v>0.6</v>
      </c>
      <c r="BD82" s="5">
        <v>0.7</v>
      </c>
      <c r="BE82" s="5">
        <v>0.7</v>
      </c>
      <c r="BF82" s="5">
        <v>0.7</v>
      </c>
      <c r="BG82" s="5">
        <v>0.7</v>
      </c>
      <c r="BH82" s="5">
        <v>0.7</v>
      </c>
      <c r="BI82" s="5">
        <v>0.7</v>
      </c>
      <c r="BJ82" s="5">
        <v>0.7</v>
      </c>
    </row>
    <row r="83" spans="7:62" x14ac:dyDescent="0.2">
      <c r="G83" s="14" t="s">
        <v>566</v>
      </c>
      <c r="H83" s="112" t="s">
        <v>558</v>
      </c>
      <c r="I83" s="14" t="s">
        <v>496</v>
      </c>
      <c r="J83" s="14" t="s">
        <v>11</v>
      </c>
      <c r="K83" s="14" t="s">
        <v>497</v>
      </c>
      <c r="L83" s="6">
        <v>0.4</v>
      </c>
      <c r="M83" s="6">
        <v>0.4</v>
      </c>
      <c r="N83" s="6">
        <v>0.4</v>
      </c>
      <c r="O83" s="6">
        <v>0.5</v>
      </c>
      <c r="P83" s="6">
        <v>0.6</v>
      </c>
      <c r="Q83" s="6">
        <v>0.8</v>
      </c>
      <c r="R83" s="6">
        <v>0.9</v>
      </c>
      <c r="S83" s="6">
        <v>1</v>
      </c>
      <c r="T83" s="6">
        <v>0.8</v>
      </c>
      <c r="U83" s="6">
        <v>1.2</v>
      </c>
      <c r="V83" s="6">
        <v>0.7</v>
      </c>
      <c r="W83" s="6">
        <v>0.6</v>
      </c>
      <c r="X83" s="6">
        <v>0.7</v>
      </c>
      <c r="Y83" s="6">
        <v>0.7</v>
      </c>
      <c r="Z83" s="6">
        <v>0.8</v>
      </c>
      <c r="AA83" s="6">
        <v>0.8</v>
      </c>
      <c r="AB83" s="6">
        <v>0.8</v>
      </c>
      <c r="AC83" s="6">
        <v>0.9</v>
      </c>
      <c r="AD83" s="6">
        <v>1</v>
      </c>
      <c r="AE83" s="6">
        <v>1</v>
      </c>
      <c r="AF83" s="6">
        <v>0.9</v>
      </c>
      <c r="AG83" s="6">
        <v>1</v>
      </c>
      <c r="AH83" s="6">
        <v>1.1000000000000001</v>
      </c>
      <c r="AI83" s="6">
        <v>1.1000000000000001</v>
      </c>
      <c r="AJ83" s="6">
        <v>1.2</v>
      </c>
      <c r="AK83" s="6">
        <v>1.2</v>
      </c>
      <c r="AL83" s="6">
        <v>1.2</v>
      </c>
      <c r="AM83" s="6">
        <v>1.1000000000000001</v>
      </c>
      <c r="AN83" s="6">
        <v>1</v>
      </c>
      <c r="AO83" s="6">
        <v>1.1000000000000001</v>
      </c>
      <c r="AP83" s="6">
        <v>1.3</v>
      </c>
      <c r="AQ83" s="6">
        <v>1.4</v>
      </c>
      <c r="AR83" s="6">
        <v>1.2</v>
      </c>
      <c r="AS83" s="6">
        <v>1.1000000000000001</v>
      </c>
      <c r="AT83" s="6">
        <v>1.3</v>
      </c>
      <c r="AU83" s="6">
        <v>1.1000000000000001</v>
      </c>
      <c r="AV83" s="6">
        <v>1.1000000000000001</v>
      </c>
      <c r="AW83" s="6">
        <v>1.2</v>
      </c>
      <c r="AX83" s="6">
        <v>1.2</v>
      </c>
      <c r="AY83" s="6">
        <v>1</v>
      </c>
      <c r="AZ83" s="6">
        <v>1.4</v>
      </c>
      <c r="BA83" s="6">
        <v>1.7</v>
      </c>
      <c r="BB83" s="6">
        <v>1.8</v>
      </c>
      <c r="BC83" s="6">
        <v>1.8</v>
      </c>
      <c r="BD83" s="6">
        <v>1.9</v>
      </c>
      <c r="BE83" s="6">
        <v>2</v>
      </c>
      <c r="BF83" s="6">
        <v>1.8</v>
      </c>
      <c r="BG83" s="6">
        <v>2.1</v>
      </c>
      <c r="BH83" s="6">
        <v>2.2000000000000002</v>
      </c>
      <c r="BI83" s="6">
        <v>2.2999999999999998</v>
      </c>
      <c r="BJ83" s="6">
        <v>2.1</v>
      </c>
    </row>
    <row r="84" spans="7:62" x14ac:dyDescent="0.2">
      <c r="G84" s="12" t="s">
        <v>567</v>
      </c>
      <c r="H84" s="12" t="s">
        <v>22</v>
      </c>
      <c r="I84" s="12" t="s">
        <v>496</v>
      </c>
      <c r="J84" s="12" t="s">
        <v>457</v>
      </c>
      <c r="K84" s="12" t="s">
        <v>35</v>
      </c>
      <c r="L84" s="4">
        <f>L99-L9-L24-L39-L54-L69</f>
        <v>14.700000000000001</v>
      </c>
      <c r="M84" s="4">
        <f t="shared" ref="M84:BJ89" si="12">M99-M9-M24-M39-M54-M69</f>
        <v>14.9</v>
      </c>
      <c r="N84" s="4">
        <f t="shared" si="12"/>
        <v>14.699999999999998</v>
      </c>
      <c r="O84" s="4">
        <f t="shared" si="12"/>
        <v>14.499999999999993</v>
      </c>
      <c r="P84" s="4">
        <f t="shared" si="12"/>
        <v>14.6</v>
      </c>
      <c r="Q84" s="4">
        <f t="shared" si="12"/>
        <v>14.100000000000005</v>
      </c>
      <c r="R84" s="4">
        <f t="shared" si="12"/>
        <v>13.999999999999998</v>
      </c>
      <c r="S84" s="4">
        <f t="shared" si="12"/>
        <v>14.099999999999998</v>
      </c>
      <c r="T84" s="4">
        <f t="shared" si="12"/>
        <v>13.899999999999993</v>
      </c>
      <c r="U84" s="4">
        <f t="shared" si="12"/>
        <v>14.000000000000005</v>
      </c>
      <c r="V84" s="4">
        <f t="shared" si="12"/>
        <v>13.900000000000004</v>
      </c>
      <c r="W84" s="4">
        <f t="shared" si="12"/>
        <v>13.600000000000003</v>
      </c>
      <c r="X84" s="4">
        <f t="shared" si="12"/>
        <v>13.499999999999996</v>
      </c>
      <c r="Y84" s="4">
        <f t="shared" si="12"/>
        <v>13.300000000000002</v>
      </c>
      <c r="Z84" s="4">
        <f t="shared" si="12"/>
        <v>13.299999999999999</v>
      </c>
      <c r="AA84" s="4">
        <f t="shared" si="12"/>
        <v>13.299999999999999</v>
      </c>
      <c r="AB84" s="4">
        <f t="shared" si="12"/>
        <v>13.299999999999997</v>
      </c>
      <c r="AC84" s="4">
        <f t="shared" si="12"/>
        <v>13.299999999999994</v>
      </c>
      <c r="AD84" s="4">
        <f t="shared" si="12"/>
        <v>13.299999999999995</v>
      </c>
      <c r="AE84" s="4">
        <f t="shared" si="12"/>
        <v>12.9</v>
      </c>
      <c r="AF84" s="4">
        <f t="shared" si="12"/>
        <v>13.3</v>
      </c>
      <c r="AG84" s="4">
        <f t="shared" si="12"/>
        <v>13.3</v>
      </c>
      <c r="AH84" s="4">
        <f t="shared" si="12"/>
        <v>13.400000000000002</v>
      </c>
      <c r="AI84" s="4">
        <f t="shared" si="12"/>
        <v>13.299999999999995</v>
      </c>
      <c r="AJ84" s="4">
        <f t="shared" si="12"/>
        <v>13.200000000000005</v>
      </c>
      <c r="AK84" s="4">
        <f t="shared" si="12"/>
        <v>13.300000000000006</v>
      </c>
      <c r="AL84" s="4">
        <f t="shared" si="12"/>
        <v>13.300000000000004</v>
      </c>
      <c r="AM84" s="4">
        <f t="shared" si="12"/>
        <v>13.3</v>
      </c>
      <c r="AN84" s="4">
        <f t="shared" si="12"/>
        <v>13.200000000000008</v>
      </c>
      <c r="AO84" s="4">
        <f t="shared" si="12"/>
        <v>13.5</v>
      </c>
      <c r="AP84" s="4">
        <f t="shared" si="12"/>
        <v>13.199999999999996</v>
      </c>
      <c r="AQ84" s="4">
        <f t="shared" si="12"/>
        <v>13.200000000000003</v>
      </c>
      <c r="AR84" s="4">
        <f t="shared" si="12"/>
        <v>13.700000000000003</v>
      </c>
      <c r="AS84" s="4">
        <f t="shared" si="12"/>
        <v>14.200000000000006</v>
      </c>
      <c r="AT84" s="4">
        <f t="shared" si="12"/>
        <v>14.399999999999995</v>
      </c>
      <c r="AU84" s="4">
        <f t="shared" si="12"/>
        <v>14.399999999999991</v>
      </c>
      <c r="AV84" s="4">
        <f t="shared" si="12"/>
        <v>14.700000000000003</v>
      </c>
      <c r="AW84" s="4">
        <f t="shared" si="12"/>
        <v>14.800000000000006</v>
      </c>
      <c r="AX84" s="4">
        <f t="shared" si="12"/>
        <v>15.200000000000001</v>
      </c>
      <c r="AY84" s="4">
        <f t="shared" si="12"/>
        <v>15.399999999999999</v>
      </c>
      <c r="AZ84" s="4">
        <f t="shared" si="12"/>
        <v>15.599999999999998</v>
      </c>
      <c r="BA84" s="4">
        <f t="shared" si="12"/>
        <v>15.799999999999997</v>
      </c>
      <c r="BB84" s="4">
        <f t="shared" si="12"/>
        <v>16.000000000000007</v>
      </c>
      <c r="BC84" s="4">
        <f t="shared" si="12"/>
        <v>15.899999999999991</v>
      </c>
      <c r="BD84" s="4">
        <f t="shared" si="12"/>
        <v>16.199999999999992</v>
      </c>
      <c r="BE84" s="4">
        <f t="shared" si="12"/>
        <v>16.299999999999997</v>
      </c>
      <c r="BF84" s="4">
        <f t="shared" si="12"/>
        <v>17</v>
      </c>
      <c r="BG84" s="4">
        <f t="shared" si="12"/>
        <v>16.999999999999996</v>
      </c>
      <c r="BH84" s="4">
        <f t="shared" si="12"/>
        <v>17.2</v>
      </c>
      <c r="BI84" s="4">
        <f t="shared" si="12"/>
        <v>17.799999999999997</v>
      </c>
      <c r="BJ84" s="4">
        <f t="shared" si="12"/>
        <v>18.100000000000005</v>
      </c>
    </row>
    <row r="85" spans="7:62" x14ac:dyDescent="0.2">
      <c r="G85" s="98" t="s">
        <v>567</v>
      </c>
      <c r="H85" s="98" t="s">
        <v>544</v>
      </c>
      <c r="I85" s="98" t="s">
        <v>496</v>
      </c>
      <c r="J85" s="99" t="s">
        <v>457</v>
      </c>
      <c r="K85" s="98" t="s">
        <v>35</v>
      </c>
      <c r="L85" s="100">
        <f t="shared" ref="L85:AA98" si="13">L100-L10-L25-L40-L55-L70</f>
        <v>15.009883053414473</v>
      </c>
      <c r="M85" s="100">
        <f t="shared" si="13"/>
        <v>15.227678169241509</v>
      </c>
      <c r="N85" s="100">
        <f t="shared" si="13"/>
        <v>15.445117186705959</v>
      </c>
      <c r="O85" s="100">
        <f t="shared" si="13"/>
        <v>15.558984044867707</v>
      </c>
      <c r="P85" s="100">
        <f t="shared" si="13"/>
        <v>15.480880075081084</v>
      </c>
      <c r="Q85" s="100">
        <f t="shared" si="13"/>
        <v>15.679835145096922</v>
      </c>
      <c r="R85" s="100">
        <f t="shared" si="13"/>
        <v>15.814417256564258</v>
      </c>
      <c r="S85" s="100">
        <f t="shared" si="13"/>
        <v>15.906358530048816</v>
      </c>
      <c r="T85" s="100">
        <f t="shared" si="13"/>
        <v>16.022709400268894</v>
      </c>
      <c r="U85" s="100">
        <f t="shared" si="13"/>
        <v>15.918846024964026</v>
      </c>
      <c r="V85" s="100">
        <f t="shared" si="13"/>
        <v>15.840791602166282</v>
      </c>
      <c r="W85" s="100">
        <f t="shared" si="13"/>
        <v>15.692693127981981</v>
      </c>
      <c r="X85" s="100">
        <f t="shared" si="13"/>
        <v>16.022527482185037</v>
      </c>
      <c r="Y85" s="100">
        <f t="shared" si="13"/>
        <v>15.907816025301658</v>
      </c>
      <c r="Z85" s="100">
        <f t="shared" si="13"/>
        <v>16.016645683985335</v>
      </c>
      <c r="AA85" s="100">
        <f t="shared" si="13"/>
        <v>15.790803994358836</v>
      </c>
      <c r="AB85" s="100">
        <f t="shared" si="12"/>
        <v>15.803110666243327</v>
      </c>
      <c r="AC85" s="100">
        <f t="shared" si="12"/>
        <v>16.062215740584069</v>
      </c>
      <c r="AD85" s="100">
        <f t="shared" si="12"/>
        <v>16.193070585477816</v>
      </c>
      <c r="AE85" s="100">
        <f t="shared" si="12"/>
        <v>15.587045070021635</v>
      </c>
      <c r="AF85" s="100">
        <f t="shared" si="12"/>
        <v>15.887941103330947</v>
      </c>
      <c r="AG85" s="100">
        <f t="shared" si="12"/>
        <v>16.047618292305572</v>
      </c>
      <c r="AH85" s="100">
        <f t="shared" si="12"/>
        <v>15.816155949762976</v>
      </c>
      <c r="AI85" s="100">
        <f t="shared" si="12"/>
        <v>16.260109643926675</v>
      </c>
      <c r="AJ85" s="100">
        <f t="shared" si="12"/>
        <v>16.470927873948309</v>
      </c>
      <c r="AK85" s="100">
        <f t="shared" si="12"/>
        <v>16.263607600813753</v>
      </c>
      <c r="AL85" s="100">
        <f t="shared" si="12"/>
        <v>16.583227446317132</v>
      </c>
      <c r="AM85" s="100">
        <f t="shared" si="12"/>
        <v>16.544705619655147</v>
      </c>
      <c r="AN85" s="100">
        <f t="shared" si="12"/>
        <v>16.497190700478285</v>
      </c>
      <c r="AO85" s="100">
        <f t="shared" si="12"/>
        <v>16.477321097624138</v>
      </c>
      <c r="AP85" s="100">
        <f t="shared" si="12"/>
        <v>16.210921006402021</v>
      </c>
      <c r="AQ85" s="100">
        <f t="shared" si="12"/>
        <v>16.758471305914032</v>
      </c>
      <c r="AR85" s="100">
        <f t="shared" si="12"/>
        <v>16.653459360345309</v>
      </c>
      <c r="AS85" s="100">
        <f t="shared" si="12"/>
        <v>16.783254518998259</v>
      </c>
      <c r="AT85" s="100">
        <f t="shared" si="12"/>
        <v>16.402022354542154</v>
      </c>
      <c r="AU85" s="100">
        <f t="shared" si="12"/>
        <v>16.635695558260245</v>
      </c>
      <c r="AV85" s="100">
        <f t="shared" si="12"/>
        <v>16.812179531739019</v>
      </c>
      <c r="AW85" s="100">
        <f t="shared" si="12"/>
        <v>16.781630041472102</v>
      </c>
      <c r="AX85" s="100">
        <f t="shared" si="12"/>
        <v>17.212594731917314</v>
      </c>
      <c r="AY85" s="100">
        <f t="shared" si="12"/>
        <v>16.968311671055023</v>
      </c>
      <c r="AZ85" s="100">
        <f t="shared" si="12"/>
        <v>16.82186448826468</v>
      </c>
      <c r="BA85" s="100">
        <f t="shared" si="12"/>
        <v>16.852205494339817</v>
      </c>
      <c r="BB85" s="100">
        <f t="shared" si="12"/>
        <v>16.892363932779574</v>
      </c>
      <c r="BC85" s="100">
        <f t="shared" si="12"/>
        <v>17.350654257308484</v>
      </c>
      <c r="BD85" s="100">
        <f t="shared" si="12"/>
        <v>17.117319015258659</v>
      </c>
      <c r="BE85" s="100">
        <f t="shared" si="12"/>
        <v>17.076589825518301</v>
      </c>
      <c r="BF85" s="100">
        <f t="shared" si="12"/>
        <v>17.270045114469617</v>
      </c>
      <c r="BG85" s="100">
        <f t="shared" si="12"/>
        <v>17.060993701011473</v>
      </c>
      <c r="BH85" s="100">
        <f t="shared" si="12"/>
        <v>16.861788879125633</v>
      </c>
      <c r="BI85" s="100">
        <f t="shared" si="12"/>
        <v>16.708083922445649</v>
      </c>
      <c r="BJ85" s="100">
        <f t="shared" si="12"/>
        <v>16.628482924214197</v>
      </c>
    </row>
    <row r="86" spans="7:62" x14ac:dyDescent="0.2">
      <c r="G86" s="13" t="s">
        <v>567</v>
      </c>
      <c r="H86" s="53" t="s">
        <v>453</v>
      </c>
      <c r="I86" s="13" t="s">
        <v>496</v>
      </c>
      <c r="J86" s="13" t="s">
        <v>457</v>
      </c>
      <c r="K86" s="13" t="s">
        <v>35</v>
      </c>
      <c r="L86" s="5">
        <f t="shared" si="13"/>
        <v>14.299999999999999</v>
      </c>
      <c r="M86" s="5">
        <f t="shared" si="12"/>
        <v>14.400000000000011</v>
      </c>
      <c r="N86" s="5">
        <f t="shared" si="12"/>
        <v>14.299999999999988</v>
      </c>
      <c r="O86" s="5">
        <f t="shared" si="12"/>
        <v>14.400000000000007</v>
      </c>
      <c r="P86" s="5">
        <f t="shared" si="12"/>
        <v>14.000000000000005</v>
      </c>
      <c r="Q86" s="5">
        <f t="shared" si="12"/>
        <v>14.30000000000001</v>
      </c>
      <c r="R86" s="5">
        <f t="shared" si="12"/>
        <v>14.499999999999996</v>
      </c>
      <c r="S86" s="5">
        <f t="shared" si="12"/>
        <v>14.700000000000005</v>
      </c>
      <c r="T86" s="5">
        <f t="shared" si="12"/>
        <v>15</v>
      </c>
      <c r="U86" s="5">
        <f t="shared" si="12"/>
        <v>14.700000000000005</v>
      </c>
      <c r="V86" s="5">
        <f t="shared" si="12"/>
        <v>14.799999999999999</v>
      </c>
      <c r="W86" s="5">
        <f t="shared" si="12"/>
        <v>14.300000000000008</v>
      </c>
      <c r="X86" s="5">
        <f t="shared" si="12"/>
        <v>14.599999999999994</v>
      </c>
      <c r="Y86" s="5">
        <f t="shared" si="12"/>
        <v>14.4</v>
      </c>
      <c r="Z86" s="5">
        <f t="shared" si="12"/>
        <v>15.599999999999998</v>
      </c>
      <c r="AA86" s="5">
        <f t="shared" si="12"/>
        <v>15.199999999999998</v>
      </c>
      <c r="AB86" s="5">
        <f t="shared" si="12"/>
        <v>14.399999999999993</v>
      </c>
      <c r="AC86" s="5">
        <f t="shared" si="12"/>
        <v>15.100000000000003</v>
      </c>
      <c r="AD86" s="5">
        <f t="shared" si="12"/>
        <v>15.5</v>
      </c>
      <c r="AE86" s="5">
        <f t="shared" si="12"/>
        <v>13.599999999999991</v>
      </c>
      <c r="AF86" s="5">
        <f t="shared" si="12"/>
        <v>15.6</v>
      </c>
      <c r="AG86" s="5">
        <f t="shared" si="12"/>
        <v>15.000000000000005</v>
      </c>
      <c r="AH86" s="5">
        <f t="shared" si="12"/>
        <v>14.8</v>
      </c>
      <c r="AI86" s="5">
        <f t="shared" si="12"/>
        <v>15.199999999999992</v>
      </c>
      <c r="AJ86" s="5">
        <f t="shared" si="12"/>
        <v>16.300000000000004</v>
      </c>
      <c r="AK86" s="5">
        <f t="shared" si="12"/>
        <v>15.099999999999998</v>
      </c>
      <c r="AL86" s="5">
        <f t="shared" si="12"/>
        <v>16.200000000000003</v>
      </c>
      <c r="AM86" s="5">
        <f t="shared" si="12"/>
        <v>16.000000000000007</v>
      </c>
      <c r="AN86" s="5">
        <f t="shared" si="12"/>
        <v>15.799999999999995</v>
      </c>
      <c r="AO86" s="5">
        <f t="shared" si="12"/>
        <v>15.899999999999997</v>
      </c>
      <c r="AP86" s="5">
        <f t="shared" si="12"/>
        <v>16.999999999999996</v>
      </c>
      <c r="AQ86" s="5">
        <f t="shared" si="12"/>
        <v>15.9</v>
      </c>
      <c r="AR86" s="5">
        <f t="shared" si="12"/>
        <v>15.799999999999999</v>
      </c>
      <c r="AS86" s="5">
        <f t="shared" si="12"/>
        <v>17.100000000000009</v>
      </c>
      <c r="AT86" s="5">
        <f t="shared" si="12"/>
        <v>16.099999999999998</v>
      </c>
      <c r="AU86" s="5">
        <f t="shared" si="12"/>
        <v>16.300000000000011</v>
      </c>
      <c r="AV86" s="5">
        <f t="shared" si="12"/>
        <v>16.999999999999993</v>
      </c>
      <c r="AW86" s="5">
        <f t="shared" si="12"/>
        <v>17.300000000000004</v>
      </c>
      <c r="AX86" s="5">
        <f t="shared" si="12"/>
        <v>18.000000000000007</v>
      </c>
      <c r="AY86" s="5">
        <f t="shared" si="12"/>
        <v>17.2</v>
      </c>
      <c r="AZ86" s="5">
        <f t="shared" si="12"/>
        <v>16.900000000000002</v>
      </c>
      <c r="BA86" s="5">
        <f t="shared" si="12"/>
        <v>17.399999999999995</v>
      </c>
      <c r="BB86" s="5">
        <f t="shared" si="12"/>
        <v>17.499999999999996</v>
      </c>
      <c r="BC86" s="5">
        <f t="shared" si="12"/>
        <v>18.199999999999992</v>
      </c>
      <c r="BD86" s="5">
        <f t="shared" si="12"/>
        <v>17.7</v>
      </c>
      <c r="BE86" s="5">
        <f t="shared" si="12"/>
        <v>17.200000000000003</v>
      </c>
      <c r="BF86" s="5">
        <f t="shared" si="12"/>
        <v>17.70000000000001</v>
      </c>
      <c r="BG86" s="5">
        <f t="shared" si="12"/>
        <v>17.299999999999994</v>
      </c>
      <c r="BH86" s="5">
        <f t="shared" si="12"/>
        <v>17.000000000000004</v>
      </c>
      <c r="BI86" s="5">
        <f t="shared" si="12"/>
        <v>16.900000000000006</v>
      </c>
      <c r="BJ86" s="5">
        <f t="shared" si="12"/>
        <v>16.099999999999991</v>
      </c>
    </row>
    <row r="87" spans="7:62" x14ac:dyDescent="0.2">
      <c r="G87" s="13" t="s">
        <v>567</v>
      </c>
      <c r="H87" s="53" t="s">
        <v>750</v>
      </c>
      <c r="I87" s="13" t="s">
        <v>496</v>
      </c>
      <c r="J87" s="13" t="s">
        <v>457</v>
      </c>
      <c r="K87" s="13" t="s">
        <v>35</v>
      </c>
      <c r="L87" s="5">
        <f t="shared" si="13"/>
        <v>14.700000000000006</v>
      </c>
      <c r="M87" s="5">
        <f t="shared" si="12"/>
        <v>14.999999999999989</v>
      </c>
      <c r="N87" s="5">
        <f t="shared" si="12"/>
        <v>15.29999999999999</v>
      </c>
      <c r="O87" s="5">
        <f t="shared" si="12"/>
        <v>15.499999999999988</v>
      </c>
      <c r="P87" s="5">
        <f t="shared" si="12"/>
        <v>15.500000000000005</v>
      </c>
      <c r="Q87" s="5">
        <f t="shared" si="12"/>
        <v>15.600000000000005</v>
      </c>
      <c r="R87" s="5">
        <f t="shared" si="12"/>
        <v>15.699999999999994</v>
      </c>
      <c r="S87" s="5">
        <f t="shared" si="12"/>
        <v>15.700000000000008</v>
      </c>
      <c r="T87" s="5">
        <f t="shared" si="12"/>
        <v>15.8</v>
      </c>
      <c r="U87" s="5">
        <f t="shared" si="12"/>
        <v>15.70000000000001</v>
      </c>
      <c r="V87" s="5">
        <f t="shared" si="12"/>
        <v>15.500000000000009</v>
      </c>
      <c r="W87" s="5">
        <f t="shared" si="12"/>
        <v>15.399999999999999</v>
      </c>
      <c r="X87" s="5">
        <f t="shared" si="12"/>
        <v>15.8</v>
      </c>
      <c r="Y87" s="5">
        <f t="shared" si="12"/>
        <v>15.8</v>
      </c>
      <c r="Z87" s="5">
        <f t="shared" si="12"/>
        <v>15.599999999999996</v>
      </c>
      <c r="AA87" s="5">
        <f t="shared" si="12"/>
        <v>15.400000000000011</v>
      </c>
      <c r="AB87" s="5">
        <f t="shared" si="12"/>
        <v>15.699999999999996</v>
      </c>
      <c r="AC87" s="5">
        <f t="shared" si="12"/>
        <v>15.800000000000002</v>
      </c>
      <c r="AD87" s="5">
        <f t="shared" si="12"/>
        <v>15.800000000000008</v>
      </c>
      <c r="AE87" s="5">
        <f t="shared" si="12"/>
        <v>15.599999999999998</v>
      </c>
      <c r="AF87" s="5">
        <f t="shared" si="12"/>
        <v>15.399999999999984</v>
      </c>
      <c r="AG87" s="5">
        <f t="shared" si="12"/>
        <v>15.8</v>
      </c>
      <c r="AH87" s="5">
        <f t="shared" si="12"/>
        <v>15.500000000000007</v>
      </c>
      <c r="AI87" s="5">
        <f t="shared" si="12"/>
        <v>15.999999999999993</v>
      </c>
      <c r="AJ87" s="5">
        <f t="shared" si="12"/>
        <v>15.899999999999997</v>
      </c>
      <c r="AK87" s="5">
        <f t="shared" si="12"/>
        <v>15.900000000000004</v>
      </c>
      <c r="AL87" s="5">
        <f t="shared" si="12"/>
        <v>15.899999999999986</v>
      </c>
      <c r="AM87" s="5">
        <f t="shared" si="12"/>
        <v>15.899999999999993</v>
      </c>
      <c r="AN87" s="5">
        <f t="shared" si="12"/>
        <v>15.899999999999995</v>
      </c>
      <c r="AO87" s="5">
        <f t="shared" si="12"/>
        <v>15.900000000000002</v>
      </c>
      <c r="AP87" s="5">
        <f t="shared" si="12"/>
        <v>15.10000000000001</v>
      </c>
      <c r="AQ87" s="5">
        <f t="shared" si="12"/>
        <v>16.3</v>
      </c>
      <c r="AR87" s="5">
        <f t="shared" si="12"/>
        <v>16.299999999999997</v>
      </c>
      <c r="AS87" s="5">
        <f t="shared" si="12"/>
        <v>15.999999999999993</v>
      </c>
      <c r="AT87" s="5">
        <f t="shared" si="12"/>
        <v>15.799999999999995</v>
      </c>
      <c r="AU87" s="5">
        <f t="shared" si="12"/>
        <v>16.000000000000004</v>
      </c>
      <c r="AV87" s="5">
        <f t="shared" si="12"/>
        <v>16.099999999999994</v>
      </c>
      <c r="AW87" s="5">
        <f t="shared" si="12"/>
        <v>16.000000000000004</v>
      </c>
      <c r="AX87" s="5">
        <f t="shared" si="12"/>
        <v>16.400000000000006</v>
      </c>
      <c r="AY87" s="5">
        <f t="shared" si="12"/>
        <v>16.299999999999994</v>
      </c>
      <c r="AZ87" s="5">
        <f t="shared" si="12"/>
        <v>16.2</v>
      </c>
      <c r="BA87" s="5">
        <f t="shared" si="12"/>
        <v>16.099999999999998</v>
      </c>
      <c r="BB87" s="5">
        <f t="shared" si="12"/>
        <v>16.099999999999991</v>
      </c>
      <c r="BC87" s="5">
        <f t="shared" si="12"/>
        <v>16.600000000000001</v>
      </c>
      <c r="BD87" s="5">
        <f t="shared" si="12"/>
        <v>16.399999999999991</v>
      </c>
      <c r="BE87" s="5">
        <f t="shared" si="12"/>
        <v>16.600000000000005</v>
      </c>
      <c r="BF87" s="5">
        <f t="shared" si="12"/>
        <v>16.700000000000003</v>
      </c>
      <c r="BG87" s="5">
        <f t="shared" si="12"/>
        <v>16.600000000000005</v>
      </c>
      <c r="BH87" s="5">
        <f t="shared" si="12"/>
        <v>16.5</v>
      </c>
      <c r="BI87" s="5">
        <f t="shared" si="12"/>
        <v>16.299999999999997</v>
      </c>
      <c r="BJ87" s="5">
        <f t="shared" si="12"/>
        <v>16.500000000000007</v>
      </c>
    </row>
    <row r="88" spans="7:62" x14ac:dyDescent="0.2">
      <c r="G88" s="13" t="s">
        <v>567</v>
      </c>
      <c r="H88" s="53" t="s">
        <v>235</v>
      </c>
      <c r="I88" s="13" t="s">
        <v>496</v>
      </c>
      <c r="J88" s="13" t="s">
        <v>457</v>
      </c>
      <c r="K88" s="13" t="s">
        <v>35</v>
      </c>
      <c r="L88" s="5">
        <f t="shared" si="13"/>
        <v>19.000000000000011</v>
      </c>
      <c r="M88" s="5">
        <f t="shared" si="12"/>
        <v>18.900000000000006</v>
      </c>
      <c r="N88" s="5">
        <f t="shared" si="12"/>
        <v>19.200000000000006</v>
      </c>
      <c r="O88" s="5">
        <f t="shared" si="12"/>
        <v>18.8</v>
      </c>
      <c r="P88" s="5">
        <f t="shared" si="12"/>
        <v>18.899999999999984</v>
      </c>
      <c r="Q88" s="5">
        <f t="shared" si="12"/>
        <v>19.5</v>
      </c>
      <c r="R88" s="5">
        <f t="shared" si="12"/>
        <v>19.79999999999999</v>
      </c>
      <c r="S88" s="5">
        <f t="shared" si="12"/>
        <v>20.299999999999997</v>
      </c>
      <c r="T88" s="5">
        <f t="shared" si="12"/>
        <v>20</v>
      </c>
      <c r="U88" s="5">
        <f t="shared" si="12"/>
        <v>20.199999999999996</v>
      </c>
      <c r="V88" s="5">
        <f t="shared" si="12"/>
        <v>20.500000000000011</v>
      </c>
      <c r="W88" s="5">
        <f t="shared" si="12"/>
        <v>20.700000000000003</v>
      </c>
      <c r="X88" s="5">
        <f t="shared" si="12"/>
        <v>20.699999999999996</v>
      </c>
      <c r="Y88" s="5">
        <f t="shared" si="12"/>
        <v>20.100000000000001</v>
      </c>
      <c r="Z88" s="5">
        <f t="shared" si="12"/>
        <v>19.700000000000003</v>
      </c>
      <c r="AA88" s="5">
        <f t="shared" si="12"/>
        <v>19.699999999999996</v>
      </c>
      <c r="AB88" s="5">
        <f t="shared" si="12"/>
        <v>19.5</v>
      </c>
      <c r="AC88" s="5">
        <f t="shared" si="12"/>
        <v>19.699999999999989</v>
      </c>
      <c r="AD88" s="5">
        <f t="shared" si="12"/>
        <v>20.2</v>
      </c>
      <c r="AE88" s="5">
        <f t="shared" si="12"/>
        <v>19.900000000000002</v>
      </c>
      <c r="AF88" s="5">
        <f t="shared" si="12"/>
        <v>19.700000000000014</v>
      </c>
      <c r="AG88" s="5">
        <f t="shared" si="12"/>
        <v>19.900000000000002</v>
      </c>
      <c r="AH88" s="5">
        <f t="shared" si="12"/>
        <v>20.100000000000005</v>
      </c>
      <c r="AI88" s="5">
        <f t="shared" si="12"/>
        <v>20.2</v>
      </c>
      <c r="AJ88" s="5">
        <f t="shared" si="12"/>
        <v>20.399999999999991</v>
      </c>
      <c r="AK88" s="5">
        <f t="shared" si="12"/>
        <v>20.9</v>
      </c>
      <c r="AL88" s="5">
        <f t="shared" si="12"/>
        <v>21.500000000000014</v>
      </c>
      <c r="AM88" s="5">
        <f t="shared" si="12"/>
        <v>21.700000000000003</v>
      </c>
      <c r="AN88" s="5">
        <f t="shared" si="12"/>
        <v>21.799999999999997</v>
      </c>
      <c r="AO88" s="5">
        <f t="shared" si="12"/>
        <v>21.199999999999992</v>
      </c>
      <c r="AP88" s="5">
        <f t="shared" si="12"/>
        <v>21.399999999999995</v>
      </c>
      <c r="AQ88" s="5">
        <f t="shared" si="12"/>
        <v>21.699999999999996</v>
      </c>
      <c r="AR88" s="5">
        <f t="shared" si="12"/>
        <v>21.000000000000007</v>
      </c>
      <c r="AS88" s="5">
        <f t="shared" si="12"/>
        <v>21.099999999999998</v>
      </c>
      <c r="AT88" s="5">
        <f t="shared" si="12"/>
        <v>20.899999999999995</v>
      </c>
      <c r="AU88" s="5">
        <f t="shared" si="12"/>
        <v>21.4</v>
      </c>
      <c r="AV88" s="5">
        <f t="shared" si="12"/>
        <v>21.000000000000011</v>
      </c>
      <c r="AW88" s="5">
        <f t="shared" si="12"/>
        <v>20.6</v>
      </c>
      <c r="AX88" s="5">
        <f t="shared" si="12"/>
        <v>20.599999999999998</v>
      </c>
      <c r="AY88" s="5">
        <f t="shared" si="12"/>
        <v>20.800000000000004</v>
      </c>
      <c r="AZ88" s="5">
        <f t="shared" si="12"/>
        <v>20.600000000000009</v>
      </c>
      <c r="BA88" s="5">
        <f t="shared" si="12"/>
        <v>20.300000000000011</v>
      </c>
      <c r="BB88" s="5">
        <f t="shared" si="12"/>
        <v>20.400000000000006</v>
      </c>
      <c r="BC88" s="5">
        <f t="shared" si="12"/>
        <v>20.199999999999989</v>
      </c>
      <c r="BD88" s="5">
        <f t="shared" si="12"/>
        <v>20.199999999999989</v>
      </c>
      <c r="BE88" s="5">
        <f t="shared" si="12"/>
        <v>19.8</v>
      </c>
      <c r="BF88" s="5">
        <f t="shared" si="12"/>
        <v>19.70000000000001</v>
      </c>
      <c r="BG88" s="5">
        <f t="shared" si="12"/>
        <v>19.300000000000011</v>
      </c>
      <c r="BH88" s="5">
        <f t="shared" si="12"/>
        <v>18.800000000000004</v>
      </c>
      <c r="BI88" s="5">
        <f t="shared" si="12"/>
        <v>18.599999999999994</v>
      </c>
      <c r="BJ88" s="5">
        <f t="shared" si="12"/>
        <v>18.70000000000001</v>
      </c>
    </row>
    <row r="89" spans="7:62" x14ac:dyDescent="0.2">
      <c r="G89" s="13" t="s">
        <v>567</v>
      </c>
      <c r="H89" s="53" t="s">
        <v>454</v>
      </c>
      <c r="I89" s="13" t="s">
        <v>496</v>
      </c>
      <c r="J89" s="13" t="s">
        <v>457</v>
      </c>
      <c r="K89" s="13" t="s">
        <v>35</v>
      </c>
      <c r="L89" s="5">
        <f t="shared" si="13"/>
        <v>13.099999999999994</v>
      </c>
      <c r="M89" s="5">
        <f t="shared" si="12"/>
        <v>13.500000000000014</v>
      </c>
      <c r="N89" s="5">
        <f t="shared" si="12"/>
        <v>14.200000000000006</v>
      </c>
      <c r="O89" s="5">
        <f t="shared" si="12"/>
        <v>13.999999999999996</v>
      </c>
      <c r="P89" s="5">
        <f t="shared" si="12"/>
        <v>13.999999999999993</v>
      </c>
      <c r="Q89" s="5">
        <f t="shared" si="12"/>
        <v>14.600000000000009</v>
      </c>
      <c r="R89" s="5">
        <f t="shared" si="12"/>
        <v>14.200000000000012</v>
      </c>
      <c r="S89" s="5">
        <f t="shared" si="12"/>
        <v>14.10000000000001</v>
      </c>
      <c r="T89" s="5">
        <f t="shared" si="12"/>
        <v>14.899999999999991</v>
      </c>
      <c r="U89" s="5">
        <f t="shared" si="12"/>
        <v>15.399999999999995</v>
      </c>
      <c r="V89" s="5">
        <f t="shared" si="12"/>
        <v>15.499999999999986</v>
      </c>
      <c r="W89" s="5">
        <f t="shared" si="12"/>
        <v>15.899999999999993</v>
      </c>
      <c r="X89" s="5">
        <f t="shared" si="12"/>
        <v>15.6</v>
      </c>
      <c r="Y89" s="5">
        <f t="shared" si="12"/>
        <v>14.800000000000004</v>
      </c>
      <c r="Z89" s="5">
        <f t="shared" si="12"/>
        <v>15.799999999999999</v>
      </c>
      <c r="AA89" s="5">
        <f t="shared" si="12"/>
        <v>15.400000000000004</v>
      </c>
      <c r="AB89" s="5">
        <f t="shared" si="12"/>
        <v>16.100000000000009</v>
      </c>
      <c r="AC89" s="5">
        <f t="shared" si="12"/>
        <v>17.199999999999996</v>
      </c>
      <c r="AD89" s="5">
        <f t="shared" si="12"/>
        <v>16.599999999999998</v>
      </c>
      <c r="AE89" s="5">
        <f t="shared" si="12"/>
        <v>15.399999999999993</v>
      </c>
      <c r="AF89" s="5">
        <f t="shared" si="12"/>
        <v>15.700000000000014</v>
      </c>
      <c r="AG89" s="5">
        <f t="shared" ref="M89:BJ94" si="14">AG104-AG14-AG29-AG44-AG59-AG74</f>
        <v>16.399999999999991</v>
      </c>
      <c r="AH89" s="5">
        <f t="shared" si="14"/>
        <v>15.799999999999992</v>
      </c>
      <c r="AI89" s="5">
        <f t="shared" si="14"/>
        <v>16.799999999999986</v>
      </c>
      <c r="AJ89" s="5">
        <f t="shared" si="14"/>
        <v>17.199999999999996</v>
      </c>
      <c r="AK89" s="5">
        <f t="shared" si="14"/>
        <v>18.199999999999996</v>
      </c>
      <c r="AL89" s="5">
        <f t="shared" si="14"/>
        <v>18.699999999999996</v>
      </c>
      <c r="AM89" s="5">
        <f t="shared" si="14"/>
        <v>17.999999999999996</v>
      </c>
      <c r="AN89" s="5">
        <f t="shared" si="14"/>
        <v>17.400000000000006</v>
      </c>
      <c r="AO89" s="5">
        <f t="shared" si="14"/>
        <v>18.500000000000004</v>
      </c>
      <c r="AP89" s="5">
        <f t="shared" si="14"/>
        <v>17.100000000000016</v>
      </c>
      <c r="AQ89" s="5">
        <f t="shared" si="14"/>
        <v>16.900000000000006</v>
      </c>
      <c r="AR89" s="5">
        <f t="shared" si="14"/>
        <v>16.3</v>
      </c>
      <c r="AS89" s="5">
        <f t="shared" si="14"/>
        <v>16.599999999999991</v>
      </c>
      <c r="AT89" s="5">
        <f t="shared" si="14"/>
        <v>16.899999999999991</v>
      </c>
      <c r="AU89" s="5">
        <f t="shared" si="14"/>
        <v>17.300000000000004</v>
      </c>
      <c r="AV89" s="5">
        <f t="shared" si="14"/>
        <v>16.299999999999997</v>
      </c>
      <c r="AW89" s="5">
        <f t="shared" si="14"/>
        <v>16.200000000000003</v>
      </c>
      <c r="AX89" s="5">
        <f t="shared" si="14"/>
        <v>16.299999999999997</v>
      </c>
      <c r="AY89" s="5">
        <f t="shared" si="14"/>
        <v>16.100000000000001</v>
      </c>
      <c r="AZ89" s="5">
        <f t="shared" si="14"/>
        <v>16.699999999999992</v>
      </c>
      <c r="BA89" s="5">
        <f t="shared" si="14"/>
        <v>16.500000000000004</v>
      </c>
      <c r="BB89" s="5">
        <f t="shared" si="14"/>
        <v>16.699999999999996</v>
      </c>
      <c r="BC89" s="5">
        <f t="shared" si="14"/>
        <v>15.900000000000006</v>
      </c>
      <c r="BD89" s="5">
        <f t="shared" si="14"/>
        <v>16.900000000000006</v>
      </c>
      <c r="BE89" s="5">
        <f t="shared" si="14"/>
        <v>17</v>
      </c>
      <c r="BF89" s="5">
        <f t="shared" si="14"/>
        <v>17.599999999999994</v>
      </c>
      <c r="BG89" s="5">
        <f t="shared" si="14"/>
        <v>17.399999999999999</v>
      </c>
      <c r="BH89" s="5">
        <f t="shared" si="14"/>
        <v>16.899999999999991</v>
      </c>
      <c r="BI89" s="5">
        <f t="shared" si="14"/>
        <v>17.700000000000003</v>
      </c>
      <c r="BJ89" s="5">
        <f t="shared" si="14"/>
        <v>17.600000000000001</v>
      </c>
    </row>
    <row r="90" spans="7:62" x14ac:dyDescent="0.2">
      <c r="G90" s="98" t="s">
        <v>567</v>
      </c>
      <c r="H90" s="98" t="s">
        <v>789</v>
      </c>
      <c r="I90" s="98" t="s">
        <v>496</v>
      </c>
      <c r="J90" s="99" t="s">
        <v>457</v>
      </c>
      <c r="K90" s="98" t="s">
        <v>35</v>
      </c>
      <c r="L90" s="100">
        <f t="shared" si="13"/>
        <v>14.842580346010202</v>
      </c>
      <c r="M90" s="100">
        <f t="shared" si="14"/>
        <v>14.836829026944979</v>
      </c>
      <c r="N90" s="100">
        <f t="shared" si="14"/>
        <v>14.434302297000437</v>
      </c>
      <c r="O90" s="100">
        <f t="shared" si="14"/>
        <v>14.197659784266937</v>
      </c>
      <c r="P90" s="100">
        <f t="shared" si="14"/>
        <v>14.439680744876977</v>
      </c>
      <c r="Q90" s="100">
        <f t="shared" si="14"/>
        <v>13.959958369533583</v>
      </c>
      <c r="R90" s="100">
        <f t="shared" si="14"/>
        <v>13.477360678769861</v>
      </c>
      <c r="S90" s="100">
        <f t="shared" si="14"/>
        <v>13.632075501807426</v>
      </c>
      <c r="T90" s="100">
        <f t="shared" si="14"/>
        <v>13.354066046697163</v>
      </c>
      <c r="U90" s="100">
        <f t="shared" si="14"/>
        <v>13.598677805512002</v>
      </c>
      <c r="V90" s="100">
        <f t="shared" si="14"/>
        <v>13.479406251305877</v>
      </c>
      <c r="W90" s="100">
        <f t="shared" si="14"/>
        <v>12.906048681765565</v>
      </c>
      <c r="X90" s="100">
        <f t="shared" si="14"/>
        <v>12.888286979570555</v>
      </c>
      <c r="Y90" s="100">
        <f t="shared" si="14"/>
        <v>12.613392044314439</v>
      </c>
      <c r="Z90" s="100">
        <f t="shared" si="14"/>
        <v>12.588613213532865</v>
      </c>
      <c r="AA90" s="100">
        <f t="shared" si="14"/>
        <v>12.592918832607777</v>
      </c>
      <c r="AB90" s="100">
        <f t="shared" si="14"/>
        <v>12.666235002261843</v>
      </c>
      <c r="AC90" s="100">
        <f t="shared" si="14"/>
        <v>12.748041092522779</v>
      </c>
      <c r="AD90" s="100">
        <f t="shared" si="14"/>
        <v>12.538561308419817</v>
      </c>
      <c r="AE90" s="100">
        <f t="shared" si="14"/>
        <v>12.276044262743202</v>
      </c>
      <c r="AF90" s="100">
        <f t="shared" si="14"/>
        <v>12.551456820493415</v>
      </c>
      <c r="AG90" s="100">
        <f t="shared" si="14"/>
        <v>12.53261846534094</v>
      </c>
      <c r="AH90" s="100">
        <f t="shared" si="14"/>
        <v>12.631901548530299</v>
      </c>
      <c r="AI90" s="100">
        <f t="shared" si="14"/>
        <v>12.648873851022538</v>
      </c>
      <c r="AJ90" s="100">
        <f t="shared" si="14"/>
        <v>12.393743302149257</v>
      </c>
      <c r="AK90" s="100">
        <f t="shared" si="14"/>
        <v>12.713333543835089</v>
      </c>
      <c r="AL90" s="100">
        <f t="shared" si="14"/>
        <v>12.646690640293075</v>
      </c>
      <c r="AM90" s="100">
        <f t="shared" si="14"/>
        <v>12.756941083320932</v>
      </c>
      <c r="AN90" s="100">
        <f t="shared" si="14"/>
        <v>12.710350513259982</v>
      </c>
      <c r="AO90" s="100">
        <f t="shared" si="14"/>
        <v>12.740251222957877</v>
      </c>
      <c r="AP90" s="100">
        <f t="shared" si="14"/>
        <v>12.680051940348815</v>
      </c>
      <c r="AQ90" s="100">
        <f t="shared" si="14"/>
        <v>12.765370510998013</v>
      </c>
      <c r="AR90" s="100">
        <f t="shared" si="14"/>
        <v>13.594786188134758</v>
      </c>
      <c r="AS90" s="100">
        <f t="shared" si="14"/>
        <v>13.930523008711916</v>
      </c>
      <c r="AT90" s="100">
        <f t="shared" si="14"/>
        <v>14.241045788735649</v>
      </c>
      <c r="AU90" s="100">
        <f t="shared" si="14"/>
        <v>14.282389701694507</v>
      </c>
      <c r="AV90" s="100">
        <f t="shared" si="14"/>
        <v>14.656676525106526</v>
      </c>
      <c r="AW90" s="100">
        <f t="shared" si="14"/>
        <v>14.745774666539253</v>
      </c>
      <c r="AX90" s="100">
        <f t="shared" si="14"/>
        <v>15.021484326655704</v>
      </c>
      <c r="AY90" s="100">
        <f t="shared" si="14"/>
        <v>15.570061260103861</v>
      </c>
      <c r="AZ90" s="100">
        <f t="shared" si="14"/>
        <v>15.688437354872736</v>
      </c>
      <c r="BA90" s="100">
        <f t="shared" si="14"/>
        <v>15.842744221454559</v>
      </c>
      <c r="BB90" s="100">
        <f t="shared" si="14"/>
        <v>15.885593668117556</v>
      </c>
      <c r="BC90" s="100">
        <f t="shared" si="14"/>
        <v>15.935580804865594</v>
      </c>
      <c r="BD90" s="100">
        <f t="shared" si="14"/>
        <v>16.364881907575754</v>
      </c>
      <c r="BE90" s="100">
        <f t="shared" si="14"/>
        <v>16.406004979535641</v>
      </c>
      <c r="BF90" s="100">
        <f t="shared" si="14"/>
        <v>17.268016234725977</v>
      </c>
      <c r="BG90" s="100">
        <f t="shared" si="14"/>
        <v>17.45724961346373</v>
      </c>
      <c r="BH90" s="100">
        <f t="shared" si="14"/>
        <v>17.70799820118215</v>
      </c>
      <c r="BI90" s="100">
        <f t="shared" si="14"/>
        <v>18.316695705462283</v>
      </c>
      <c r="BJ90" s="100">
        <f t="shared" si="14"/>
        <v>18.671440712873526</v>
      </c>
    </row>
    <row r="91" spans="7:62" x14ac:dyDescent="0.2">
      <c r="G91" s="13" t="s">
        <v>567</v>
      </c>
      <c r="H91" s="53" t="s">
        <v>551</v>
      </c>
      <c r="I91" s="13" t="s">
        <v>496</v>
      </c>
      <c r="J91" s="13" t="s">
        <v>457</v>
      </c>
      <c r="K91" s="13" t="s">
        <v>35</v>
      </c>
      <c r="L91" s="5">
        <f t="shared" si="13"/>
        <v>12.799999999999999</v>
      </c>
      <c r="M91" s="5">
        <f t="shared" si="14"/>
        <v>12.000000000000002</v>
      </c>
      <c r="N91" s="5">
        <f t="shared" si="14"/>
        <v>12.000000000000002</v>
      </c>
      <c r="O91" s="5">
        <f t="shared" si="14"/>
        <v>13.699999999999996</v>
      </c>
      <c r="P91" s="5">
        <f t="shared" si="14"/>
        <v>13.600000000000003</v>
      </c>
      <c r="Q91" s="5">
        <f t="shared" si="14"/>
        <v>13.499999999999998</v>
      </c>
      <c r="R91" s="5">
        <f t="shared" si="14"/>
        <v>13.499999999999996</v>
      </c>
      <c r="S91" s="5">
        <f t="shared" si="14"/>
        <v>13.299999999999997</v>
      </c>
      <c r="T91" s="5">
        <f t="shared" si="14"/>
        <v>12.899999999999995</v>
      </c>
      <c r="U91" s="5">
        <f t="shared" si="14"/>
        <v>13.1</v>
      </c>
      <c r="V91" s="5">
        <f t="shared" si="14"/>
        <v>13.599999999999998</v>
      </c>
      <c r="W91" s="5">
        <f t="shared" si="14"/>
        <v>12.900000000000009</v>
      </c>
      <c r="X91" s="5">
        <f t="shared" si="14"/>
        <v>13</v>
      </c>
      <c r="Y91" s="5">
        <f t="shared" si="14"/>
        <v>12.900000000000002</v>
      </c>
      <c r="Z91" s="5">
        <f t="shared" si="14"/>
        <v>12.800000000000002</v>
      </c>
      <c r="AA91" s="5">
        <f t="shared" si="14"/>
        <v>11.700000000000001</v>
      </c>
      <c r="AB91" s="5">
        <f t="shared" si="14"/>
        <v>12.100000000000007</v>
      </c>
      <c r="AC91" s="5">
        <f t="shared" si="14"/>
        <v>12.5</v>
      </c>
      <c r="AD91" s="5">
        <f t="shared" si="14"/>
        <v>12.099999999999998</v>
      </c>
      <c r="AE91" s="5">
        <f t="shared" si="14"/>
        <v>17.000000000000004</v>
      </c>
      <c r="AF91" s="5">
        <f t="shared" si="14"/>
        <v>19.099999999999998</v>
      </c>
      <c r="AG91" s="5">
        <f t="shared" si="14"/>
        <v>16.699999999999996</v>
      </c>
      <c r="AH91" s="5">
        <f t="shared" si="14"/>
        <v>15.699999999999994</v>
      </c>
      <c r="AI91" s="5">
        <f t="shared" si="14"/>
        <v>13.199999999999992</v>
      </c>
      <c r="AJ91" s="5">
        <f t="shared" si="14"/>
        <v>14.899999999999995</v>
      </c>
      <c r="AK91" s="5">
        <f t="shared" si="14"/>
        <v>14.600000000000001</v>
      </c>
      <c r="AL91" s="5">
        <f t="shared" si="14"/>
        <v>13.499999999999998</v>
      </c>
      <c r="AM91" s="5">
        <f t="shared" si="14"/>
        <v>13.600000000000003</v>
      </c>
      <c r="AN91" s="5">
        <f t="shared" si="14"/>
        <v>12.600000000000001</v>
      </c>
      <c r="AO91" s="5">
        <f t="shared" si="14"/>
        <v>14.199999999999998</v>
      </c>
      <c r="AP91" s="5">
        <f t="shared" si="14"/>
        <v>15.099999999999991</v>
      </c>
      <c r="AQ91" s="5">
        <f t="shared" si="14"/>
        <v>14.299999999999997</v>
      </c>
      <c r="AR91" s="5">
        <f t="shared" si="14"/>
        <v>13.6</v>
      </c>
      <c r="AS91" s="5">
        <f t="shared" si="14"/>
        <v>13.599999999999996</v>
      </c>
      <c r="AT91" s="5">
        <f t="shared" si="14"/>
        <v>14.3</v>
      </c>
      <c r="AU91" s="5">
        <f t="shared" si="14"/>
        <v>14.399999999999991</v>
      </c>
      <c r="AV91" s="5">
        <f t="shared" si="14"/>
        <v>15.000000000000002</v>
      </c>
      <c r="AW91" s="5">
        <f t="shared" si="14"/>
        <v>14.600000000000001</v>
      </c>
      <c r="AX91" s="5">
        <f t="shared" si="14"/>
        <v>14.600000000000009</v>
      </c>
      <c r="AY91" s="5">
        <f t="shared" si="14"/>
        <v>15.000000000000007</v>
      </c>
      <c r="AZ91" s="5">
        <f t="shared" si="14"/>
        <v>14.999999999999989</v>
      </c>
      <c r="BA91" s="5">
        <f t="shared" si="14"/>
        <v>15.299999999999997</v>
      </c>
      <c r="BB91" s="5">
        <f t="shared" si="14"/>
        <v>15.499999999999996</v>
      </c>
      <c r="BC91" s="5">
        <f t="shared" si="14"/>
        <v>15.399999999999993</v>
      </c>
      <c r="BD91" s="5">
        <f t="shared" si="14"/>
        <v>15.2</v>
      </c>
      <c r="BE91" s="5">
        <f t="shared" si="14"/>
        <v>15.400000000000002</v>
      </c>
      <c r="BF91" s="5">
        <f t="shared" si="14"/>
        <v>15.399999999999995</v>
      </c>
      <c r="BG91" s="5">
        <f t="shared" si="14"/>
        <v>15.099999999999994</v>
      </c>
      <c r="BH91" s="5">
        <f t="shared" si="14"/>
        <v>14.8</v>
      </c>
      <c r="BI91" s="5">
        <f t="shared" si="14"/>
        <v>15.099999999999998</v>
      </c>
      <c r="BJ91" s="5">
        <f t="shared" si="14"/>
        <v>14.299999999999997</v>
      </c>
    </row>
    <row r="92" spans="7:62" x14ac:dyDescent="0.2">
      <c r="G92" s="13" t="s">
        <v>567</v>
      </c>
      <c r="H92" s="53" t="s">
        <v>552</v>
      </c>
      <c r="I92" s="13" t="s">
        <v>496</v>
      </c>
      <c r="J92" s="13" t="s">
        <v>457</v>
      </c>
      <c r="K92" s="13" t="s">
        <v>35</v>
      </c>
      <c r="L92" s="5">
        <f t="shared" si="13"/>
        <v>13.900000000000002</v>
      </c>
      <c r="M92" s="5">
        <f t="shared" si="14"/>
        <v>13.300000000000004</v>
      </c>
      <c r="N92" s="5">
        <f t="shared" si="14"/>
        <v>13.799999999999999</v>
      </c>
      <c r="O92" s="5">
        <f t="shared" si="14"/>
        <v>13.600000000000001</v>
      </c>
      <c r="P92" s="5">
        <f t="shared" si="14"/>
        <v>13.500000000000002</v>
      </c>
      <c r="Q92" s="5">
        <f t="shared" si="14"/>
        <v>13.9</v>
      </c>
      <c r="R92" s="5">
        <f t="shared" si="14"/>
        <v>13.700000000000003</v>
      </c>
      <c r="S92" s="5">
        <f t="shared" si="14"/>
        <v>13.299999999999999</v>
      </c>
      <c r="T92" s="5">
        <f t="shared" si="14"/>
        <v>13.699999999999996</v>
      </c>
      <c r="U92" s="5">
        <f t="shared" si="14"/>
        <v>13.8</v>
      </c>
      <c r="V92" s="5">
        <f t="shared" si="14"/>
        <v>13.800000000000002</v>
      </c>
      <c r="W92" s="5">
        <f t="shared" si="14"/>
        <v>14.1</v>
      </c>
      <c r="X92" s="5">
        <f t="shared" si="14"/>
        <v>13.999999999999996</v>
      </c>
      <c r="Y92" s="5">
        <f t="shared" si="14"/>
        <v>14.399999999999997</v>
      </c>
      <c r="Z92" s="5">
        <f t="shared" si="14"/>
        <v>13.499999999999998</v>
      </c>
      <c r="AA92" s="5">
        <f t="shared" si="14"/>
        <v>14.1</v>
      </c>
      <c r="AB92" s="5">
        <f t="shared" si="14"/>
        <v>14.000000000000002</v>
      </c>
      <c r="AC92" s="5">
        <f t="shared" si="14"/>
        <v>14.9</v>
      </c>
      <c r="AD92" s="5">
        <f t="shared" si="14"/>
        <v>14.299999999999997</v>
      </c>
      <c r="AE92" s="5">
        <f t="shared" si="14"/>
        <v>14.7</v>
      </c>
      <c r="AF92" s="5">
        <f t="shared" si="14"/>
        <v>14.500000000000007</v>
      </c>
      <c r="AG92" s="5">
        <f t="shared" si="14"/>
        <v>14.699999999999998</v>
      </c>
      <c r="AH92" s="5">
        <f t="shared" si="14"/>
        <v>14.500000000000007</v>
      </c>
      <c r="AI92" s="5">
        <f t="shared" si="14"/>
        <v>15.100000000000007</v>
      </c>
      <c r="AJ92" s="5">
        <f t="shared" si="14"/>
        <v>14.999999999999998</v>
      </c>
      <c r="AK92" s="5">
        <f t="shared" si="14"/>
        <v>14.300000000000002</v>
      </c>
      <c r="AL92" s="5">
        <f t="shared" si="14"/>
        <v>15.4</v>
      </c>
      <c r="AM92" s="5">
        <f t="shared" si="14"/>
        <v>14.7</v>
      </c>
      <c r="AN92" s="5">
        <f t="shared" si="14"/>
        <v>14.900000000000002</v>
      </c>
      <c r="AO92" s="5">
        <f t="shared" si="14"/>
        <v>13.700000000000005</v>
      </c>
      <c r="AP92" s="5">
        <f t="shared" si="14"/>
        <v>13.7</v>
      </c>
      <c r="AQ92" s="5">
        <f t="shared" si="14"/>
        <v>14.700000000000003</v>
      </c>
      <c r="AR92" s="5">
        <f t="shared" si="14"/>
        <v>13</v>
      </c>
      <c r="AS92" s="5">
        <f t="shared" si="14"/>
        <v>13.900000000000007</v>
      </c>
      <c r="AT92" s="5">
        <f t="shared" si="14"/>
        <v>13.400000000000002</v>
      </c>
      <c r="AU92" s="5">
        <f t="shared" si="14"/>
        <v>13.7</v>
      </c>
      <c r="AV92" s="5">
        <f t="shared" si="14"/>
        <v>13.799999999999997</v>
      </c>
      <c r="AW92" s="5">
        <f t="shared" si="14"/>
        <v>14.1</v>
      </c>
      <c r="AX92" s="5">
        <f t="shared" si="14"/>
        <v>16.300000000000004</v>
      </c>
      <c r="AY92" s="5">
        <f t="shared" si="14"/>
        <v>15.500000000000002</v>
      </c>
      <c r="AZ92" s="5">
        <f t="shared" si="14"/>
        <v>16.799999999999997</v>
      </c>
      <c r="BA92" s="5">
        <f t="shared" si="14"/>
        <v>15.000000000000004</v>
      </c>
      <c r="BB92" s="5">
        <f t="shared" si="14"/>
        <v>17.599999999999994</v>
      </c>
      <c r="BC92" s="5">
        <f t="shared" si="14"/>
        <v>16.599999999999998</v>
      </c>
      <c r="BD92" s="5">
        <f t="shared" si="14"/>
        <v>17.600000000000001</v>
      </c>
      <c r="BE92" s="5">
        <f t="shared" si="14"/>
        <v>17.899999999999995</v>
      </c>
      <c r="BF92" s="5">
        <f t="shared" si="14"/>
        <v>18.199999999999996</v>
      </c>
      <c r="BG92" s="5">
        <f t="shared" si="14"/>
        <v>19.099999999999994</v>
      </c>
      <c r="BH92" s="5">
        <f t="shared" si="14"/>
        <v>18.999999999999996</v>
      </c>
      <c r="BI92" s="5">
        <f t="shared" si="14"/>
        <v>17.999999999999996</v>
      </c>
      <c r="BJ92" s="5">
        <f t="shared" si="14"/>
        <v>18.399999999999995</v>
      </c>
    </row>
    <row r="93" spans="7:62" x14ac:dyDescent="0.2">
      <c r="G93" s="13" t="s">
        <v>567</v>
      </c>
      <c r="H93" s="53" t="s">
        <v>553</v>
      </c>
      <c r="I93" s="13" t="s">
        <v>496</v>
      </c>
      <c r="J93" s="13" t="s">
        <v>457</v>
      </c>
      <c r="K93" s="13" t="s">
        <v>35</v>
      </c>
      <c r="L93" s="5">
        <f t="shared" si="13"/>
        <v>17.7</v>
      </c>
      <c r="M93" s="5">
        <f t="shared" si="14"/>
        <v>17.400000000000002</v>
      </c>
      <c r="N93" s="5">
        <f t="shared" si="14"/>
        <v>18</v>
      </c>
      <c r="O93" s="5">
        <f t="shared" si="14"/>
        <v>18.100000000000005</v>
      </c>
      <c r="P93" s="5">
        <f t="shared" si="14"/>
        <v>19.399999999999999</v>
      </c>
      <c r="Q93" s="5">
        <f t="shared" si="14"/>
        <v>18.600000000000001</v>
      </c>
      <c r="R93" s="5">
        <f t="shared" si="14"/>
        <v>19.799999999999997</v>
      </c>
      <c r="S93" s="5">
        <f t="shared" si="14"/>
        <v>19.399999999999999</v>
      </c>
      <c r="T93" s="5">
        <f t="shared" si="14"/>
        <v>18.400000000000002</v>
      </c>
      <c r="U93" s="5">
        <f t="shared" si="14"/>
        <v>18.400000000000006</v>
      </c>
      <c r="V93" s="5">
        <f t="shared" si="14"/>
        <v>19.5</v>
      </c>
      <c r="W93" s="5">
        <f t="shared" si="14"/>
        <v>19</v>
      </c>
      <c r="X93" s="5">
        <f t="shared" si="14"/>
        <v>16.599999999999998</v>
      </c>
      <c r="Y93" s="5">
        <f t="shared" si="14"/>
        <v>16.600000000000005</v>
      </c>
      <c r="Z93" s="5">
        <f t="shared" si="14"/>
        <v>16.399999999999999</v>
      </c>
      <c r="AA93" s="5">
        <f t="shared" si="14"/>
        <v>15.100000000000005</v>
      </c>
      <c r="AB93" s="5">
        <f t="shared" si="14"/>
        <v>15.499999999999996</v>
      </c>
      <c r="AC93" s="5">
        <f t="shared" si="14"/>
        <v>15.499999999999995</v>
      </c>
      <c r="AD93" s="5">
        <f t="shared" si="14"/>
        <v>15.499999999999996</v>
      </c>
      <c r="AE93" s="5">
        <f t="shared" si="14"/>
        <v>15.39999999999999</v>
      </c>
      <c r="AF93" s="5">
        <f t="shared" si="14"/>
        <v>15.69999999999999</v>
      </c>
      <c r="AG93" s="5">
        <f t="shared" si="14"/>
        <v>15.9</v>
      </c>
      <c r="AH93" s="5">
        <f t="shared" si="14"/>
        <v>15.199999999999996</v>
      </c>
      <c r="AI93" s="5">
        <f t="shared" si="14"/>
        <v>15.100000000000005</v>
      </c>
      <c r="AJ93" s="5">
        <f t="shared" si="14"/>
        <v>14.999999999999996</v>
      </c>
      <c r="AK93" s="5">
        <f t="shared" si="14"/>
        <v>14.3</v>
      </c>
      <c r="AL93" s="5">
        <f t="shared" si="14"/>
        <v>14.699999999999998</v>
      </c>
      <c r="AM93" s="5">
        <f t="shared" si="14"/>
        <v>14.800000000000004</v>
      </c>
      <c r="AN93" s="5">
        <f t="shared" si="14"/>
        <v>14.500000000000004</v>
      </c>
      <c r="AO93" s="5">
        <f t="shared" si="14"/>
        <v>13.799999999999999</v>
      </c>
      <c r="AP93" s="5">
        <f t="shared" si="14"/>
        <v>14.599999999999996</v>
      </c>
      <c r="AQ93" s="5">
        <f t="shared" si="14"/>
        <v>14.800000000000004</v>
      </c>
      <c r="AR93" s="5">
        <f t="shared" si="14"/>
        <v>15.299999999999997</v>
      </c>
      <c r="AS93" s="5">
        <f t="shared" si="14"/>
        <v>16.099999999999994</v>
      </c>
      <c r="AT93" s="5">
        <f t="shared" si="14"/>
        <v>15.399999999999988</v>
      </c>
      <c r="AU93" s="5">
        <f t="shared" si="14"/>
        <v>17.100000000000005</v>
      </c>
      <c r="AV93" s="5">
        <f t="shared" si="14"/>
        <v>16.399999999999991</v>
      </c>
      <c r="AW93" s="5">
        <f t="shared" si="14"/>
        <v>16.599999999999998</v>
      </c>
      <c r="AX93" s="5">
        <f t="shared" si="14"/>
        <v>17.000000000000011</v>
      </c>
      <c r="AY93" s="5">
        <f t="shared" si="14"/>
        <v>17.099999999999998</v>
      </c>
      <c r="AZ93" s="5">
        <f t="shared" si="14"/>
        <v>17.099999999999998</v>
      </c>
      <c r="BA93" s="5">
        <f t="shared" si="14"/>
        <v>17.099999999999998</v>
      </c>
      <c r="BB93" s="5">
        <f t="shared" si="14"/>
        <v>17.299999999999997</v>
      </c>
      <c r="BC93" s="5">
        <f t="shared" si="14"/>
        <v>16.599999999999998</v>
      </c>
      <c r="BD93" s="5">
        <f t="shared" si="14"/>
        <v>16.699999999999996</v>
      </c>
      <c r="BE93" s="5">
        <f t="shared" si="14"/>
        <v>16.899999999999995</v>
      </c>
      <c r="BF93" s="5">
        <f t="shared" si="14"/>
        <v>17.199999999999996</v>
      </c>
      <c r="BG93" s="5">
        <f t="shared" si="14"/>
        <v>17.300000000000004</v>
      </c>
      <c r="BH93" s="5">
        <f t="shared" si="14"/>
        <v>17.099999999999994</v>
      </c>
      <c r="BI93" s="5">
        <f t="shared" si="14"/>
        <v>17.7</v>
      </c>
      <c r="BJ93" s="5">
        <f t="shared" si="14"/>
        <v>18.099999999999998</v>
      </c>
    </row>
    <row r="94" spans="7:62" x14ac:dyDescent="0.2">
      <c r="G94" s="13" t="s">
        <v>567</v>
      </c>
      <c r="H94" s="53" t="s">
        <v>554</v>
      </c>
      <c r="I94" s="13" t="s">
        <v>496</v>
      </c>
      <c r="J94" s="13" t="s">
        <v>457</v>
      </c>
      <c r="K94" s="13" t="s">
        <v>35</v>
      </c>
      <c r="L94" s="5">
        <f t="shared" si="13"/>
        <v>14.000000000000002</v>
      </c>
      <c r="M94" s="5">
        <f t="shared" si="14"/>
        <v>14.299999999999999</v>
      </c>
      <c r="N94" s="5">
        <f t="shared" si="14"/>
        <v>14.300000000000006</v>
      </c>
      <c r="O94" s="5">
        <f t="shared" si="14"/>
        <v>14.4</v>
      </c>
      <c r="P94" s="5">
        <f t="shared" si="14"/>
        <v>14.4</v>
      </c>
      <c r="Q94" s="5">
        <f t="shared" si="14"/>
        <v>14.6</v>
      </c>
      <c r="R94" s="5">
        <f t="shared" si="14"/>
        <v>14.299999999999999</v>
      </c>
      <c r="S94" s="5">
        <f t="shared" si="14"/>
        <v>14.599999999999998</v>
      </c>
      <c r="T94" s="5">
        <f t="shared" si="14"/>
        <v>14.800000000000002</v>
      </c>
      <c r="U94" s="5">
        <f t="shared" si="14"/>
        <v>14.900000000000002</v>
      </c>
      <c r="V94" s="5">
        <f t="shared" si="14"/>
        <v>15.000000000000002</v>
      </c>
      <c r="W94" s="5">
        <f t="shared" si="14"/>
        <v>14.499999999999996</v>
      </c>
      <c r="X94" s="5">
        <f t="shared" si="14"/>
        <v>13.999999999999996</v>
      </c>
      <c r="Y94" s="5">
        <f t="shared" si="14"/>
        <v>14.7</v>
      </c>
      <c r="Z94" s="5">
        <f t="shared" si="14"/>
        <v>14.7</v>
      </c>
      <c r="AA94" s="5">
        <f t="shared" si="14"/>
        <v>14.5</v>
      </c>
      <c r="AB94" s="5">
        <f t="shared" si="14"/>
        <v>14.199999999999996</v>
      </c>
      <c r="AC94" s="5">
        <f t="shared" si="14"/>
        <v>14.099999999999996</v>
      </c>
      <c r="AD94" s="5">
        <f t="shared" si="14"/>
        <v>14.299999999999999</v>
      </c>
      <c r="AE94" s="5">
        <f t="shared" si="14"/>
        <v>14.1</v>
      </c>
      <c r="AF94" s="5">
        <f t="shared" si="14"/>
        <v>13.9</v>
      </c>
      <c r="AG94" s="5">
        <f t="shared" si="14"/>
        <v>13.600000000000005</v>
      </c>
      <c r="AH94" s="5">
        <f t="shared" si="14"/>
        <v>13.800000000000004</v>
      </c>
      <c r="AI94" s="5">
        <f t="shared" si="14"/>
        <v>13.399999999999997</v>
      </c>
      <c r="AJ94" s="5">
        <f t="shared" si="14"/>
        <v>13.4</v>
      </c>
      <c r="AK94" s="5">
        <f t="shared" si="14"/>
        <v>13.500000000000002</v>
      </c>
      <c r="AL94" s="5">
        <f t="shared" ref="M94:BJ98" si="15">AL109-AL19-AL34-AL49-AL64-AL79</f>
        <v>13.500000000000004</v>
      </c>
      <c r="AM94" s="5">
        <f t="shared" si="15"/>
        <v>13.7</v>
      </c>
      <c r="AN94" s="5">
        <f t="shared" si="15"/>
        <v>14.2</v>
      </c>
      <c r="AO94" s="5">
        <f t="shared" si="15"/>
        <v>13.999999999999998</v>
      </c>
      <c r="AP94" s="5">
        <f t="shared" si="15"/>
        <v>14.500000000000002</v>
      </c>
      <c r="AQ94" s="5">
        <f t="shared" si="15"/>
        <v>14.299999999999999</v>
      </c>
      <c r="AR94" s="5">
        <f t="shared" si="15"/>
        <v>14.300000000000006</v>
      </c>
      <c r="AS94" s="5">
        <f t="shared" si="15"/>
        <v>14.600000000000009</v>
      </c>
      <c r="AT94" s="5">
        <f t="shared" si="15"/>
        <v>14.9</v>
      </c>
      <c r="AU94" s="5">
        <f t="shared" si="15"/>
        <v>15.299999999999995</v>
      </c>
      <c r="AV94" s="5">
        <f t="shared" si="15"/>
        <v>15.500000000000009</v>
      </c>
      <c r="AW94" s="5">
        <f t="shared" si="15"/>
        <v>15.999999999999998</v>
      </c>
      <c r="AX94" s="5">
        <f t="shared" si="15"/>
        <v>16.5</v>
      </c>
      <c r="AY94" s="5">
        <f t="shared" si="15"/>
        <v>16.599999999999994</v>
      </c>
      <c r="AZ94" s="5">
        <f t="shared" si="15"/>
        <v>16.8</v>
      </c>
      <c r="BA94" s="5">
        <f t="shared" si="15"/>
        <v>17.3</v>
      </c>
      <c r="BB94" s="5">
        <f t="shared" si="15"/>
        <v>17.3</v>
      </c>
      <c r="BC94" s="5">
        <f t="shared" si="15"/>
        <v>17.5</v>
      </c>
      <c r="BD94" s="5">
        <f t="shared" si="15"/>
        <v>17.8</v>
      </c>
      <c r="BE94" s="5">
        <f t="shared" si="15"/>
        <v>18.300000000000004</v>
      </c>
      <c r="BF94" s="5">
        <f t="shared" si="15"/>
        <v>18.500000000000004</v>
      </c>
      <c r="BG94" s="5">
        <f t="shared" si="15"/>
        <v>18.70000000000001</v>
      </c>
      <c r="BH94" s="5">
        <f t="shared" si="15"/>
        <v>19.000000000000004</v>
      </c>
      <c r="BI94" s="5">
        <f t="shared" si="15"/>
        <v>19.3</v>
      </c>
      <c r="BJ94" s="5">
        <f t="shared" si="15"/>
        <v>19.599999999999998</v>
      </c>
    </row>
    <row r="95" spans="7:62" x14ac:dyDescent="0.2">
      <c r="G95" s="13" t="s">
        <v>567</v>
      </c>
      <c r="H95" s="53" t="s">
        <v>555</v>
      </c>
      <c r="I95" s="13" t="s">
        <v>496</v>
      </c>
      <c r="J95" s="13" t="s">
        <v>457</v>
      </c>
      <c r="K95" s="13" t="s">
        <v>35</v>
      </c>
      <c r="L95" s="5">
        <f t="shared" si="13"/>
        <v>14.799999999999999</v>
      </c>
      <c r="M95" s="5">
        <f t="shared" si="15"/>
        <v>14.799999999999999</v>
      </c>
      <c r="N95" s="5">
        <f t="shared" si="15"/>
        <v>14.200000000000003</v>
      </c>
      <c r="O95" s="5">
        <f t="shared" si="15"/>
        <v>13.799999999999999</v>
      </c>
      <c r="P95" s="5">
        <f t="shared" si="15"/>
        <v>14</v>
      </c>
      <c r="Q95" s="5">
        <f t="shared" si="15"/>
        <v>13.399999999999997</v>
      </c>
      <c r="R95" s="5">
        <f t="shared" si="15"/>
        <v>12.700000000000003</v>
      </c>
      <c r="S95" s="5">
        <f t="shared" si="15"/>
        <v>12.9</v>
      </c>
      <c r="T95" s="5">
        <f t="shared" si="15"/>
        <v>12.599999999999998</v>
      </c>
      <c r="U95" s="5">
        <f t="shared" si="15"/>
        <v>12.900000000000006</v>
      </c>
      <c r="V95" s="5">
        <f t="shared" si="15"/>
        <v>12.6</v>
      </c>
      <c r="W95" s="5">
        <f t="shared" si="15"/>
        <v>11.999999999999998</v>
      </c>
      <c r="X95" s="5">
        <f t="shared" si="15"/>
        <v>12.299999999999997</v>
      </c>
      <c r="Y95" s="5">
        <f t="shared" si="15"/>
        <v>11.799999999999997</v>
      </c>
      <c r="Z95" s="5">
        <f t="shared" si="15"/>
        <v>11.799999999999995</v>
      </c>
      <c r="AA95" s="5">
        <f t="shared" si="15"/>
        <v>11.999999999999998</v>
      </c>
      <c r="AB95" s="5">
        <f t="shared" si="15"/>
        <v>12.099999999999998</v>
      </c>
      <c r="AC95" s="5">
        <f t="shared" si="15"/>
        <v>12.199999999999998</v>
      </c>
      <c r="AD95" s="5">
        <f t="shared" si="15"/>
        <v>11.899999999999999</v>
      </c>
      <c r="AE95" s="5">
        <f t="shared" si="15"/>
        <v>11.400000000000002</v>
      </c>
      <c r="AF95" s="5">
        <f t="shared" si="15"/>
        <v>11.699999999999998</v>
      </c>
      <c r="AG95" s="5">
        <f t="shared" si="15"/>
        <v>11.8</v>
      </c>
      <c r="AH95" s="5">
        <f t="shared" si="15"/>
        <v>11.999999999999995</v>
      </c>
      <c r="AI95" s="5">
        <f t="shared" si="15"/>
        <v>12.199999999999998</v>
      </c>
      <c r="AJ95" s="5">
        <f t="shared" si="15"/>
        <v>11.8</v>
      </c>
      <c r="AK95" s="5">
        <f t="shared" si="15"/>
        <v>12.300000000000006</v>
      </c>
      <c r="AL95" s="5">
        <f t="shared" si="15"/>
        <v>12.200000000000003</v>
      </c>
      <c r="AM95" s="5">
        <f t="shared" si="15"/>
        <v>12.299999999999997</v>
      </c>
      <c r="AN95" s="5">
        <f t="shared" si="15"/>
        <v>12.199999999999996</v>
      </c>
      <c r="AO95" s="5">
        <f t="shared" si="15"/>
        <v>12.300000000000002</v>
      </c>
      <c r="AP95" s="5">
        <f t="shared" si="15"/>
        <v>12.000000000000004</v>
      </c>
      <c r="AQ95" s="5">
        <f t="shared" si="15"/>
        <v>11.900000000000007</v>
      </c>
      <c r="AR95" s="5">
        <f t="shared" si="15"/>
        <v>13.000000000000002</v>
      </c>
      <c r="AS95" s="5">
        <f t="shared" si="15"/>
        <v>13.299999999999997</v>
      </c>
      <c r="AT95" s="5">
        <f t="shared" si="15"/>
        <v>13.7</v>
      </c>
      <c r="AU95" s="5">
        <f t="shared" si="15"/>
        <v>13.5</v>
      </c>
      <c r="AV95" s="5">
        <f t="shared" si="15"/>
        <v>14.000000000000004</v>
      </c>
      <c r="AW95" s="5">
        <f t="shared" si="15"/>
        <v>13.999999999999989</v>
      </c>
      <c r="AX95" s="5">
        <f t="shared" si="15"/>
        <v>14.199999999999998</v>
      </c>
      <c r="AY95" s="5">
        <f t="shared" si="15"/>
        <v>14.900000000000002</v>
      </c>
      <c r="AZ95" s="5">
        <f t="shared" si="15"/>
        <v>14.999999999999996</v>
      </c>
      <c r="BA95" s="5">
        <f t="shared" si="15"/>
        <v>15.100000000000005</v>
      </c>
      <c r="BB95" s="5">
        <f t="shared" si="15"/>
        <v>15.100000000000003</v>
      </c>
      <c r="BC95" s="5">
        <f t="shared" si="15"/>
        <v>15.200000000000005</v>
      </c>
      <c r="BD95" s="5">
        <f t="shared" si="15"/>
        <v>15.699999999999998</v>
      </c>
      <c r="BE95" s="5">
        <f t="shared" si="15"/>
        <v>15.6</v>
      </c>
      <c r="BF95" s="5">
        <f t="shared" si="15"/>
        <v>16.700000000000003</v>
      </c>
      <c r="BG95" s="5">
        <f t="shared" si="15"/>
        <v>16.899999999999995</v>
      </c>
      <c r="BH95" s="5">
        <f t="shared" si="15"/>
        <v>17.199999999999992</v>
      </c>
      <c r="BI95" s="5">
        <f t="shared" si="15"/>
        <v>17.900000000000002</v>
      </c>
      <c r="BJ95" s="5">
        <f t="shared" si="15"/>
        <v>18.299999999999997</v>
      </c>
    </row>
    <row r="96" spans="7:62" x14ac:dyDescent="0.2">
      <c r="G96" s="13" t="s">
        <v>567</v>
      </c>
      <c r="H96" s="53" t="s">
        <v>556</v>
      </c>
      <c r="I96" s="13" t="s">
        <v>496</v>
      </c>
      <c r="J96" s="13" t="s">
        <v>457</v>
      </c>
      <c r="K96" s="13" t="s">
        <v>35</v>
      </c>
      <c r="L96" s="5">
        <f t="shared" si="13"/>
        <v>18.199999999999996</v>
      </c>
      <c r="M96" s="5">
        <f t="shared" si="15"/>
        <v>18.499999999999996</v>
      </c>
      <c r="N96" s="5">
        <f t="shared" si="15"/>
        <v>18.500000000000004</v>
      </c>
      <c r="O96" s="5">
        <f t="shared" si="15"/>
        <v>18.500000000000004</v>
      </c>
      <c r="P96" s="5">
        <f t="shared" si="15"/>
        <v>18.3</v>
      </c>
      <c r="Q96" s="5">
        <f t="shared" si="15"/>
        <v>17.700000000000003</v>
      </c>
      <c r="R96" s="5">
        <f t="shared" si="15"/>
        <v>16.899999999999999</v>
      </c>
      <c r="S96" s="5">
        <f t="shared" si="15"/>
        <v>18.299999999999994</v>
      </c>
      <c r="T96" s="5">
        <f t="shared" si="15"/>
        <v>18.100000000000001</v>
      </c>
      <c r="U96" s="5">
        <f t="shared" si="15"/>
        <v>17.799999999999997</v>
      </c>
      <c r="V96" s="5">
        <f t="shared" si="15"/>
        <v>16.900000000000002</v>
      </c>
      <c r="W96" s="5">
        <f t="shared" si="15"/>
        <v>16</v>
      </c>
      <c r="X96" s="5">
        <f t="shared" si="15"/>
        <v>14.899999999999999</v>
      </c>
      <c r="Y96" s="5">
        <f t="shared" si="15"/>
        <v>15.200000000000003</v>
      </c>
      <c r="Z96" s="5">
        <f t="shared" si="15"/>
        <v>14.5</v>
      </c>
      <c r="AA96" s="5">
        <f t="shared" si="15"/>
        <v>14.400000000000004</v>
      </c>
      <c r="AB96" s="5">
        <f t="shared" si="15"/>
        <v>14.400000000000002</v>
      </c>
      <c r="AC96" s="5">
        <f t="shared" si="15"/>
        <v>14.500000000000004</v>
      </c>
      <c r="AD96" s="5">
        <f t="shared" si="15"/>
        <v>14.499999999999998</v>
      </c>
      <c r="AE96" s="5">
        <f t="shared" si="15"/>
        <v>15.699999999999994</v>
      </c>
      <c r="AF96" s="5">
        <f t="shared" si="15"/>
        <v>15.299999999999999</v>
      </c>
      <c r="AG96" s="5">
        <f t="shared" si="15"/>
        <v>15.399999999999993</v>
      </c>
      <c r="AH96" s="5">
        <f t="shared" si="15"/>
        <v>16.2</v>
      </c>
      <c r="AI96" s="5">
        <f t="shared" si="15"/>
        <v>15.799999999999997</v>
      </c>
      <c r="AJ96" s="5">
        <f t="shared" si="15"/>
        <v>16.100000000000001</v>
      </c>
      <c r="AK96" s="5">
        <f t="shared" si="15"/>
        <v>15.900000000000004</v>
      </c>
      <c r="AL96" s="5">
        <f t="shared" si="15"/>
        <v>15.4</v>
      </c>
      <c r="AM96" s="5">
        <f t="shared" si="15"/>
        <v>16.799999999999997</v>
      </c>
      <c r="AN96" s="5">
        <f t="shared" si="15"/>
        <v>15.700000000000001</v>
      </c>
      <c r="AO96" s="5">
        <f t="shared" si="15"/>
        <v>16.600000000000001</v>
      </c>
      <c r="AP96" s="5">
        <f t="shared" si="15"/>
        <v>15.900000000000004</v>
      </c>
      <c r="AQ96" s="5">
        <f t="shared" si="15"/>
        <v>14.799999999999992</v>
      </c>
      <c r="AR96" s="5">
        <f t="shared" si="15"/>
        <v>16.5</v>
      </c>
      <c r="AS96" s="5">
        <f t="shared" si="15"/>
        <v>16.600000000000009</v>
      </c>
      <c r="AT96" s="5">
        <f t="shared" si="15"/>
        <v>15.999999999999998</v>
      </c>
      <c r="AU96" s="5">
        <f t="shared" si="15"/>
        <v>15.799999999999994</v>
      </c>
      <c r="AV96" s="5">
        <f t="shared" si="15"/>
        <v>17.200000000000003</v>
      </c>
      <c r="AW96" s="5">
        <f t="shared" si="15"/>
        <v>18.600000000000005</v>
      </c>
      <c r="AX96" s="5">
        <f t="shared" si="15"/>
        <v>17.399999999999995</v>
      </c>
      <c r="AY96" s="5">
        <f t="shared" si="15"/>
        <v>18.199999999999996</v>
      </c>
      <c r="AZ96" s="5">
        <f t="shared" si="15"/>
        <v>18.299999999999994</v>
      </c>
      <c r="BA96" s="5">
        <f t="shared" si="15"/>
        <v>18.599999999999991</v>
      </c>
      <c r="BB96" s="5">
        <f t="shared" si="15"/>
        <v>18.899999999999991</v>
      </c>
      <c r="BC96" s="5">
        <f t="shared" si="15"/>
        <v>19.300000000000008</v>
      </c>
      <c r="BD96" s="5">
        <f t="shared" si="15"/>
        <v>19.100000000000001</v>
      </c>
      <c r="BE96" s="5">
        <f t="shared" si="15"/>
        <v>19.600000000000001</v>
      </c>
      <c r="BF96" s="5">
        <f t="shared" si="15"/>
        <v>18.899999999999999</v>
      </c>
      <c r="BG96" s="5">
        <f t="shared" si="15"/>
        <v>18.900000000000006</v>
      </c>
      <c r="BH96" s="5">
        <f t="shared" si="15"/>
        <v>18.600000000000009</v>
      </c>
      <c r="BI96" s="5">
        <f t="shared" si="15"/>
        <v>19.699999999999996</v>
      </c>
      <c r="BJ96" s="5">
        <f t="shared" si="15"/>
        <v>19.900000000000002</v>
      </c>
    </row>
    <row r="97" spans="7:62" x14ac:dyDescent="0.2">
      <c r="G97" s="13" t="s">
        <v>567</v>
      </c>
      <c r="H97" s="53" t="s">
        <v>557</v>
      </c>
      <c r="I97" s="13" t="s">
        <v>496</v>
      </c>
      <c r="J97" s="13" t="s">
        <v>457</v>
      </c>
      <c r="K97" s="13" t="s">
        <v>35</v>
      </c>
      <c r="L97" s="5">
        <f t="shared" si="13"/>
        <v>18.999999999999996</v>
      </c>
      <c r="M97" s="5">
        <f t="shared" si="15"/>
        <v>18.7</v>
      </c>
      <c r="N97" s="5">
        <f t="shared" si="15"/>
        <v>18.500000000000007</v>
      </c>
      <c r="O97" s="5">
        <f t="shared" si="15"/>
        <v>18.3</v>
      </c>
      <c r="P97" s="5">
        <f t="shared" si="15"/>
        <v>18.100000000000001</v>
      </c>
      <c r="Q97" s="5">
        <f t="shared" si="15"/>
        <v>18.000000000000004</v>
      </c>
      <c r="R97" s="5">
        <f t="shared" si="15"/>
        <v>18.300000000000004</v>
      </c>
      <c r="S97" s="5">
        <f t="shared" si="15"/>
        <v>18.5</v>
      </c>
      <c r="T97" s="5">
        <f t="shared" si="15"/>
        <v>18.500000000000004</v>
      </c>
      <c r="U97" s="5">
        <f t="shared" si="15"/>
        <v>18.299999999999997</v>
      </c>
      <c r="V97" s="5">
        <f t="shared" si="15"/>
        <v>19.099999999999994</v>
      </c>
      <c r="W97" s="5">
        <f t="shared" si="15"/>
        <v>18.999999999999993</v>
      </c>
      <c r="X97" s="5">
        <f t="shared" si="15"/>
        <v>19.900000000000006</v>
      </c>
      <c r="Y97" s="5">
        <f t="shared" si="15"/>
        <v>19.8</v>
      </c>
      <c r="Z97" s="5">
        <f t="shared" si="15"/>
        <v>20.399999999999999</v>
      </c>
      <c r="AA97" s="5">
        <f t="shared" si="15"/>
        <v>19.600000000000012</v>
      </c>
      <c r="AB97" s="5">
        <f t="shared" si="15"/>
        <v>19</v>
      </c>
      <c r="AC97" s="5">
        <f t="shared" si="15"/>
        <v>18.800000000000004</v>
      </c>
      <c r="AD97" s="5">
        <f t="shared" si="15"/>
        <v>18.499999999999993</v>
      </c>
      <c r="AE97" s="5">
        <f t="shared" si="15"/>
        <v>17.799999999999994</v>
      </c>
      <c r="AF97" s="5">
        <f t="shared" si="15"/>
        <v>17.3</v>
      </c>
      <c r="AG97" s="5">
        <f t="shared" si="15"/>
        <v>17.599999999999998</v>
      </c>
      <c r="AH97" s="5">
        <f t="shared" si="15"/>
        <v>17.299999999999994</v>
      </c>
      <c r="AI97" s="5">
        <f t="shared" si="15"/>
        <v>17.200000000000006</v>
      </c>
      <c r="AJ97" s="5">
        <f t="shared" si="15"/>
        <v>16.600000000000001</v>
      </c>
      <c r="AK97" s="5">
        <f t="shared" si="15"/>
        <v>15.599999999999994</v>
      </c>
      <c r="AL97" s="5">
        <f t="shared" si="15"/>
        <v>15.39999999999999</v>
      </c>
      <c r="AM97" s="5">
        <f t="shared" si="15"/>
        <v>13.800000000000006</v>
      </c>
      <c r="AN97" s="5">
        <f t="shared" si="15"/>
        <v>13.299999999999992</v>
      </c>
      <c r="AO97" s="5">
        <f t="shared" si="15"/>
        <v>14.099999999999996</v>
      </c>
      <c r="AP97" s="5">
        <f t="shared" si="15"/>
        <v>13.899999999999997</v>
      </c>
      <c r="AQ97" s="5">
        <f t="shared" si="15"/>
        <v>13.700000000000001</v>
      </c>
      <c r="AR97" s="5">
        <f t="shared" si="15"/>
        <v>14.600000000000007</v>
      </c>
      <c r="AS97" s="5">
        <f t="shared" si="15"/>
        <v>14.4</v>
      </c>
      <c r="AT97" s="5">
        <f t="shared" si="15"/>
        <v>13.799999999999999</v>
      </c>
      <c r="AU97" s="5">
        <f t="shared" si="15"/>
        <v>14.700000000000001</v>
      </c>
      <c r="AV97" s="5">
        <f t="shared" si="15"/>
        <v>14.9</v>
      </c>
      <c r="AW97" s="5">
        <f t="shared" si="15"/>
        <v>15.300000000000002</v>
      </c>
      <c r="AX97" s="5">
        <f t="shared" si="15"/>
        <v>15.4</v>
      </c>
      <c r="AY97" s="5">
        <f t="shared" si="15"/>
        <v>15.200000000000008</v>
      </c>
      <c r="AZ97" s="5">
        <f t="shared" si="15"/>
        <v>14.999999999999998</v>
      </c>
      <c r="BA97" s="5">
        <f t="shared" si="15"/>
        <v>15.299999999999995</v>
      </c>
      <c r="BB97" s="5">
        <f t="shared" si="15"/>
        <v>14.700000000000005</v>
      </c>
      <c r="BC97" s="5">
        <f t="shared" si="15"/>
        <v>14.9</v>
      </c>
      <c r="BD97" s="5">
        <f t="shared" si="15"/>
        <v>15.799999999999997</v>
      </c>
      <c r="BE97" s="5">
        <f t="shared" si="15"/>
        <v>15.600000000000005</v>
      </c>
      <c r="BF97" s="5">
        <f t="shared" si="15"/>
        <v>15.900000000000002</v>
      </c>
      <c r="BG97" s="5">
        <f t="shared" si="15"/>
        <v>15.899999999999995</v>
      </c>
      <c r="BH97" s="5">
        <f t="shared" si="15"/>
        <v>15.599999999999991</v>
      </c>
      <c r="BI97" s="5">
        <f t="shared" si="15"/>
        <v>15.599999999999994</v>
      </c>
      <c r="BJ97" s="5">
        <f t="shared" si="15"/>
        <v>15.2</v>
      </c>
    </row>
    <row r="98" spans="7:62" x14ac:dyDescent="0.2">
      <c r="G98" s="14" t="s">
        <v>567</v>
      </c>
      <c r="H98" s="112" t="s">
        <v>558</v>
      </c>
      <c r="I98" s="14" t="s">
        <v>496</v>
      </c>
      <c r="J98" s="14" t="s">
        <v>457</v>
      </c>
      <c r="K98" s="14" t="s">
        <v>35</v>
      </c>
      <c r="L98" s="6">
        <f t="shared" si="13"/>
        <v>14.999999999999996</v>
      </c>
      <c r="M98" s="6">
        <f t="shared" si="15"/>
        <v>15.199999999999996</v>
      </c>
      <c r="N98" s="6">
        <f t="shared" si="15"/>
        <v>15.699999999999994</v>
      </c>
      <c r="O98" s="6">
        <f t="shared" si="15"/>
        <v>14.899999999999997</v>
      </c>
      <c r="P98" s="6">
        <f t="shared" si="15"/>
        <v>15.799999999999999</v>
      </c>
      <c r="Q98" s="6">
        <f t="shared" si="15"/>
        <v>16.899999999999995</v>
      </c>
      <c r="R98" s="6">
        <f t="shared" si="15"/>
        <v>16.600000000000001</v>
      </c>
      <c r="S98" s="6">
        <f t="shared" si="15"/>
        <v>17.7</v>
      </c>
      <c r="T98" s="6">
        <f t="shared" si="15"/>
        <v>16.800000000000004</v>
      </c>
      <c r="U98" s="6">
        <f t="shared" si="15"/>
        <v>17.699999999999996</v>
      </c>
      <c r="V98" s="6">
        <f t="shared" si="15"/>
        <v>17.8</v>
      </c>
      <c r="W98" s="6">
        <f t="shared" si="15"/>
        <v>17.299999999999997</v>
      </c>
      <c r="X98" s="6">
        <f t="shared" si="15"/>
        <v>17.3</v>
      </c>
      <c r="Y98" s="6">
        <f t="shared" si="15"/>
        <v>17.000000000000004</v>
      </c>
      <c r="Z98" s="6">
        <f t="shared" si="15"/>
        <v>17.599999999999994</v>
      </c>
      <c r="AA98" s="6">
        <f t="shared" si="15"/>
        <v>17.900000000000009</v>
      </c>
      <c r="AB98" s="6">
        <f t="shared" si="15"/>
        <v>17.600000000000001</v>
      </c>
      <c r="AC98" s="6">
        <f t="shared" si="15"/>
        <v>16.999999999999996</v>
      </c>
      <c r="AD98" s="6">
        <f t="shared" si="15"/>
        <v>17.499999999999996</v>
      </c>
      <c r="AE98" s="6">
        <f t="shared" si="15"/>
        <v>17.099999999999994</v>
      </c>
      <c r="AF98" s="6">
        <f t="shared" si="15"/>
        <v>17.099999999999994</v>
      </c>
      <c r="AG98" s="6">
        <f t="shared" si="15"/>
        <v>17.100000000000005</v>
      </c>
      <c r="AH98" s="6">
        <f t="shared" si="15"/>
        <v>17.5</v>
      </c>
      <c r="AI98" s="6">
        <f t="shared" si="15"/>
        <v>17.3</v>
      </c>
      <c r="AJ98" s="6">
        <f t="shared" si="15"/>
        <v>17.3</v>
      </c>
      <c r="AK98" s="6">
        <f t="shared" si="15"/>
        <v>18.7</v>
      </c>
      <c r="AL98" s="6">
        <f t="shared" si="15"/>
        <v>18.400000000000009</v>
      </c>
      <c r="AM98" s="6">
        <f t="shared" si="15"/>
        <v>18.099999999999994</v>
      </c>
      <c r="AN98" s="6">
        <f t="shared" si="15"/>
        <v>16.899999999999991</v>
      </c>
      <c r="AO98" s="6">
        <f t="shared" si="15"/>
        <v>15.800000000000006</v>
      </c>
      <c r="AP98" s="6">
        <f t="shared" si="15"/>
        <v>14.79999999999999</v>
      </c>
      <c r="AQ98" s="6">
        <f t="shared" si="15"/>
        <v>13.600000000000007</v>
      </c>
      <c r="AR98" s="6">
        <f t="shared" si="15"/>
        <v>13.599999999999996</v>
      </c>
      <c r="AS98" s="6">
        <f t="shared" si="15"/>
        <v>13.099999999999996</v>
      </c>
      <c r="AT98" s="6">
        <f t="shared" si="15"/>
        <v>13.500000000000007</v>
      </c>
      <c r="AU98" s="6">
        <f t="shared" si="15"/>
        <v>13.700000000000003</v>
      </c>
      <c r="AV98" s="6">
        <f t="shared" si="15"/>
        <v>14.299999999999995</v>
      </c>
      <c r="AW98" s="6">
        <f t="shared" si="15"/>
        <v>15.3</v>
      </c>
      <c r="AX98" s="6">
        <f t="shared" si="15"/>
        <v>15.100000000000001</v>
      </c>
      <c r="AY98" s="6">
        <f t="shared" si="15"/>
        <v>15.800000000000004</v>
      </c>
      <c r="AZ98" s="6">
        <f t="shared" si="15"/>
        <v>16.199999999999996</v>
      </c>
      <c r="BA98" s="6">
        <f t="shared" si="15"/>
        <v>16.399999999999995</v>
      </c>
      <c r="BB98" s="6">
        <f t="shared" si="15"/>
        <v>17.399999999999999</v>
      </c>
      <c r="BC98" s="6">
        <f t="shared" si="15"/>
        <v>17.200000000000003</v>
      </c>
      <c r="BD98" s="6">
        <f t="shared" si="15"/>
        <v>17.699999999999996</v>
      </c>
      <c r="BE98" s="6">
        <f t="shared" si="15"/>
        <v>17.400000000000002</v>
      </c>
      <c r="BF98" s="6">
        <f t="shared" si="15"/>
        <v>17.70000000000001</v>
      </c>
      <c r="BG98" s="6">
        <f t="shared" si="15"/>
        <v>17.599999999999994</v>
      </c>
      <c r="BH98" s="6">
        <f t="shared" si="15"/>
        <v>17.499999999999993</v>
      </c>
      <c r="BI98" s="6">
        <f t="shared" si="15"/>
        <v>17.399999999999991</v>
      </c>
      <c r="BJ98" s="6">
        <f t="shared" si="15"/>
        <v>17.499999999999996</v>
      </c>
    </row>
    <row r="99" spans="7:62" x14ac:dyDescent="0.2">
      <c r="G99" s="12" t="s">
        <v>568</v>
      </c>
      <c r="H99" s="12" t="s">
        <v>22</v>
      </c>
      <c r="I99" s="12" t="s">
        <v>496</v>
      </c>
      <c r="J99" s="12" t="s">
        <v>477</v>
      </c>
      <c r="K99" s="12" t="s">
        <v>497</v>
      </c>
      <c r="L99" s="4">
        <v>61.5</v>
      </c>
      <c r="M99" s="4">
        <v>62.6</v>
      </c>
      <c r="N99" s="4">
        <v>62.8</v>
      </c>
      <c r="O99" s="4">
        <v>63.3</v>
      </c>
      <c r="P99" s="4">
        <v>63.5</v>
      </c>
      <c r="Q99" s="4">
        <v>63.7</v>
      </c>
      <c r="R99" s="4">
        <v>63.9</v>
      </c>
      <c r="S99" s="4">
        <v>64</v>
      </c>
      <c r="T99" s="4">
        <v>63.8</v>
      </c>
      <c r="U99" s="4">
        <v>64.7</v>
      </c>
      <c r="V99" s="4">
        <v>64.2</v>
      </c>
      <c r="W99" s="4">
        <v>64</v>
      </c>
      <c r="X99" s="4">
        <v>64.599999999999994</v>
      </c>
      <c r="Y99" s="4">
        <v>64.400000000000006</v>
      </c>
      <c r="Z99" s="4">
        <v>65</v>
      </c>
      <c r="AA99" s="4">
        <v>64.7</v>
      </c>
      <c r="AB99" s="4">
        <v>65.099999999999994</v>
      </c>
      <c r="AC99" s="4">
        <v>66.599999999999994</v>
      </c>
      <c r="AD99" s="4">
        <v>66.599999999999994</v>
      </c>
      <c r="AE99" s="4">
        <v>66.8</v>
      </c>
      <c r="AF99" s="4">
        <v>67.5</v>
      </c>
      <c r="AG99" s="4">
        <v>67.7</v>
      </c>
      <c r="AH99" s="4">
        <v>69</v>
      </c>
      <c r="AI99" s="4">
        <v>69.099999999999994</v>
      </c>
      <c r="AJ99" s="4">
        <v>69.5</v>
      </c>
      <c r="AK99" s="4">
        <v>69.900000000000006</v>
      </c>
      <c r="AL99" s="4">
        <v>70.400000000000006</v>
      </c>
      <c r="AM99" s="4">
        <v>70.8</v>
      </c>
      <c r="AN99" s="4">
        <v>70.900000000000006</v>
      </c>
      <c r="AO99" s="4">
        <v>70.5</v>
      </c>
      <c r="AP99" s="4">
        <v>70.099999999999994</v>
      </c>
      <c r="AQ99" s="4">
        <v>70</v>
      </c>
      <c r="AR99" s="4">
        <v>70.7</v>
      </c>
      <c r="AS99" s="4">
        <v>71.900000000000006</v>
      </c>
      <c r="AT99" s="4">
        <v>72.599999999999994</v>
      </c>
      <c r="AU99" s="4">
        <v>73.099999999999994</v>
      </c>
      <c r="AV99" s="4">
        <v>73.400000000000006</v>
      </c>
      <c r="AW99" s="4">
        <v>73.900000000000006</v>
      </c>
      <c r="AX99" s="4">
        <v>74.5</v>
      </c>
      <c r="AY99" s="4">
        <v>75</v>
      </c>
      <c r="AZ99" s="4">
        <v>75</v>
      </c>
      <c r="BA99" s="4">
        <v>75.099999999999994</v>
      </c>
      <c r="BB99" s="4">
        <v>75.400000000000006</v>
      </c>
      <c r="BC99" s="4">
        <v>75.599999999999994</v>
      </c>
      <c r="BD99" s="4">
        <v>76.099999999999994</v>
      </c>
      <c r="BE99" s="4">
        <v>76.8</v>
      </c>
      <c r="BF99" s="4">
        <v>78.099999999999994</v>
      </c>
      <c r="BG99" s="4">
        <v>78.599999999999994</v>
      </c>
      <c r="BH99" s="4">
        <v>78.8</v>
      </c>
      <c r="BI99" s="4">
        <v>80</v>
      </c>
      <c r="BJ99" s="4">
        <v>80.3</v>
      </c>
    </row>
    <row r="100" spans="7:62" x14ac:dyDescent="0.2">
      <c r="G100" s="98" t="s">
        <v>568</v>
      </c>
      <c r="H100" s="98" t="s">
        <v>544</v>
      </c>
      <c r="I100" s="98" t="s">
        <v>496</v>
      </c>
      <c r="J100" s="99" t="s">
        <v>457</v>
      </c>
      <c r="K100" s="98" t="s">
        <v>35</v>
      </c>
      <c r="L100" s="100">
        <f>((L101*L116)+(L102*L117)+(L103*L118)+(L104*L119))/L115</f>
        <v>90.062340493080555</v>
      </c>
      <c r="M100" s="100">
        <f t="shared" ref="M100:BJ100" si="16">((M101*M116)+(M102*M117)+(M103*M118)+(M104*M119))/M115</f>
        <v>91.018368467710587</v>
      </c>
      <c r="N100" s="100">
        <f t="shared" si="16"/>
        <v>91.953710133143616</v>
      </c>
      <c r="O100" s="100">
        <f t="shared" si="16"/>
        <v>91.743754666602342</v>
      </c>
      <c r="P100" s="100">
        <f t="shared" si="16"/>
        <v>92.10562093998486</v>
      </c>
      <c r="Q100" s="100">
        <f t="shared" si="16"/>
        <v>92.906721749528813</v>
      </c>
      <c r="R100" s="100">
        <f t="shared" si="16"/>
        <v>93.834060188565743</v>
      </c>
      <c r="S100" s="100">
        <f t="shared" si="16"/>
        <v>94.598007983908502</v>
      </c>
      <c r="T100" s="100">
        <f t="shared" si="16"/>
        <v>94.845010476237917</v>
      </c>
      <c r="U100" s="100">
        <f t="shared" si="16"/>
        <v>95.518602726124129</v>
      </c>
      <c r="V100" s="100">
        <f t="shared" si="16"/>
        <v>95.889699761446579</v>
      </c>
      <c r="W100" s="100">
        <f t="shared" si="16"/>
        <v>96.160961567526911</v>
      </c>
      <c r="X100" s="100">
        <f t="shared" si="16"/>
        <v>96.450642060440003</v>
      </c>
      <c r="Y100" s="100">
        <f t="shared" si="16"/>
        <v>97.181760619659428</v>
      </c>
      <c r="Z100" s="100">
        <f t="shared" si="16"/>
        <v>97.621446120934877</v>
      </c>
      <c r="AA100" s="100">
        <f t="shared" si="16"/>
        <v>98.940187069559784</v>
      </c>
      <c r="AB100" s="100">
        <f t="shared" si="16"/>
        <v>98.322139437349875</v>
      </c>
      <c r="AC100" s="100">
        <f t="shared" si="16"/>
        <v>99.384883553164769</v>
      </c>
      <c r="AD100" s="100">
        <f t="shared" si="16"/>
        <v>99.894353869354291</v>
      </c>
      <c r="AE100" s="100">
        <f t="shared" si="16"/>
        <v>99.31978491903277</v>
      </c>
      <c r="AF100" s="100">
        <f t="shared" si="16"/>
        <v>99.321683048666102</v>
      </c>
      <c r="AG100" s="100">
        <f t="shared" si="16"/>
        <v>98.964616708747528</v>
      </c>
      <c r="AH100" s="100">
        <f t="shared" si="16"/>
        <v>99.400886536120169</v>
      </c>
      <c r="AI100" s="100">
        <f t="shared" si="16"/>
        <v>100.62338859439703</v>
      </c>
      <c r="AJ100" s="100">
        <f t="shared" si="16"/>
        <v>102.3519110935114</v>
      </c>
      <c r="AK100" s="100">
        <f t="shared" si="16"/>
        <v>102.54085656882856</v>
      </c>
      <c r="AL100" s="100">
        <f t="shared" si="16"/>
        <v>103.85108078553183</v>
      </c>
      <c r="AM100" s="100">
        <f t="shared" si="16"/>
        <v>104.14437667886448</v>
      </c>
      <c r="AN100" s="100">
        <f t="shared" si="16"/>
        <v>103.96696336301126</v>
      </c>
      <c r="AO100" s="100">
        <f t="shared" si="16"/>
        <v>104.13405618535354</v>
      </c>
      <c r="AP100" s="100">
        <f t="shared" si="16"/>
        <v>102.58020479548708</v>
      </c>
      <c r="AQ100" s="100">
        <f t="shared" si="16"/>
        <v>100.22636392161337</v>
      </c>
      <c r="AR100" s="100">
        <f t="shared" si="16"/>
        <v>99.73666517922338</v>
      </c>
      <c r="AS100" s="100">
        <f t="shared" si="16"/>
        <v>100.16666408126559</v>
      </c>
      <c r="AT100" s="100">
        <f t="shared" si="16"/>
        <v>99.92509176242605</v>
      </c>
      <c r="AU100" s="100">
        <f t="shared" si="16"/>
        <v>99.690322270275985</v>
      </c>
      <c r="AV100" s="100">
        <f t="shared" si="16"/>
        <v>99.837582726294315</v>
      </c>
      <c r="AW100" s="100">
        <f t="shared" si="16"/>
        <v>101.12685764430825</v>
      </c>
      <c r="AX100" s="100">
        <f t="shared" si="16"/>
        <v>101.31170854355109</v>
      </c>
      <c r="AY100" s="100">
        <f t="shared" si="16"/>
        <v>101.13640449153824</v>
      </c>
      <c r="AZ100" s="100">
        <f t="shared" si="16"/>
        <v>101.8402606358664</v>
      </c>
      <c r="BA100" s="100">
        <f t="shared" si="16"/>
        <v>102.63728428779636</v>
      </c>
      <c r="BB100" s="100">
        <f t="shared" si="16"/>
        <v>102.48633734438341</v>
      </c>
      <c r="BC100" s="100">
        <f t="shared" si="16"/>
        <v>102.6110650283613</v>
      </c>
      <c r="BD100" s="100">
        <f t="shared" si="16"/>
        <v>103.05042132597619</v>
      </c>
      <c r="BE100" s="100">
        <f t="shared" si="16"/>
        <v>103.20500228229565</v>
      </c>
      <c r="BF100" s="100">
        <f t="shared" si="16"/>
        <v>104.19406293887448</v>
      </c>
      <c r="BG100" s="100">
        <f t="shared" si="16"/>
        <v>103.57272899049414</v>
      </c>
      <c r="BH100" s="100">
        <f t="shared" si="16"/>
        <v>102.74633134193347</v>
      </c>
      <c r="BI100" s="100">
        <f t="shared" si="16"/>
        <v>102.94578678240434</v>
      </c>
      <c r="BJ100" s="100">
        <f t="shared" si="16"/>
        <v>102.38229260263219</v>
      </c>
    </row>
    <row r="101" spans="7:62" x14ac:dyDescent="0.2">
      <c r="G101" s="13" t="s">
        <v>568</v>
      </c>
      <c r="H101" s="53" t="s">
        <v>453</v>
      </c>
      <c r="I101" s="13" t="s">
        <v>496</v>
      </c>
      <c r="J101" s="13" t="s">
        <v>477</v>
      </c>
      <c r="K101" s="13" t="s">
        <v>497</v>
      </c>
      <c r="L101" s="5">
        <v>94.9</v>
      </c>
      <c r="M101" s="5">
        <v>94.2</v>
      </c>
      <c r="N101" s="5">
        <v>95.3</v>
      </c>
      <c r="O101" s="5">
        <v>96.8</v>
      </c>
      <c r="P101" s="5">
        <v>96.4</v>
      </c>
      <c r="Q101" s="5">
        <v>97.9</v>
      </c>
      <c r="R101" s="5">
        <v>98.3</v>
      </c>
      <c r="S101" s="5">
        <v>99.2</v>
      </c>
      <c r="T101" s="5">
        <v>98.8</v>
      </c>
      <c r="U101" s="5">
        <v>98</v>
      </c>
      <c r="V101" s="5">
        <v>98.8</v>
      </c>
      <c r="W101" s="5">
        <v>98.4</v>
      </c>
      <c r="X101" s="5">
        <v>97.1</v>
      </c>
      <c r="Y101" s="5">
        <v>97</v>
      </c>
      <c r="Z101" s="5">
        <v>97.1</v>
      </c>
      <c r="AA101" s="5">
        <v>100.8</v>
      </c>
      <c r="AB101" s="5">
        <v>99.1</v>
      </c>
      <c r="AC101" s="5">
        <v>98.9</v>
      </c>
      <c r="AD101" s="5">
        <v>99.6</v>
      </c>
      <c r="AE101" s="5">
        <v>97.8</v>
      </c>
      <c r="AF101" s="5">
        <v>99.9</v>
      </c>
      <c r="AG101" s="5">
        <v>98.9</v>
      </c>
      <c r="AH101" s="5">
        <v>99.8</v>
      </c>
      <c r="AI101" s="5">
        <v>100.8</v>
      </c>
      <c r="AJ101" s="5">
        <v>104.2</v>
      </c>
      <c r="AK101" s="5">
        <v>103.6</v>
      </c>
      <c r="AL101" s="5">
        <v>106.3</v>
      </c>
      <c r="AM101" s="5">
        <v>105.9</v>
      </c>
      <c r="AN101" s="5">
        <v>105.8</v>
      </c>
      <c r="AO101" s="5">
        <v>106.6</v>
      </c>
      <c r="AP101" s="5">
        <v>108.2</v>
      </c>
      <c r="AQ101" s="5">
        <v>108.6</v>
      </c>
      <c r="AR101" s="5">
        <v>109</v>
      </c>
      <c r="AS101" s="5">
        <v>111.8</v>
      </c>
      <c r="AT101" s="5">
        <v>110.3</v>
      </c>
      <c r="AU101" s="5">
        <v>110.4</v>
      </c>
      <c r="AV101" s="5">
        <v>111.1</v>
      </c>
      <c r="AW101" s="5">
        <v>111.9</v>
      </c>
      <c r="AX101" s="5">
        <v>114</v>
      </c>
      <c r="AY101" s="5">
        <v>113.5</v>
      </c>
      <c r="AZ101" s="5">
        <v>112.1</v>
      </c>
      <c r="BA101" s="5">
        <v>113.6</v>
      </c>
      <c r="BB101" s="5">
        <v>113.6</v>
      </c>
      <c r="BC101" s="5">
        <v>114.5</v>
      </c>
      <c r="BD101" s="5">
        <v>114.1</v>
      </c>
      <c r="BE101" s="5">
        <v>113.8</v>
      </c>
      <c r="BF101" s="5">
        <v>114.4</v>
      </c>
      <c r="BG101" s="5">
        <v>112.6</v>
      </c>
      <c r="BH101" s="5">
        <v>110.4</v>
      </c>
      <c r="BI101" s="5">
        <v>110.5</v>
      </c>
      <c r="BJ101" s="5">
        <v>108.6</v>
      </c>
    </row>
    <row r="102" spans="7:62" x14ac:dyDescent="0.2">
      <c r="G102" s="13" t="s">
        <v>568</v>
      </c>
      <c r="H102" s="53" t="s">
        <v>750</v>
      </c>
      <c r="I102" s="13" t="s">
        <v>496</v>
      </c>
      <c r="J102" s="13" t="s">
        <v>477</v>
      </c>
      <c r="K102" s="13" t="s">
        <v>497</v>
      </c>
      <c r="L102" s="5">
        <v>90.4</v>
      </c>
      <c r="M102" s="5">
        <v>91.8</v>
      </c>
      <c r="N102" s="5">
        <v>92.6</v>
      </c>
      <c r="O102" s="5">
        <v>92.1</v>
      </c>
      <c r="P102" s="5">
        <v>92.4</v>
      </c>
      <c r="Q102" s="5">
        <v>92.9</v>
      </c>
      <c r="R102" s="5">
        <v>94</v>
      </c>
      <c r="S102" s="5">
        <v>94.7</v>
      </c>
      <c r="T102" s="5">
        <v>95.2</v>
      </c>
      <c r="U102" s="5">
        <v>96.4</v>
      </c>
      <c r="V102" s="5">
        <v>96.4</v>
      </c>
      <c r="W102" s="5">
        <v>96.8</v>
      </c>
      <c r="X102" s="5">
        <v>97.5</v>
      </c>
      <c r="Y102" s="5">
        <v>98.9</v>
      </c>
      <c r="Z102" s="5">
        <v>99.3</v>
      </c>
      <c r="AA102" s="5">
        <v>99.5</v>
      </c>
      <c r="AB102" s="5">
        <v>99.3</v>
      </c>
      <c r="AC102" s="5">
        <v>100.7</v>
      </c>
      <c r="AD102" s="5">
        <v>101.4</v>
      </c>
      <c r="AE102" s="5">
        <v>101.3</v>
      </c>
      <c r="AF102" s="5">
        <v>100.6</v>
      </c>
      <c r="AG102" s="5">
        <v>100.2</v>
      </c>
      <c r="AH102" s="5">
        <v>100.4</v>
      </c>
      <c r="AI102" s="5">
        <v>101.8</v>
      </c>
      <c r="AJ102" s="5">
        <v>103</v>
      </c>
      <c r="AK102" s="5">
        <v>103.4</v>
      </c>
      <c r="AL102" s="5">
        <v>104.1</v>
      </c>
      <c r="AM102" s="5">
        <v>104.5</v>
      </c>
      <c r="AN102" s="5">
        <v>104.1</v>
      </c>
      <c r="AO102" s="5">
        <v>104.2</v>
      </c>
      <c r="AP102" s="5">
        <v>101.4</v>
      </c>
      <c r="AQ102" s="5">
        <v>97.6</v>
      </c>
      <c r="AR102" s="5">
        <v>96.6</v>
      </c>
      <c r="AS102" s="5">
        <v>96.1</v>
      </c>
      <c r="AT102" s="5">
        <v>96.1</v>
      </c>
      <c r="AU102" s="5">
        <v>95.8</v>
      </c>
      <c r="AV102" s="5">
        <v>96.1</v>
      </c>
      <c r="AW102" s="5">
        <v>98</v>
      </c>
      <c r="AX102" s="5">
        <v>97.4</v>
      </c>
      <c r="AY102" s="5">
        <v>97</v>
      </c>
      <c r="AZ102" s="5">
        <v>98.6</v>
      </c>
      <c r="BA102" s="5">
        <v>99.5</v>
      </c>
      <c r="BB102" s="5">
        <v>99.1</v>
      </c>
      <c r="BC102" s="5">
        <v>99.5</v>
      </c>
      <c r="BD102" s="5">
        <v>100.2</v>
      </c>
      <c r="BE102" s="5">
        <v>100.9</v>
      </c>
      <c r="BF102" s="5">
        <v>102</v>
      </c>
      <c r="BG102" s="5">
        <v>102</v>
      </c>
      <c r="BH102" s="5">
        <v>102</v>
      </c>
      <c r="BI102" s="5">
        <v>102.1</v>
      </c>
      <c r="BJ102" s="5">
        <v>101.8</v>
      </c>
    </row>
    <row r="103" spans="7:62" x14ac:dyDescent="0.2">
      <c r="G103" s="13" t="s">
        <v>568</v>
      </c>
      <c r="H103" s="53" t="s">
        <v>235</v>
      </c>
      <c r="I103" s="13" t="s">
        <v>496</v>
      </c>
      <c r="J103" s="13" t="s">
        <v>477</v>
      </c>
      <c r="K103" s="13" t="s">
        <v>497</v>
      </c>
      <c r="L103" s="5">
        <v>75.2</v>
      </c>
      <c r="M103" s="5">
        <v>76.400000000000006</v>
      </c>
      <c r="N103" s="5">
        <v>77.900000000000006</v>
      </c>
      <c r="O103" s="5">
        <v>75.7</v>
      </c>
      <c r="P103" s="5">
        <v>78.599999999999994</v>
      </c>
      <c r="Q103" s="5">
        <v>79.5</v>
      </c>
      <c r="R103" s="5">
        <v>81.3</v>
      </c>
      <c r="S103" s="5">
        <v>82.1</v>
      </c>
      <c r="T103" s="5">
        <v>82.1</v>
      </c>
      <c r="U103" s="5">
        <v>82.8</v>
      </c>
      <c r="V103" s="5">
        <v>84.4</v>
      </c>
      <c r="W103" s="5">
        <v>85.2</v>
      </c>
      <c r="X103" s="5">
        <v>86.8</v>
      </c>
      <c r="Y103" s="5">
        <v>85.8</v>
      </c>
      <c r="Z103" s="5">
        <v>85.7</v>
      </c>
      <c r="AA103" s="5">
        <v>89.1</v>
      </c>
      <c r="AB103" s="5">
        <v>88.7</v>
      </c>
      <c r="AC103" s="5">
        <v>90.3</v>
      </c>
      <c r="AD103" s="5">
        <v>90.3</v>
      </c>
      <c r="AE103" s="5">
        <v>89.5</v>
      </c>
      <c r="AF103" s="5">
        <v>89.4</v>
      </c>
      <c r="AG103" s="5">
        <v>90.2</v>
      </c>
      <c r="AH103" s="5">
        <v>91.8</v>
      </c>
      <c r="AI103" s="5">
        <v>92.1</v>
      </c>
      <c r="AJ103" s="5">
        <v>93.6</v>
      </c>
      <c r="AK103" s="5">
        <v>94.3</v>
      </c>
      <c r="AL103" s="5">
        <v>96.4</v>
      </c>
      <c r="AM103" s="5">
        <v>97.7</v>
      </c>
      <c r="AN103" s="5">
        <v>98.9</v>
      </c>
      <c r="AO103" s="5">
        <v>97.5</v>
      </c>
      <c r="AP103" s="5">
        <v>97</v>
      </c>
      <c r="AQ103" s="5">
        <v>97.4</v>
      </c>
      <c r="AR103" s="5">
        <v>97.9</v>
      </c>
      <c r="AS103" s="5">
        <v>98.4</v>
      </c>
      <c r="AT103" s="5">
        <v>98.6</v>
      </c>
      <c r="AU103" s="5">
        <v>98.2</v>
      </c>
      <c r="AV103" s="5">
        <v>95.9</v>
      </c>
      <c r="AW103" s="5">
        <v>94.9</v>
      </c>
      <c r="AX103" s="5">
        <v>95.1</v>
      </c>
      <c r="AY103" s="5">
        <v>97</v>
      </c>
      <c r="AZ103" s="5">
        <v>97.2</v>
      </c>
      <c r="BA103" s="5">
        <v>94.9</v>
      </c>
      <c r="BB103" s="5">
        <v>94.9</v>
      </c>
      <c r="BC103" s="5">
        <v>92.3</v>
      </c>
      <c r="BD103" s="5">
        <v>92.6</v>
      </c>
      <c r="BE103" s="5">
        <v>90.3</v>
      </c>
      <c r="BF103" s="5">
        <v>90.9</v>
      </c>
      <c r="BG103" s="5">
        <v>89.4</v>
      </c>
      <c r="BH103" s="5">
        <v>87.4</v>
      </c>
      <c r="BI103" s="5">
        <v>88.3</v>
      </c>
      <c r="BJ103" s="5">
        <v>88.4</v>
      </c>
    </row>
    <row r="104" spans="7:62" x14ac:dyDescent="0.2">
      <c r="G104" s="13" t="s">
        <v>568</v>
      </c>
      <c r="H104" s="53" t="s">
        <v>454</v>
      </c>
      <c r="I104" s="13" t="s">
        <v>496</v>
      </c>
      <c r="J104" s="13" t="s">
        <v>477</v>
      </c>
      <c r="K104" s="13" t="s">
        <v>497</v>
      </c>
      <c r="L104" s="5">
        <v>102.8</v>
      </c>
      <c r="M104" s="5">
        <v>105.9</v>
      </c>
      <c r="N104" s="5">
        <v>106.5</v>
      </c>
      <c r="O104" s="5">
        <v>107.1</v>
      </c>
      <c r="P104" s="5">
        <v>104.5</v>
      </c>
      <c r="Q104" s="5">
        <v>108</v>
      </c>
      <c r="R104" s="5">
        <v>102.9</v>
      </c>
      <c r="S104" s="5">
        <v>104.4</v>
      </c>
      <c r="T104" s="5">
        <v>104.6</v>
      </c>
      <c r="U104" s="5">
        <v>103.5</v>
      </c>
      <c r="V104" s="5">
        <v>106.3</v>
      </c>
      <c r="W104" s="5">
        <v>107.5</v>
      </c>
      <c r="X104" s="5">
        <v>104.6</v>
      </c>
      <c r="Y104" s="5">
        <v>100</v>
      </c>
      <c r="Z104" s="5">
        <v>110.9</v>
      </c>
      <c r="AA104" s="5">
        <v>112.7</v>
      </c>
      <c r="AB104" s="5">
        <v>108.4</v>
      </c>
      <c r="AC104" s="5">
        <v>109.8</v>
      </c>
      <c r="AD104" s="5">
        <v>103</v>
      </c>
      <c r="AE104" s="5">
        <v>101.6</v>
      </c>
      <c r="AF104" s="5">
        <v>101.9</v>
      </c>
      <c r="AG104" s="5">
        <v>105.1</v>
      </c>
      <c r="AH104" s="5">
        <v>101.3</v>
      </c>
      <c r="AI104" s="5">
        <v>104.3</v>
      </c>
      <c r="AJ104" s="5">
        <v>105.3</v>
      </c>
      <c r="AK104" s="5">
        <v>104.7</v>
      </c>
      <c r="AL104" s="5">
        <v>105.8</v>
      </c>
      <c r="AM104" s="5">
        <v>105.1</v>
      </c>
      <c r="AN104" s="5">
        <v>104</v>
      </c>
      <c r="AO104" s="5">
        <v>107.2</v>
      </c>
      <c r="AP104" s="5">
        <v>103.4</v>
      </c>
      <c r="AQ104" s="5">
        <v>101.3</v>
      </c>
      <c r="AR104" s="5">
        <v>101.1</v>
      </c>
      <c r="AS104" s="5">
        <v>102.1</v>
      </c>
      <c r="AT104" s="5">
        <v>106.1</v>
      </c>
      <c r="AU104" s="5">
        <v>103</v>
      </c>
      <c r="AV104" s="5">
        <v>102.1</v>
      </c>
      <c r="AW104" s="5">
        <v>99.3</v>
      </c>
      <c r="AX104" s="5">
        <v>99.1</v>
      </c>
      <c r="AY104" s="5">
        <v>98.1</v>
      </c>
      <c r="AZ104" s="5">
        <v>98</v>
      </c>
      <c r="BA104" s="5">
        <v>101.2</v>
      </c>
      <c r="BB104" s="5">
        <v>105.5</v>
      </c>
      <c r="BC104" s="5">
        <v>99.2</v>
      </c>
      <c r="BD104" s="5">
        <v>102</v>
      </c>
      <c r="BE104" s="5">
        <v>102</v>
      </c>
      <c r="BF104" s="5">
        <v>105.5</v>
      </c>
      <c r="BG104" s="5">
        <v>104.1</v>
      </c>
      <c r="BH104" s="5">
        <v>100.3</v>
      </c>
      <c r="BI104" s="5">
        <v>100.7</v>
      </c>
      <c r="BJ104" s="5">
        <v>105.5</v>
      </c>
    </row>
    <row r="105" spans="7:62" x14ac:dyDescent="0.2">
      <c r="G105" s="98" t="s">
        <v>568</v>
      </c>
      <c r="H105" s="98" t="s">
        <v>789</v>
      </c>
      <c r="I105" s="98" t="s">
        <v>496</v>
      </c>
      <c r="J105" s="99" t="s">
        <v>457</v>
      </c>
      <c r="K105" s="98" t="s">
        <v>35</v>
      </c>
      <c r="L105" s="100">
        <f>((L106*L121)+(L107*L122)+(L108*L123)+(L109*L124)+(L110*L125)+(L111*L126)+(L112*L127)+(L113*L128))/L120</f>
        <v>49.615312746508941</v>
      </c>
      <c r="M105" s="100">
        <f t="shared" ref="M105:BJ105" si="17">((M106*M121)+(M107*M122)+(M108*M123)+(M109*M124)+(M110*M125)+(M111*M126)+(M112*M127)+(M113*M128))/M120</f>
        <v>50.837125930735063</v>
      </c>
      <c r="N105" s="100">
        <f t="shared" si="17"/>
        <v>51.036669112603128</v>
      </c>
      <c r="O105" s="100">
        <f t="shared" si="17"/>
        <v>51.787667617163969</v>
      </c>
      <c r="P105" s="100">
        <f t="shared" si="17"/>
        <v>52.190561244583641</v>
      </c>
      <c r="Q105" s="100">
        <f t="shared" si="17"/>
        <v>52.37331476185097</v>
      </c>
      <c r="R105" s="100">
        <f t="shared" si="17"/>
        <v>52.483143535295156</v>
      </c>
      <c r="S105" s="100">
        <f t="shared" si="17"/>
        <v>52.530596838971192</v>
      </c>
      <c r="T105" s="100">
        <f t="shared" si="17"/>
        <v>52.397804029555402</v>
      </c>
      <c r="U105" s="100">
        <f t="shared" si="17"/>
        <v>53.488979261002626</v>
      </c>
      <c r="V105" s="100">
        <f t="shared" si="17"/>
        <v>52.98755888727775</v>
      </c>
      <c r="W105" s="100">
        <f t="shared" si="17"/>
        <v>52.667268046352646</v>
      </c>
      <c r="X105" s="100">
        <f t="shared" si="17"/>
        <v>53.712125428395161</v>
      </c>
      <c r="Y105" s="100">
        <f t="shared" si="17"/>
        <v>53.242554378559525</v>
      </c>
      <c r="Z105" s="100">
        <f t="shared" si="17"/>
        <v>54.042258430451426</v>
      </c>
      <c r="AA105" s="100">
        <f t="shared" si="17"/>
        <v>53.431864414252416</v>
      </c>
      <c r="AB105" s="100">
        <f t="shared" si="17"/>
        <v>54.312671782760788</v>
      </c>
      <c r="AC105" s="100">
        <f t="shared" si="17"/>
        <v>56.113470077280915</v>
      </c>
      <c r="AD105" s="100">
        <f t="shared" si="17"/>
        <v>56.165666476494152</v>
      </c>
      <c r="AE105" s="100">
        <f t="shared" si="17"/>
        <v>56.675100923222843</v>
      </c>
      <c r="AF105" s="100">
        <f t="shared" si="17"/>
        <v>57.665412280909244</v>
      </c>
      <c r="AG105" s="100">
        <f t="shared" si="17"/>
        <v>58.265758893040399</v>
      </c>
      <c r="AH105" s="100">
        <f t="shared" si="17"/>
        <v>59.874911321952993</v>
      </c>
      <c r="AI105" s="100">
        <f t="shared" si="17"/>
        <v>59.895658820992082</v>
      </c>
      <c r="AJ105" s="100">
        <f t="shared" si="17"/>
        <v>60.043334860395831</v>
      </c>
      <c r="AK105" s="100">
        <f t="shared" si="17"/>
        <v>60.625568852249792</v>
      </c>
      <c r="AL105" s="100">
        <f t="shared" si="17"/>
        <v>60.960131746800094</v>
      </c>
      <c r="AM105" s="100">
        <f t="shared" si="17"/>
        <v>61.585393201933364</v>
      </c>
      <c r="AN105" s="100">
        <f t="shared" si="17"/>
        <v>62.020906479666586</v>
      </c>
      <c r="AO105" s="100">
        <f t="shared" si="17"/>
        <v>61.451445546319462</v>
      </c>
      <c r="AP105" s="100">
        <f t="shared" si="17"/>
        <v>61.630435415906028</v>
      </c>
      <c r="AQ105" s="100">
        <f t="shared" si="17"/>
        <v>63.746642672056971</v>
      </c>
      <c r="AR105" s="100">
        <f t="shared" si="17"/>
        <v>64.84005014815979</v>
      </c>
      <c r="AS105" s="100">
        <f t="shared" si="17"/>
        <v>66.215531513543525</v>
      </c>
      <c r="AT105" s="100">
        <f t="shared" si="17"/>
        <v>67.263217962632055</v>
      </c>
      <c r="AU105" s="100">
        <f t="shared" si="17"/>
        <v>67.958897818247891</v>
      </c>
      <c r="AV105" s="100">
        <f t="shared" si="17"/>
        <v>68.280948321088459</v>
      </c>
      <c r="AW105" s="100">
        <f t="shared" si="17"/>
        <v>68.707448467757629</v>
      </c>
      <c r="AX105" s="100">
        <f t="shared" si="17"/>
        <v>69.419848172140576</v>
      </c>
      <c r="AY105" s="100">
        <f t="shared" si="17"/>
        <v>70.191305560084871</v>
      </c>
      <c r="AZ105" s="100">
        <f t="shared" si="17"/>
        <v>70.007612468806485</v>
      </c>
      <c r="BA105" s="100">
        <f t="shared" si="17"/>
        <v>69.978291397415262</v>
      </c>
      <c r="BB105" s="100">
        <f t="shared" si="17"/>
        <v>70.421089200325227</v>
      </c>
      <c r="BC105" s="100">
        <f t="shared" si="17"/>
        <v>70.712691896222708</v>
      </c>
      <c r="BD105" s="100">
        <f t="shared" si="17"/>
        <v>71.252112910026</v>
      </c>
      <c r="BE105" s="100">
        <f t="shared" si="17"/>
        <v>72.023842112633673</v>
      </c>
      <c r="BF105" s="100">
        <f t="shared" si="17"/>
        <v>73.455447705850958</v>
      </c>
      <c r="BG105" s="100">
        <f t="shared" si="17"/>
        <v>74.277285108150267</v>
      </c>
      <c r="BH105" s="100">
        <f t="shared" si="17"/>
        <v>74.682962503739972</v>
      </c>
      <c r="BI105" s="100">
        <f t="shared" si="17"/>
        <v>76.083481189399521</v>
      </c>
      <c r="BJ105" s="100">
        <f t="shared" si="17"/>
        <v>76.691314792844949</v>
      </c>
    </row>
    <row r="106" spans="7:62" x14ac:dyDescent="0.2">
      <c r="G106" s="13" t="s">
        <v>568</v>
      </c>
      <c r="H106" s="53" t="s">
        <v>551</v>
      </c>
      <c r="I106" s="13" t="s">
        <v>496</v>
      </c>
      <c r="J106" s="13" t="s">
        <v>477</v>
      </c>
      <c r="K106" s="13" t="s">
        <v>497</v>
      </c>
      <c r="L106" s="5">
        <v>59.4</v>
      </c>
      <c r="M106" s="5">
        <v>58.6</v>
      </c>
      <c r="N106" s="5">
        <v>59.2</v>
      </c>
      <c r="O106" s="5">
        <v>60.8</v>
      </c>
      <c r="P106" s="5">
        <v>60.7</v>
      </c>
      <c r="Q106" s="5">
        <v>61.9</v>
      </c>
      <c r="R106" s="5">
        <v>63</v>
      </c>
      <c r="S106" s="5">
        <v>63.3</v>
      </c>
      <c r="T106" s="5">
        <v>63.4</v>
      </c>
      <c r="U106" s="5">
        <v>63.5</v>
      </c>
      <c r="V106" s="5">
        <v>64</v>
      </c>
      <c r="W106" s="5">
        <v>64.400000000000006</v>
      </c>
      <c r="X106" s="5">
        <v>64.8</v>
      </c>
      <c r="Y106" s="5">
        <v>65.400000000000006</v>
      </c>
      <c r="Z106" s="5">
        <v>66.3</v>
      </c>
      <c r="AA106" s="5">
        <v>66</v>
      </c>
      <c r="AB106" s="5">
        <v>67.400000000000006</v>
      </c>
      <c r="AC106" s="5">
        <v>68.7</v>
      </c>
      <c r="AD106" s="5">
        <v>68.8</v>
      </c>
      <c r="AE106" s="5">
        <v>76.400000000000006</v>
      </c>
      <c r="AF106" s="5">
        <v>80.2</v>
      </c>
      <c r="AG106" s="5">
        <v>77</v>
      </c>
      <c r="AH106" s="5">
        <v>76.099999999999994</v>
      </c>
      <c r="AI106" s="5">
        <v>72.8</v>
      </c>
      <c r="AJ106" s="5">
        <v>75.8</v>
      </c>
      <c r="AK106" s="5">
        <v>74.900000000000006</v>
      </c>
      <c r="AL106" s="5">
        <v>73</v>
      </c>
      <c r="AM106" s="5">
        <v>73.900000000000006</v>
      </c>
      <c r="AN106" s="5">
        <v>71.2</v>
      </c>
      <c r="AO106" s="5">
        <v>72.599999999999994</v>
      </c>
      <c r="AP106" s="5">
        <v>73.599999999999994</v>
      </c>
      <c r="AQ106" s="5">
        <v>74.099999999999994</v>
      </c>
      <c r="AR106" s="5">
        <v>74.5</v>
      </c>
      <c r="AS106" s="5">
        <v>75</v>
      </c>
      <c r="AT106" s="5">
        <v>74.400000000000006</v>
      </c>
      <c r="AU106" s="5">
        <v>74.3</v>
      </c>
      <c r="AV106" s="5">
        <v>75.400000000000006</v>
      </c>
      <c r="AW106" s="5">
        <v>76.2</v>
      </c>
      <c r="AX106" s="5">
        <v>77.400000000000006</v>
      </c>
      <c r="AY106" s="5">
        <v>79.400000000000006</v>
      </c>
      <c r="AZ106" s="5">
        <v>81.099999999999994</v>
      </c>
      <c r="BA106" s="5">
        <v>81.8</v>
      </c>
      <c r="BB106" s="5">
        <v>81.3</v>
      </c>
      <c r="BC106" s="5">
        <v>81.099999999999994</v>
      </c>
      <c r="BD106" s="5">
        <v>81.099999999999994</v>
      </c>
      <c r="BE106" s="5">
        <v>82.2</v>
      </c>
      <c r="BF106" s="5">
        <v>82.6</v>
      </c>
      <c r="BG106" s="5">
        <v>82.3</v>
      </c>
      <c r="BH106" s="5">
        <v>81.2</v>
      </c>
      <c r="BI106" s="5">
        <v>81.5</v>
      </c>
      <c r="BJ106" s="5">
        <v>80.599999999999994</v>
      </c>
    </row>
    <row r="107" spans="7:62" x14ac:dyDescent="0.2">
      <c r="G107" s="13" t="s">
        <v>568</v>
      </c>
      <c r="H107" s="53" t="s">
        <v>552</v>
      </c>
      <c r="I107" s="13" t="s">
        <v>496</v>
      </c>
      <c r="J107" s="13" t="s">
        <v>477</v>
      </c>
      <c r="K107" s="13" t="s">
        <v>497</v>
      </c>
      <c r="L107" s="5">
        <v>46.9</v>
      </c>
      <c r="M107" s="5">
        <v>48.6</v>
      </c>
      <c r="N107" s="5">
        <v>51.4</v>
      </c>
      <c r="O107" s="5">
        <v>50.7</v>
      </c>
      <c r="P107" s="5">
        <v>50</v>
      </c>
      <c r="Q107" s="5">
        <v>50.3</v>
      </c>
      <c r="R107" s="5">
        <v>52.2</v>
      </c>
      <c r="S107" s="5">
        <v>53.6</v>
      </c>
      <c r="T107" s="5">
        <v>54.3</v>
      </c>
      <c r="U107" s="5">
        <v>56.7</v>
      </c>
      <c r="V107" s="5">
        <v>57.9</v>
      </c>
      <c r="W107" s="5">
        <v>56.9</v>
      </c>
      <c r="X107" s="5">
        <v>56.6</v>
      </c>
      <c r="Y107" s="5">
        <v>58.4</v>
      </c>
      <c r="Z107" s="5">
        <v>56.5</v>
      </c>
      <c r="AA107" s="5">
        <v>58</v>
      </c>
      <c r="AB107" s="5">
        <v>57.2</v>
      </c>
      <c r="AC107" s="5">
        <v>58.1</v>
      </c>
      <c r="AD107" s="5">
        <v>57.8</v>
      </c>
      <c r="AE107" s="5">
        <v>60.8</v>
      </c>
      <c r="AF107" s="5">
        <v>61.1</v>
      </c>
      <c r="AG107" s="5">
        <v>60.7</v>
      </c>
      <c r="AH107" s="5">
        <v>61.2</v>
      </c>
      <c r="AI107" s="5">
        <v>61.7</v>
      </c>
      <c r="AJ107" s="5">
        <v>62.5</v>
      </c>
      <c r="AK107" s="5">
        <v>61.1</v>
      </c>
      <c r="AL107" s="5">
        <v>61.4</v>
      </c>
      <c r="AM107" s="5">
        <v>60</v>
      </c>
      <c r="AN107" s="5">
        <v>59.7</v>
      </c>
      <c r="AO107" s="5">
        <v>57.2</v>
      </c>
      <c r="AP107" s="5">
        <v>55.5</v>
      </c>
      <c r="AQ107" s="5">
        <v>52.6</v>
      </c>
      <c r="AR107" s="5">
        <v>50.9</v>
      </c>
      <c r="AS107" s="5">
        <v>52.2</v>
      </c>
      <c r="AT107" s="5">
        <v>52</v>
      </c>
      <c r="AU107" s="5">
        <v>52.3</v>
      </c>
      <c r="AV107" s="5">
        <v>52.8</v>
      </c>
      <c r="AW107" s="5">
        <v>54.9</v>
      </c>
      <c r="AX107" s="5">
        <v>56.6</v>
      </c>
      <c r="AY107" s="5">
        <v>57.6</v>
      </c>
      <c r="AZ107" s="5">
        <v>58.3</v>
      </c>
      <c r="BA107" s="5">
        <v>58</v>
      </c>
      <c r="BB107" s="5">
        <v>58.9</v>
      </c>
      <c r="BC107" s="5">
        <v>59</v>
      </c>
      <c r="BD107" s="5">
        <v>61.1</v>
      </c>
      <c r="BE107" s="5">
        <v>62.8</v>
      </c>
      <c r="BF107" s="5">
        <v>64.099999999999994</v>
      </c>
      <c r="BG107" s="5">
        <v>66.099999999999994</v>
      </c>
      <c r="BH107" s="5">
        <v>66</v>
      </c>
      <c r="BI107" s="5">
        <v>65.5</v>
      </c>
      <c r="BJ107" s="5">
        <v>66.099999999999994</v>
      </c>
    </row>
    <row r="108" spans="7:62" x14ac:dyDescent="0.2">
      <c r="G108" s="13" t="s">
        <v>568</v>
      </c>
      <c r="H108" s="53" t="s">
        <v>553</v>
      </c>
      <c r="I108" s="13" t="s">
        <v>496</v>
      </c>
      <c r="J108" s="13" t="s">
        <v>477</v>
      </c>
      <c r="K108" s="13" t="s">
        <v>497</v>
      </c>
      <c r="L108" s="5">
        <v>62.8</v>
      </c>
      <c r="M108" s="5">
        <v>62.8</v>
      </c>
      <c r="N108" s="5">
        <v>62.9</v>
      </c>
      <c r="O108" s="5">
        <v>63.2</v>
      </c>
      <c r="P108" s="5">
        <v>64</v>
      </c>
      <c r="Q108" s="5">
        <v>63.9</v>
      </c>
      <c r="R108" s="5">
        <v>64.8</v>
      </c>
      <c r="S108" s="5">
        <v>65.8</v>
      </c>
      <c r="T108" s="5">
        <v>65.2</v>
      </c>
      <c r="U108" s="5">
        <v>64.7</v>
      </c>
      <c r="V108" s="5">
        <v>64.3</v>
      </c>
      <c r="W108" s="5">
        <v>62.6</v>
      </c>
      <c r="X108" s="5">
        <v>62.2</v>
      </c>
      <c r="Y108" s="5">
        <v>63.5</v>
      </c>
      <c r="Z108" s="5">
        <v>64.5</v>
      </c>
      <c r="AA108" s="5">
        <v>64.400000000000006</v>
      </c>
      <c r="AB108" s="5">
        <v>64.5</v>
      </c>
      <c r="AC108" s="5">
        <v>64.8</v>
      </c>
      <c r="AD108" s="5">
        <v>66.3</v>
      </c>
      <c r="AE108" s="5">
        <v>67.099999999999994</v>
      </c>
      <c r="AF108" s="5">
        <v>66.8</v>
      </c>
      <c r="AG108" s="5">
        <v>65.8</v>
      </c>
      <c r="AH108" s="5">
        <v>64.599999999999994</v>
      </c>
      <c r="AI108" s="5">
        <v>64.900000000000006</v>
      </c>
      <c r="AJ108" s="5">
        <v>65.3</v>
      </c>
      <c r="AK108" s="5">
        <v>65.7</v>
      </c>
      <c r="AL108" s="5">
        <v>66.599999999999994</v>
      </c>
      <c r="AM108" s="5">
        <v>65.900000000000006</v>
      </c>
      <c r="AN108" s="5">
        <v>65.900000000000006</v>
      </c>
      <c r="AO108" s="5">
        <v>65.3</v>
      </c>
      <c r="AP108" s="5">
        <v>67.599999999999994</v>
      </c>
      <c r="AQ108" s="5">
        <v>68.5</v>
      </c>
      <c r="AR108" s="5">
        <v>69.7</v>
      </c>
      <c r="AS108" s="5">
        <v>71.8</v>
      </c>
      <c r="AT108" s="5">
        <v>73.099999999999994</v>
      </c>
      <c r="AU108" s="5">
        <v>75.7</v>
      </c>
      <c r="AV108" s="5">
        <v>75.099999999999994</v>
      </c>
      <c r="AW108" s="5">
        <v>75</v>
      </c>
      <c r="AX108" s="5">
        <v>76.400000000000006</v>
      </c>
      <c r="AY108" s="5">
        <v>77</v>
      </c>
      <c r="AZ108" s="5">
        <v>77.099999999999994</v>
      </c>
      <c r="BA108" s="5">
        <v>76.3</v>
      </c>
      <c r="BB108" s="5">
        <v>78.3</v>
      </c>
      <c r="BC108" s="5">
        <v>77.599999999999994</v>
      </c>
      <c r="BD108" s="5">
        <v>78.099999999999994</v>
      </c>
      <c r="BE108" s="5">
        <v>79.599999999999994</v>
      </c>
      <c r="BF108" s="5">
        <v>81</v>
      </c>
      <c r="BG108" s="5">
        <v>83</v>
      </c>
      <c r="BH108" s="5">
        <v>82.8</v>
      </c>
      <c r="BI108" s="5">
        <v>84.6</v>
      </c>
      <c r="BJ108" s="5">
        <v>86.3</v>
      </c>
    </row>
    <row r="109" spans="7:62" x14ac:dyDescent="0.2">
      <c r="G109" s="13" t="s">
        <v>568</v>
      </c>
      <c r="H109" s="53" t="s">
        <v>554</v>
      </c>
      <c r="I109" s="13" t="s">
        <v>496</v>
      </c>
      <c r="J109" s="13" t="s">
        <v>477</v>
      </c>
      <c r="K109" s="13" t="s">
        <v>497</v>
      </c>
      <c r="L109" s="5">
        <v>52.7</v>
      </c>
      <c r="M109" s="5">
        <v>53.3</v>
      </c>
      <c r="N109" s="5">
        <v>53.2</v>
      </c>
      <c r="O109" s="5">
        <v>53.8</v>
      </c>
      <c r="P109" s="5">
        <v>53.6</v>
      </c>
      <c r="Q109" s="5">
        <v>53.1</v>
      </c>
      <c r="R109" s="5">
        <v>53.6</v>
      </c>
      <c r="S109" s="5">
        <v>53.8</v>
      </c>
      <c r="T109" s="5">
        <v>54.7</v>
      </c>
      <c r="U109" s="5">
        <v>55.1</v>
      </c>
      <c r="V109" s="5">
        <v>54.7</v>
      </c>
      <c r="W109" s="5">
        <v>53.8</v>
      </c>
      <c r="X109" s="5">
        <v>53.9</v>
      </c>
      <c r="Y109" s="5">
        <v>55</v>
      </c>
      <c r="Z109" s="5">
        <v>55.3</v>
      </c>
      <c r="AA109" s="5">
        <v>55.2</v>
      </c>
      <c r="AB109" s="5">
        <v>55.3</v>
      </c>
      <c r="AC109" s="5">
        <v>55.9</v>
      </c>
      <c r="AD109" s="5">
        <v>56.5</v>
      </c>
      <c r="AE109" s="5">
        <v>57.4</v>
      </c>
      <c r="AF109" s="5">
        <v>57.5</v>
      </c>
      <c r="AG109" s="5">
        <v>57.6</v>
      </c>
      <c r="AH109" s="5">
        <v>57.2</v>
      </c>
      <c r="AI109" s="5">
        <v>56.3</v>
      </c>
      <c r="AJ109" s="5">
        <v>57.5</v>
      </c>
      <c r="AK109" s="5">
        <v>58</v>
      </c>
      <c r="AL109" s="5">
        <v>58.2</v>
      </c>
      <c r="AM109" s="5">
        <v>58.7</v>
      </c>
      <c r="AN109" s="5">
        <v>58.7</v>
      </c>
      <c r="AO109" s="5">
        <v>59</v>
      </c>
      <c r="AP109" s="5">
        <v>59</v>
      </c>
      <c r="AQ109" s="5">
        <v>58.8</v>
      </c>
      <c r="AR109" s="5">
        <v>59.1</v>
      </c>
      <c r="AS109" s="5">
        <v>59.7</v>
      </c>
      <c r="AT109" s="5">
        <v>60.3</v>
      </c>
      <c r="AU109" s="5">
        <v>60.8</v>
      </c>
      <c r="AV109" s="5">
        <v>61.1</v>
      </c>
      <c r="AW109" s="5">
        <v>61.8</v>
      </c>
      <c r="AX109" s="5">
        <v>62.2</v>
      </c>
      <c r="AY109" s="5">
        <v>62.3</v>
      </c>
      <c r="AZ109" s="5">
        <v>62.7</v>
      </c>
      <c r="BA109" s="5">
        <v>63.3</v>
      </c>
      <c r="BB109" s="5">
        <v>63.9</v>
      </c>
      <c r="BC109" s="5">
        <v>64.3</v>
      </c>
      <c r="BD109" s="5">
        <v>65.5</v>
      </c>
      <c r="BE109" s="5">
        <v>66.2</v>
      </c>
      <c r="BF109" s="5">
        <v>66.7</v>
      </c>
      <c r="BG109" s="5">
        <v>66.900000000000006</v>
      </c>
      <c r="BH109" s="5">
        <v>67.5</v>
      </c>
      <c r="BI109" s="5">
        <v>68.2</v>
      </c>
      <c r="BJ109" s="5">
        <v>68.7</v>
      </c>
    </row>
    <row r="110" spans="7:62" x14ac:dyDescent="0.2">
      <c r="G110" s="13" t="s">
        <v>568</v>
      </c>
      <c r="H110" s="53" t="s">
        <v>555</v>
      </c>
      <c r="I110" s="13" t="s">
        <v>496</v>
      </c>
      <c r="J110" s="13" t="s">
        <v>477</v>
      </c>
      <c r="K110" s="13" t="s">
        <v>497</v>
      </c>
      <c r="L110" s="5">
        <v>47.5</v>
      </c>
      <c r="M110" s="5">
        <v>49</v>
      </c>
      <c r="N110" s="5">
        <v>49.2</v>
      </c>
      <c r="O110" s="5">
        <v>50</v>
      </c>
      <c r="P110" s="5">
        <v>50.5</v>
      </c>
      <c r="Q110" s="5">
        <v>50.8</v>
      </c>
      <c r="R110" s="5">
        <v>50.7</v>
      </c>
      <c r="S110" s="5">
        <v>50.6</v>
      </c>
      <c r="T110" s="5">
        <v>50.3</v>
      </c>
      <c r="U110" s="5">
        <v>51.7</v>
      </c>
      <c r="V110" s="5">
        <v>51.1</v>
      </c>
      <c r="W110" s="5">
        <v>51</v>
      </c>
      <c r="X110" s="5">
        <v>52.4</v>
      </c>
      <c r="Y110" s="5">
        <v>51.4</v>
      </c>
      <c r="Z110" s="5">
        <v>52.3</v>
      </c>
      <c r="AA110" s="5">
        <v>51.5</v>
      </c>
      <c r="AB110" s="5">
        <v>52.6</v>
      </c>
      <c r="AC110" s="5">
        <v>54.8</v>
      </c>
      <c r="AD110" s="5">
        <v>54.6</v>
      </c>
      <c r="AE110" s="5">
        <v>54.7</v>
      </c>
      <c r="AF110" s="5">
        <v>55.9</v>
      </c>
      <c r="AG110" s="5">
        <v>56.9</v>
      </c>
      <c r="AH110" s="5">
        <v>59.3</v>
      </c>
      <c r="AI110" s="5">
        <v>59.6</v>
      </c>
      <c r="AJ110" s="5">
        <v>59.4</v>
      </c>
      <c r="AK110" s="5">
        <v>60.1</v>
      </c>
      <c r="AL110" s="5">
        <v>60.5</v>
      </c>
      <c r="AM110" s="5">
        <v>61.3</v>
      </c>
      <c r="AN110" s="5">
        <v>62</v>
      </c>
      <c r="AO110" s="5">
        <v>61.2</v>
      </c>
      <c r="AP110" s="5">
        <v>61.2</v>
      </c>
      <c r="AQ110" s="5">
        <v>62.7</v>
      </c>
      <c r="AR110" s="5">
        <v>64</v>
      </c>
      <c r="AS110" s="5">
        <v>65.5</v>
      </c>
      <c r="AT110" s="5">
        <v>66.7</v>
      </c>
      <c r="AU110" s="5">
        <v>67.3</v>
      </c>
      <c r="AV110" s="5">
        <v>67.7</v>
      </c>
      <c r="AW110" s="5">
        <v>68.099999999999994</v>
      </c>
      <c r="AX110" s="5">
        <v>68.8</v>
      </c>
      <c r="AY110" s="5">
        <v>69.7</v>
      </c>
      <c r="AZ110" s="5">
        <v>69.3</v>
      </c>
      <c r="BA110" s="5">
        <v>69.2</v>
      </c>
      <c r="BB110" s="5">
        <v>69.5</v>
      </c>
      <c r="BC110" s="5">
        <v>69.900000000000006</v>
      </c>
      <c r="BD110" s="5">
        <v>70.3</v>
      </c>
      <c r="BE110" s="5">
        <v>71</v>
      </c>
      <c r="BF110" s="5">
        <v>72.7</v>
      </c>
      <c r="BG110" s="5">
        <v>73.599999999999994</v>
      </c>
      <c r="BH110" s="5">
        <v>74.099999999999994</v>
      </c>
      <c r="BI110" s="5">
        <v>75.7</v>
      </c>
      <c r="BJ110" s="5">
        <v>76.3</v>
      </c>
    </row>
    <row r="111" spans="7:62" x14ac:dyDescent="0.2">
      <c r="G111" s="13" t="s">
        <v>568</v>
      </c>
      <c r="H111" s="53" t="s">
        <v>556</v>
      </c>
      <c r="I111" s="13" t="s">
        <v>496</v>
      </c>
      <c r="J111" s="13" t="s">
        <v>477</v>
      </c>
      <c r="K111" s="13" t="s">
        <v>497</v>
      </c>
      <c r="L111" s="5">
        <v>54</v>
      </c>
      <c r="M111" s="5">
        <v>55.1</v>
      </c>
      <c r="N111" s="5">
        <v>57.6</v>
      </c>
      <c r="O111" s="5">
        <v>59.6</v>
      </c>
      <c r="P111" s="5">
        <v>60.8</v>
      </c>
      <c r="Q111" s="5">
        <v>58.1</v>
      </c>
      <c r="R111" s="5">
        <v>58.7</v>
      </c>
      <c r="S111" s="5">
        <v>58.8</v>
      </c>
      <c r="T111" s="5">
        <v>60.7</v>
      </c>
      <c r="U111" s="5">
        <v>56.5</v>
      </c>
      <c r="V111" s="5">
        <v>62.6</v>
      </c>
      <c r="W111" s="5">
        <v>63</v>
      </c>
      <c r="X111" s="5">
        <v>62.8</v>
      </c>
      <c r="Y111" s="5">
        <v>60.2</v>
      </c>
      <c r="Z111" s="5">
        <v>60</v>
      </c>
      <c r="AA111" s="5">
        <v>59.2</v>
      </c>
      <c r="AB111" s="5">
        <v>59.4</v>
      </c>
      <c r="AC111" s="5">
        <v>61</v>
      </c>
      <c r="AD111" s="5">
        <v>62.5</v>
      </c>
      <c r="AE111" s="5">
        <v>63.9</v>
      </c>
      <c r="AF111" s="5">
        <v>58.3</v>
      </c>
      <c r="AG111" s="5">
        <v>64.8</v>
      </c>
      <c r="AH111" s="5">
        <v>63.2</v>
      </c>
      <c r="AI111" s="5">
        <v>64.099999999999994</v>
      </c>
      <c r="AJ111" s="5">
        <v>63.6</v>
      </c>
      <c r="AK111" s="5">
        <v>64.900000000000006</v>
      </c>
      <c r="AL111" s="5">
        <v>62.9</v>
      </c>
      <c r="AM111" s="5">
        <v>62.8</v>
      </c>
      <c r="AN111" s="5">
        <v>63.4</v>
      </c>
      <c r="AO111" s="5">
        <v>64.900000000000006</v>
      </c>
      <c r="AP111" s="5">
        <v>65.7</v>
      </c>
      <c r="AQ111" s="5">
        <v>63.9</v>
      </c>
      <c r="AR111" s="5">
        <v>66</v>
      </c>
      <c r="AS111" s="5">
        <v>65.900000000000006</v>
      </c>
      <c r="AT111" s="5">
        <v>65.099999999999994</v>
      </c>
      <c r="AU111" s="5">
        <v>65.8</v>
      </c>
      <c r="AV111" s="5">
        <v>67.7</v>
      </c>
      <c r="AW111" s="5">
        <v>68.3</v>
      </c>
      <c r="AX111" s="5">
        <v>67.099999999999994</v>
      </c>
      <c r="AY111" s="5">
        <v>67.2</v>
      </c>
      <c r="AZ111" s="5">
        <v>68.099999999999994</v>
      </c>
      <c r="BA111" s="5">
        <v>68.3</v>
      </c>
      <c r="BB111" s="5">
        <v>68.8</v>
      </c>
      <c r="BC111" s="5">
        <v>69.2</v>
      </c>
      <c r="BD111" s="5">
        <v>69.7</v>
      </c>
      <c r="BE111" s="5">
        <v>70.2</v>
      </c>
      <c r="BF111" s="5">
        <v>69.3</v>
      </c>
      <c r="BG111" s="5">
        <v>69.400000000000006</v>
      </c>
      <c r="BH111" s="5">
        <v>67.900000000000006</v>
      </c>
      <c r="BI111" s="5">
        <v>69.099999999999994</v>
      </c>
      <c r="BJ111" s="5">
        <v>71</v>
      </c>
    </row>
    <row r="112" spans="7:62" x14ac:dyDescent="0.2">
      <c r="G112" s="13" t="s">
        <v>568</v>
      </c>
      <c r="H112" s="53" t="s">
        <v>557</v>
      </c>
      <c r="I112" s="13" t="s">
        <v>496</v>
      </c>
      <c r="J112" s="13" t="s">
        <v>477</v>
      </c>
      <c r="K112" s="13" t="s">
        <v>497</v>
      </c>
      <c r="L112" s="5">
        <v>50.9</v>
      </c>
      <c r="M112" s="5">
        <v>53.9</v>
      </c>
      <c r="N112" s="5">
        <v>56.2</v>
      </c>
      <c r="O112" s="5">
        <v>60</v>
      </c>
      <c r="P112" s="5">
        <v>57.6</v>
      </c>
      <c r="Q112" s="5">
        <v>59.3</v>
      </c>
      <c r="R112" s="5">
        <v>60.9</v>
      </c>
      <c r="S112" s="5">
        <v>59.9</v>
      </c>
      <c r="T112" s="5">
        <v>58.1</v>
      </c>
      <c r="U112" s="5">
        <v>61.1</v>
      </c>
      <c r="V112" s="5">
        <v>62.5</v>
      </c>
      <c r="W112" s="5">
        <v>62.9</v>
      </c>
      <c r="X112" s="5">
        <v>66.400000000000006</v>
      </c>
      <c r="Y112" s="5">
        <v>66.3</v>
      </c>
      <c r="Z112" s="5">
        <v>65.8</v>
      </c>
      <c r="AA112" s="5">
        <v>67.400000000000006</v>
      </c>
      <c r="AB112" s="5">
        <v>64.8</v>
      </c>
      <c r="AC112" s="5">
        <v>66.3</v>
      </c>
      <c r="AD112" s="5">
        <v>67.099999999999994</v>
      </c>
      <c r="AE112" s="5">
        <v>71.5</v>
      </c>
      <c r="AF112" s="5">
        <v>64.5</v>
      </c>
      <c r="AG112" s="5">
        <v>64.099999999999994</v>
      </c>
      <c r="AH112" s="5">
        <v>63.4</v>
      </c>
      <c r="AI112" s="5">
        <v>64.900000000000006</v>
      </c>
      <c r="AJ112" s="5">
        <v>63.9</v>
      </c>
      <c r="AK112" s="5">
        <v>62.9</v>
      </c>
      <c r="AL112" s="5">
        <v>64.599999999999994</v>
      </c>
      <c r="AM112" s="5">
        <v>64.2</v>
      </c>
      <c r="AN112" s="5">
        <v>64.599999999999994</v>
      </c>
      <c r="AO112" s="5">
        <v>64.099999999999994</v>
      </c>
      <c r="AP112" s="5">
        <v>66</v>
      </c>
      <c r="AQ112" s="5">
        <v>66.5</v>
      </c>
      <c r="AR112" s="5">
        <v>68.400000000000006</v>
      </c>
      <c r="AS112" s="5">
        <v>64.900000000000006</v>
      </c>
      <c r="AT112" s="5">
        <v>69.3</v>
      </c>
      <c r="AU112" s="5">
        <v>69.7</v>
      </c>
      <c r="AV112" s="5">
        <v>68</v>
      </c>
      <c r="AW112" s="5">
        <v>70.400000000000006</v>
      </c>
      <c r="AX112" s="5">
        <v>70.099999999999994</v>
      </c>
      <c r="AY112" s="5">
        <v>69.900000000000006</v>
      </c>
      <c r="AZ112" s="5">
        <v>73.3</v>
      </c>
      <c r="BA112" s="5">
        <v>71.099999999999994</v>
      </c>
      <c r="BB112" s="5">
        <v>72.5</v>
      </c>
      <c r="BC112" s="5">
        <v>71.3</v>
      </c>
      <c r="BD112" s="5">
        <v>75.599999999999994</v>
      </c>
      <c r="BE112" s="5">
        <v>73.7</v>
      </c>
      <c r="BF112" s="5">
        <v>73.5</v>
      </c>
      <c r="BG112" s="5">
        <v>72.8</v>
      </c>
      <c r="BH112" s="5">
        <v>73.8</v>
      </c>
      <c r="BI112" s="5">
        <v>73.099999999999994</v>
      </c>
      <c r="BJ112" s="5">
        <v>74.8</v>
      </c>
    </row>
    <row r="113" spans="7:62" x14ac:dyDescent="0.2">
      <c r="G113" s="14" t="s">
        <v>568</v>
      </c>
      <c r="H113" s="112" t="s">
        <v>558</v>
      </c>
      <c r="I113" s="14" t="s">
        <v>496</v>
      </c>
      <c r="J113" s="14" t="s">
        <v>477</v>
      </c>
      <c r="K113" s="14" t="s">
        <v>497</v>
      </c>
      <c r="L113" s="6">
        <v>54.9</v>
      </c>
      <c r="M113" s="6">
        <v>54.6</v>
      </c>
      <c r="N113" s="6">
        <v>54.1</v>
      </c>
      <c r="O113" s="6">
        <v>56</v>
      </c>
      <c r="P113" s="6">
        <v>57.2</v>
      </c>
      <c r="Q113" s="6">
        <v>59</v>
      </c>
      <c r="R113" s="6">
        <v>58.9</v>
      </c>
      <c r="S113" s="6">
        <v>60.3</v>
      </c>
      <c r="T113" s="6">
        <v>58.7</v>
      </c>
      <c r="U113" s="6">
        <v>60.3</v>
      </c>
      <c r="V113" s="6">
        <v>61.1</v>
      </c>
      <c r="W113" s="6">
        <v>61.8</v>
      </c>
      <c r="X113" s="6">
        <v>61.5</v>
      </c>
      <c r="Y113" s="6">
        <v>60.4</v>
      </c>
      <c r="Z113" s="6">
        <v>64.599999999999994</v>
      </c>
      <c r="AA113" s="6">
        <v>65.7</v>
      </c>
      <c r="AB113" s="6">
        <v>66.3</v>
      </c>
      <c r="AC113" s="6">
        <v>66.3</v>
      </c>
      <c r="AD113" s="6">
        <v>69.599999999999994</v>
      </c>
      <c r="AE113" s="6">
        <v>66.599999999999994</v>
      </c>
      <c r="AF113" s="6">
        <v>68.599999999999994</v>
      </c>
      <c r="AG113" s="6">
        <v>69.400000000000006</v>
      </c>
      <c r="AH113" s="6">
        <v>67.900000000000006</v>
      </c>
      <c r="AI113" s="6">
        <v>69.5</v>
      </c>
      <c r="AJ113" s="6">
        <v>74.8</v>
      </c>
      <c r="AK113" s="6">
        <v>73.2</v>
      </c>
      <c r="AL113" s="6">
        <v>75.900000000000006</v>
      </c>
      <c r="AM113" s="6">
        <v>76.599999999999994</v>
      </c>
      <c r="AN113" s="6">
        <v>76.099999999999994</v>
      </c>
      <c r="AO113" s="6">
        <v>77.2</v>
      </c>
      <c r="AP113" s="6">
        <v>80.8</v>
      </c>
      <c r="AQ113" s="6">
        <v>80.2</v>
      </c>
      <c r="AR113" s="6">
        <v>80.099999999999994</v>
      </c>
      <c r="AS113" s="6">
        <v>80.8</v>
      </c>
      <c r="AT113" s="6">
        <v>81.400000000000006</v>
      </c>
      <c r="AU113" s="6">
        <v>82.4</v>
      </c>
      <c r="AV113" s="6">
        <v>79.8</v>
      </c>
      <c r="AW113" s="6">
        <v>83.2</v>
      </c>
      <c r="AX113" s="6">
        <v>83.5</v>
      </c>
      <c r="AY113" s="6">
        <v>85</v>
      </c>
      <c r="AZ113" s="6">
        <v>88.1</v>
      </c>
      <c r="BA113" s="6">
        <v>88.6</v>
      </c>
      <c r="BB113" s="6">
        <v>89.5</v>
      </c>
      <c r="BC113" s="6">
        <v>89.2</v>
      </c>
      <c r="BD113" s="6">
        <v>90.2</v>
      </c>
      <c r="BE113" s="6">
        <v>87.5</v>
      </c>
      <c r="BF113" s="6">
        <v>91.4</v>
      </c>
      <c r="BG113" s="6">
        <v>91</v>
      </c>
      <c r="BH113" s="6">
        <v>90.1</v>
      </c>
      <c r="BI113" s="6">
        <v>90.6</v>
      </c>
      <c r="BJ113" s="6">
        <v>91</v>
      </c>
    </row>
    <row r="114" spans="7:62" x14ac:dyDescent="0.2">
      <c r="G114" s="12" t="s">
        <v>464</v>
      </c>
      <c r="H114" s="12" t="s">
        <v>22</v>
      </c>
      <c r="I114" s="12" t="s">
        <v>463</v>
      </c>
      <c r="J114" s="12" t="s">
        <v>501</v>
      </c>
      <c r="K114" s="12" t="s">
        <v>6</v>
      </c>
      <c r="L114" s="4">
        <f>'Graph 9'!L144</f>
        <v>3082.8290000000002</v>
      </c>
      <c r="M114" s="4">
        <f>'Graph 9'!M144</f>
        <v>3141.078</v>
      </c>
      <c r="N114" s="4">
        <f>'Graph 9'!N144</f>
        <v>3201.183</v>
      </c>
      <c r="O114" s="4">
        <f>'Graph 9'!O144</f>
        <v>3263.74</v>
      </c>
      <c r="P114" s="4">
        <f>'Graph 9'!P144</f>
        <v>3329.1289999999999</v>
      </c>
      <c r="Q114" s="4">
        <f>'Graph 9'!Q144</f>
        <v>3397.4740000000002</v>
      </c>
      <c r="R114" s="4">
        <f>'Graph 9'!R144</f>
        <v>3468.5149999999999</v>
      </c>
      <c r="S114" s="4">
        <f>'Graph 9'!S144</f>
        <v>3541.6709999999998</v>
      </c>
      <c r="T114" s="4">
        <f>'Graph 9'!T144</f>
        <v>3616.1149999999998</v>
      </c>
      <c r="U114" s="4">
        <f>'Graph 9'!U144</f>
        <v>3691.1729999999998</v>
      </c>
      <c r="V114" s="4">
        <f>'Graph 9'!V144</f>
        <v>3766.7620000000002</v>
      </c>
      <c r="W114" s="4">
        <f>'Graph 9'!W144</f>
        <v>3842.8710000000001</v>
      </c>
      <c r="X114" s="4">
        <f>'Graph 9'!X144</f>
        <v>3919.1819999999998</v>
      </c>
      <c r="Y114" s="4">
        <f>'Graph 9'!Y144</f>
        <v>3995.308</v>
      </c>
      <c r="Z114" s="4">
        <f>'Graph 9'!Z144</f>
        <v>4071.0230000000001</v>
      </c>
      <c r="AA114" s="4">
        <f>'Graph 9'!AA144</f>
        <v>4146.1480000000001</v>
      </c>
      <c r="AB114" s="4">
        <f>'Graph 9'!AB144</f>
        <v>4220.8230000000003</v>
      </c>
      <c r="AC114" s="4">
        <f>'Graph 9'!AC144</f>
        <v>4295.67</v>
      </c>
      <c r="AD114" s="4">
        <f>'Graph 9'!AD144</f>
        <v>4371.5320000000002</v>
      </c>
      <c r="AE114" s="4">
        <f>'Graph 9'!AE144</f>
        <v>4449.0469999999996</v>
      </c>
      <c r="AF114" s="4">
        <f>'Graph 9'!AF144</f>
        <v>4528.2349999999997</v>
      </c>
      <c r="AG114" s="4">
        <f>'Graph 9'!AG144</f>
        <v>4608.9610000000002</v>
      </c>
      <c r="AH114" s="4">
        <f>'Graph 9'!AH144</f>
        <v>4691.5600000000004</v>
      </c>
      <c r="AI114" s="4">
        <f>'Graph 9'!AI144</f>
        <v>4776.3950000000004</v>
      </c>
      <c r="AJ114" s="4">
        <f>'Graph 9'!AJ144</f>
        <v>4863.6040000000003</v>
      </c>
      <c r="AK114" s="4">
        <f>'Graph 9'!AK144</f>
        <v>4953.3829999999998</v>
      </c>
      <c r="AL114" s="4">
        <f>'Graph 9'!AL144</f>
        <v>5045.3109999999997</v>
      </c>
      <c r="AM114" s="4">
        <f>'Graph 9'!AM144</f>
        <v>5138.2179999999998</v>
      </c>
      <c r="AN114" s="4">
        <f>'Graph 9'!AN144</f>
        <v>5230.4470000000001</v>
      </c>
      <c r="AO114" s="4">
        <f>'Graph 9'!AO144</f>
        <v>5320.82</v>
      </c>
      <c r="AP114" s="4">
        <f>'Graph 9'!AP144</f>
        <v>5408.9040000000005</v>
      </c>
      <c r="AQ114" s="4">
        <f>'Graph 9'!AQ144</f>
        <v>5494.8980000000001</v>
      </c>
      <c r="AR114" s="4">
        <f>'Graph 9'!AR144</f>
        <v>5578.8609999999999</v>
      </c>
      <c r="AS114" s="4">
        <f>'Graph 9'!AS144</f>
        <v>5661.0870000000004</v>
      </c>
      <c r="AT114" s="4">
        <f>'Graph 9'!AT144</f>
        <v>5741.8180000000002</v>
      </c>
      <c r="AU114" s="4">
        <f>'Graph 9'!AU144</f>
        <v>5821.0150000000003</v>
      </c>
      <c r="AV114" s="4">
        <f>'Graph 9'!AV144</f>
        <v>5898.6850000000004</v>
      </c>
      <c r="AW114" s="4">
        <f>'Graph 9'!AW144</f>
        <v>5975.3050000000003</v>
      </c>
      <c r="AX114" s="4">
        <f>'Graph 9'!AX144</f>
        <v>6051.482</v>
      </c>
      <c r="AY114" s="4">
        <f>'Graph 9'!AY144</f>
        <v>6127.6940000000004</v>
      </c>
      <c r="AZ114" s="4">
        <f>'Graph 9'!AZ144</f>
        <v>6204.1440000000002</v>
      </c>
      <c r="BA114" s="4">
        <f>'Graph 9'!BA144</f>
        <v>6280.8580000000002</v>
      </c>
      <c r="BB114" s="4">
        <f>'Graph 9'!BB144</f>
        <v>6357.9920000000002</v>
      </c>
      <c r="BC114" s="4">
        <f>'Graph 9'!BC144</f>
        <v>6435.7039999999997</v>
      </c>
      <c r="BD114" s="4">
        <f>'Graph 9'!BD144</f>
        <v>6514.0940000000001</v>
      </c>
      <c r="BE114" s="4">
        <f>'Graph 9'!BE144</f>
        <v>6593.2349999999997</v>
      </c>
      <c r="BF114" s="4">
        <f>'Graph 9'!BF144</f>
        <v>6673.1009999999997</v>
      </c>
      <c r="BG114" s="4">
        <f>'Graph 9'!BG144</f>
        <v>6753.643</v>
      </c>
      <c r="BH114" s="4">
        <f>'Graph 9'!BH144</f>
        <v>6834.7179999999998</v>
      </c>
      <c r="BI114" s="4">
        <f>'Graph 9'!BI144</f>
        <v>6916.1850000000004</v>
      </c>
      <c r="BJ114" s="4">
        <f>'Graph 9'!BJ144</f>
        <v>6997.991</v>
      </c>
    </row>
    <row r="115" spans="7:62" x14ac:dyDescent="0.2">
      <c r="G115" s="13" t="s">
        <v>464</v>
      </c>
      <c r="H115" s="13" t="s">
        <v>544</v>
      </c>
      <c r="I115" s="13" t="s">
        <v>463</v>
      </c>
      <c r="J115" s="54" t="s">
        <v>457</v>
      </c>
      <c r="K115" s="13" t="s">
        <v>35</v>
      </c>
      <c r="L115" s="5">
        <f>'Graph 9'!L145</f>
        <v>960.69499999999994</v>
      </c>
      <c r="M115" s="5">
        <f>'Graph 9'!M145</f>
        <v>972.36200000000008</v>
      </c>
      <c r="N115" s="5">
        <f>'Graph 9'!N145</f>
        <v>983.89999999999986</v>
      </c>
      <c r="O115" s="5">
        <f>'Graph 9'!O145</f>
        <v>995.10300000000007</v>
      </c>
      <c r="P115" s="5">
        <f>'Graph 9'!P145</f>
        <v>1005.846</v>
      </c>
      <c r="Q115" s="5">
        <f>'Graph 9'!Q145</f>
        <v>1016.045</v>
      </c>
      <c r="R115" s="5">
        <f>'Graph 9'!R145</f>
        <v>1025.7430000000002</v>
      </c>
      <c r="S115" s="5">
        <f>'Graph 9'!S145</f>
        <v>1035.0820000000001</v>
      </c>
      <c r="T115" s="5">
        <f>'Graph 9'!T145</f>
        <v>1044.268</v>
      </c>
      <c r="U115" s="5">
        <f>'Graph 9'!U145</f>
        <v>1053.4369999999999</v>
      </c>
      <c r="V115" s="5">
        <f>'Graph 9'!V145</f>
        <v>1062.655</v>
      </c>
      <c r="W115" s="5">
        <f>'Graph 9'!W145</f>
        <v>1071.854</v>
      </c>
      <c r="X115" s="5">
        <f>'Graph 9'!X145</f>
        <v>1080.973</v>
      </c>
      <c r="Y115" s="5">
        <f>'Graph 9'!Y145</f>
        <v>1089.8890000000001</v>
      </c>
      <c r="Z115" s="5">
        <f>'Graph 9'!Z145</f>
        <v>1098.5250000000001</v>
      </c>
      <c r="AA115" s="5">
        <f>'Graph 9'!AA145</f>
        <v>1106.8609999999999</v>
      </c>
      <c r="AB115" s="5">
        <f>'Graph 9'!AB145</f>
        <v>1114.9380000000001</v>
      </c>
      <c r="AC115" s="5">
        <f>'Graph 9'!AC145</f>
        <v>1122.8300000000002</v>
      </c>
      <c r="AD115" s="5">
        <f>'Graph 9'!AD145</f>
        <v>1130.615</v>
      </c>
      <c r="AE115" s="5">
        <f>'Graph 9'!AE145</f>
        <v>1138.3620000000001</v>
      </c>
      <c r="AF115" s="5">
        <f>'Graph 9'!AF145</f>
        <v>1146.075</v>
      </c>
      <c r="AG115" s="5">
        <f>'Graph 9'!AG145</f>
        <v>1153.731</v>
      </c>
      <c r="AH115" s="5">
        <f>'Graph 9'!AH145</f>
        <v>1161.374</v>
      </c>
      <c r="AI115" s="5">
        <f>'Graph 9'!AI145</f>
        <v>1169.0569999999998</v>
      </c>
      <c r="AJ115" s="5">
        <f>'Graph 9'!AJ145</f>
        <v>1176.787</v>
      </c>
      <c r="AK115" s="5">
        <f>'Graph 9'!AK145</f>
        <v>1184.6099999999999</v>
      </c>
      <c r="AL115" s="5">
        <f>'Graph 9'!AL145</f>
        <v>1192.4659999999999</v>
      </c>
      <c r="AM115" s="5">
        <f>'Graph 9'!AM145</f>
        <v>1200.2160000000001</v>
      </c>
      <c r="AN115" s="5">
        <f>'Graph 9'!AN145</f>
        <v>1207.6319999999998</v>
      </c>
      <c r="AO115" s="5">
        <f>'Graph 9'!AO145</f>
        <v>1214.587</v>
      </c>
      <c r="AP115" s="5">
        <f>'Graph 9'!AP145</f>
        <v>1221.0230000000001</v>
      </c>
      <c r="AQ115" s="5">
        <f>'Graph 9'!AQ145</f>
        <v>1226.9949999999999</v>
      </c>
      <c r="AR115" s="5">
        <f>'Graph 9'!AR145</f>
        <v>1232.5400000000002</v>
      </c>
      <c r="AS115" s="5">
        <f>'Graph 9'!AS145</f>
        <v>1237.7190000000003</v>
      </c>
      <c r="AT115" s="5">
        <f>'Graph 9'!AT145</f>
        <v>1242.6109999999999</v>
      </c>
      <c r="AU115" s="5">
        <f>'Graph 9'!AU145</f>
        <v>1247.2139999999999</v>
      </c>
      <c r="AV115" s="5">
        <f>'Graph 9'!AV145</f>
        <v>1251.567</v>
      </c>
      <c r="AW115" s="5">
        <f>'Graph 9'!AW145</f>
        <v>1255.7840000000001</v>
      </c>
      <c r="AX115" s="5">
        <f>'Graph 9'!AX145</f>
        <v>1260.0029999999999</v>
      </c>
      <c r="AY115" s="5">
        <f>'Graph 9'!AY145</f>
        <v>1264.3329999999999</v>
      </c>
      <c r="AZ115" s="5">
        <f>'Graph 9'!AZ145</f>
        <v>1268.82</v>
      </c>
      <c r="BA115" s="5">
        <f>'Graph 9'!BA145</f>
        <v>1273.4559999999999</v>
      </c>
      <c r="BB115" s="5">
        <f>'Graph 9'!BB145</f>
        <v>1278.3019999999999</v>
      </c>
      <c r="BC115" s="5">
        <f>'Graph 9'!BC145</f>
        <v>1283.4399999999998</v>
      </c>
      <c r="BD115" s="5">
        <f>'Graph 9'!BD145</f>
        <v>1288.9070000000002</v>
      </c>
      <c r="BE115" s="5">
        <f>'Graph 9'!BE145</f>
        <v>1294.7489999999998</v>
      </c>
      <c r="BF115" s="5">
        <f>'Graph 9'!BF145</f>
        <v>1300.913</v>
      </c>
      <c r="BG115" s="5">
        <f>'Graph 9'!BG145</f>
        <v>1307.194</v>
      </c>
      <c r="BH115" s="5">
        <f>'Graph 9'!BH145</f>
        <v>1313.3139999999999</v>
      </c>
      <c r="BI115" s="5">
        <f>'Graph 9'!BI145</f>
        <v>1319.0749999999998</v>
      </c>
      <c r="BJ115" s="5">
        <f>'Graph 9'!BJ145</f>
        <v>1324.3899999999999</v>
      </c>
    </row>
    <row r="116" spans="7:62" x14ac:dyDescent="0.2">
      <c r="G116" s="13" t="s">
        <v>464</v>
      </c>
      <c r="H116" s="53" t="s">
        <v>453</v>
      </c>
      <c r="I116" s="13" t="s">
        <v>463</v>
      </c>
      <c r="J116" s="13" t="s">
        <v>501</v>
      </c>
      <c r="K116" s="13" t="s">
        <v>6</v>
      </c>
      <c r="L116" s="5">
        <f>'Graph 9'!L146</f>
        <v>207.654</v>
      </c>
      <c r="M116" s="5">
        <f>'Graph 9'!M146</f>
        <v>210.82</v>
      </c>
      <c r="N116" s="5">
        <f>'Graph 9'!N146</f>
        <v>213.84200000000001</v>
      </c>
      <c r="O116" s="5">
        <f>'Graph 9'!O146</f>
        <v>216.72200000000001</v>
      </c>
      <c r="P116" s="5">
        <f>'Graph 9'!P146</f>
        <v>219.46700000000001</v>
      </c>
      <c r="Q116" s="5">
        <f>'Graph 9'!Q146</f>
        <v>222.06800000000001</v>
      </c>
      <c r="R116" s="5">
        <f>'Graph 9'!R146</f>
        <v>224.52699999999999</v>
      </c>
      <c r="S116" s="5">
        <f>'Graph 9'!S146</f>
        <v>226.881</v>
      </c>
      <c r="T116" s="5">
        <f>'Graph 9'!T146</f>
        <v>229.16900000000001</v>
      </c>
      <c r="U116" s="5">
        <f>'Graph 9'!U146</f>
        <v>231.428</v>
      </c>
      <c r="V116" s="5">
        <f>'Graph 9'!V146</f>
        <v>233.673</v>
      </c>
      <c r="W116" s="5">
        <f>'Graph 9'!W146</f>
        <v>235.90299999999999</v>
      </c>
      <c r="X116" s="5">
        <f>'Graph 9'!X146</f>
        <v>238.13900000000001</v>
      </c>
      <c r="Y116" s="5">
        <f>'Graph 9'!Y146</f>
        <v>240.39500000000001</v>
      </c>
      <c r="Z116" s="5">
        <f>'Graph 9'!Z146</f>
        <v>242.685</v>
      </c>
      <c r="AA116" s="5">
        <f>'Graph 9'!AA146</f>
        <v>245.02099999999999</v>
      </c>
      <c r="AB116" s="5">
        <f>'Graph 9'!AB146</f>
        <v>247.40799999999999</v>
      </c>
      <c r="AC116" s="5">
        <f>'Graph 9'!AC146</f>
        <v>249.84</v>
      </c>
      <c r="AD116" s="5">
        <f>'Graph 9'!AD146</f>
        <v>252.30699999999999</v>
      </c>
      <c r="AE116" s="5">
        <f>'Graph 9'!AE146</f>
        <v>254.79900000000001</v>
      </c>
      <c r="AF116" s="5">
        <f>'Graph 9'!AF146</f>
        <v>257.31799999999998</v>
      </c>
      <c r="AG116" s="5">
        <f>'Graph 9'!AG146</f>
        <v>259.87</v>
      </c>
      <c r="AH116" s="5">
        <f>'Graph 9'!AH146</f>
        <v>262.46300000000002</v>
      </c>
      <c r="AI116" s="5">
        <f>'Graph 9'!AI146</f>
        <v>265.11399999999998</v>
      </c>
      <c r="AJ116" s="5">
        <f>'Graph 9'!AJ146</f>
        <v>267.83</v>
      </c>
      <c r="AK116" s="5">
        <f>'Graph 9'!AK146</f>
        <v>270.62400000000002</v>
      </c>
      <c r="AL116" s="5">
        <f>'Graph 9'!AL146</f>
        <v>273.48899999999998</v>
      </c>
      <c r="AM116" s="5">
        <f>'Graph 9'!AM146</f>
        <v>276.40499999999997</v>
      </c>
      <c r="AN116" s="5">
        <f>'Graph 9'!AN146</f>
        <v>279.34300000000002</v>
      </c>
      <c r="AO116" s="5">
        <f>'Graph 9'!AO146</f>
        <v>282.28699999999998</v>
      </c>
      <c r="AP116" s="5">
        <f>'Graph 9'!AP146</f>
        <v>285.20800000000003</v>
      </c>
      <c r="AQ116" s="5">
        <f>'Graph 9'!AQ146</f>
        <v>288.12299999999999</v>
      </c>
      <c r="AR116" s="5">
        <f>'Graph 9'!AR146</f>
        <v>291.089</v>
      </c>
      <c r="AS116" s="5">
        <f>'Graph 9'!AS146</f>
        <v>294.18400000000003</v>
      </c>
      <c r="AT116" s="5">
        <f>'Graph 9'!AT146</f>
        <v>297.45800000000003</v>
      </c>
      <c r="AU116" s="5">
        <f>'Graph 9'!AU146</f>
        <v>300.94200000000001</v>
      </c>
      <c r="AV116" s="5">
        <f>'Graph 9'!AV146</f>
        <v>304.59699999999998</v>
      </c>
      <c r="AW116" s="5">
        <f>'Graph 9'!AW146</f>
        <v>308.31900000000002</v>
      </c>
      <c r="AX116" s="5">
        <f>'Graph 9'!AX146</f>
        <v>311.95999999999998</v>
      </c>
      <c r="AY116" s="5">
        <f>'Graph 9'!AY146</f>
        <v>315.416</v>
      </c>
      <c r="AZ116" s="5">
        <f>'Graph 9'!AZ146</f>
        <v>318.64499999999998</v>
      </c>
      <c r="BA116" s="5">
        <f>'Graph 9'!BA146</f>
        <v>321.68</v>
      </c>
      <c r="BB116" s="5">
        <f>'Graph 9'!BB146</f>
        <v>324.60199999999998</v>
      </c>
      <c r="BC116" s="5">
        <f>'Graph 9'!BC146</f>
        <v>327.52800000000002</v>
      </c>
      <c r="BD116" s="5">
        <f>'Graph 9'!BD146</f>
        <v>330.54599999999999</v>
      </c>
      <c r="BE116" s="5">
        <f>'Graph 9'!BE146</f>
        <v>333.68099999999998</v>
      </c>
      <c r="BF116" s="5">
        <f>'Graph 9'!BF146</f>
        <v>336.90100000000001</v>
      </c>
      <c r="BG116" s="5">
        <f>'Graph 9'!BG146</f>
        <v>340.15499999999997</v>
      </c>
      <c r="BH116" s="5">
        <f>'Graph 9'!BH146</f>
        <v>343.37299999999999</v>
      </c>
      <c r="BI116" s="5">
        <f>'Graph 9'!BI146</f>
        <v>346.50099999999998</v>
      </c>
      <c r="BJ116" s="5">
        <f>'Graph 9'!BJ146</f>
        <v>349.52699999999999</v>
      </c>
    </row>
    <row r="117" spans="7:62" x14ac:dyDescent="0.2">
      <c r="G117" s="13" t="s">
        <v>464</v>
      </c>
      <c r="H117" s="53" t="s">
        <v>750</v>
      </c>
      <c r="I117" s="13" t="s">
        <v>463</v>
      </c>
      <c r="J117" s="13" t="s">
        <v>501</v>
      </c>
      <c r="K117" s="13" t="s">
        <v>6</v>
      </c>
      <c r="L117" s="5">
        <f>'Graph 9'!L147</f>
        <v>646.76499999999999</v>
      </c>
      <c r="M117" s="5">
        <f>'Graph 9'!M147</f>
        <v>654.11</v>
      </c>
      <c r="N117" s="5">
        <f>'Graph 9'!N147</f>
        <v>661.40599999999995</v>
      </c>
      <c r="O117" s="5">
        <f>'Graph 9'!O147</f>
        <v>668.43100000000004</v>
      </c>
      <c r="P117" s="5">
        <f>'Graph 9'!P147</f>
        <v>675.04100000000005</v>
      </c>
      <c r="Q117" s="5">
        <f>'Graph 9'!Q147</f>
        <v>681.15599999999995</v>
      </c>
      <c r="R117" s="5">
        <f>'Graph 9'!R147</f>
        <v>686.82500000000005</v>
      </c>
      <c r="S117" s="5">
        <f>'Graph 9'!S147</f>
        <v>692.16800000000001</v>
      </c>
      <c r="T117" s="5">
        <f>'Graph 9'!T147</f>
        <v>697.37800000000004</v>
      </c>
      <c r="U117" s="5">
        <f>'Graph 9'!U147</f>
        <v>702.57600000000002</v>
      </c>
      <c r="V117" s="5">
        <f>'Graph 9'!V147</f>
        <v>707.81600000000003</v>
      </c>
      <c r="W117" s="5">
        <f>'Graph 9'!W147</f>
        <v>713.03899999999999</v>
      </c>
      <c r="X117" s="5">
        <f>'Graph 9'!X147</f>
        <v>718.20600000000002</v>
      </c>
      <c r="Y117" s="5">
        <f>'Graph 9'!Y147</f>
        <v>723.23099999999999</v>
      </c>
      <c r="Z117" s="5">
        <f>'Graph 9'!Z147</f>
        <v>728.05899999999997</v>
      </c>
      <c r="AA117" s="5">
        <f>'Graph 9'!AA147</f>
        <v>732.68299999999999</v>
      </c>
      <c r="AB117" s="5">
        <f>'Graph 9'!AB147</f>
        <v>737.12699999999995</v>
      </c>
      <c r="AC117" s="5">
        <f>'Graph 9'!AC147</f>
        <v>741.43700000000001</v>
      </c>
      <c r="AD117" s="5">
        <f>'Graph 9'!AD147</f>
        <v>745.64700000000005</v>
      </c>
      <c r="AE117" s="5">
        <f>'Graph 9'!AE147</f>
        <v>749.79600000000005</v>
      </c>
      <c r="AF117" s="5">
        <f>'Graph 9'!AF147</f>
        <v>753.87199999999996</v>
      </c>
      <c r="AG117" s="5">
        <f>'Graph 9'!AG147</f>
        <v>757.86199999999997</v>
      </c>
      <c r="AH117" s="5">
        <f>'Graph 9'!AH147</f>
        <v>761.82500000000005</v>
      </c>
      <c r="AI117" s="5">
        <f>'Graph 9'!AI147</f>
        <v>765.83100000000002</v>
      </c>
      <c r="AJ117" s="5">
        <f>'Graph 9'!AJ147</f>
        <v>769.90800000000002</v>
      </c>
      <c r="AK117" s="5">
        <f>'Graph 9'!AK147</f>
        <v>774.09699999999998</v>
      </c>
      <c r="AL117" s="5">
        <f>'Graph 9'!AL147</f>
        <v>778.32799999999997</v>
      </c>
      <c r="AM117" s="5">
        <f>'Graph 9'!AM147</f>
        <v>782.45699999999999</v>
      </c>
      <c r="AN117" s="5">
        <f>'Graph 9'!AN147</f>
        <v>786.24599999999998</v>
      </c>
      <c r="AO117" s="5">
        <f>'Graph 9'!AO147</f>
        <v>789.55600000000004</v>
      </c>
      <c r="AP117" s="5">
        <f>'Graph 9'!AP147</f>
        <v>792.34400000000005</v>
      </c>
      <c r="AQ117" s="5">
        <f>'Graph 9'!AQ147</f>
        <v>794.66</v>
      </c>
      <c r="AR117" s="5">
        <f>'Graph 9'!AR147</f>
        <v>796.50200000000007</v>
      </c>
      <c r="AS117" s="5">
        <f>'Graph 9'!AS147</f>
        <v>797.88900000000001</v>
      </c>
      <c r="AT117" s="5">
        <f>'Graph 9'!AT147</f>
        <v>798.87099999999998</v>
      </c>
      <c r="AU117" s="5">
        <f>'Graph 9'!AU147</f>
        <v>799.42099999999994</v>
      </c>
      <c r="AV117" s="5">
        <f>'Graph 9'!AV147</f>
        <v>799.60599999999999</v>
      </c>
      <c r="AW117" s="5">
        <f>'Graph 9'!AW147</f>
        <v>799.62</v>
      </c>
      <c r="AX117" s="5">
        <f>'Graph 9'!AX147</f>
        <v>799.71799999999996</v>
      </c>
      <c r="AY117" s="5">
        <f>'Graph 9'!AY147</f>
        <v>800.08500000000004</v>
      </c>
      <c r="AZ117" s="5">
        <f>'Graph 9'!AZ147</f>
        <v>800.80700000000002</v>
      </c>
      <c r="BA117" s="5">
        <f>'Graph 9'!BA147</f>
        <v>801.85</v>
      </c>
      <c r="BB117" s="5">
        <f>'Graph 9'!BB147</f>
        <v>803.202</v>
      </c>
      <c r="BC117" s="5">
        <f>'Graph 9'!BC147</f>
        <v>804.84199999999998</v>
      </c>
      <c r="BD117" s="5">
        <f>'Graph 9'!BD147</f>
        <v>806.72700000000009</v>
      </c>
      <c r="BE117" s="5">
        <f>'Graph 9'!BE147</f>
        <v>808.88099999999997</v>
      </c>
      <c r="BF117" s="5">
        <f>'Graph 9'!BF147</f>
        <v>811.28399999999999</v>
      </c>
      <c r="BG117" s="5">
        <f>'Graph 9'!BG147</f>
        <v>813.79700000000003</v>
      </c>
      <c r="BH117" s="5">
        <f>'Graph 9'!BH147</f>
        <v>816.22799999999995</v>
      </c>
      <c r="BI117" s="5">
        <f>'Graph 9'!BI147</f>
        <v>818.44899999999996</v>
      </c>
      <c r="BJ117" s="5">
        <f>'Graph 9'!BJ147</f>
        <v>820.38900000000001</v>
      </c>
    </row>
    <row r="118" spans="7:62" x14ac:dyDescent="0.2">
      <c r="G118" s="13" t="s">
        <v>464</v>
      </c>
      <c r="H118" s="53" t="s">
        <v>235</v>
      </c>
      <c r="I118" s="13" t="s">
        <v>463</v>
      </c>
      <c r="J118" s="13" t="s">
        <v>501</v>
      </c>
      <c r="K118" s="13" t="s">
        <v>6</v>
      </c>
      <c r="L118" s="5">
        <f>'Graph 9'!L148</f>
        <v>93.356999999999999</v>
      </c>
      <c r="M118" s="5">
        <f>'Graph 9'!M148</f>
        <v>94.263999999999996</v>
      </c>
      <c r="N118" s="5">
        <f>'Graph 9'!N148</f>
        <v>95.227999999999994</v>
      </c>
      <c r="O118" s="5">
        <f>'Graph 9'!O148</f>
        <v>96.253</v>
      </c>
      <c r="P118" s="5">
        <f>'Graph 9'!P148</f>
        <v>97.341999999999999</v>
      </c>
      <c r="Q118" s="5">
        <f>'Graph 9'!Q148</f>
        <v>98.495000000000005</v>
      </c>
      <c r="R118" s="5">
        <f>'Graph 9'!R148</f>
        <v>99.710999999999999</v>
      </c>
      <c r="S118" s="5">
        <f>'Graph 9'!S148</f>
        <v>100.989</v>
      </c>
      <c r="T118" s="5">
        <f>'Graph 9'!T148</f>
        <v>102.324</v>
      </c>
      <c r="U118" s="5">
        <f>'Graph 9'!U148</f>
        <v>103.708</v>
      </c>
      <c r="V118" s="5">
        <f>'Graph 9'!V148</f>
        <v>105.143</v>
      </c>
      <c r="W118" s="5">
        <f>'Graph 9'!W148</f>
        <v>106.617</v>
      </c>
      <c r="X118" s="5">
        <f>'Graph 9'!X148</f>
        <v>108.086</v>
      </c>
      <c r="Y118" s="5">
        <f>'Graph 9'!Y148</f>
        <v>109.495</v>
      </c>
      <c r="Z118" s="5">
        <f>'Graph 9'!Z148</f>
        <v>110.80500000000001</v>
      </c>
      <c r="AA118" s="5">
        <f>'Graph 9'!AA148</f>
        <v>111.99299999999999</v>
      </c>
      <c r="AB118" s="5">
        <f>'Graph 9'!AB148</f>
        <v>113.068</v>
      </c>
      <c r="AC118" s="5">
        <f>'Graph 9'!AC148</f>
        <v>114.05500000000001</v>
      </c>
      <c r="AD118" s="5">
        <f>'Graph 9'!AD148</f>
        <v>114.99299999999999</v>
      </c>
      <c r="AE118" s="5">
        <f>'Graph 9'!AE148</f>
        <v>115.91200000000001</v>
      </c>
      <c r="AF118" s="5">
        <f>'Graph 9'!AF148</f>
        <v>116.822</v>
      </c>
      <c r="AG118" s="5">
        <f>'Graph 9'!AG148</f>
        <v>117.709</v>
      </c>
      <c r="AH118" s="5">
        <f>'Graph 9'!AH148</f>
        <v>118.55200000000001</v>
      </c>
      <c r="AI118" s="5">
        <f>'Graph 9'!AI148</f>
        <v>119.319</v>
      </c>
      <c r="AJ118" s="5">
        <f>'Graph 9'!AJ148</f>
        <v>119.989</v>
      </c>
      <c r="AK118" s="5">
        <f>'Graph 9'!AK148</f>
        <v>120.551</v>
      </c>
      <c r="AL118" s="5">
        <f>'Graph 9'!AL148</f>
        <v>121.02200000000001</v>
      </c>
      <c r="AM118" s="5">
        <f>'Graph 9'!AM148</f>
        <v>121.43300000000001</v>
      </c>
      <c r="AN118" s="5">
        <f>'Graph 9'!AN148</f>
        <v>121.831</v>
      </c>
      <c r="AO118" s="5">
        <f>'Graph 9'!AO148</f>
        <v>122.249</v>
      </c>
      <c r="AP118" s="5">
        <f>'Graph 9'!AP148</f>
        <v>122.703</v>
      </c>
      <c r="AQ118" s="5">
        <f>'Graph 9'!AQ148</f>
        <v>123.18</v>
      </c>
      <c r="AR118" s="5">
        <f>'Graph 9'!AR148</f>
        <v>123.65900000000001</v>
      </c>
      <c r="AS118" s="5">
        <f>'Graph 9'!AS148</f>
        <v>124.102</v>
      </c>
      <c r="AT118" s="5">
        <f>'Graph 9'!AT148</f>
        <v>124.483</v>
      </c>
      <c r="AU118" s="5">
        <f>'Graph 9'!AU148</f>
        <v>124.795</v>
      </c>
      <c r="AV118" s="5">
        <f>'Graph 9'!AV148</f>
        <v>125.04900000000001</v>
      </c>
      <c r="AW118" s="5">
        <f>'Graph 9'!AW148</f>
        <v>125.267</v>
      </c>
      <c r="AX118" s="5">
        <f>'Graph 9'!AX148</f>
        <v>125.48099999999999</v>
      </c>
      <c r="AY118" s="5">
        <f>'Graph 9'!AY148</f>
        <v>125.715</v>
      </c>
      <c r="AZ118" s="5">
        <f>'Graph 9'!AZ148</f>
        <v>125.974</v>
      </c>
      <c r="BA118" s="5">
        <f>'Graph 9'!BA148</f>
        <v>126.249</v>
      </c>
      <c r="BB118" s="5">
        <f>'Graph 9'!BB148</f>
        <v>126.524</v>
      </c>
      <c r="BC118" s="5">
        <f>'Graph 9'!BC148</f>
        <v>126.773</v>
      </c>
      <c r="BD118" s="5">
        <f>'Graph 9'!BD148</f>
        <v>126.979</v>
      </c>
      <c r="BE118" s="5">
        <f>'Graph 9'!BE148</f>
        <v>127.136</v>
      </c>
      <c r="BF118" s="5">
        <f>'Graph 9'!BF148</f>
        <v>127.249</v>
      </c>
      <c r="BG118" s="5">
        <f>'Graph 9'!BG148</f>
        <v>127.319</v>
      </c>
      <c r="BH118" s="5">
        <f>'Graph 9'!BH148</f>
        <v>127.35299999999999</v>
      </c>
      <c r="BI118" s="5">
        <f>'Graph 9'!BI148</f>
        <v>127.35299999999999</v>
      </c>
      <c r="BJ118" s="5">
        <f>'Graph 9'!BJ148</f>
        <v>127.319</v>
      </c>
    </row>
    <row r="119" spans="7:62" x14ac:dyDescent="0.2">
      <c r="G119" s="13" t="s">
        <v>464</v>
      </c>
      <c r="H119" s="53" t="s">
        <v>454</v>
      </c>
      <c r="I119" s="13" t="s">
        <v>463</v>
      </c>
      <c r="J119" s="13" t="s">
        <v>501</v>
      </c>
      <c r="K119" s="13" t="s">
        <v>6</v>
      </c>
      <c r="L119" s="5">
        <f>'Graph 9'!L149</f>
        <v>12.919</v>
      </c>
      <c r="M119" s="5">
        <f>'Graph 9'!M149</f>
        <v>13.167999999999999</v>
      </c>
      <c r="N119" s="5">
        <f>'Graph 9'!N149</f>
        <v>13.423999999999999</v>
      </c>
      <c r="O119" s="5">
        <f>'Graph 9'!O149</f>
        <v>13.696999999999999</v>
      </c>
      <c r="P119" s="5">
        <f>'Graph 9'!P149</f>
        <v>13.996</v>
      </c>
      <c r="Q119" s="5">
        <f>'Graph 9'!Q149</f>
        <v>14.326000000000001</v>
      </c>
      <c r="R119" s="5">
        <f>'Graph 9'!R149</f>
        <v>14.68</v>
      </c>
      <c r="S119" s="5">
        <f>'Graph 9'!S149</f>
        <v>15.044</v>
      </c>
      <c r="T119" s="5">
        <f>'Graph 9'!T149</f>
        <v>15.397</v>
      </c>
      <c r="U119" s="5">
        <f>'Graph 9'!U149</f>
        <v>15.725</v>
      </c>
      <c r="V119" s="5">
        <f>'Graph 9'!V149</f>
        <v>16.023</v>
      </c>
      <c r="W119" s="5">
        <f>'Graph 9'!W149</f>
        <v>16.295000000000002</v>
      </c>
      <c r="X119" s="5">
        <f>'Graph 9'!X149</f>
        <v>16.542000000000002</v>
      </c>
      <c r="Y119" s="5">
        <f>'Graph 9'!Y149</f>
        <v>16.768000000000001</v>
      </c>
      <c r="Z119" s="5">
        <f>'Graph 9'!Z149</f>
        <v>16.975999999999999</v>
      </c>
      <c r="AA119" s="5">
        <f>'Graph 9'!AA149</f>
        <v>17.164000000000001</v>
      </c>
      <c r="AB119" s="5">
        <f>'Graph 9'!AB149</f>
        <v>17.335000000000001</v>
      </c>
      <c r="AC119" s="5">
        <f>'Graph 9'!AC149</f>
        <v>17.498000000000001</v>
      </c>
      <c r="AD119" s="5">
        <f>'Graph 9'!AD149</f>
        <v>17.667999999999999</v>
      </c>
      <c r="AE119" s="5">
        <f>'Graph 9'!AE149</f>
        <v>17.855</v>
      </c>
      <c r="AF119" s="5">
        <f>'Graph 9'!AF149</f>
        <v>18.062999999999999</v>
      </c>
      <c r="AG119" s="5">
        <f>'Graph 9'!AG149</f>
        <v>18.29</v>
      </c>
      <c r="AH119" s="5">
        <f>'Graph 9'!AH149</f>
        <v>18.533999999999999</v>
      </c>
      <c r="AI119" s="5">
        <f>'Graph 9'!AI149</f>
        <v>18.792999999999999</v>
      </c>
      <c r="AJ119" s="5">
        <f>'Graph 9'!AJ149</f>
        <v>19.059999999999999</v>
      </c>
      <c r="AK119" s="5">
        <f>'Graph 9'!AK149</f>
        <v>19.338000000000001</v>
      </c>
      <c r="AL119" s="5">
        <f>'Graph 9'!AL149</f>
        <v>19.626999999999999</v>
      </c>
      <c r="AM119" s="5">
        <f>'Graph 9'!AM149</f>
        <v>19.920999999999999</v>
      </c>
      <c r="AN119" s="5">
        <f>'Graph 9'!AN149</f>
        <v>20.212</v>
      </c>
      <c r="AO119" s="5">
        <f>'Graph 9'!AO149</f>
        <v>20.495000000000001</v>
      </c>
      <c r="AP119" s="5">
        <f>'Graph 9'!AP149</f>
        <v>20.768000000000001</v>
      </c>
      <c r="AQ119" s="5">
        <f>'Graph 9'!AQ149</f>
        <v>21.032</v>
      </c>
      <c r="AR119" s="5">
        <f>'Graph 9'!AR149</f>
        <v>21.29</v>
      </c>
      <c r="AS119" s="5">
        <f>'Graph 9'!AS149</f>
        <v>21.544</v>
      </c>
      <c r="AT119" s="5">
        <f>'Graph 9'!AT149</f>
        <v>21.798999999999999</v>
      </c>
      <c r="AU119" s="5">
        <f>'Graph 9'!AU149</f>
        <v>22.056000000000001</v>
      </c>
      <c r="AV119" s="5">
        <f>'Graph 9'!AV149</f>
        <v>22.315000000000001</v>
      </c>
      <c r="AW119" s="5">
        <f>'Graph 9'!AW149</f>
        <v>22.577999999999999</v>
      </c>
      <c r="AX119" s="5">
        <f>'Graph 9'!AX149</f>
        <v>22.844000000000001</v>
      </c>
      <c r="AY119" s="5">
        <f>'Graph 9'!AY149</f>
        <v>23.117000000000001</v>
      </c>
      <c r="AZ119" s="5">
        <f>'Graph 9'!AZ149</f>
        <v>23.393999999999998</v>
      </c>
      <c r="BA119" s="5">
        <f>'Graph 9'!BA149</f>
        <v>23.677</v>
      </c>
      <c r="BB119" s="5">
        <f>'Graph 9'!BB149</f>
        <v>23.974</v>
      </c>
      <c r="BC119" s="5">
        <f>'Graph 9'!BC149</f>
        <v>24.297000000000001</v>
      </c>
      <c r="BD119" s="5">
        <f>'Graph 9'!BD149</f>
        <v>24.655000000000001</v>
      </c>
      <c r="BE119" s="5">
        <f>'Graph 9'!BE149</f>
        <v>25.050999999999998</v>
      </c>
      <c r="BF119" s="5">
        <f>'Graph 9'!BF149</f>
        <v>25.478999999999999</v>
      </c>
      <c r="BG119" s="5">
        <f>'Graph 9'!BG149</f>
        <v>25.922999999999998</v>
      </c>
      <c r="BH119" s="5">
        <f>'Graph 9'!BH149</f>
        <v>26.36</v>
      </c>
      <c r="BI119" s="5">
        <f>'Graph 9'!BI149</f>
        <v>26.771999999999998</v>
      </c>
      <c r="BJ119" s="5">
        <f>'Graph 9'!BJ149</f>
        <v>27.155000000000001</v>
      </c>
    </row>
    <row r="120" spans="7:62" x14ac:dyDescent="0.2">
      <c r="G120" s="13" t="s">
        <v>464</v>
      </c>
      <c r="H120" s="13" t="s">
        <v>789</v>
      </c>
      <c r="I120" s="13" t="s">
        <v>463</v>
      </c>
      <c r="J120" s="54" t="s">
        <v>457</v>
      </c>
      <c r="K120" s="13" t="s">
        <v>35</v>
      </c>
      <c r="L120" s="5">
        <f>'Graph 9'!L150</f>
        <v>2122.134</v>
      </c>
      <c r="M120" s="5">
        <f>'Graph 9'!M150</f>
        <v>2168.7159999999999</v>
      </c>
      <c r="N120" s="5">
        <f>'Graph 9'!N150</f>
        <v>2217.2830000000004</v>
      </c>
      <c r="O120" s="5">
        <f>'Graph 9'!O150</f>
        <v>2268.6369999999997</v>
      </c>
      <c r="P120" s="5">
        <f>'Graph 9'!P150</f>
        <v>2323.2829999999999</v>
      </c>
      <c r="Q120" s="5">
        <f>'Graph 9'!Q150</f>
        <v>2381.4290000000001</v>
      </c>
      <c r="R120" s="5">
        <f>'Graph 9'!R150</f>
        <v>2442.7719999999999</v>
      </c>
      <c r="S120" s="5">
        <f>'Graph 9'!S150</f>
        <v>2506.5889999999999</v>
      </c>
      <c r="T120" s="5">
        <f>'Graph 9'!T150</f>
        <v>2571.8469999999998</v>
      </c>
      <c r="U120" s="5">
        <f>'Graph 9'!U150</f>
        <v>2637.7359999999999</v>
      </c>
      <c r="V120" s="5">
        <f>'Graph 9'!V150</f>
        <v>2704.107</v>
      </c>
      <c r="W120" s="5">
        <f>'Graph 9'!W150</f>
        <v>2771.0169999999998</v>
      </c>
      <c r="X120" s="5">
        <f>'Graph 9'!X150</f>
        <v>2838.2089999999998</v>
      </c>
      <c r="Y120" s="5">
        <f>'Graph 9'!Y150</f>
        <v>2905.4189999999999</v>
      </c>
      <c r="Z120" s="5">
        <f>'Graph 9'!Z150</f>
        <v>2972.498</v>
      </c>
      <c r="AA120" s="5">
        <f>'Graph 9'!AA150</f>
        <v>3039.2870000000003</v>
      </c>
      <c r="AB120" s="5">
        <f>'Graph 9'!AB150</f>
        <v>3105.8850000000002</v>
      </c>
      <c r="AC120" s="5">
        <f>'Graph 9'!AC150</f>
        <v>3172.84</v>
      </c>
      <c r="AD120" s="5">
        <f>'Graph 9'!AD150</f>
        <v>3240.9170000000004</v>
      </c>
      <c r="AE120" s="5">
        <f>'Graph 9'!AE150</f>
        <v>3310.6849999999995</v>
      </c>
      <c r="AF120" s="5">
        <f>'Graph 9'!AF150</f>
        <v>3382.16</v>
      </c>
      <c r="AG120" s="5">
        <f>'Graph 9'!AG150</f>
        <v>3455.2300000000005</v>
      </c>
      <c r="AH120" s="5">
        <f>'Graph 9'!AH150</f>
        <v>3530.1860000000006</v>
      </c>
      <c r="AI120" s="5">
        <f>'Graph 9'!AI150</f>
        <v>3607.3380000000006</v>
      </c>
      <c r="AJ120" s="5">
        <f>'Graph 9'!AJ150</f>
        <v>3686.817</v>
      </c>
      <c r="AK120" s="5">
        <f>'Graph 9'!AK150</f>
        <v>3768.7730000000001</v>
      </c>
      <c r="AL120" s="5">
        <f>'Graph 9'!AL150</f>
        <v>3852.8449999999998</v>
      </c>
      <c r="AM120" s="5">
        <f>'Graph 9'!AM150</f>
        <v>3938.0019999999995</v>
      </c>
      <c r="AN120" s="5">
        <f>'Graph 9'!AN150</f>
        <v>4022.8150000000005</v>
      </c>
      <c r="AO120" s="5">
        <f>'Graph 9'!AO150</f>
        <v>4106.2330000000002</v>
      </c>
      <c r="AP120" s="5">
        <f>'Graph 9'!AP150</f>
        <v>4187.8810000000003</v>
      </c>
      <c r="AQ120" s="5">
        <f>'Graph 9'!AQ150</f>
        <v>4267.9030000000002</v>
      </c>
      <c r="AR120" s="5">
        <f>'Graph 9'!AR150</f>
        <v>4346.3209999999999</v>
      </c>
      <c r="AS120" s="5">
        <f>'Graph 9'!AS150</f>
        <v>4423.3680000000004</v>
      </c>
      <c r="AT120" s="5">
        <f>'Graph 9'!AT150</f>
        <v>4499.2070000000003</v>
      </c>
      <c r="AU120" s="5">
        <f>'Graph 9'!AU150</f>
        <v>4573.8010000000004</v>
      </c>
      <c r="AV120" s="5">
        <f>'Graph 9'!AV150</f>
        <v>4647.1180000000004</v>
      </c>
      <c r="AW120" s="5">
        <f>'Graph 9'!AW150</f>
        <v>4719.5210000000006</v>
      </c>
      <c r="AX120" s="5">
        <f>'Graph 9'!AX150</f>
        <v>4791.4790000000003</v>
      </c>
      <c r="AY120" s="5">
        <f>'Graph 9'!AY150</f>
        <v>4863.3610000000008</v>
      </c>
      <c r="AZ120" s="5">
        <f>'Graph 9'!AZ150</f>
        <v>4935.3240000000005</v>
      </c>
      <c r="BA120" s="5">
        <f>'Graph 9'!BA150</f>
        <v>5007.402</v>
      </c>
      <c r="BB120" s="5">
        <f>'Graph 9'!BB150</f>
        <v>5079.6900000000005</v>
      </c>
      <c r="BC120" s="5">
        <f>'Graph 9'!BC150</f>
        <v>5152.2640000000001</v>
      </c>
      <c r="BD120" s="5">
        <f>'Graph 9'!BD150</f>
        <v>5225.1869999999999</v>
      </c>
      <c r="BE120" s="5">
        <f>'Graph 9'!BE150</f>
        <v>5298.4859999999999</v>
      </c>
      <c r="BF120" s="5">
        <f>'Graph 9'!BF150</f>
        <v>5372.1880000000001</v>
      </c>
      <c r="BG120" s="5">
        <f>'Graph 9'!BG150</f>
        <v>5446.4490000000005</v>
      </c>
      <c r="BH120" s="5">
        <f>'Graph 9'!BH150</f>
        <v>5521.4040000000005</v>
      </c>
      <c r="BI120" s="5">
        <f>'Graph 9'!BI150</f>
        <v>5597.1100000000006</v>
      </c>
      <c r="BJ120" s="5">
        <f>'Graph 9'!BJ150</f>
        <v>5673.6010000000006</v>
      </c>
    </row>
    <row r="121" spans="7:62" x14ac:dyDescent="0.2">
      <c r="G121" s="13" t="s">
        <v>464</v>
      </c>
      <c r="H121" s="53" t="s">
        <v>551</v>
      </c>
      <c r="I121" s="13" t="s">
        <v>463</v>
      </c>
      <c r="J121" s="13" t="s">
        <v>559</v>
      </c>
      <c r="K121" s="13" t="s">
        <v>6</v>
      </c>
      <c r="L121" s="5">
        <f>'Graph 9'!L151</f>
        <v>53.597000000000001</v>
      </c>
      <c r="M121" s="5">
        <f>'Graph 9'!M151</f>
        <v>55.314</v>
      </c>
      <c r="N121" s="5">
        <f>'Graph 9'!N151</f>
        <v>57.079000000000001</v>
      </c>
      <c r="O121" s="5">
        <f>'Graph 9'!O151</f>
        <v>58.887999999999998</v>
      </c>
      <c r="P121" s="5">
        <f>'Graph 9'!P151</f>
        <v>60.743000000000002</v>
      </c>
      <c r="Q121" s="5">
        <f>'Graph 9'!Q151</f>
        <v>62.637</v>
      </c>
      <c r="R121" s="5">
        <f>'Graph 9'!R151</f>
        <v>64.569999999999993</v>
      </c>
      <c r="S121" s="5">
        <f>'Graph 9'!S151</f>
        <v>66.552000000000007</v>
      </c>
      <c r="T121" s="5">
        <f>'Graph 9'!T151</f>
        <v>68.593000000000004</v>
      </c>
      <c r="U121" s="5">
        <f>'Graph 9'!U151</f>
        <v>70.700999999999993</v>
      </c>
      <c r="V121" s="5">
        <f>'Graph 9'!V151</f>
        <v>72.872</v>
      </c>
      <c r="W121" s="5">
        <f>'Graph 9'!W151</f>
        <v>75.102000000000004</v>
      </c>
      <c r="X121" s="5">
        <f>'Graph 9'!X151</f>
        <v>77.376000000000005</v>
      </c>
      <c r="Y121" s="5">
        <f>'Graph 9'!Y151</f>
        <v>79.673000000000002</v>
      </c>
      <c r="Z121" s="5">
        <f>'Graph 9'!Z151</f>
        <v>81.978999999999999</v>
      </c>
      <c r="AA121" s="5">
        <f>'Graph 9'!AA151</f>
        <v>84.293999999999997</v>
      </c>
      <c r="AB121" s="5">
        <f>'Graph 9'!AB151</f>
        <v>86.614000000000004</v>
      </c>
      <c r="AC121" s="5">
        <f>'Graph 9'!AC151</f>
        <v>88.917000000000002</v>
      </c>
      <c r="AD121" s="5">
        <f>'Graph 9'!AD151</f>
        <v>91.177000000000007</v>
      </c>
      <c r="AE121" s="5">
        <f>'Graph 9'!AE151</f>
        <v>93.382999999999996</v>
      </c>
      <c r="AF121" s="5">
        <f>'Graph 9'!AF151</f>
        <v>95.522999999999996</v>
      </c>
      <c r="AG121" s="5">
        <f>'Graph 9'!AG151</f>
        <v>97.603999999999999</v>
      </c>
      <c r="AH121" s="5">
        <f>'Graph 9'!AH151</f>
        <v>99.658000000000001</v>
      </c>
      <c r="AI121" s="5">
        <f>'Graph 9'!AI151</f>
        <v>101.72199999999999</v>
      </c>
      <c r="AJ121" s="5">
        <f>'Graph 9'!AJ151</f>
        <v>103.828</v>
      </c>
      <c r="AK121" s="5">
        <f>'Graph 9'!AK151</f>
        <v>105.97499999999999</v>
      </c>
      <c r="AL121" s="5">
        <f>'Graph 9'!AL151</f>
        <v>108.16200000000001</v>
      </c>
      <c r="AM121" s="5">
        <f>'Graph 9'!AM151</f>
        <v>110.40600000000001</v>
      </c>
      <c r="AN121" s="5">
        <f>'Graph 9'!AN151</f>
        <v>112.71599999999999</v>
      </c>
      <c r="AO121" s="5">
        <f>'Graph 9'!AO151</f>
        <v>115.107</v>
      </c>
      <c r="AP121" s="5">
        <f>'Graph 9'!AP151</f>
        <v>117.57899999999999</v>
      </c>
      <c r="AQ121" s="5">
        <f>'Graph 9'!AQ151</f>
        <v>120.126</v>
      </c>
      <c r="AR121" s="5">
        <f>'Graph 9'!AR151</f>
        <v>122.71</v>
      </c>
      <c r="AS121" s="5">
        <f>'Graph 9'!AS151</f>
        <v>125.28700000000001</v>
      </c>
      <c r="AT121" s="5">
        <f>'Graph 9'!AT151</f>
        <v>127.818</v>
      </c>
      <c r="AU121" s="5">
        <f>'Graph 9'!AU151</f>
        <v>130.29900000000001</v>
      </c>
      <c r="AV121" s="5">
        <f>'Graph 9'!AV151</f>
        <v>132.72499999999999</v>
      </c>
      <c r="AW121" s="5">
        <f>'Graph 9'!AW151</f>
        <v>135.09100000000001</v>
      </c>
      <c r="AX121" s="5">
        <f>'Graph 9'!AX151</f>
        <v>137.38399999999999</v>
      </c>
      <c r="AY121" s="5">
        <f>'Graph 9'!AY151</f>
        <v>139.59800000000001</v>
      </c>
      <c r="AZ121" s="5">
        <f>'Graph 9'!AZ151</f>
        <v>141.72</v>
      </c>
      <c r="BA121" s="5">
        <f>'Graph 9'!BA151</f>
        <v>143.767</v>
      </c>
      <c r="BB121" s="5">
        <f>'Graph 9'!BB151</f>
        <v>145.76400000000001</v>
      </c>
      <c r="BC121" s="5">
        <f>'Graph 9'!BC151</f>
        <v>147.762</v>
      </c>
      <c r="BD121" s="5">
        <f>'Graph 9'!BD151</f>
        <v>149.79599999999999</v>
      </c>
      <c r="BE121" s="5">
        <f>'Graph 9'!BE151</f>
        <v>151.87100000000001</v>
      </c>
      <c r="BF121" s="5">
        <f>'Graph 9'!BF151</f>
        <v>153.98500000000001</v>
      </c>
      <c r="BG121" s="5">
        <f>'Graph 9'!BG151</f>
        <v>156.13800000000001</v>
      </c>
      <c r="BH121" s="5">
        <f>'Graph 9'!BH151</f>
        <v>158.32599999999999</v>
      </c>
      <c r="BI121" s="5">
        <f>'Graph 9'!BI151</f>
        <v>160.54599999999999</v>
      </c>
      <c r="BJ121" s="5">
        <f>'Graph 9'!BJ151</f>
        <v>162.80000000000001</v>
      </c>
    </row>
    <row r="122" spans="7:62" x14ac:dyDescent="0.2">
      <c r="G122" s="13" t="s">
        <v>464</v>
      </c>
      <c r="H122" s="53" t="s">
        <v>552</v>
      </c>
      <c r="I122" s="13" t="s">
        <v>463</v>
      </c>
      <c r="J122" s="13" t="s">
        <v>559</v>
      </c>
      <c r="K122" s="13" t="s">
        <v>6</v>
      </c>
      <c r="L122" s="5">
        <f>'Graph 9'!L152</f>
        <v>21.192</v>
      </c>
      <c r="M122" s="5">
        <f>'Graph 9'!M152</f>
        <v>21.664999999999999</v>
      </c>
      <c r="N122" s="5">
        <f>'Graph 9'!N152</f>
        <v>22.15</v>
      </c>
      <c r="O122" s="5">
        <f>'Graph 9'!O152</f>
        <v>22.637</v>
      </c>
      <c r="P122" s="5">
        <f>'Graph 9'!P152</f>
        <v>23.109000000000002</v>
      </c>
      <c r="Q122" s="5">
        <f>'Graph 9'!Q152</f>
        <v>23.564</v>
      </c>
      <c r="R122" s="5">
        <f>'Graph 9'!R152</f>
        <v>24.009</v>
      </c>
      <c r="S122" s="5">
        <f>'Graph 9'!S152</f>
        <v>24.44</v>
      </c>
      <c r="T122" s="5">
        <f>'Graph 9'!T152</f>
        <v>24.88</v>
      </c>
      <c r="U122" s="5">
        <f>'Graph 9'!U152</f>
        <v>25.324999999999999</v>
      </c>
      <c r="V122" s="5">
        <f>'Graph 9'!V152</f>
        <v>25.786000000000001</v>
      </c>
      <c r="W122" s="5">
        <f>'Graph 9'!W152</f>
        <v>26.256</v>
      </c>
      <c r="X122" s="5">
        <f>'Graph 9'!X152</f>
        <v>26.728999999999999</v>
      </c>
      <c r="Y122" s="5">
        <f>'Graph 9'!Y152</f>
        <v>27.193999999999999</v>
      </c>
      <c r="Z122" s="5">
        <f>'Graph 9'!Z152</f>
        <v>27.646000000000001</v>
      </c>
      <c r="AA122" s="5">
        <f>'Graph 9'!AA152</f>
        <v>28.082999999999998</v>
      </c>
      <c r="AB122" s="5">
        <f>'Graph 9'!AB152</f>
        <v>28.503</v>
      </c>
      <c r="AC122" s="5">
        <f>'Graph 9'!AC152</f>
        <v>28.917999999999999</v>
      </c>
      <c r="AD122" s="5">
        <f>'Graph 9'!AD152</f>
        <v>29.329000000000001</v>
      </c>
      <c r="AE122" s="5">
        <f>'Graph 9'!AE152</f>
        <v>29.748999999999999</v>
      </c>
      <c r="AF122" s="5">
        <f>'Graph 9'!AF152</f>
        <v>30.178999999999998</v>
      </c>
      <c r="AG122" s="5">
        <f>'Graph 9'!AG152</f>
        <v>30.611000000000001</v>
      </c>
      <c r="AH122" s="5">
        <f>'Graph 9'!AH152</f>
        <v>31.055</v>
      </c>
      <c r="AI122" s="5">
        <f>'Graph 9'!AI152</f>
        <v>31.501000000000001</v>
      </c>
      <c r="AJ122" s="5">
        <f>'Graph 9'!AJ152</f>
        <v>31.952000000000002</v>
      </c>
      <c r="AK122" s="5">
        <f>'Graph 9'!AK152</f>
        <v>32.409999999999997</v>
      </c>
      <c r="AL122" s="5">
        <f>'Graph 9'!AL152</f>
        <v>32.869999999999997</v>
      </c>
      <c r="AM122" s="5">
        <f>'Graph 9'!AM152</f>
        <v>33.338999999999999</v>
      </c>
      <c r="AN122" s="5">
        <f>'Graph 9'!AN152</f>
        <v>33.802</v>
      </c>
      <c r="AO122" s="5">
        <f>'Graph 9'!AO152</f>
        <v>34.26</v>
      </c>
      <c r="AP122" s="5">
        <f>'Graph 9'!AP152</f>
        <v>34.718000000000004</v>
      </c>
      <c r="AQ122" s="5">
        <f>'Graph 9'!AQ152</f>
        <v>35.167000000000002</v>
      </c>
      <c r="AR122" s="5">
        <f>'Graph 9'!AR152</f>
        <v>35.615000000000002</v>
      </c>
      <c r="AS122" s="5">
        <f>'Graph 9'!AS152</f>
        <v>36.048000000000002</v>
      </c>
      <c r="AT122" s="5">
        <f>'Graph 9'!AT152</f>
        <v>36.472999999999999</v>
      </c>
      <c r="AU122" s="5">
        <f>'Graph 9'!AU152</f>
        <v>36.887999999999998</v>
      </c>
      <c r="AV122" s="5">
        <f>'Graph 9'!AV152</f>
        <v>37.290999999999997</v>
      </c>
      <c r="AW122" s="5">
        <f>'Graph 9'!AW152</f>
        <v>37.680999999999997</v>
      </c>
      <c r="AX122" s="5">
        <f>'Graph 9'!AX152</f>
        <v>38.063000000000002</v>
      </c>
      <c r="AY122" s="5">
        <f>'Graph 9'!AY152</f>
        <v>38.436999999999998</v>
      </c>
      <c r="AZ122" s="5">
        <f>'Graph 9'!AZ152</f>
        <v>38.799999999999997</v>
      </c>
      <c r="BA122" s="5">
        <f>'Graph 9'!BA152</f>
        <v>39.159999999999997</v>
      </c>
      <c r="BB122" s="5">
        <f>'Graph 9'!BB152</f>
        <v>39.505000000000003</v>
      </c>
      <c r="BC122" s="5">
        <f>'Graph 9'!BC152</f>
        <v>39.840000000000003</v>
      </c>
      <c r="BD122" s="5">
        <f>'Graph 9'!BD152</f>
        <v>40.164000000000001</v>
      </c>
      <c r="BE122" s="5">
        <f>'Graph 9'!BE152</f>
        <v>40.470999999999997</v>
      </c>
      <c r="BF122" s="5">
        <f>'Graph 9'!BF152</f>
        <v>40.764000000000003</v>
      </c>
      <c r="BG122" s="5">
        <f>'Graph 9'!BG152</f>
        <v>41.048999999999999</v>
      </c>
      <c r="BH122" s="5">
        <f>'Graph 9'!BH152</f>
        <v>41.335999999999999</v>
      </c>
      <c r="BI122" s="5">
        <f>'Graph 9'!BI152</f>
        <v>41.624000000000002</v>
      </c>
      <c r="BJ122" s="5">
        <f>'Graph 9'!BJ152</f>
        <v>41.918999999999997</v>
      </c>
    </row>
    <row r="123" spans="7:62" x14ac:dyDescent="0.2">
      <c r="G123" s="13" t="s">
        <v>464</v>
      </c>
      <c r="H123" s="53" t="s">
        <v>553</v>
      </c>
      <c r="I123" s="13" t="s">
        <v>463</v>
      </c>
      <c r="J123" s="13" t="s">
        <v>559</v>
      </c>
      <c r="K123" s="13" t="s">
        <v>6</v>
      </c>
      <c r="L123" s="5">
        <f>'Graph 9'!L153</f>
        <v>151.886</v>
      </c>
      <c r="M123" s="5">
        <f>'Graph 9'!M153</f>
        <v>156.14099999999999</v>
      </c>
      <c r="N123" s="5">
        <f>'Graph 9'!N153</f>
        <v>160.49199999999999</v>
      </c>
      <c r="O123" s="5">
        <f>'Graph 9'!O153</f>
        <v>164.893</v>
      </c>
      <c r="P123" s="5">
        <f>'Graph 9'!P153</f>
        <v>169.30099999999999</v>
      </c>
      <c r="Q123" s="5">
        <f>'Graph 9'!Q153</f>
        <v>173.71100000000001</v>
      </c>
      <c r="R123" s="5">
        <f>'Graph 9'!R153</f>
        <v>178.126</v>
      </c>
      <c r="S123" s="5">
        <f>'Graph 9'!S153</f>
        <v>182.56399999999999</v>
      </c>
      <c r="T123" s="5">
        <f>'Graph 9'!T153</f>
        <v>187.03700000000001</v>
      </c>
      <c r="U123" s="5">
        <f>'Graph 9'!U153</f>
        <v>191.56299999999999</v>
      </c>
      <c r="V123" s="5">
        <f>'Graph 9'!V153</f>
        <v>196.137</v>
      </c>
      <c r="W123" s="5">
        <f>'Graph 9'!W153</f>
        <v>200.76499999999999</v>
      </c>
      <c r="X123" s="5">
        <f>'Graph 9'!X153</f>
        <v>205.45599999999999</v>
      </c>
      <c r="Y123" s="5">
        <f>'Graph 9'!Y153</f>
        <v>210.23599999999999</v>
      </c>
      <c r="Z123" s="5">
        <f>'Graph 9'!Z153</f>
        <v>215.12</v>
      </c>
      <c r="AA123" s="5">
        <f>'Graph 9'!AA153</f>
        <v>220.11199999999999</v>
      </c>
      <c r="AB123" s="5">
        <f>'Graph 9'!AB153</f>
        <v>225.20699999999999</v>
      </c>
      <c r="AC123" s="5">
        <f>'Graph 9'!AC153</f>
        <v>230.393</v>
      </c>
      <c r="AD123" s="5">
        <f>'Graph 9'!AD153</f>
        <v>235.667</v>
      </c>
      <c r="AE123" s="5">
        <f>'Graph 9'!AE153</f>
        <v>241.018</v>
      </c>
      <c r="AF123" s="5">
        <f>'Graph 9'!AF153</f>
        <v>246.44300000000001</v>
      </c>
      <c r="AG123" s="5">
        <f>'Graph 9'!AG153</f>
        <v>251.93100000000001</v>
      </c>
      <c r="AH123" s="5">
        <f>'Graph 9'!AH153</f>
        <v>257.46600000000001</v>
      </c>
      <c r="AI123" s="5">
        <f>'Graph 9'!AI153</f>
        <v>263.01400000000001</v>
      </c>
      <c r="AJ123" s="5">
        <f>'Graph 9'!AJ153</f>
        <v>268.55099999999999</v>
      </c>
      <c r="AK123" s="5">
        <f>'Graph 9'!AK153</f>
        <v>274.06900000000002</v>
      </c>
      <c r="AL123" s="5">
        <f>'Graph 9'!AL153</f>
        <v>279.57100000000003</v>
      </c>
      <c r="AM123" s="5">
        <f>'Graph 9'!AM153</f>
        <v>285.03699999999998</v>
      </c>
      <c r="AN123" s="5">
        <f>'Graph 9'!AN153</f>
        <v>290.46100000000001</v>
      </c>
      <c r="AO123" s="5">
        <f>'Graph 9'!AO153</f>
        <v>295.83600000000001</v>
      </c>
      <c r="AP123" s="5">
        <f>'Graph 9'!AP153</f>
        <v>301.14400000000001</v>
      </c>
      <c r="AQ123" s="5">
        <f>'Graph 9'!AQ153</f>
        <v>306.392</v>
      </c>
      <c r="AR123" s="5">
        <f>'Graph 9'!AR153</f>
        <v>311.60199999999998</v>
      </c>
      <c r="AS123" s="5">
        <f>'Graph 9'!AS153</f>
        <v>316.815</v>
      </c>
      <c r="AT123" s="5">
        <f>'Graph 9'!AT153</f>
        <v>322.05099999999999</v>
      </c>
      <c r="AU123" s="5">
        <f>'Graph 9'!AU153</f>
        <v>327.32</v>
      </c>
      <c r="AV123" s="5">
        <f>'Graph 9'!AV153</f>
        <v>332.60199999999998</v>
      </c>
      <c r="AW123" s="5">
        <f>'Graph 9'!AW153</f>
        <v>337.87400000000002</v>
      </c>
      <c r="AX123" s="5">
        <f>'Graph 9'!AX153</f>
        <v>343.09800000000001</v>
      </c>
      <c r="AY123" s="5">
        <f>'Graph 9'!AY153</f>
        <v>348.24599999999998</v>
      </c>
      <c r="AZ123" s="5">
        <f>'Graph 9'!AZ153</f>
        <v>353.315</v>
      </c>
      <c r="BA123" s="5">
        <f>'Graph 9'!BA153</f>
        <v>358.30700000000002</v>
      </c>
      <c r="BB123" s="5">
        <f>'Graph 9'!BB153</f>
        <v>363.19600000000003</v>
      </c>
      <c r="BC123" s="5">
        <f>'Graph 9'!BC153</f>
        <v>367.96199999999999</v>
      </c>
      <c r="BD123" s="5">
        <f>'Graph 9'!BD153</f>
        <v>372.58800000000002</v>
      </c>
      <c r="BE123" s="5">
        <f>'Graph 9'!BE153</f>
        <v>377.05799999999999</v>
      </c>
      <c r="BF123" s="5">
        <f>'Graph 9'!BF153</f>
        <v>381.38299999999998</v>
      </c>
      <c r="BG123" s="5">
        <f>'Graph 9'!BG153</f>
        <v>385.61700000000002</v>
      </c>
      <c r="BH123" s="5">
        <f>'Graph 9'!BH153</f>
        <v>389.81200000000001</v>
      </c>
      <c r="BI123" s="5">
        <f>'Graph 9'!BI153</f>
        <v>394.02100000000002</v>
      </c>
      <c r="BJ123" s="5">
        <f>'Graph 9'!BJ153</f>
        <v>398.25400000000002</v>
      </c>
    </row>
    <row r="124" spans="7:62" x14ac:dyDescent="0.2">
      <c r="G124" s="13" t="s">
        <v>464</v>
      </c>
      <c r="H124" s="53" t="s">
        <v>554</v>
      </c>
      <c r="I124" s="13" t="s">
        <v>463</v>
      </c>
      <c r="J124" s="13" t="s">
        <v>559</v>
      </c>
      <c r="K124" s="13" t="s">
        <v>6</v>
      </c>
      <c r="L124" s="5">
        <f>'Graph 9'!L154</f>
        <v>292.24099999999999</v>
      </c>
      <c r="M124" s="5">
        <f>'Graph 9'!M154</f>
        <v>299.45100000000002</v>
      </c>
      <c r="N124" s="5">
        <f>'Graph 9'!N154</f>
        <v>306.90199999999999</v>
      </c>
      <c r="O124" s="5">
        <f>'Graph 9'!O154</f>
        <v>314.613</v>
      </c>
      <c r="P124" s="5">
        <f>'Graph 9'!P154</f>
        <v>322.58499999999998</v>
      </c>
      <c r="Q124" s="5">
        <f>'Graph 9'!Q154</f>
        <v>330.82299999999998</v>
      </c>
      <c r="R124" s="5">
        <f>'Graph 9'!R154</f>
        <v>339.34399999999999</v>
      </c>
      <c r="S124" s="5">
        <f>'Graph 9'!S154</f>
        <v>348.13200000000001</v>
      </c>
      <c r="T124" s="5">
        <f>'Graph 9'!T154</f>
        <v>357.178</v>
      </c>
      <c r="U124" s="5">
        <f>'Graph 9'!U154</f>
        <v>366.47500000000002</v>
      </c>
      <c r="V124" s="5">
        <f>'Graph 9'!V154</f>
        <v>376.024</v>
      </c>
      <c r="W124" s="5">
        <f>'Graph 9'!W154</f>
        <v>385.84199999999998</v>
      </c>
      <c r="X124" s="5">
        <f>'Graph 9'!X154</f>
        <v>395.98099999999999</v>
      </c>
      <c r="Y124" s="5">
        <f>'Graph 9'!Y154</f>
        <v>406.49400000000003</v>
      </c>
      <c r="Z124" s="5">
        <f>'Graph 9'!Z154</f>
        <v>417.41399999999999</v>
      </c>
      <c r="AA124" s="5">
        <f>'Graph 9'!AA154</f>
        <v>428.77300000000002</v>
      </c>
      <c r="AB124" s="5">
        <f>'Graph 9'!AB154</f>
        <v>440.553</v>
      </c>
      <c r="AC124" s="5">
        <f>'Graph 9'!AC154</f>
        <v>452.76100000000002</v>
      </c>
      <c r="AD124" s="5">
        <f>'Graph 9'!AD154</f>
        <v>465.40199999999999</v>
      </c>
      <c r="AE124" s="5">
        <f>'Graph 9'!AE154</f>
        <v>478.459</v>
      </c>
      <c r="AF124" s="5">
        <f>'Graph 9'!AF154</f>
        <v>491.93700000000001</v>
      </c>
      <c r="AG124" s="5">
        <f>'Graph 9'!AG154</f>
        <v>505.82799999999997</v>
      </c>
      <c r="AH124" s="5">
        <f>'Graph 9'!AH154</f>
        <v>520.125</v>
      </c>
      <c r="AI124" s="5">
        <f>'Graph 9'!AI154</f>
        <v>534.803</v>
      </c>
      <c r="AJ124" s="5">
        <f>'Graph 9'!AJ154</f>
        <v>549.84500000000003</v>
      </c>
      <c r="AK124" s="5">
        <f>'Graph 9'!AK154</f>
        <v>565.24900000000002</v>
      </c>
      <c r="AL124" s="5">
        <f>'Graph 9'!AL154</f>
        <v>580.98500000000001</v>
      </c>
      <c r="AM124" s="5">
        <f>'Graph 9'!AM154</f>
        <v>597.04</v>
      </c>
      <c r="AN124" s="5">
        <f>'Graph 9'!AN154</f>
        <v>613.38599999999997</v>
      </c>
      <c r="AO124" s="5">
        <f>'Graph 9'!AO154</f>
        <v>629.99</v>
      </c>
      <c r="AP124" s="5">
        <f>'Graph 9'!AP154</f>
        <v>646.85199999999998</v>
      </c>
      <c r="AQ124" s="5">
        <f>'Graph 9'!AQ154</f>
        <v>663.971</v>
      </c>
      <c r="AR124" s="5">
        <f>'Graph 9'!AR154</f>
        <v>681.30600000000004</v>
      </c>
      <c r="AS124" s="5">
        <f>'Graph 9'!AS154</f>
        <v>698.83299999999997</v>
      </c>
      <c r="AT124" s="5">
        <f>'Graph 9'!AT154</f>
        <v>716.505</v>
      </c>
      <c r="AU124" s="5">
        <f>'Graph 9'!AU154</f>
        <v>734.32500000000005</v>
      </c>
      <c r="AV124" s="5">
        <f>'Graph 9'!AV154</f>
        <v>752.33100000000002</v>
      </c>
      <c r="AW124" s="5">
        <f>'Graph 9'!AW154</f>
        <v>770.60199999999998</v>
      </c>
      <c r="AX124" s="5">
        <f>'Graph 9'!AX154</f>
        <v>789.23199999999997</v>
      </c>
      <c r="AY124" s="5">
        <f>'Graph 9'!AY154</f>
        <v>808.30399999999997</v>
      </c>
      <c r="AZ124" s="5">
        <f>'Graph 9'!AZ154</f>
        <v>827.84699999999998</v>
      </c>
      <c r="BA124" s="5">
        <f>'Graph 9'!BA154</f>
        <v>847.88099999999997</v>
      </c>
      <c r="BB124" s="5">
        <f>'Graph 9'!BB154</f>
        <v>868.46699999999998</v>
      </c>
      <c r="BC124" s="5">
        <f>'Graph 9'!BC154</f>
        <v>889.66700000000003</v>
      </c>
      <c r="BD124" s="5">
        <f>'Graph 9'!BD154</f>
        <v>911.52800000000002</v>
      </c>
      <c r="BE124" s="5">
        <f>'Graph 9'!BE154</f>
        <v>934.08199999999999</v>
      </c>
      <c r="BF124" s="5">
        <f>'Graph 9'!BF154</f>
        <v>957.31799999999998</v>
      </c>
      <c r="BG124" s="5">
        <f>'Graph 9'!BG154</f>
        <v>981.23900000000003</v>
      </c>
      <c r="BH124" s="5">
        <f>'Graph 9'!BH154</f>
        <v>1005.837</v>
      </c>
      <c r="BI124" s="5">
        <f>'Graph 9'!BI154</f>
        <v>1031.085</v>
      </c>
      <c r="BJ124" s="5">
        <f>'Graph 9'!BJ154</f>
        <v>1056.9849999999999</v>
      </c>
    </row>
    <row r="125" spans="7:62" x14ac:dyDescent="0.2">
      <c r="G125" s="13" t="s">
        <v>464</v>
      </c>
      <c r="H125" s="53" t="s">
        <v>555</v>
      </c>
      <c r="I125" s="13" t="s">
        <v>463</v>
      </c>
      <c r="J125" s="13" t="s">
        <v>559</v>
      </c>
      <c r="K125" s="13" t="s">
        <v>6</v>
      </c>
      <c r="L125" s="5">
        <f>'Graph 9'!L155</f>
        <v>1600.037</v>
      </c>
      <c r="M125" s="5">
        <f>'Graph 9'!M155</f>
        <v>1632.8880000000001</v>
      </c>
      <c r="N125" s="5">
        <f>'Graph 9'!N155</f>
        <v>1667.325</v>
      </c>
      <c r="O125" s="5">
        <f>'Graph 9'!O155</f>
        <v>1704.19</v>
      </c>
      <c r="P125" s="5">
        <f>'Graph 9'!P155</f>
        <v>1744.048</v>
      </c>
      <c r="Q125" s="5">
        <f>'Graph 9'!Q155</f>
        <v>1787.1120000000001</v>
      </c>
      <c r="R125" s="5">
        <f>'Graph 9'!R155</f>
        <v>1833.0540000000001</v>
      </c>
      <c r="S125" s="5">
        <f>'Graph 9'!S155</f>
        <v>1881.1389999999999</v>
      </c>
      <c r="T125" s="5">
        <f>'Graph 9'!T155</f>
        <v>1930.3009999999999</v>
      </c>
      <c r="U125" s="5">
        <f>'Graph 9'!U155</f>
        <v>1979.7190000000001</v>
      </c>
      <c r="V125" s="5">
        <f>'Graph 9'!V155</f>
        <v>2029.2249999999999</v>
      </c>
      <c r="W125" s="5">
        <f>'Graph 9'!W155</f>
        <v>2078.8809999999999</v>
      </c>
      <c r="X125" s="5">
        <f>'Graph 9'!X155</f>
        <v>2128.3820000000001</v>
      </c>
      <c r="Y125" s="5">
        <f>'Graph 9'!Y155</f>
        <v>2177.4230000000002</v>
      </c>
      <c r="Z125" s="5">
        <f>'Graph 9'!Z155</f>
        <v>2225.8240000000001</v>
      </c>
      <c r="AA125" s="5">
        <f>'Graph 9'!AA155</f>
        <v>2273.3940000000002</v>
      </c>
      <c r="AB125" s="5">
        <f>'Graph 9'!AB155</f>
        <v>2320.2619999999997</v>
      </c>
      <c r="AC125" s="5">
        <f>'Graph 9'!AC155</f>
        <v>2366.989</v>
      </c>
      <c r="AD125" s="5">
        <f>'Graph 9'!AD155</f>
        <v>2414.355</v>
      </c>
      <c r="AE125" s="5">
        <f>'Graph 9'!AE155</f>
        <v>2462.9630000000002</v>
      </c>
      <c r="AF125" s="5">
        <f>'Graph 9'!AF155</f>
        <v>2512.8339999999998</v>
      </c>
      <c r="AG125" s="5">
        <f>'Graph 9'!AG155</f>
        <v>2563.8690000000001</v>
      </c>
      <c r="AH125" s="5">
        <f>'Graph 9'!AH155</f>
        <v>2616.3509999999997</v>
      </c>
      <c r="AI125" s="5">
        <f>'Graph 9'!AI155</f>
        <v>2670.625</v>
      </c>
      <c r="AJ125" s="5">
        <f>'Graph 9'!AJ155</f>
        <v>2726.8269999999998</v>
      </c>
      <c r="AK125" s="5">
        <f>'Graph 9'!AK155</f>
        <v>2785.123</v>
      </c>
      <c r="AL125" s="5">
        <f>'Graph 9'!AL155</f>
        <v>2845.181</v>
      </c>
      <c r="AM125" s="5">
        <f>'Graph 9'!AM155</f>
        <v>2905.9749999999999</v>
      </c>
      <c r="AN125" s="5">
        <f>'Graph 9'!AN155</f>
        <v>2966.114</v>
      </c>
      <c r="AO125" s="5">
        <f>'Graph 9'!AO155</f>
        <v>3024.5660000000003</v>
      </c>
      <c r="AP125" s="5">
        <f>'Graph 9'!AP155</f>
        <v>3080.9690000000001</v>
      </c>
      <c r="AQ125" s="5">
        <f>'Graph 9'!AQ155</f>
        <v>3203.2080000000001</v>
      </c>
      <c r="AR125" s="5">
        <f>'Graph 9'!AR155</f>
        <v>3256.4189999999999</v>
      </c>
      <c r="AS125" s="5">
        <f>'Graph 9'!AS155</f>
        <v>3308.0060000000003</v>
      </c>
      <c r="AT125" s="5">
        <f>'Graph 9'!AT155</f>
        <v>3358.2329999999997</v>
      </c>
      <c r="AU125" s="5">
        <f>'Graph 9'!AU155</f>
        <v>3407.0619999999999</v>
      </c>
      <c r="AV125" s="5">
        <f>'Graph 9'!AV155</f>
        <v>3454.4479999999999</v>
      </c>
      <c r="AW125" s="5">
        <f>'Graph 9'!AW155</f>
        <v>3500.732</v>
      </c>
      <c r="AX125" s="5">
        <f>'Graph 9'!AX155</f>
        <v>3546.3549999999996</v>
      </c>
      <c r="AY125" s="5">
        <f>'Graph 9'!AY155</f>
        <v>3591.6559999999999</v>
      </c>
      <c r="AZ125" s="5">
        <f>'Graph 9'!AZ155</f>
        <v>3636.788</v>
      </c>
      <c r="BA125" s="5">
        <f>'Graph 9'!BA155</f>
        <v>3681.7520000000004</v>
      </c>
      <c r="BB125" s="5">
        <f>'Graph 9'!BB155</f>
        <v>3726.598</v>
      </c>
      <c r="BC125" s="5">
        <f>'Graph 9'!BC155</f>
        <v>3771.3129999999996</v>
      </c>
      <c r="BD125" s="5">
        <f>'Graph 9'!BD155</f>
        <v>3815.902</v>
      </c>
      <c r="BE125" s="5">
        <f>'Graph 9'!BE155</f>
        <v>3860.3760000000002</v>
      </c>
      <c r="BF125" s="5">
        <f>'Graph 9'!BF155</f>
        <v>3904.7640000000001</v>
      </c>
      <c r="BG125" s="5">
        <f>'Graph 9'!BG155</f>
        <v>3949.143</v>
      </c>
      <c r="BH125" s="5">
        <f>'Graph 9'!BH155</f>
        <v>3993.5770000000002</v>
      </c>
      <c r="BI125" s="5">
        <f>'Graph 9'!BI155</f>
        <v>4038.0889999999999</v>
      </c>
      <c r="BJ125" s="5">
        <f>'Graph 9'!BJ155</f>
        <v>4082.6849999999999</v>
      </c>
    </row>
    <row r="126" spans="7:62" x14ac:dyDescent="0.2">
      <c r="G126" s="13" t="s">
        <v>464</v>
      </c>
      <c r="H126" s="53" t="s">
        <v>556</v>
      </c>
      <c r="I126" s="13" t="s">
        <v>463</v>
      </c>
      <c r="J126" s="13" t="s">
        <v>559</v>
      </c>
      <c r="K126" s="13" t="s">
        <v>6</v>
      </c>
      <c r="L126" s="5">
        <f>'Graph 9'!L156</f>
        <v>2.6760000000000002</v>
      </c>
      <c r="M126" s="5">
        <f>'Graph 9'!M156</f>
        <v>2.7349999999999999</v>
      </c>
      <c r="N126" s="5">
        <f>'Graph 9'!N156</f>
        <v>2.7970000000000002</v>
      </c>
      <c r="O126" s="5">
        <f>'Graph 9'!O156</f>
        <v>2.8610000000000002</v>
      </c>
      <c r="P126" s="5">
        <f>'Graph 9'!P156</f>
        <v>2.927</v>
      </c>
      <c r="Q126" s="5">
        <f>'Graph 9'!Q156</f>
        <v>2.9950000000000001</v>
      </c>
      <c r="R126" s="5">
        <f>'Graph 9'!R156</f>
        <v>3.0670000000000002</v>
      </c>
      <c r="S126" s="5">
        <f>'Graph 9'!S156</f>
        <v>3.1419999999999999</v>
      </c>
      <c r="T126" s="5">
        <f>'Graph 9'!T156</f>
        <v>3.2210000000000001</v>
      </c>
      <c r="U126" s="5">
        <f>'Graph 9'!U156</f>
        <v>3.306</v>
      </c>
      <c r="V126" s="5">
        <f>'Graph 9'!V156</f>
        <v>3.3980000000000001</v>
      </c>
      <c r="W126" s="5">
        <f>'Graph 9'!W156</f>
        <v>3.4969999999999999</v>
      </c>
      <c r="X126" s="5">
        <f>'Graph 9'!X156</f>
        <v>3.5990000000000002</v>
      </c>
      <c r="Y126" s="5">
        <f>'Graph 9'!Y156</f>
        <v>3.7029999999999998</v>
      </c>
      <c r="Z126" s="5">
        <f>'Graph 9'!Z156</f>
        <v>3.8079999999999998</v>
      </c>
      <c r="AA126" s="5">
        <f>'Graph 9'!AA156</f>
        <v>3.9129999999999998</v>
      </c>
      <c r="AB126" s="5">
        <f>'Graph 9'!AB156</f>
        <v>4.0149999999999997</v>
      </c>
      <c r="AC126" s="5">
        <f>'Graph 9'!AC156</f>
        <v>4.1180000000000003</v>
      </c>
      <c r="AD126" s="5">
        <f>'Graph 9'!AD156</f>
        <v>4.2279999999999998</v>
      </c>
      <c r="AE126" s="5">
        <f>'Graph 9'!AE156</f>
        <v>4.3390000000000004</v>
      </c>
      <c r="AF126" s="5">
        <f>'Graph 9'!AF156</f>
        <v>4.4560000000000004</v>
      </c>
      <c r="AG126" s="5">
        <f>'Graph 9'!AG156</f>
        <v>4.5789999999999997</v>
      </c>
      <c r="AH126" s="5">
        <f>'Graph 9'!AH156</f>
        <v>4.702</v>
      </c>
      <c r="AI126" s="5">
        <f>'Graph 9'!AI156</f>
        <v>4.8250000000000002</v>
      </c>
      <c r="AJ126" s="5">
        <f>'Graph 9'!AJ156</f>
        <v>4.9450000000000003</v>
      </c>
      <c r="AK126" s="5">
        <f>'Graph 9'!AK156</f>
        <v>5.0590000000000002</v>
      </c>
      <c r="AL126" s="5">
        <f>'Graph 9'!AL156</f>
        <v>5.1689999999999996</v>
      </c>
      <c r="AM126" s="5">
        <f>'Graph 9'!AM156</f>
        <v>5.2789999999999999</v>
      </c>
      <c r="AN126" s="5">
        <f>'Graph 9'!AN156</f>
        <v>5.3920000000000003</v>
      </c>
      <c r="AO126" s="5">
        <f>'Graph 9'!AO156</f>
        <v>5.5140000000000002</v>
      </c>
      <c r="AP126" s="5">
        <f>'Graph 9'!AP156</f>
        <v>5.641</v>
      </c>
      <c r="AQ126" s="5">
        <f>'Graph 9'!AQ156</f>
        <v>5.774</v>
      </c>
      <c r="AR126" s="5">
        <f>'Graph 9'!AR156</f>
        <v>5.915</v>
      </c>
      <c r="AS126" s="5">
        <f>'Graph 9'!AS156</f>
        <v>6.06</v>
      </c>
      <c r="AT126" s="5">
        <f>'Graph 9'!AT156</f>
        <v>6.2080000000000002</v>
      </c>
      <c r="AU126" s="5">
        <f>'Graph 9'!AU156</f>
        <v>6.36</v>
      </c>
      <c r="AV126" s="5">
        <f>'Graph 9'!AV156</f>
        <v>6.5170000000000003</v>
      </c>
      <c r="AW126" s="5">
        <f>'Graph 9'!AW156</f>
        <v>6.6760000000000002</v>
      </c>
      <c r="AX126" s="5">
        <f>'Graph 9'!AX156</f>
        <v>6.8360000000000003</v>
      </c>
      <c r="AY126" s="5">
        <f>'Graph 9'!AY156</f>
        <v>6.9980000000000002</v>
      </c>
      <c r="AZ126" s="5">
        <f>'Graph 9'!AZ156</f>
        <v>7.1609999999999996</v>
      </c>
      <c r="BA126" s="5">
        <f>'Graph 9'!BA156</f>
        <v>7.3230000000000004</v>
      </c>
      <c r="BB126" s="5">
        <f>'Graph 9'!BB156</f>
        <v>7.4859999999999998</v>
      </c>
      <c r="BC126" s="5">
        <f>'Graph 9'!BC156</f>
        <v>7.6539999999999999</v>
      </c>
      <c r="BD126" s="5">
        <f>'Graph 9'!BD156</f>
        <v>7.8250000000000002</v>
      </c>
      <c r="BE126" s="5">
        <f>'Graph 9'!BE156</f>
        <v>8.0020000000000007</v>
      </c>
      <c r="BF126" s="5">
        <f>'Graph 9'!BF156</f>
        <v>8.1809999999999992</v>
      </c>
      <c r="BG126" s="5">
        <f>'Graph 9'!BG156</f>
        <v>8.3629999999999995</v>
      </c>
      <c r="BH126" s="5">
        <f>'Graph 9'!BH156</f>
        <v>8.5459999999999994</v>
      </c>
      <c r="BI126" s="5">
        <f>'Graph 9'!BI156</f>
        <v>8.7279999999999998</v>
      </c>
      <c r="BJ126" s="5">
        <f>'Graph 9'!BJ156</f>
        <v>8.9109999999999996</v>
      </c>
    </row>
    <row r="127" spans="7:62" x14ac:dyDescent="0.2">
      <c r="G127" s="13" t="s">
        <v>464</v>
      </c>
      <c r="H127" s="53" t="s">
        <v>557</v>
      </c>
      <c r="I127" s="13" t="s">
        <v>463</v>
      </c>
      <c r="J127" s="13" t="s">
        <v>559</v>
      </c>
      <c r="K127" s="13" t="s">
        <v>6</v>
      </c>
      <c r="L127" s="5">
        <f>'Graph 9'!L157</f>
        <v>0.188</v>
      </c>
      <c r="M127" s="5">
        <f>'Graph 9'!M157</f>
        <v>0.19400000000000001</v>
      </c>
      <c r="N127" s="5">
        <f>'Graph 9'!N157</f>
        <v>0.19800000000000001</v>
      </c>
      <c r="O127" s="5">
        <f>'Graph 9'!O157</f>
        <v>0.20499999999999999</v>
      </c>
      <c r="P127" s="5">
        <f>'Graph 9'!P157</f>
        <v>0.21</v>
      </c>
      <c r="Q127" s="5">
        <f>'Graph 9'!Q157</f>
        <v>0.216</v>
      </c>
      <c r="R127" s="5">
        <f>'Graph 9'!R157</f>
        <v>0.221</v>
      </c>
      <c r="S127" s="5">
        <f>'Graph 9'!S157</f>
        <v>0.22800000000000001</v>
      </c>
      <c r="T127" s="5">
        <f>'Graph 9'!T157</f>
        <v>0.23499999999999999</v>
      </c>
      <c r="U127" s="5">
        <f>'Graph 9'!U157</f>
        <v>0.23899999999999999</v>
      </c>
      <c r="V127" s="5">
        <f>'Graph 9'!V157</f>
        <v>0.247</v>
      </c>
      <c r="W127" s="5">
        <f>'Graph 9'!W157</f>
        <v>0.251</v>
      </c>
      <c r="X127" s="5">
        <f>'Graph 9'!X157</f>
        <v>0.255</v>
      </c>
      <c r="Y127" s="5">
        <f>'Graph 9'!Y157</f>
        <v>0.25900000000000001</v>
      </c>
      <c r="Z127" s="5">
        <f>'Graph 9'!Z157</f>
        <v>0.26400000000000001</v>
      </c>
      <c r="AA127" s="5">
        <f>'Graph 9'!AA157</f>
        <v>0.26900000000000002</v>
      </c>
      <c r="AB127" s="5">
        <f>'Graph 9'!AB157</f>
        <v>0.27500000000000002</v>
      </c>
      <c r="AC127" s="5">
        <f>'Graph 9'!AC157</f>
        <v>0.28199999999999997</v>
      </c>
      <c r="AD127" s="5">
        <f>'Graph 9'!AD157</f>
        <v>0.28999999999999998</v>
      </c>
      <c r="AE127" s="5">
        <f>'Graph 9'!AE157</f>
        <v>0.29899999999999999</v>
      </c>
      <c r="AF127" s="5">
        <f>'Graph 9'!AF157</f>
        <v>0.308</v>
      </c>
      <c r="AG127" s="5">
        <f>'Graph 9'!AG157</f>
        <v>0.31900000000000001</v>
      </c>
      <c r="AH127" s="5">
        <f>'Graph 9'!AH157</f>
        <v>0.33100000000000002</v>
      </c>
      <c r="AI127" s="5">
        <f>'Graph 9'!AI157</f>
        <v>0.34200000000000003</v>
      </c>
      <c r="AJ127" s="5">
        <f>'Graph 9'!AJ157</f>
        <v>0.35499999999999998</v>
      </c>
      <c r="AK127" s="5">
        <f>'Graph 9'!AK157</f>
        <v>0.36599999999999999</v>
      </c>
      <c r="AL127" s="5">
        <f>'Graph 9'!AL157</f>
        <v>0.379</v>
      </c>
      <c r="AM127" s="5">
        <f>'Graph 9'!AM157</f>
        <v>0.39100000000000001</v>
      </c>
      <c r="AN127" s="5">
        <f>'Graph 9'!AN157</f>
        <v>0.40200000000000002</v>
      </c>
      <c r="AO127" s="5">
        <f>'Graph 9'!AO157</f>
        <v>0.41199999999999998</v>
      </c>
      <c r="AP127" s="5">
        <f>'Graph 9'!AP157</f>
        <v>0.42399999999999999</v>
      </c>
      <c r="AQ127" s="5">
        <f>'Graph 9'!AQ157</f>
        <v>0.435</v>
      </c>
      <c r="AR127" s="5">
        <f>'Graph 9'!AR157</f>
        <v>0.44600000000000001</v>
      </c>
      <c r="AS127" s="5">
        <f>'Graph 9'!AS157</f>
        <v>0.45700000000000002</v>
      </c>
      <c r="AT127" s="5">
        <f>'Graph 9'!AT157</f>
        <v>0.46600000000000003</v>
      </c>
      <c r="AU127" s="5">
        <f>'Graph 9'!AU157</f>
        <v>0.47299999999999998</v>
      </c>
      <c r="AV127" s="5">
        <f>'Graph 9'!AV157</f>
        <v>0.48099999999999998</v>
      </c>
      <c r="AW127" s="5">
        <f>'Graph 9'!AW157</f>
        <v>0.48599999999999999</v>
      </c>
      <c r="AX127" s="5">
        <f>'Graph 9'!AX157</f>
        <v>0.49099999999999999</v>
      </c>
      <c r="AY127" s="5">
        <f>'Graph 9'!AY157</f>
        <v>0.49399999999999999</v>
      </c>
      <c r="AZ127" s="5">
        <f>'Graph 9'!AZ157</f>
        <v>0.497</v>
      </c>
      <c r="BA127" s="5">
        <f>'Graph 9'!BA157</f>
        <v>0.5</v>
      </c>
      <c r="BB127" s="5">
        <f>'Graph 9'!BB157</f>
        <v>0.502</v>
      </c>
      <c r="BC127" s="5">
        <f>'Graph 9'!BC157</f>
        <v>0.502</v>
      </c>
      <c r="BD127" s="5">
        <f>'Graph 9'!BD157</f>
        <v>0.5</v>
      </c>
      <c r="BE127" s="5">
        <f>'Graph 9'!BE157</f>
        <v>0.5</v>
      </c>
      <c r="BF127" s="5">
        <f>'Graph 9'!BF157</f>
        <v>0.498</v>
      </c>
      <c r="BG127" s="5">
        <f>'Graph 9'!BG157</f>
        <v>0.496</v>
      </c>
      <c r="BH127" s="5">
        <f>'Graph 9'!BH157</f>
        <v>0.496</v>
      </c>
      <c r="BI127" s="5">
        <f>'Graph 9'!BI157</f>
        <v>0.497</v>
      </c>
      <c r="BJ127" s="5">
        <f>'Graph 9'!BJ157</f>
        <v>0.499</v>
      </c>
    </row>
    <row r="128" spans="7:62" x14ac:dyDescent="0.2">
      <c r="G128" s="14" t="s">
        <v>464</v>
      </c>
      <c r="H128" s="112" t="s">
        <v>558</v>
      </c>
      <c r="I128" s="14" t="s">
        <v>463</v>
      </c>
      <c r="J128" s="14" t="s">
        <v>559</v>
      </c>
      <c r="K128" s="14" t="s">
        <v>6</v>
      </c>
      <c r="L128" s="6">
        <f>'Graph 9'!L158</f>
        <v>0.317</v>
      </c>
      <c r="M128" s="6">
        <f>'Graph 9'!M158</f>
        <v>0.32800000000000001</v>
      </c>
      <c r="N128" s="6">
        <f>'Graph 9'!N158</f>
        <v>0.34</v>
      </c>
      <c r="O128" s="6">
        <f>'Graph 9'!O158</f>
        <v>0.35</v>
      </c>
      <c r="P128" s="6">
        <f>'Graph 9'!P158</f>
        <v>0.36</v>
      </c>
      <c r="Q128" s="6">
        <f>'Graph 9'!Q158</f>
        <v>0.371</v>
      </c>
      <c r="R128" s="6">
        <f>'Graph 9'!R158</f>
        <v>0.38100000000000001</v>
      </c>
      <c r="S128" s="6">
        <f>'Graph 9'!S158</f>
        <v>0.39200000000000002</v>
      </c>
      <c r="T128" s="6">
        <f>'Graph 9'!T158</f>
        <v>0.40200000000000002</v>
      </c>
      <c r="U128" s="6">
        <f>'Graph 9'!U158</f>
        <v>0.40799999999999997</v>
      </c>
      <c r="V128" s="6">
        <f>'Graph 9'!V158</f>
        <v>0.41799999999999998</v>
      </c>
      <c r="W128" s="6">
        <f>'Graph 9'!W158</f>
        <v>0.42299999999999999</v>
      </c>
      <c r="X128" s="6">
        <f>'Graph 9'!X158</f>
        <v>0.43099999999999999</v>
      </c>
      <c r="Y128" s="6">
        <f>'Graph 9'!Y158</f>
        <v>0.437</v>
      </c>
      <c r="Z128" s="6">
        <f>'Graph 9'!Z158</f>
        <v>0.443</v>
      </c>
      <c r="AA128" s="6">
        <f>'Graph 9'!AA158</f>
        <v>0.44900000000000001</v>
      </c>
      <c r="AB128" s="6">
        <f>'Graph 9'!AB158</f>
        <v>0.45600000000000002</v>
      </c>
      <c r="AC128" s="6">
        <f>'Graph 9'!AC158</f>
        <v>0.46200000000000002</v>
      </c>
      <c r="AD128" s="6">
        <f>'Graph 9'!AD158</f>
        <v>0.46899999999999997</v>
      </c>
      <c r="AE128" s="6">
        <f>'Graph 9'!AE158</f>
        <v>0.47499999999999998</v>
      </c>
      <c r="AF128" s="6">
        <f>'Graph 9'!AF158</f>
        <v>0.48</v>
      </c>
      <c r="AG128" s="6">
        <f>'Graph 9'!AG158</f>
        <v>0.48899999999999999</v>
      </c>
      <c r="AH128" s="6">
        <f>'Graph 9'!AH158</f>
        <v>0.498</v>
      </c>
      <c r="AI128" s="6">
        <f>'Graph 9'!AI158</f>
        <v>0.50600000000000001</v>
      </c>
      <c r="AJ128" s="6">
        <f>'Graph 9'!AJ158</f>
        <v>0.51400000000000001</v>
      </c>
      <c r="AK128" s="6">
        <f>'Graph 9'!AK158</f>
        <v>0.52200000000000002</v>
      </c>
      <c r="AL128" s="6">
        <f>'Graph 9'!AL158</f>
        <v>0.52800000000000002</v>
      </c>
      <c r="AM128" s="6">
        <f>'Graph 9'!AM158</f>
        <v>0.53500000000000003</v>
      </c>
      <c r="AN128" s="6">
        <f>'Graph 9'!AN158</f>
        <v>0.54200000000000004</v>
      </c>
      <c r="AO128" s="6">
        <f>'Graph 9'!AO158</f>
        <v>0.54800000000000004</v>
      </c>
      <c r="AP128" s="6">
        <f>'Graph 9'!AP158</f>
        <v>0.55400000000000005</v>
      </c>
      <c r="AQ128" s="6">
        <f>'Graph 9'!AQ158</f>
        <v>0.56100000000000005</v>
      </c>
      <c r="AR128" s="6">
        <f>'Graph 9'!AR158</f>
        <v>0.56699999999999995</v>
      </c>
      <c r="AS128" s="6">
        <f>'Graph 9'!AS158</f>
        <v>0.57399999999999995</v>
      </c>
      <c r="AT128" s="6">
        <f>'Graph 9'!AT158</f>
        <v>0.57899999999999996</v>
      </c>
      <c r="AU128" s="6">
        <f>'Graph 9'!AU158</f>
        <v>0.58499999999999996</v>
      </c>
      <c r="AV128" s="6">
        <f>'Graph 9'!AV158</f>
        <v>0.59299999999999997</v>
      </c>
      <c r="AW128" s="6">
        <f>'Graph 9'!AW158</f>
        <v>0.59899999999999998</v>
      </c>
      <c r="AX128" s="6">
        <f>'Graph 9'!AX158</f>
        <v>0.60599999999999998</v>
      </c>
      <c r="AY128" s="6">
        <f>'Graph 9'!AY158</f>
        <v>0.61299999999999999</v>
      </c>
      <c r="AZ128" s="6">
        <f>'Graph 9'!AZ158</f>
        <v>0.62</v>
      </c>
      <c r="BA128" s="6">
        <f>'Graph 9'!BA158</f>
        <v>0.625</v>
      </c>
      <c r="BB128" s="6">
        <f>'Graph 9'!BB158</f>
        <v>0.63200000000000001</v>
      </c>
      <c r="BC128" s="6">
        <f>'Graph 9'!BC158</f>
        <v>0.63600000000000001</v>
      </c>
      <c r="BD128" s="6">
        <f>'Graph 9'!BD158</f>
        <v>0.64100000000000001</v>
      </c>
      <c r="BE128" s="6">
        <f>'Graph 9'!BE158</f>
        <v>0.64700000000000002</v>
      </c>
      <c r="BF128" s="6">
        <f>'Graph 9'!BF158</f>
        <v>0.64900000000000002</v>
      </c>
      <c r="BG128" s="6">
        <f>'Graph 9'!BG158</f>
        <v>0.65300000000000002</v>
      </c>
      <c r="BH128" s="6">
        <f>'Graph 9'!BH158</f>
        <v>0.65700000000000003</v>
      </c>
      <c r="BI128" s="6">
        <f>'Graph 9'!BI158</f>
        <v>0.66</v>
      </c>
      <c r="BJ128" s="6">
        <f>'Graph 9'!BJ158</f>
        <v>0.66300000000000003</v>
      </c>
    </row>
    <row r="129" spans="7:62" x14ac:dyDescent="0.2">
      <c r="G129" s="46" t="s">
        <v>546</v>
      </c>
    </row>
    <row r="130" spans="7:62" x14ac:dyDescent="0.2">
      <c r="L130" s="76"/>
    </row>
    <row r="131" spans="7:62" x14ac:dyDescent="0.2"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</row>
    <row r="132" spans="7:62" x14ac:dyDescent="0.2">
      <c r="L132" s="76"/>
    </row>
  </sheetData>
  <mergeCells count="3">
    <mergeCell ref="B7:E7"/>
    <mergeCell ref="B8:C8"/>
    <mergeCell ref="D8:E8"/>
  </mergeCells>
  <hyperlinks>
    <hyperlink ref="E4" r:id="rId1"/>
    <hyperlink ref="E5" r:id="rId2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43"/>
  <sheetViews>
    <sheetView workbookViewId="0">
      <selection activeCell="H35" sqref="H35"/>
    </sheetView>
  </sheetViews>
  <sheetFormatPr defaultRowHeight="12.75" x14ac:dyDescent="0.2"/>
  <cols>
    <col min="1" max="1" width="23.5" customWidth="1"/>
    <col min="2" max="2" width="12.375" customWidth="1"/>
    <col min="3" max="4" width="11.125" customWidth="1"/>
    <col min="5" max="5" width="12" customWidth="1"/>
    <col min="6" max="6" width="10.125" customWidth="1"/>
    <col min="7" max="7" width="16.875" bestFit="1" customWidth="1"/>
    <col min="8" max="8" width="11.625" customWidth="1"/>
    <col min="9" max="10" width="29.75" customWidth="1"/>
    <col min="11" max="25" width="7.5" customWidth="1"/>
  </cols>
  <sheetData>
    <row r="1" spans="1:25" ht="18" x14ac:dyDescent="0.2">
      <c r="A1" s="35" t="s">
        <v>628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x14ac:dyDescent="0.2">
      <c r="A2" s="3"/>
    </row>
    <row r="3" spans="1:25" x14ac:dyDescent="0.2">
      <c r="A3" s="114" t="s">
        <v>69</v>
      </c>
      <c r="B3" s="115"/>
      <c r="C3" s="115"/>
      <c r="D3" s="116"/>
      <c r="E3" s="115"/>
    </row>
    <row r="4" spans="1:25" x14ac:dyDescent="0.2">
      <c r="A4" s="110" t="s">
        <v>537</v>
      </c>
      <c r="B4" s="38"/>
      <c r="C4" s="38"/>
      <c r="D4" s="40" t="s">
        <v>538</v>
      </c>
    </row>
    <row r="5" spans="1:25" x14ac:dyDescent="0.2">
      <c r="A5" s="116"/>
      <c r="B5" s="116"/>
      <c r="C5" s="116"/>
      <c r="D5" s="116"/>
      <c r="E5" s="116"/>
    </row>
    <row r="6" spans="1:25" x14ac:dyDescent="0.2">
      <c r="F6" s="154" t="s">
        <v>31</v>
      </c>
      <c r="G6" s="154" t="s">
        <v>30</v>
      </c>
      <c r="H6" s="154" t="s">
        <v>424</v>
      </c>
      <c r="I6" s="154" t="s">
        <v>574</v>
      </c>
      <c r="J6" s="154" t="s">
        <v>573</v>
      </c>
      <c r="K6" s="161">
        <v>2000</v>
      </c>
      <c r="L6" s="161">
        <v>2001</v>
      </c>
      <c r="M6" s="161">
        <v>2002</v>
      </c>
      <c r="N6" s="161">
        <v>2003</v>
      </c>
      <c r="O6" s="161">
        <v>2004</v>
      </c>
      <c r="P6" s="154">
        <v>2005</v>
      </c>
      <c r="Q6" s="154">
        <v>2006</v>
      </c>
      <c r="R6" s="154">
        <v>2007</v>
      </c>
      <c r="S6" s="154">
        <v>2008</v>
      </c>
      <c r="T6" s="154">
        <v>2009</v>
      </c>
      <c r="U6" s="154">
        <v>2010</v>
      </c>
      <c r="V6" s="154">
        <v>2011</v>
      </c>
      <c r="W6" s="154">
        <v>2012</v>
      </c>
      <c r="X6" s="154">
        <v>2013</v>
      </c>
      <c r="Y6" s="154">
        <v>2014</v>
      </c>
    </row>
    <row r="7" spans="1:25" x14ac:dyDescent="0.2">
      <c r="F7" s="13" t="s">
        <v>22</v>
      </c>
      <c r="G7" s="13" t="s">
        <v>65</v>
      </c>
      <c r="H7" s="13" t="s">
        <v>571</v>
      </c>
      <c r="I7" s="13" t="s">
        <v>575</v>
      </c>
      <c r="J7" s="13" t="s">
        <v>7</v>
      </c>
      <c r="K7" s="5"/>
      <c r="L7" s="5"/>
      <c r="M7" s="5"/>
      <c r="N7" s="5"/>
      <c r="O7" s="5"/>
      <c r="P7" s="5">
        <v>2.9416542199999998</v>
      </c>
      <c r="Q7" s="5">
        <v>4.895101318</v>
      </c>
      <c r="R7" s="5">
        <v>8.1571690239999999</v>
      </c>
      <c r="S7" s="5">
        <v>12.819977929999999</v>
      </c>
      <c r="T7" s="5">
        <v>16.589619729999999</v>
      </c>
      <c r="U7" s="5">
        <v>19.25751168</v>
      </c>
      <c r="V7" s="5">
        <v>23.748334180000001</v>
      </c>
      <c r="W7" s="5">
        <v>25.24006275</v>
      </c>
      <c r="X7" s="5">
        <v>25.647043199999999</v>
      </c>
      <c r="Y7" s="5">
        <v>27.966285298833402</v>
      </c>
    </row>
    <row r="8" spans="1:25" x14ac:dyDescent="0.2">
      <c r="F8" s="13" t="s">
        <v>22</v>
      </c>
      <c r="G8" s="13" t="s">
        <v>66</v>
      </c>
      <c r="H8" s="13" t="s">
        <v>572</v>
      </c>
      <c r="I8" s="13" t="s">
        <v>575</v>
      </c>
      <c r="J8" s="13" t="s">
        <v>577</v>
      </c>
      <c r="K8" s="5"/>
      <c r="L8" s="5">
        <v>82.2</v>
      </c>
      <c r="M8" s="5">
        <v>84.3</v>
      </c>
      <c r="N8" s="5">
        <v>84.3</v>
      </c>
      <c r="O8" s="5">
        <v>85.3</v>
      </c>
      <c r="P8" s="5">
        <v>80.363701129999995</v>
      </c>
      <c r="Q8" s="5">
        <v>89.376154830000004</v>
      </c>
      <c r="R8" s="5">
        <v>95.230617240000001</v>
      </c>
      <c r="S8" s="5">
        <v>129.37607410000001</v>
      </c>
      <c r="T8" s="5">
        <v>82.604044549999998</v>
      </c>
      <c r="U8" s="5">
        <v>95.572638609999998</v>
      </c>
      <c r="V8" s="5">
        <v>132.47313840000001</v>
      </c>
      <c r="W8" s="5">
        <v>116.88642179999999</v>
      </c>
      <c r="X8" s="5">
        <v>112.5940586</v>
      </c>
      <c r="Y8" s="5">
        <v>111.1115298</v>
      </c>
    </row>
    <row r="9" spans="1:25" x14ac:dyDescent="0.2">
      <c r="F9" s="13" t="s">
        <v>22</v>
      </c>
      <c r="G9" s="13" t="s">
        <v>67</v>
      </c>
      <c r="H9" s="13" t="s">
        <v>571</v>
      </c>
      <c r="I9" s="13" t="s">
        <v>576</v>
      </c>
      <c r="J9" s="13" t="s">
        <v>7</v>
      </c>
      <c r="K9" s="5">
        <v>16.671733589999999</v>
      </c>
      <c r="L9" s="5">
        <v>18.35494186</v>
      </c>
      <c r="M9" s="5">
        <v>34.627890979999997</v>
      </c>
      <c r="N9" s="5">
        <v>38.047219510000005</v>
      </c>
      <c r="O9" s="5">
        <v>27.504235040000001</v>
      </c>
      <c r="P9" s="5">
        <v>47.698183630000003</v>
      </c>
      <c r="Q9" s="5">
        <v>55.678338750000002</v>
      </c>
      <c r="R9" s="5">
        <v>69.093051880000004</v>
      </c>
      <c r="S9" s="5">
        <v>82.450288239999992</v>
      </c>
      <c r="T9" s="5">
        <v>91.474098800000007</v>
      </c>
      <c r="U9" s="5">
        <v>100.1800669</v>
      </c>
      <c r="V9" s="5">
        <v>98.474841979999994</v>
      </c>
      <c r="W9" s="5">
        <v>96.138185399999998</v>
      </c>
      <c r="X9" s="5">
        <v>105.5382607</v>
      </c>
      <c r="Y9" s="5">
        <v>114.028851081911</v>
      </c>
    </row>
    <row r="10" spans="1:25" x14ac:dyDescent="0.2">
      <c r="F10" s="14" t="s">
        <v>22</v>
      </c>
      <c r="G10" s="14" t="s">
        <v>68</v>
      </c>
      <c r="H10" s="14" t="s">
        <v>572</v>
      </c>
      <c r="I10" s="14" t="s">
        <v>576</v>
      </c>
      <c r="J10" s="14" t="s">
        <v>577</v>
      </c>
      <c r="K10" s="6">
        <v>24.09173358</v>
      </c>
      <c r="L10" s="6">
        <v>21.5</v>
      </c>
      <c r="M10" s="6">
        <v>21.1</v>
      </c>
      <c r="N10" s="6">
        <v>25.3</v>
      </c>
      <c r="O10" s="6">
        <v>23.406820830000001</v>
      </c>
      <c r="P10" s="6">
        <v>35.058149999999998</v>
      </c>
      <c r="Q10" s="6">
        <v>45.685400000000001</v>
      </c>
      <c r="R10" s="6">
        <v>40.906020830000003</v>
      </c>
      <c r="S10" s="6">
        <v>46.547937500000003</v>
      </c>
      <c r="T10" s="6">
        <v>44.778416669999999</v>
      </c>
      <c r="U10" s="6">
        <v>60.517837299999997</v>
      </c>
      <c r="V10" s="6">
        <v>86.605000000000004</v>
      </c>
      <c r="W10" s="6">
        <v>64.27152778</v>
      </c>
      <c r="X10" s="6">
        <v>61.87241667</v>
      </c>
      <c r="Y10" s="6">
        <v>60.780549610000001</v>
      </c>
    </row>
    <row r="11" spans="1:25" x14ac:dyDescent="0.2">
      <c r="F11" s="117" t="s">
        <v>578</v>
      </c>
    </row>
    <row r="23" spans="1:12" ht="18" x14ac:dyDescent="0.2">
      <c r="A23" s="35" t="s">
        <v>616</v>
      </c>
      <c r="B23" s="36"/>
      <c r="C23" s="36"/>
      <c r="D23" s="36"/>
      <c r="E23" s="36"/>
      <c r="F23" s="45"/>
      <c r="G23" s="45"/>
      <c r="H23" s="45"/>
      <c r="I23" s="215"/>
      <c r="J23" s="215"/>
      <c r="K23" s="215"/>
      <c r="L23" s="215"/>
    </row>
    <row r="24" spans="1:12" x14ac:dyDescent="0.2">
      <c r="A24" s="3"/>
    </row>
    <row r="25" spans="1:12" x14ac:dyDescent="0.2">
      <c r="A25" s="114" t="s">
        <v>69</v>
      </c>
      <c r="B25" s="115"/>
      <c r="C25" s="115"/>
      <c r="D25" s="116"/>
      <c r="E25" s="115"/>
    </row>
    <row r="26" spans="1:12" x14ac:dyDescent="0.2">
      <c r="A26" s="110" t="s">
        <v>626</v>
      </c>
      <c r="D26" s="40"/>
      <c r="I26" s="214" t="s">
        <v>792</v>
      </c>
    </row>
    <row r="27" spans="1:12" x14ac:dyDescent="0.2">
      <c r="A27" s="110"/>
      <c r="D27" s="40"/>
      <c r="E27" s="38"/>
      <c r="G27" s="49"/>
    </row>
    <row r="28" spans="1:12" x14ac:dyDescent="0.2">
      <c r="A28" s="154" t="s">
        <v>625</v>
      </c>
      <c r="B28" s="154" t="s">
        <v>45</v>
      </c>
      <c r="C28" s="154" t="s">
        <v>624</v>
      </c>
      <c r="D28" s="154" t="s">
        <v>46</v>
      </c>
      <c r="E28" s="154" t="s">
        <v>47</v>
      </c>
    </row>
    <row r="29" spans="1:12" x14ac:dyDescent="0.2">
      <c r="A29" s="157" t="s">
        <v>618</v>
      </c>
      <c r="B29" s="5">
        <v>6.9489999999999998</v>
      </c>
      <c r="C29" s="5">
        <v>-8.19</v>
      </c>
      <c r="D29" s="5">
        <v>23.5</v>
      </c>
      <c r="E29" s="5">
        <v>13.842000000000001</v>
      </c>
    </row>
    <row r="30" spans="1:12" x14ac:dyDescent="0.2">
      <c r="A30" s="157" t="s">
        <v>620</v>
      </c>
      <c r="B30" s="5">
        <v>0.64100000000000001</v>
      </c>
      <c r="C30" s="5">
        <v>4.3250000000000002</v>
      </c>
      <c r="D30" s="5">
        <v>2</v>
      </c>
      <c r="E30" s="5">
        <v>12.641999999999999</v>
      </c>
    </row>
    <row r="31" spans="1:12" x14ac:dyDescent="0.2">
      <c r="A31" s="157" t="s">
        <v>621</v>
      </c>
      <c r="B31" s="5">
        <v>6.3079999999999998</v>
      </c>
      <c r="C31" s="5">
        <v>-12.515000000000001</v>
      </c>
      <c r="D31" s="5">
        <v>21.5</v>
      </c>
      <c r="E31" s="5">
        <v>1.2</v>
      </c>
    </row>
    <row r="32" spans="1:12" x14ac:dyDescent="0.2">
      <c r="A32" s="157"/>
      <c r="B32" s="5"/>
      <c r="C32" s="5"/>
      <c r="D32" s="5"/>
      <c r="E32" s="5"/>
    </row>
    <row r="33" spans="1:5" x14ac:dyDescent="0.2">
      <c r="A33" s="157" t="s">
        <v>619</v>
      </c>
      <c r="B33" s="5">
        <v>31.626000000000001</v>
      </c>
      <c r="C33" s="5">
        <v>5.5</v>
      </c>
      <c r="D33" s="5">
        <v>65</v>
      </c>
      <c r="E33" s="5">
        <v>3.3</v>
      </c>
    </row>
    <row r="34" spans="1:5" x14ac:dyDescent="0.2">
      <c r="A34" s="157" t="s">
        <v>622</v>
      </c>
      <c r="B34" s="5">
        <v>-45.21</v>
      </c>
      <c r="C34" s="5">
        <v>3.8</v>
      </c>
      <c r="D34" s="5">
        <v>43</v>
      </c>
      <c r="E34" s="5">
        <v>2.9</v>
      </c>
    </row>
    <row r="35" spans="1:5" x14ac:dyDescent="0.2">
      <c r="A35" s="158" t="s">
        <v>623</v>
      </c>
      <c r="B35" s="6">
        <v>76.835999999999999</v>
      </c>
      <c r="C35" s="6">
        <v>1.7</v>
      </c>
      <c r="D35" s="6">
        <v>22</v>
      </c>
      <c r="E35" s="6">
        <v>0.4</v>
      </c>
    </row>
    <row r="37" spans="1:5" x14ac:dyDescent="0.2">
      <c r="B37" s="159"/>
      <c r="C37" s="144"/>
      <c r="D37" s="144"/>
      <c r="E37" s="144"/>
    </row>
    <row r="38" spans="1:5" x14ac:dyDescent="0.2">
      <c r="B38" s="159"/>
      <c r="C38" s="159"/>
      <c r="D38" s="159"/>
      <c r="E38" s="159"/>
    </row>
    <row r="39" spans="1:5" x14ac:dyDescent="0.2">
      <c r="B39" s="159"/>
      <c r="C39" s="159"/>
      <c r="D39" s="159"/>
      <c r="E39" s="159"/>
    </row>
    <row r="40" spans="1:5" x14ac:dyDescent="0.2">
      <c r="B40" s="159"/>
      <c r="C40" s="159"/>
      <c r="D40" s="159"/>
      <c r="E40" s="159"/>
    </row>
    <row r="41" spans="1:5" x14ac:dyDescent="0.2">
      <c r="B41" s="159"/>
      <c r="C41" s="159"/>
      <c r="D41" s="159"/>
      <c r="E41" s="159"/>
    </row>
    <row r="42" spans="1:5" x14ac:dyDescent="0.2">
      <c r="B42" s="159"/>
      <c r="C42" s="159"/>
      <c r="D42" s="159"/>
      <c r="E42" s="159"/>
    </row>
    <row r="43" spans="1:5" x14ac:dyDescent="0.2">
      <c r="B43" s="159"/>
      <c r="C43" s="159"/>
      <c r="D43" s="159"/>
      <c r="E43" s="159"/>
    </row>
  </sheetData>
  <hyperlinks>
    <hyperlink ref="D4" r:id="rId1"/>
    <hyperlink ref="I26" r:id="rId2"/>
  </hyperlinks>
  <pageMargins left="0.7" right="0.7" top="0.75" bottom="0.75" header="0.3" footer="0.3"/>
  <pageSetup paperSize="9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M16"/>
  <sheetViews>
    <sheetView workbookViewId="0">
      <selection activeCell="G38" sqref="G38"/>
    </sheetView>
  </sheetViews>
  <sheetFormatPr defaultRowHeight="12.75" x14ac:dyDescent="0.2"/>
  <cols>
    <col min="1" max="1" width="23.5" customWidth="1"/>
    <col min="2" max="2" width="12.375" customWidth="1"/>
    <col min="3" max="4" width="11.125" customWidth="1"/>
    <col min="5" max="5" width="12" customWidth="1"/>
    <col min="6" max="6" width="10.125" customWidth="1"/>
    <col min="7" max="7" width="16.875" bestFit="1" customWidth="1"/>
    <col min="8" max="8" width="14.75" bestFit="1" customWidth="1"/>
    <col min="9" max="9" width="23.375" bestFit="1" customWidth="1"/>
    <col min="10" max="10" width="13.625" bestFit="1" customWidth="1"/>
    <col min="11" max="11" width="29.25" bestFit="1" customWidth="1"/>
    <col min="12" max="12" width="26.875" bestFit="1" customWidth="1"/>
    <col min="13" max="25" width="8.75" customWidth="1"/>
  </cols>
  <sheetData>
    <row r="1" spans="1:65" ht="18" x14ac:dyDescent="0.2">
      <c r="A1" s="35" t="s">
        <v>617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65" x14ac:dyDescent="0.2">
      <c r="A2" s="3"/>
    </row>
    <row r="3" spans="1:65" x14ac:dyDescent="0.2">
      <c r="A3" s="39" t="s">
        <v>448</v>
      </c>
      <c r="B3" s="37"/>
      <c r="C3" s="37"/>
      <c r="D3" s="37"/>
      <c r="E3" s="37"/>
    </row>
    <row r="4" spans="1:65" x14ac:dyDescent="0.2">
      <c r="A4" s="109" t="s">
        <v>583</v>
      </c>
      <c r="B4" s="38"/>
      <c r="C4" s="38"/>
      <c r="D4" s="40" t="s">
        <v>536</v>
      </c>
      <c r="E4" s="38"/>
    </row>
    <row r="5" spans="1:65" x14ac:dyDescent="0.2">
      <c r="A5" s="109" t="s">
        <v>534</v>
      </c>
      <c r="B5" s="38"/>
      <c r="C5" s="38"/>
      <c r="D5" s="40" t="s">
        <v>533</v>
      </c>
    </row>
    <row r="6" spans="1:65" x14ac:dyDescent="0.2">
      <c r="A6" s="109" t="s">
        <v>540</v>
      </c>
      <c r="D6" s="40" t="s">
        <v>531</v>
      </c>
    </row>
    <row r="7" spans="1:65" x14ac:dyDescent="0.2">
      <c r="H7" s="49"/>
    </row>
    <row r="8" spans="1:65" x14ac:dyDescent="0.2">
      <c r="A8" s="225" t="s">
        <v>30</v>
      </c>
      <c r="B8" s="217" t="s">
        <v>460</v>
      </c>
      <c r="C8" s="217"/>
      <c r="D8" s="217"/>
      <c r="E8" s="217"/>
      <c r="F8" s="218"/>
    </row>
    <row r="9" spans="1:65" x14ac:dyDescent="0.2">
      <c r="A9" s="226"/>
      <c r="B9" s="83" t="s">
        <v>511</v>
      </c>
      <c r="C9" s="84" t="s">
        <v>512</v>
      </c>
      <c r="D9" s="84" t="s">
        <v>513</v>
      </c>
      <c r="E9" s="84" t="s">
        <v>514</v>
      </c>
      <c r="F9" s="84" t="s">
        <v>515</v>
      </c>
      <c r="H9" s="84" t="s">
        <v>31</v>
      </c>
      <c r="I9" s="84" t="s">
        <v>30</v>
      </c>
      <c r="J9" s="84" t="s">
        <v>424</v>
      </c>
      <c r="K9" s="84" t="s">
        <v>429</v>
      </c>
      <c r="L9" s="84" t="s">
        <v>430</v>
      </c>
      <c r="M9" s="84">
        <v>1961</v>
      </c>
      <c r="N9" s="84">
        <v>1962</v>
      </c>
      <c r="O9" s="84">
        <v>1963</v>
      </c>
      <c r="P9" s="84">
        <v>1964</v>
      </c>
      <c r="Q9" s="84">
        <v>1965</v>
      </c>
      <c r="R9" s="84">
        <v>1966</v>
      </c>
      <c r="S9" s="84">
        <v>1967</v>
      </c>
      <c r="T9" s="84">
        <v>1968</v>
      </c>
      <c r="U9" s="84">
        <v>1969</v>
      </c>
      <c r="V9" s="84">
        <v>1970</v>
      </c>
      <c r="W9" s="84">
        <v>1971</v>
      </c>
      <c r="X9" s="84">
        <v>1972</v>
      </c>
      <c r="Y9" s="84">
        <v>1973</v>
      </c>
      <c r="Z9" s="84">
        <v>1974</v>
      </c>
      <c r="AA9" s="84">
        <v>1975</v>
      </c>
      <c r="AB9" s="84">
        <v>1976</v>
      </c>
      <c r="AC9" s="84">
        <v>1977</v>
      </c>
      <c r="AD9" s="84">
        <v>1978</v>
      </c>
      <c r="AE9" s="84">
        <v>1979</v>
      </c>
      <c r="AF9" s="84">
        <v>1980</v>
      </c>
      <c r="AG9" s="84">
        <v>1981</v>
      </c>
      <c r="AH9" s="84">
        <v>1982</v>
      </c>
      <c r="AI9" s="84">
        <v>1983</v>
      </c>
      <c r="AJ9" s="84">
        <v>1984</v>
      </c>
      <c r="AK9" s="84">
        <v>1985</v>
      </c>
      <c r="AL9" s="84">
        <v>1986</v>
      </c>
      <c r="AM9" s="84">
        <v>1987</v>
      </c>
      <c r="AN9" s="84">
        <v>1988</v>
      </c>
      <c r="AO9" s="84">
        <v>1989</v>
      </c>
      <c r="AP9" s="84">
        <v>1990</v>
      </c>
      <c r="AQ9" s="84">
        <v>1991</v>
      </c>
      <c r="AR9" s="84">
        <v>1992</v>
      </c>
      <c r="AS9" s="84">
        <v>1993</v>
      </c>
      <c r="AT9" s="84">
        <v>1994</v>
      </c>
      <c r="AU9" s="84">
        <v>1995</v>
      </c>
      <c r="AV9" s="84">
        <v>1996</v>
      </c>
      <c r="AW9" s="84">
        <v>1997</v>
      </c>
      <c r="AX9" s="84">
        <v>1998</v>
      </c>
      <c r="AY9" s="84">
        <v>1999</v>
      </c>
      <c r="AZ9" s="84">
        <v>2000</v>
      </c>
      <c r="BA9" s="84">
        <v>2001</v>
      </c>
      <c r="BB9" s="84">
        <v>2002</v>
      </c>
      <c r="BC9" s="84">
        <v>2003</v>
      </c>
      <c r="BD9" s="84">
        <v>2004</v>
      </c>
      <c r="BE9" s="84">
        <v>2005</v>
      </c>
      <c r="BF9" s="84">
        <v>2006</v>
      </c>
      <c r="BG9" s="84">
        <v>2007</v>
      </c>
      <c r="BH9" s="84">
        <v>2008</v>
      </c>
      <c r="BI9" s="84">
        <v>2009</v>
      </c>
      <c r="BJ9" s="84">
        <v>2010</v>
      </c>
      <c r="BK9" s="84">
        <v>2011</v>
      </c>
      <c r="BL9" s="84">
        <v>2012</v>
      </c>
      <c r="BM9" s="84">
        <v>2013</v>
      </c>
    </row>
    <row r="10" spans="1:65" x14ac:dyDescent="0.2">
      <c r="A10" s="14" t="s">
        <v>639</v>
      </c>
      <c r="B10" s="50">
        <f>(100*(EXP(LN(Y10/M10)/($Y$9-$M$9)))-100)/100</f>
        <v>2.635216138429982E-2</v>
      </c>
      <c r="C10" s="50">
        <f>(100*(EXP(LN(AK10/Y10)/($AK$9-$Y$9)))-100)/100</f>
        <v>2.4298820303108072E-2</v>
      </c>
      <c r="D10" s="50">
        <f>(100*(EXP(LN(AW10/AK10)/($AW$9-$AK$9)))-100)/100</f>
        <v>2.1524166682205959E-2</v>
      </c>
      <c r="E10" s="50">
        <f>(100*(EXP(LN(BI10/AW10)/($BI$9-$AW$9)))-100)/100</f>
        <v>2.4948832696199331E-2</v>
      </c>
      <c r="F10" s="50">
        <f>(100*(EXP(LN(BM10/BI10)/($BM$9-$BI$9)))-100)/100</f>
        <v>2.5253923856562749E-2</v>
      </c>
      <c r="H10" s="12" t="s">
        <v>22</v>
      </c>
      <c r="I10" s="12" t="s">
        <v>639</v>
      </c>
      <c r="J10" s="12" t="s">
        <v>509</v>
      </c>
      <c r="K10" s="12" t="s">
        <v>584</v>
      </c>
      <c r="L10" s="12" t="s">
        <v>585</v>
      </c>
      <c r="M10" s="4">
        <v>35.049999999999997</v>
      </c>
      <c r="N10" s="4">
        <v>36.1</v>
      </c>
      <c r="O10" s="4">
        <v>37.049999999999997</v>
      </c>
      <c r="P10" s="4">
        <v>38.28</v>
      </c>
      <c r="Q10" s="4">
        <v>38.979999999999997</v>
      </c>
      <c r="R10" s="4">
        <v>40.35</v>
      </c>
      <c r="S10" s="4">
        <v>41.85</v>
      </c>
      <c r="T10" s="4">
        <v>43.01</v>
      </c>
      <c r="U10" s="4">
        <v>43.1</v>
      </c>
      <c r="V10" s="4">
        <v>44.42</v>
      </c>
      <c r="W10" s="4">
        <v>45.59</v>
      </c>
      <c r="X10" s="4">
        <v>45.29</v>
      </c>
      <c r="Y10" s="4">
        <v>47.89</v>
      </c>
      <c r="Z10" s="4">
        <v>48.55</v>
      </c>
      <c r="AA10" s="4">
        <v>49.61</v>
      </c>
      <c r="AB10" s="4">
        <v>50.77</v>
      </c>
      <c r="AC10" s="4">
        <v>51.95</v>
      </c>
      <c r="AD10" s="4">
        <v>54.29</v>
      </c>
      <c r="AE10" s="4">
        <v>55</v>
      </c>
      <c r="AF10" s="4">
        <v>55.37</v>
      </c>
      <c r="AG10" s="4">
        <v>57.3</v>
      </c>
      <c r="AH10" s="4">
        <v>59.32</v>
      </c>
      <c r="AI10" s="4">
        <v>59.46</v>
      </c>
      <c r="AJ10" s="4">
        <v>62.64</v>
      </c>
      <c r="AK10" s="4">
        <v>63.88</v>
      </c>
      <c r="AL10" s="4">
        <v>64.92</v>
      </c>
      <c r="AM10" s="4">
        <v>65.69</v>
      </c>
      <c r="AN10" s="4">
        <v>66.84</v>
      </c>
      <c r="AO10" s="4">
        <v>69.260000000000005</v>
      </c>
      <c r="AP10" s="4">
        <v>71.3</v>
      </c>
      <c r="AQ10" s="4">
        <v>71.78</v>
      </c>
      <c r="AR10" s="4">
        <v>73.569999999999993</v>
      </c>
      <c r="AS10" s="4">
        <v>73.900000000000006</v>
      </c>
      <c r="AT10" s="4">
        <v>75.91</v>
      </c>
      <c r="AU10" s="4">
        <v>77.52</v>
      </c>
      <c r="AV10" s="4">
        <v>80.97</v>
      </c>
      <c r="AW10" s="4">
        <v>82.48</v>
      </c>
      <c r="AX10" s="4">
        <v>83.8</v>
      </c>
      <c r="AY10" s="4">
        <v>86.69</v>
      </c>
      <c r="AZ10" s="4">
        <v>88.35</v>
      </c>
      <c r="BA10" s="4">
        <v>89.58</v>
      </c>
      <c r="BB10" s="4">
        <v>90.85</v>
      </c>
      <c r="BC10" s="4">
        <v>93.64</v>
      </c>
      <c r="BD10" s="4">
        <v>97.71</v>
      </c>
      <c r="BE10" s="4">
        <v>99.94</v>
      </c>
      <c r="BF10" s="4">
        <v>102.35</v>
      </c>
      <c r="BG10" s="4">
        <v>105.83</v>
      </c>
      <c r="BH10" s="4">
        <v>109.78</v>
      </c>
      <c r="BI10" s="4">
        <v>110.86</v>
      </c>
      <c r="BJ10" s="4">
        <v>113.75</v>
      </c>
      <c r="BK10" s="4">
        <v>117.47</v>
      </c>
      <c r="BL10" s="4">
        <v>119.29</v>
      </c>
      <c r="BM10" s="4">
        <v>122.49</v>
      </c>
    </row>
    <row r="11" spans="1:65" x14ac:dyDescent="0.2">
      <c r="A11" s="14" t="s">
        <v>640</v>
      </c>
      <c r="B11" s="50">
        <f>(100*(EXP(LN(Y11/M11)/($Y$9-$M$9)))-100)/100</f>
        <v>2.6606508149575062E-2</v>
      </c>
      <c r="C11" s="50">
        <f>(100*(EXP(LN(AK11/Y11)/($AK$9-$Y$9)))-100)/100</f>
        <v>2.4488381758248464E-2</v>
      </c>
      <c r="D11" s="50">
        <f>(100*(EXP(LN(AW11/AK11)/($AW$9-$AK$9)))-100)/100</f>
        <v>2.2158292323770468E-2</v>
      </c>
      <c r="E11" s="50">
        <f>(100*(EXP(LN(BI11/AW11)/($BI$9-$AW$9)))-100)/100</f>
        <v>2.5660711605789147E-2</v>
      </c>
      <c r="F11" s="50">
        <f>(100*(EXP(LN(BM11/BI11)/($BM$9-$BI$9)))-100)/100</f>
        <v>2.4878727501186974E-2</v>
      </c>
      <c r="H11" s="13" t="s">
        <v>22</v>
      </c>
      <c r="I11" s="13" t="s">
        <v>640</v>
      </c>
      <c r="J11" s="13" t="s">
        <v>509</v>
      </c>
      <c r="K11" s="13" t="s">
        <v>584</v>
      </c>
      <c r="L11" s="13" t="s">
        <v>638</v>
      </c>
      <c r="M11" s="5">
        <v>34.53</v>
      </c>
      <c r="N11" s="5">
        <v>35.520000000000003</v>
      </c>
      <c r="O11" s="5">
        <v>36.409999999999997</v>
      </c>
      <c r="P11" s="5">
        <v>37.630000000000003</v>
      </c>
      <c r="Q11" s="5">
        <v>38.24</v>
      </c>
      <c r="R11" s="5">
        <v>39.76</v>
      </c>
      <c r="S11" s="5">
        <v>41.3</v>
      </c>
      <c r="T11" s="5">
        <v>42.46</v>
      </c>
      <c r="U11" s="5">
        <v>42.53</v>
      </c>
      <c r="V11" s="5">
        <v>43.9</v>
      </c>
      <c r="W11" s="5">
        <v>45.04</v>
      </c>
      <c r="X11" s="5">
        <v>44.65</v>
      </c>
      <c r="Y11" s="5">
        <v>47.32</v>
      </c>
      <c r="Z11" s="5">
        <v>47.96</v>
      </c>
      <c r="AA11" s="5">
        <v>49.18</v>
      </c>
      <c r="AB11" s="5">
        <v>50.45</v>
      </c>
      <c r="AC11" s="5">
        <v>51.46</v>
      </c>
      <c r="AD11" s="5">
        <v>53.89</v>
      </c>
      <c r="AE11" s="5">
        <v>54.6</v>
      </c>
      <c r="AF11" s="5">
        <v>55.01</v>
      </c>
      <c r="AG11" s="5">
        <v>56.76</v>
      </c>
      <c r="AH11" s="5">
        <v>58.89</v>
      </c>
      <c r="AI11" s="5">
        <v>59.1</v>
      </c>
      <c r="AJ11" s="5">
        <v>62.07</v>
      </c>
      <c r="AK11" s="5">
        <v>63.26</v>
      </c>
      <c r="AL11" s="5">
        <v>64.650000000000006</v>
      </c>
      <c r="AM11" s="5">
        <v>65.239999999999995</v>
      </c>
      <c r="AN11" s="5">
        <v>66.28</v>
      </c>
      <c r="AO11" s="5">
        <v>68.86</v>
      </c>
      <c r="AP11" s="5">
        <v>70.81</v>
      </c>
      <c r="AQ11" s="5">
        <v>71.11</v>
      </c>
      <c r="AR11" s="5">
        <v>73.150000000000006</v>
      </c>
      <c r="AS11" s="5">
        <v>73.64</v>
      </c>
      <c r="AT11" s="5">
        <v>75.73</v>
      </c>
      <c r="AU11" s="5">
        <v>77.349999999999994</v>
      </c>
      <c r="AV11" s="5">
        <v>80.84</v>
      </c>
      <c r="AW11" s="5">
        <v>82.29</v>
      </c>
      <c r="AX11" s="5">
        <v>83.88</v>
      </c>
      <c r="AY11" s="5">
        <v>86.87</v>
      </c>
      <c r="AZ11" s="5">
        <v>88.54</v>
      </c>
      <c r="BA11" s="5">
        <v>89.66</v>
      </c>
      <c r="BB11" s="5">
        <v>91.08</v>
      </c>
      <c r="BC11" s="5">
        <v>93.99</v>
      </c>
      <c r="BD11" s="5">
        <v>97.67</v>
      </c>
      <c r="BE11" s="5">
        <v>99.94</v>
      </c>
      <c r="BF11" s="5">
        <v>102.39</v>
      </c>
      <c r="BG11" s="5">
        <v>106</v>
      </c>
      <c r="BH11" s="5">
        <v>110.24</v>
      </c>
      <c r="BI11" s="5">
        <v>111.53</v>
      </c>
      <c r="BJ11" s="5">
        <v>114.26</v>
      </c>
      <c r="BK11" s="5">
        <v>117.8</v>
      </c>
      <c r="BL11" s="5">
        <v>119.6</v>
      </c>
      <c r="BM11" s="5">
        <v>123.05</v>
      </c>
    </row>
    <row r="12" spans="1:65" x14ac:dyDescent="0.2">
      <c r="A12" s="14" t="s">
        <v>6</v>
      </c>
      <c r="B12" s="50">
        <f t="shared" ref="B12:B13" si="0">(100*(EXP(LN(Y12/M12)/($Y$9-$M$9)))-100)/100</f>
        <v>2.0204339138095547E-2</v>
      </c>
      <c r="C12" s="50">
        <f t="shared" ref="C12:C13" si="1">(100*(EXP(LN(AK12/Y12)/($AK$9-$Y$9)))-100)/100</f>
        <v>1.8154217537768316E-2</v>
      </c>
      <c r="D12" s="50">
        <f t="shared" ref="D12:D13" si="2">(100*(EXP(LN(AW12/AK12)/($AW$9-$AK$9)))-100)/100</f>
        <v>1.6209108216709751E-2</v>
      </c>
      <c r="E12" s="50">
        <f t="shared" ref="E12:E13" si="3">(100*(EXP(LN(BI12/AW12)/($BI$9-$AW$9)))-100)/100</f>
        <v>1.2349446234275092E-2</v>
      </c>
      <c r="F12" s="50">
        <f t="shared" ref="F12" si="4">(100*(EXP(LN(BM12/BI12)/($BM$9-$BI$9)))-100)/100</f>
        <v>1.1766318924279772E-2</v>
      </c>
      <c r="H12" s="13" t="s">
        <v>22</v>
      </c>
      <c r="I12" s="13" t="s">
        <v>6</v>
      </c>
      <c r="J12" s="13" t="s">
        <v>463</v>
      </c>
      <c r="K12" s="13" t="s">
        <v>464</v>
      </c>
      <c r="L12" s="13" t="s">
        <v>465</v>
      </c>
      <c r="M12" s="5">
        <f>Data!F13</f>
        <v>3082.8290000000002</v>
      </c>
      <c r="N12" s="5">
        <f>Data!G13</f>
        <v>3141.078</v>
      </c>
      <c r="O12" s="5">
        <f>Data!H13</f>
        <v>3201.183</v>
      </c>
      <c r="P12" s="5">
        <f>Data!I13</f>
        <v>3263.74</v>
      </c>
      <c r="Q12" s="5">
        <f>Data!J13</f>
        <v>3329.1289999999999</v>
      </c>
      <c r="R12" s="5">
        <f>Data!K13</f>
        <v>3397.4740000000002</v>
      </c>
      <c r="S12" s="5">
        <f>Data!L13</f>
        <v>3468.5149999999999</v>
      </c>
      <c r="T12" s="5">
        <f>Data!M13</f>
        <v>3541.6709999999998</v>
      </c>
      <c r="U12" s="5">
        <f>Data!N13</f>
        <v>3616.1149999999998</v>
      </c>
      <c r="V12" s="5">
        <f>Data!O13</f>
        <v>3691.1729999999998</v>
      </c>
      <c r="W12" s="5">
        <f>Data!P13</f>
        <v>3766.7620000000002</v>
      </c>
      <c r="X12" s="5">
        <f>Data!Q13</f>
        <v>3842.8710000000001</v>
      </c>
      <c r="Y12" s="5">
        <f>Data!R13</f>
        <v>3919.1819999999998</v>
      </c>
      <c r="Z12" s="5">
        <f>Data!S13</f>
        <v>3995.308</v>
      </c>
      <c r="AA12" s="5">
        <f>Data!T13</f>
        <v>4071.0230000000001</v>
      </c>
      <c r="AB12" s="5">
        <f>Data!U13</f>
        <v>4146.1480000000001</v>
      </c>
      <c r="AC12" s="5">
        <f>Data!V13</f>
        <v>4220.8230000000003</v>
      </c>
      <c r="AD12" s="5">
        <f>Data!W13</f>
        <v>4295.67</v>
      </c>
      <c r="AE12" s="5">
        <f>Data!X13</f>
        <v>4371.5320000000002</v>
      </c>
      <c r="AF12" s="5">
        <f>Data!Y13</f>
        <v>4449.0469999999996</v>
      </c>
      <c r="AG12" s="5">
        <f>Data!Z13</f>
        <v>4528.2349999999997</v>
      </c>
      <c r="AH12" s="5">
        <f>Data!AA13</f>
        <v>4608.9610000000002</v>
      </c>
      <c r="AI12" s="5">
        <f>Data!AB13</f>
        <v>4691.5600000000004</v>
      </c>
      <c r="AJ12" s="5">
        <f>Data!AC13</f>
        <v>4776.3950000000004</v>
      </c>
      <c r="AK12" s="5">
        <f>Data!AD13</f>
        <v>4863.6040000000003</v>
      </c>
      <c r="AL12" s="5">
        <f>Data!AE13</f>
        <v>4953.3829999999998</v>
      </c>
      <c r="AM12" s="5">
        <f>Data!AF13</f>
        <v>5045.3109999999997</v>
      </c>
      <c r="AN12" s="5">
        <f>Data!AG13</f>
        <v>5138.2179999999998</v>
      </c>
      <c r="AO12" s="5">
        <f>Data!AH13</f>
        <v>5230.4470000000001</v>
      </c>
      <c r="AP12" s="5">
        <f>Data!AI13</f>
        <v>5320.82</v>
      </c>
      <c r="AQ12" s="5">
        <f>Data!AJ13</f>
        <v>5408.9040000000005</v>
      </c>
      <c r="AR12" s="5">
        <f>Data!AK13</f>
        <v>5494.8980000000001</v>
      </c>
      <c r="AS12" s="5">
        <f>Data!AL13</f>
        <v>5578.8609999999999</v>
      </c>
      <c r="AT12" s="5">
        <f>Data!AM13</f>
        <v>5661.0870000000004</v>
      </c>
      <c r="AU12" s="5">
        <f>Data!AN13</f>
        <v>5741.8180000000002</v>
      </c>
      <c r="AV12" s="5">
        <f>Data!AO13</f>
        <v>5821.0150000000003</v>
      </c>
      <c r="AW12" s="5">
        <f>Data!AP13</f>
        <v>5898.6850000000004</v>
      </c>
      <c r="AX12" s="5">
        <f>Data!AQ13</f>
        <v>5975.3050000000003</v>
      </c>
      <c r="AY12" s="5">
        <f>Data!AR13</f>
        <v>6051.482</v>
      </c>
      <c r="AZ12" s="5">
        <f>Data!AS13</f>
        <v>6127.6940000000004</v>
      </c>
      <c r="BA12" s="5">
        <f>Data!AT13</f>
        <v>6204.1440000000002</v>
      </c>
      <c r="BB12" s="5">
        <f>Data!AU13</f>
        <v>6280.8580000000002</v>
      </c>
      <c r="BC12" s="5">
        <f>Data!AV13</f>
        <v>6357.9920000000002</v>
      </c>
      <c r="BD12" s="5">
        <f>Data!AW13</f>
        <v>6435.7039999999997</v>
      </c>
      <c r="BE12" s="5">
        <f>Data!AX13</f>
        <v>6514.0940000000001</v>
      </c>
      <c r="BF12" s="5">
        <f>Data!AY13</f>
        <v>6593.2349999999997</v>
      </c>
      <c r="BG12" s="5">
        <f>Data!AZ13</f>
        <v>6673.1009999999997</v>
      </c>
      <c r="BH12" s="5">
        <f>Data!BA13</f>
        <v>6753.643</v>
      </c>
      <c r="BI12" s="5">
        <f>Data!BB13</f>
        <v>6834.7179999999998</v>
      </c>
      <c r="BJ12" s="5">
        <f>Data!BC13</f>
        <v>6916.1850000000004</v>
      </c>
      <c r="BK12" s="5">
        <f>Data!BD13</f>
        <v>6997.991</v>
      </c>
      <c r="BL12" s="5">
        <f>Data!BE13</f>
        <v>7080.0720000000001</v>
      </c>
      <c r="BM12" s="5">
        <f>Data!BF13</f>
        <v>7162.1180000000004</v>
      </c>
    </row>
    <row r="13" spans="1:65" x14ac:dyDescent="0.2">
      <c r="A13" s="14" t="s">
        <v>580</v>
      </c>
      <c r="B13" s="50">
        <f t="shared" si="0"/>
        <v>7.1240667910157643E-3</v>
      </c>
      <c r="C13" s="50">
        <f t="shared" si="1"/>
        <v>6.6925211389391847E-3</v>
      </c>
      <c r="D13" s="50">
        <f t="shared" si="2"/>
        <v>3.1344182897281316E-3</v>
      </c>
      <c r="E13" s="50">
        <f t="shared" si="3"/>
        <v>4.1541924323797727E-3</v>
      </c>
      <c r="F13" s="50">
        <f>(100*(EXP(LN(BK13/BI13)/($BK$9-$BI$9)))-100)/100</f>
        <v>7.9387326825266762E-3</v>
      </c>
      <c r="H13" s="13" t="s">
        <v>22</v>
      </c>
      <c r="I13" s="13" t="s">
        <v>580</v>
      </c>
      <c r="J13" s="13" t="s">
        <v>76</v>
      </c>
      <c r="K13" s="13" t="s">
        <v>476</v>
      </c>
      <c r="L13" s="13" t="s">
        <v>510</v>
      </c>
      <c r="M13" s="5">
        <f>'Graph 9'!L129</f>
        <v>2193</v>
      </c>
      <c r="N13" s="5">
        <f>'Graph 9'!M129</f>
        <v>2240</v>
      </c>
      <c r="O13" s="5">
        <f>'Graph 9'!N129</f>
        <v>2251</v>
      </c>
      <c r="P13" s="5">
        <f>'Graph 9'!O129</f>
        <v>2285</v>
      </c>
      <c r="Q13" s="5">
        <f>'Graph 9'!P129</f>
        <v>2308</v>
      </c>
      <c r="R13" s="5">
        <f>'Graph 9'!Q129</f>
        <v>2325</v>
      </c>
      <c r="S13" s="5">
        <f>'Graph 9'!R129</f>
        <v>2328</v>
      </c>
      <c r="T13" s="5">
        <f>'Graph 9'!S129</f>
        <v>2332</v>
      </c>
      <c r="U13" s="5">
        <f>'Graph 9'!T129</f>
        <v>2342</v>
      </c>
      <c r="V13" s="5">
        <f>'Graph 9'!U129</f>
        <v>2388</v>
      </c>
      <c r="W13" s="5">
        <f>'Graph 9'!V129</f>
        <v>2364</v>
      </c>
      <c r="X13" s="5">
        <f>'Graph 9'!W129</f>
        <v>2351</v>
      </c>
      <c r="Y13" s="5">
        <f>'Graph 9'!X129</f>
        <v>2388</v>
      </c>
      <c r="Z13" s="5">
        <f>'Graph 9'!Y129</f>
        <v>2380</v>
      </c>
      <c r="AA13" s="5">
        <f>'Graph 9'!Z129</f>
        <v>2395</v>
      </c>
      <c r="AB13" s="5">
        <f>'Graph 9'!AA129</f>
        <v>2387</v>
      </c>
      <c r="AC13" s="5">
        <f>'Graph 9'!AB129</f>
        <v>2417</v>
      </c>
      <c r="AD13" s="5">
        <f>'Graph 9'!AC129</f>
        <v>2477</v>
      </c>
      <c r="AE13" s="5">
        <f>'Graph 9'!AD129</f>
        <v>2476</v>
      </c>
      <c r="AF13" s="5">
        <f>'Graph 9'!AE129</f>
        <v>2489</v>
      </c>
      <c r="AG13" s="5">
        <f>'Graph 9'!AF129</f>
        <v>2502</v>
      </c>
      <c r="AH13" s="5">
        <f>'Graph 9'!AG129</f>
        <v>2532</v>
      </c>
      <c r="AI13" s="5">
        <f>'Graph 9'!AH129</f>
        <v>2575</v>
      </c>
      <c r="AJ13" s="5">
        <f>'Graph 9'!AI129</f>
        <v>2584</v>
      </c>
      <c r="AK13" s="5">
        <f>'Graph 9'!AJ129</f>
        <v>2587</v>
      </c>
      <c r="AL13" s="5">
        <f>'Graph 9'!AK129</f>
        <v>2589</v>
      </c>
      <c r="AM13" s="5">
        <f>'Graph 9'!AL129</f>
        <v>2608</v>
      </c>
      <c r="AN13" s="5">
        <f>'Graph 9'!AM129</f>
        <v>2624</v>
      </c>
      <c r="AO13" s="5">
        <f>'Graph 9'!AN129</f>
        <v>2635</v>
      </c>
      <c r="AP13" s="5">
        <f>'Graph 9'!AO129</f>
        <v>2619</v>
      </c>
      <c r="AQ13" s="5">
        <f>'Graph 9'!AP129</f>
        <v>2598</v>
      </c>
      <c r="AR13" s="5">
        <f>'Graph 9'!AQ129</f>
        <v>2607</v>
      </c>
      <c r="AS13" s="5">
        <f>'Graph 9'!AR129</f>
        <v>2613</v>
      </c>
      <c r="AT13" s="5">
        <f>'Graph 9'!AS129</f>
        <v>2637</v>
      </c>
      <c r="AU13" s="5">
        <f>'Graph 9'!AT129</f>
        <v>2662</v>
      </c>
      <c r="AV13" s="5">
        <f>'Graph 9'!AU129</f>
        <v>2672</v>
      </c>
      <c r="AW13" s="5">
        <f>'Graph 9'!AV129</f>
        <v>2686</v>
      </c>
      <c r="AX13" s="5">
        <f>'Graph 9'!AW129</f>
        <v>2700</v>
      </c>
      <c r="AY13" s="5">
        <f>'Graph 9'!AX129</f>
        <v>2714</v>
      </c>
      <c r="AZ13" s="5">
        <f>'Graph 9'!AY129</f>
        <v>2726</v>
      </c>
      <c r="BA13" s="5">
        <f>'Graph 9'!AZ129</f>
        <v>2724</v>
      </c>
      <c r="BB13" s="5">
        <f>'Graph 9'!BA129</f>
        <v>2726</v>
      </c>
      <c r="BC13" s="5">
        <f>'Graph 9'!BB129</f>
        <v>2733</v>
      </c>
      <c r="BD13" s="5">
        <f>'Graph 9'!BC129</f>
        <v>2746</v>
      </c>
      <c r="BE13" s="5">
        <f>'Graph 9'!BD129</f>
        <v>2761</v>
      </c>
      <c r="BF13" s="5">
        <f>'Graph 9'!BE129</f>
        <v>2778</v>
      </c>
      <c r="BG13" s="5">
        <f>'Graph 9'!BF129</f>
        <v>2805</v>
      </c>
      <c r="BH13" s="5">
        <f>'Graph 9'!BG129</f>
        <v>2822</v>
      </c>
      <c r="BI13" s="5">
        <f>'Graph 9'!BH129</f>
        <v>2823</v>
      </c>
      <c r="BJ13" s="5">
        <f>'Graph 9'!BI129</f>
        <v>2851</v>
      </c>
      <c r="BK13" s="5">
        <f>'Graph 9'!BJ129</f>
        <v>2868</v>
      </c>
      <c r="BL13" s="5"/>
      <c r="BM13" s="5"/>
    </row>
    <row r="14" spans="1:65" x14ac:dyDescent="0.2">
      <c r="A14" s="14" t="s">
        <v>581</v>
      </c>
      <c r="B14" s="50">
        <f t="shared" ref="B14" si="5">(100*(EXP(LN(Y14/M14)/($Y$9-$M$9)))-100)/100</f>
        <v>4.1065117047564574E-3</v>
      </c>
      <c r="C14" s="50">
        <f t="shared" ref="C14" si="6">(100*(EXP(LN(AK14/Y14)/($AK$9-$Y$9)))-100)/100</f>
        <v>6.1112933675100574E-3</v>
      </c>
      <c r="D14" s="50">
        <f t="shared" ref="D14" si="7">(100*(EXP(LN(AW14/AK14)/($AW$9-$AK$9)))-100)/100</f>
        <v>4.560131150914231E-3</v>
      </c>
      <c r="E14" s="50">
        <f t="shared" ref="E14" si="8">(100*(EXP(LN(BI14/AW14)/($BI$9-$AW$9)))-100)/100</f>
        <v>5.9332877387112152E-3</v>
      </c>
      <c r="F14" s="50">
        <f>(100*(EXP(LN(BK14/BI14)/($BK$9-$BI$9)))-100)/100</f>
        <v>9.4728985935799408E-3</v>
      </c>
      <c r="H14" s="14" t="s">
        <v>22</v>
      </c>
      <c r="I14" s="14" t="s">
        <v>581</v>
      </c>
      <c r="J14" s="14" t="s">
        <v>496</v>
      </c>
      <c r="K14" s="14" t="s">
        <v>497</v>
      </c>
      <c r="L14" s="14" t="s">
        <v>510</v>
      </c>
      <c r="M14" s="6">
        <f>'Graph 10'!L99</f>
        <v>61.5</v>
      </c>
      <c r="N14" s="6">
        <f>'Graph 10'!M99</f>
        <v>62.6</v>
      </c>
      <c r="O14" s="6">
        <f>'Graph 10'!N99</f>
        <v>62.8</v>
      </c>
      <c r="P14" s="6">
        <f>'Graph 10'!O99</f>
        <v>63.3</v>
      </c>
      <c r="Q14" s="6">
        <f>'Graph 10'!P99</f>
        <v>63.5</v>
      </c>
      <c r="R14" s="6">
        <f>'Graph 10'!Q99</f>
        <v>63.7</v>
      </c>
      <c r="S14" s="6">
        <f>'Graph 10'!R99</f>
        <v>63.9</v>
      </c>
      <c r="T14" s="6">
        <f>'Graph 10'!S99</f>
        <v>64</v>
      </c>
      <c r="U14" s="6">
        <f>'Graph 10'!T99</f>
        <v>63.8</v>
      </c>
      <c r="V14" s="6">
        <f>'Graph 10'!U99</f>
        <v>64.7</v>
      </c>
      <c r="W14" s="6">
        <f>'Graph 10'!V99</f>
        <v>64.2</v>
      </c>
      <c r="X14" s="6">
        <f>'Graph 10'!W99</f>
        <v>64</v>
      </c>
      <c r="Y14" s="6">
        <f>'Graph 10'!X99</f>
        <v>64.599999999999994</v>
      </c>
      <c r="Z14" s="6">
        <f>'Graph 10'!Y99</f>
        <v>64.400000000000006</v>
      </c>
      <c r="AA14" s="6">
        <f>'Graph 10'!Z99</f>
        <v>65</v>
      </c>
      <c r="AB14" s="6">
        <f>'Graph 10'!AA99</f>
        <v>64.7</v>
      </c>
      <c r="AC14" s="6">
        <f>'Graph 10'!AB99</f>
        <v>65.099999999999994</v>
      </c>
      <c r="AD14" s="6">
        <f>'Graph 10'!AC99</f>
        <v>66.599999999999994</v>
      </c>
      <c r="AE14" s="6">
        <f>'Graph 10'!AD99</f>
        <v>66.599999999999994</v>
      </c>
      <c r="AF14" s="6">
        <f>'Graph 10'!AE99</f>
        <v>66.8</v>
      </c>
      <c r="AG14" s="6">
        <f>'Graph 10'!AF99</f>
        <v>67.5</v>
      </c>
      <c r="AH14" s="6">
        <f>'Graph 10'!AG99</f>
        <v>67.7</v>
      </c>
      <c r="AI14" s="6">
        <f>'Graph 10'!AH99</f>
        <v>69</v>
      </c>
      <c r="AJ14" s="6">
        <f>'Graph 10'!AI99</f>
        <v>69.099999999999994</v>
      </c>
      <c r="AK14" s="6">
        <f>'Graph 10'!AJ99</f>
        <v>69.5</v>
      </c>
      <c r="AL14" s="6">
        <f>'Graph 10'!AK99</f>
        <v>69.900000000000006</v>
      </c>
      <c r="AM14" s="6">
        <f>'Graph 10'!AL99</f>
        <v>70.400000000000006</v>
      </c>
      <c r="AN14" s="6">
        <f>'Graph 10'!AM99</f>
        <v>70.8</v>
      </c>
      <c r="AO14" s="6">
        <f>'Graph 10'!AN99</f>
        <v>70.900000000000006</v>
      </c>
      <c r="AP14" s="6">
        <f>'Graph 10'!AO99</f>
        <v>70.5</v>
      </c>
      <c r="AQ14" s="6">
        <f>'Graph 10'!AP99</f>
        <v>70.099999999999994</v>
      </c>
      <c r="AR14" s="6">
        <f>'Graph 10'!AQ99</f>
        <v>70</v>
      </c>
      <c r="AS14" s="6">
        <f>'Graph 10'!AR99</f>
        <v>70.7</v>
      </c>
      <c r="AT14" s="6">
        <f>'Graph 10'!AS99</f>
        <v>71.900000000000006</v>
      </c>
      <c r="AU14" s="6">
        <f>'Graph 10'!AT99</f>
        <v>72.599999999999994</v>
      </c>
      <c r="AV14" s="6">
        <f>'Graph 10'!AU99</f>
        <v>73.099999999999994</v>
      </c>
      <c r="AW14" s="6">
        <f>'Graph 10'!AV99</f>
        <v>73.400000000000006</v>
      </c>
      <c r="AX14" s="6">
        <f>'Graph 10'!AW99</f>
        <v>73.900000000000006</v>
      </c>
      <c r="AY14" s="6">
        <f>'Graph 10'!AX99</f>
        <v>74.5</v>
      </c>
      <c r="AZ14" s="6">
        <f>'Graph 10'!AY99</f>
        <v>75</v>
      </c>
      <c r="BA14" s="6">
        <f>'Graph 10'!AZ99</f>
        <v>75</v>
      </c>
      <c r="BB14" s="6">
        <f>'Graph 10'!BA99</f>
        <v>75.099999999999994</v>
      </c>
      <c r="BC14" s="6">
        <f>'Graph 10'!BB99</f>
        <v>75.400000000000006</v>
      </c>
      <c r="BD14" s="6">
        <f>'Graph 10'!BC99</f>
        <v>75.599999999999994</v>
      </c>
      <c r="BE14" s="6">
        <f>'Graph 10'!BD99</f>
        <v>76.099999999999994</v>
      </c>
      <c r="BF14" s="6">
        <f>'Graph 10'!BE99</f>
        <v>76.8</v>
      </c>
      <c r="BG14" s="6">
        <f>'Graph 10'!BF99</f>
        <v>78.099999999999994</v>
      </c>
      <c r="BH14" s="6">
        <f>'Graph 10'!BG99</f>
        <v>78.599999999999994</v>
      </c>
      <c r="BI14" s="6">
        <f>'Graph 10'!BH99</f>
        <v>78.8</v>
      </c>
      <c r="BJ14" s="6">
        <f>'Graph 10'!BI99</f>
        <v>80</v>
      </c>
      <c r="BK14" s="6">
        <f>'Graph 10'!BJ99</f>
        <v>80.3</v>
      </c>
      <c r="BL14" s="6"/>
      <c r="BM14" s="6"/>
    </row>
    <row r="15" spans="1:65" x14ac:dyDescent="0.2">
      <c r="A15" s="89" t="s">
        <v>596</v>
      </c>
    </row>
    <row r="16" spans="1:65" x14ac:dyDescent="0.2"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</row>
  </sheetData>
  <mergeCells count="2">
    <mergeCell ref="A8:A9"/>
    <mergeCell ref="B8:F8"/>
  </mergeCells>
  <hyperlinks>
    <hyperlink ref="D6" r:id="rId1"/>
    <hyperlink ref="D5" r:id="rId2"/>
    <hyperlink ref="D4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86"/>
  <sheetViews>
    <sheetView workbookViewId="0">
      <selection activeCell="A2" sqref="A2"/>
    </sheetView>
  </sheetViews>
  <sheetFormatPr defaultRowHeight="12.75" customHeight="1" x14ac:dyDescent="0.15"/>
  <cols>
    <col min="1" max="1" width="9.125" style="15" customWidth="1"/>
    <col min="2" max="2" width="33.75" style="15" bestFit="1" customWidth="1"/>
    <col min="3" max="3" width="7.125" style="15" bestFit="1" customWidth="1"/>
    <col min="4" max="4" width="11.875" style="15" bestFit="1" customWidth="1"/>
    <col min="5" max="16384" width="9" style="15"/>
  </cols>
  <sheetData>
    <row r="1" spans="1:7" ht="18" x14ac:dyDescent="0.15">
      <c r="A1" s="35" t="s">
        <v>630</v>
      </c>
      <c r="B1" s="42"/>
      <c r="C1" s="42"/>
      <c r="D1" s="43"/>
    </row>
    <row r="2" spans="1:7" ht="12.75" customHeight="1" x14ac:dyDescent="0.15">
      <c r="A2" s="37"/>
    </row>
    <row r="3" spans="1:7" customFormat="1" x14ac:dyDescent="0.2">
      <c r="A3" s="39" t="s">
        <v>69</v>
      </c>
      <c r="B3" s="37"/>
      <c r="C3" s="37"/>
      <c r="D3" s="37"/>
      <c r="E3" s="37"/>
    </row>
    <row r="4" spans="1:7" customFormat="1" x14ac:dyDescent="0.2">
      <c r="A4" s="109" t="s">
        <v>532</v>
      </c>
      <c r="B4" s="38"/>
      <c r="C4" s="40" t="s">
        <v>535</v>
      </c>
      <c r="D4" s="38"/>
      <c r="G4" s="15"/>
    </row>
    <row r="5" spans="1:7" ht="12.75" customHeight="1" x14ac:dyDescent="0.15">
      <c r="A5" s="31"/>
    </row>
    <row r="6" spans="1:7" ht="12.75" customHeight="1" x14ac:dyDescent="0.15">
      <c r="A6" s="216" t="s">
        <v>425</v>
      </c>
      <c r="B6" s="217"/>
      <c r="C6" s="217"/>
      <c r="D6" s="218"/>
    </row>
    <row r="7" spans="1:7" ht="12.75" customHeight="1" x14ac:dyDescent="0.15">
      <c r="A7" s="16" t="s">
        <v>71</v>
      </c>
      <c r="B7" s="16" t="s">
        <v>72</v>
      </c>
      <c r="C7" s="16" t="s">
        <v>73</v>
      </c>
      <c r="D7" s="16" t="s">
        <v>424</v>
      </c>
    </row>
    <row r="8" spans="1:7" ht="12.75" customHeight="1" x14ac:dyDescent="0.15">
      <c r="A8" s="33" t="s">
        <v>74</v>
      </c>
      <c r="B8" s="44" t="s">
        <v>75</v>
      </c>
      <c r="C8" s="32">
        <v>2097</v>
      </c>
      <c r="D8" s="32" t="s">
        <v>76</v>
      </c>
    </row>
    <row r="9" spans="1:7" ht="12.75" customHeight="1" x14ac:dyDescent="0.15">
      <c r="A9" s="33" t="s">
        <v>77</v>
      </c>
      <c r="B9" s="44" t="s">
        <v>78</v>
      </c>
      <c r="C9" s="32">
        <v>2981.6666666666601</v>
      </c>
      <c r="D9" s="32" t="s">
        <v>76</v>
      </c>
    </row>
    <row r="10" spans="1:7" ht="12.75" customHeight="1" x14ac:dyDescent="0.15">
      <c r="A10" s="33" t="s">
        <v>79</v>
      </c>
      <c r="B10" s="44" t="s">
        <v>80</v>
      </c>
      <c r="C10" s="32">
        <v>3156.3333333333298</v>
      </c>
      <c r="D10" s="32" t="s">
        <v>76</v>
      </c>
    </row>
    <row r="11" spans="1:7" ht="12.75" customHeight="1" x14ac:dyDescent="0.15">
      <c r="A11" s="33" t="s">
        <v>81</v>
      </c>
      <c r="B11" s="44" t="s">
        <v>82</v>
      </c>
      <c r="C11" s="32">
        <v>2346</v>
      </c>
      <c r="D11" s="32" t="s">
        <v>76</v>
      </c>
    </row>
    <row r="12" spans="1:7" ht="12.75" customHeight="1" x14ac:dyDescent="0.15">
      <c r="A12" s="33" t="s">
        <v>83</v>
      </c>
      <c r="B12" s="44" t="s">
        <v>84</v>
      </c>
      <c r="C12" s="32">
        <v>2339</v>
      </c>
      <c r="D12" s="32" t="s">
        <v>76</v>
      </c>
    </row>
    <row r="13" spans="1:7" ht="12.75" customHeight="1" x14ac:dyDescent="0.15">
      <c r="A13" s="33" t="s">
        <v>85</v>
      </c>
      <c r="B13" s="44" t="s">
        <v>86</v>
      </c>
      <c r="C13" s="32">
        <v>3147.3333333333298</v>
      </c>
      <c r="D13" s="32" t="s">
        <v>76</v>
      </c>
    </row>
    <row r="14" spans="1:7" ht="12.75" customHeight="1" x14ac:dyDescent="0.15">
      <c r="A14" s="33" t="s">
        <v>87</v>
      </c>
      <c r="B14" s="44" t="s">
        <v>88</v>
      </c>
      <c r="C14" s="32">
        <v>2793</v>
      </c>
      <c r="D14" s="32" t="s">
        <v>76</v>
      </c>
    </row>
    <row r="15" spans="1:7" ht="12.75" customHeight="1" x14ac:dyDescent="0.15">
      <c r="A15" s="33" t="s">
        <v>89</v>
      </c>
      <c r="B15" s="44" t="s">
        <v>90</v>
      </c>
      <c r="C15" s="32">
        <v>3232.3333333333298</v>
      </c>
      <c r="D15" s="32" t="s">
        <v>76</v>
      </c>
    </row>
    <row r="16" spans="1:7" ht="12.75" customHeight="1" x14ac:dyDescent="0.15">
      <c r="A16" s="33" t="s">
        <v>91</v>
      </c>
      <c r="B16" s="44" t="s">
        <v>92</v>
      </c>
      <c r="C16" s="32">
        <v>3784.6666666666601</v>
      </c>
      <c r="D16" s="32" t="s">
        <v>76</v>
      </c>
    </row>
    <row r="17" spans="1:4" ht="12.75" customHeight="1" x14ac:dyDescent="0.15">
      <c r="A17" s="33" t="s">
        <v>93</v>
      </c>
      <c r="B17" s="44" t="s">
        <v>94</v>
      </c>
      <c r="C17" s="32">
        <v>2936.3333333333298</v>
      </c>
      <c r="D17" s="32" t="s">
        <v>76</v>
      </c>
    </row>
    <row r="18" spans="1:4" ht="12.75" customHeight="1" x14ac:dyDescent="0.15">
      <c r="A18" s="33" t="s">
        <v>95</v>
      </c>
      <c r="B18" s="44" t="s">
        <v>96</v>
      </c>
      <c r="C18" s="32">
        <v>2591</v>
      </c>
      <c r="D18" s="32" t="s">
        <v>76</v>
      </c>
    </row>
    <row r="19" spans="1:4" ht="12.75" customHeight="1" x14ac:dyDescent="0.15">
      <c r="A19" s="33" t="s">
        <v>97</v>
      </c>
      <c r="B19" s="44" t="s">
        <v>98</v>
      </c>
      <c r="C19" s="32">
        <v>2431.3333333333298</v>
      </c>
      <c r="D19" s="32" t="s">
        <v>76</v>
      </c>
    </row>
    <row r="20" spans="1:4" ht="12.75" customHeight="1" x14ac:dyDescent="0.15">
      <c r="A20" s="33" t="s">
        <v>99</v>
      </c>
      <c r="B20" s="44" t="s">
        <v>100</v>
      </c>
      <c r="C20" s="32">
        <v>3052</v>
      </c>
      <c r="D20" s="32" t="s">
        <v>76</v>
      </c>
    </row>
    <row r="21" spans="1:4" ht="12.75" customHeight="1" x14ac:dyDescent="0.15">
      <c r="A21" s="33" t="s">
        <v>101</v>
      </c>
      <c r="B21" s="44" t="s">
        <v>102</v>
      </c>
      <c r="C21" s="32">
        <v>3183.3333333333298</v>
      </c>
      <c r="D21" s="32" t="s">
        <v>76</v>
      </c>
    </row>
    <row r="22" spans="1:4" ht="12.75" customHeight="1" x14ac:dyDescent="0.15">
      <c r="A22" s="33" t="s">
        <v>103</v>
      </c>
      <c r="B22" s="44" t="s">
        <v>104</v>
      </c>
      <c r="C22" s="32">
        <v>3770.6666666666601</v>
      </c>
      <c r="D22" s="32" t="s">
        <v>76</v>
      </c>
    </row>
    <row r="23" spans="1:4" ht="12.75" customHeight="1" x14ac:dyDescent="0.15">
      <c r="A23" s="33" t="s">
        <v>105</v>
      </c>
      <c r="B23" s="44" t="s">
        <v>106</v>
      </c>
      <c r="C23" s="32">
        <v>2777.3333333333298</v>
      </c>
      <c r="D23" s="32" t="s">
        <v>76</v>
      </c>
    </row>
    <row r="24" spans="1:4" ht="12.75" customHeight="1" x14ac:dyDescent="0.15">
      <c r="A24" s="33" t="s">
        <v>107</v>
      </c>
      <c r="B24" s="44" t="s">
        <v>108</v>
      </c>
      <c r="C24" s="32">
        <v>2574.6666666666601</v>
      </c>
      <c r="D24" s="32" t="s">
        <v>76</v>
      </c>
    </row>
    <row r="25" spans="1:4" ht="12.75" customHeight="1" x14ac:dyDescent="0.15">
      <c r="A25" s="33" t="s">
        <v>109</v>
      </c>
      <c r="B25" s="44" t="s">
        <v>110</v>
      </c>
      <c r="C25" s="32">
        <v>2752.6666666666601</v>
      </c>
      <c r="D25" s="32" t="s">
        <v>76</v>
      </c>
    </row>
    <row r="26" spans="1:4" ht="12.75" customHeight="1" x14ac:dyDescent="0.15">
      <c r="A26" s="33" t="s">
        <v>111</v>
      </c>
      <c r="B26" s="44" t="s">
        <v>112</v>
      </c>
      <c r="C26" s="32">
        <v>2187.6666666666601</v>
      </c>
      <c r="D26" s="32" t="s">
        <v>76</v>
      </c>
    </row>
    <row r="27" spans="1:4" ht="12.75" customHeight="1" x14ac:dyDescent="0.15">
      <c r="A27" s="33" t="s">
        <v>113</v>
      </c>
      <c r="B27" s="44" t="s">
        <v>114</v>
      </c>
      <c r="C27" s="32">
        <v>3106</v>
      </c>
      <c r="D27" s="32" t="s">
        <v>76</v>
      </c>
    </row>
    <row r="28" spans="1:4" ht="12.75" customHeight="1" x14ac:dyDescent="0.15">
      <c r="A28" s="33" t="s">
        <v>115</v>
      </c>
      <c r="B28" s="44" t="s">
        <v>116</v>
      </c>
      <c r="C28" s="32">
        <v>2238.3333333333298</v>
      </c>
      <c r="D28" s="32" t="s">
        <v>76</v>
      </c>
    </row>
    <row r="29" spans="1:4" ht="12.75" customHeight="1" x14ac:dyDescent="0.15">
      <c r="A29" s="33" t="s">
        <v>117</v>
      </c>
      <c r="B29" s="44" t="s">
        <v>61</v>
      </c>
      <c r="C29" s="32">
        <v>3230.6666666666601</v>
      </c>
      <c r="D29" s="32" t="s">
        <v>76</v>
      </c>
    </row>
    <row r="30" spans="1:4" ht="12.75" customHeight="1" x14ac:dyDescent="0.15">
      <c r="A30" s="33" t="s">
        <v>118</v>
      </c>
      <c r="B30" s="44" t="s">
        <v>119</v>
      </c>
      <c r="C30" s="32">
        <v>2908</v>
      </c>
      <c r="D30" s="32" t="s">
        <v>76</v>
      </c>
    </row>
    <row r="31" spans="1:4" ht="12.75" customHeight="1" x14ac:dyDescent="0.15">
      <c r="A31" s="33" t="s">
        <v>120</v>
      </c>
      <c r="B31" s="44" t="s">
        <v>121</v>
      </c>
      <c r="C31" s="32">
        <v>2827</v>
      </c>
      <c r="D31" s="32" t="s">
        <v>76</v>
      </c>
    </row>
    <row r="32" spans="1:4" ht="12.75" customHeight="1" x14ac:dyDescent="0.15">
      <c r="A32" s="33" t="s">
        <v>122</v>
      </c>
      <c r="B32" s="44" t="s">
        <v>123</v>
      </c>
      <c r="C32" s="32">
        <v>2652.3333333333298</v>
      </c>
      <c r="D32" s="32" t="s">
        <v>76</v>
      </c>
    </row>
    <row r="33" spans="1:4" ht="12.75" customHeight="1" x14ac:dyDescent="0.15">
      <c r="A33" s="33" t="s">
        <v>124</v>
      </c>
      <c r="B33" s="44" t="s">
        <v>125</v>
      </c>
      <c r="C33" s="32">
        <v>2681.6666666666601</v>
      </c>
      <c r="D33" s="32" t="s">
        <v>76</v>
      </c>
    </row>
    <row r="34" spans="1:4" ht="12.75" customHeight="1" x14ac:dyDescent="0.15">
      <c r="A34" s="33" t="s">
        <v>126</v>
      </c>
      <c r="B34" s="44" t="s">
        <v>127</v>
      </c>
      <c r="C34" s="32">
        <v>2414.6666666666601</v>
      </c>
      <c r="D34" s="32" t="s">
        <v>76</v>
      </c>
    </row>
    <row r="35" spans="1:4" ht="12.75" customHeight="1" x14ac:dyDescent="0.15">
      <c r="A35" s="33" t="s">
        <v>128</v>
      </c>
      <c r="B35" s="44" t="s">
        <v>129</v>
      </c>
      <c r="C35" s="32">
        <v>2533</v>
      </c>
      <c r="D35" s="32" t="s">
        <v>76</v>
      </c>
    </row>
    <row r="36" spans="1:4" ht="12.75" customHeight="1" x14ac:dyDescent="0.15">
      <c r="A36" s="33" t="s">
        <v>130</v>
      </c>
      <c r="B36" s="44" t="s">
        <v>131</v>
      </c>
      <c r="C36" s="32">
        <v>3402.6666666666601</v>
      </c>
      <c r="D36" s="32" t="s">
        <v>76</v>
      </c>
    </row>
    <row r="37" spans="1:4" ht="12.75" customHeight="1" x14ac:dyDescent="0.15">
      <c r="A37" s="33" t="s">
        <v>132</v>
      </c>
      <c r="B37" s="44" t="s">
        <v>133</v>
      </c>
      <c r="C37" s="32">
        <v>2152.3333333333298</v>
      </c>
      <c r="D37" s="32" t="s">
        <v>76</v>
      </c>
    </row>
    <row r="38" spans="1:4" ht="12.75" customHeight="1" x14ac:dyDescent="0.15">
      <c r="A38" s="33" t="s">
        <v>134</v>
      </c>
      <c r="B38" s="44" t="s">
        <v>135</v>
      </c>
      <c r="C38" s="32">
        <v>2036.6666666666599</v>
      </c>
      <c r="D38" s="32" t="s">
        <v>76</v>
      </c>
    </row>
    <row r="39" spans="1:4" ht="12.75" customHeight="1" x14ac:dyDescent="0.15">
      <c r="A39" s="33" t="s">
        <v>136</v>
      </c>
      <c r="B39" s="44" t="s">
        <v>137</v>
      </c>
      <c r="C39" s="32">
        <v>2949.6666666666601</v>
      </c>
      <c r="D39" s="32" t="s">
        <v>76</v>
      </c>
    </row>
    <row r="40" spans="1:4" ht="12.75" customHeight="1" x14ac:dyDescent="0.15">
      <c r="A40" s="33" t="s">
        <v>138</v>
      </c>
      <c r="B40" s="44" t="s">
        <v>139</v>
      </c>
      <c r="C40" s="32">
        <v>3257.3333333333298</v>
      </c>
      <c r="D40" s="32" t="s">
        <v>76</v>
      </c>
    </row>
    <row r="41" spans="1:4" ht="12.75" customHeight="1" x14ac:dyDescent="0.15">
      <c r="A41" s="33" t="s">
        <v>140</v>
      </c>
      <c r="B41" s="44" t="s">
        <v>141</v>
      </c>
      <c r="C41" s="32">
        <v>2846.3333333333298</v>
      </c>
      <c r="D41" s="32" t="s">
        <v>76</v>
      </c>
    </row>
    <row r="42" spans="1:4" ht="12.75" customHeight="1" x14ac:dyDescent="0.15">
      <c r="A42" s="33" t="s">
        <v>142</v>
      </c>
      <c r="B42" s="44" t="s">
        <v>143</v>
      </c>
      <c r="C42" s="32">
        <v>3036.3333333333298</v>
      </c>
      <c r="D42" s="32" t="s">
        <v>76</v>
      </c>
    </row>
    <row r="43" spans="1:4" ht="12.75" customHeight="1" x14ac:dyDescent="0.15">
      <c r="A43" s="33" t="s">
        <v>144</v>
      </c>
      <c r="B43" s="44" t="s">
        <v>145</v>
      </c>
      <c r="C43" s="32">
        <v>2948.3333333333298</v>
      </c>
      <c r="D43" s="32" t="s">
        <v>76</v>
      </c>
    </row>
    <row r="44" spans="1:4" ht="12.75" customHeight="1" x14ac:dyDescent="0.15">
      <c r="A44" s="33" t="s">
        <v>146</v>
      </c>
      <c r="B44" s="44" t="s">
        <v>147</v>
      </c>
      <c r="C44" s="32">
        <v>2559</v>
      </c>
      <c r="D44" s="32" t="s">
        <v>76</v>
      </c>
    </row>
    <row r="45" spans="1:4" ht="12.75" customHeight="1" x14ac:dyDescent="0.15">
      <c r="A45" s="33" t="s">
        <v>148</v>
      </c>
      <c r="B45" s="44" t="s">
        <v>149</v>
      </c>
      <c r="C45" s="32">
        <v>2157.3333333333298</v>
      </c>
      <c r="D45" s="32" t="s">
        <v>76</v>
      </c>
    </row>
    <row r="46" spans="1:4" ht="12.75" customHeight="1" x14ac:dyDescent="0.15">
      <c r="A46" s="33" t="s">
        <v>150</v>
      </c>
      <c r="B46" s="44" t="s">
        <v>151</v>
      </c>
      <c r="C46" s="32">
        <v>2869.6666666666601</v>
      </c>
      <c r="D46" s="32" t="s">
        <v>76</v>
      </c>
    </row>
    <row r="47" spans="1:4" ht="12.75" customHeight="1" x14ac:dyDescent="0.15">
      <c r="A47" s="33" t="s">
        <v>152</v>
      </c>
      <c r="B47" s="44" t="s">
        <v>153</v>
      </c>
      <c r="C47" s="32">
        <v>2748</v>
      </c>
      <c r="D47" s="32" t="s">
        <v>76</v>
      </c>
    </row>
    <row r="48" spans="1:4" ht="12.75" customHeight="1" x14ac:dyDescent="0.15">
      <c r="A48" s="33" t="s">
        <v>154</v>
      </c>
      <c r="B48" s="44" t="s">
        <v>155</v>
      </c>
      <c r="C48" s="32">
        <v>3078.6666666666601</v>
      </c>
      <c r="D48" s="32" t="s">
        <v>76</v>
      </c>
    </row>
    <row r="49" spans="1:4" ht="12.75" customHeight="1" x14ac:dyDescent="0.15">
      <c r="A49" s="33" t="s">
        <v>156</v>
      </c>
      <c r="B49" s="44" t="s">
        <v>157</v>
      </c>
      <c r="C49" s="32">
        <v>3223.3333333333298</v>
      </c>
      <c r="D49" s="32" t="s">
        <v>76</v>
      </c>
    </row>
    <row r="50" spans="1:4" ht="12.75" customHeight="1" x14ac:dyDescent="0.15">
      <c r="A50" s="33" t="s">
        <v>158</v>
      </c>
      <c r="B50" s="44" t="s">
        <v>159</v>
      </c>
      <c r="C50" s="32">
        <v>2650</v>
      </c>
      <c r="D50" s="32" t="s">
        <v>76</v>
      </c>
    </row>
    <row r="51" spans="1:4" ht="12.75" customHeight="1" x14ac:dyDescent="0.15">
      <c r="A51" s="33" t="s">
        <v>160</v>
      </c>
      <c r="B51" s="44" t="s">
        <v>161</v>
      </c>
      <c r="C51" s="32">
        <v>3283.6666666666601</v>
      </c>
      <c r="D51" s="32" t="s">
        <v>76</v>
      </c>
    </row>
    <row r="52" spans="1:4" ht="12.75" customHeight="1" x14ac:dyDescent="0.15">
      <c r="A52" s="33" t="s">
        <v>162</v>
      </c>
      <c r="B52" s="44" t="s">
        <v>163</v>
      </c>
      <c r="C52" s="32">
        <v>2093.6666666666601</v>
      </c>
      <c r="D52" s="32" t="s">
        <v>76</v>
      </c>
    </row>
    <row r="53" spans="1:4" ht="12.75" customHeight="1" x14ac:dyDescent="0.15">
      <c r="A53" s="33" t="s">
        <v>164</v>
      </c>
      <c r="B53" s="44" t="s">
        <v>165</v>
      </c>
      <c r="C53" s="32">
        <v>3368.3333333333298</v>
      </c>
      <c r="D53" s="32" t="s">
        <v>76</v>
      </c>
    </row>
    <row r="54" spans="1:4" ht="12.75" customHeight="1" x14ac:dyDescent="0.15">
      <c r="A54" s="33" t="s">
        <v>166</v>
      </c>
      <c r="B54" s="44" t="s">
        <v>167</v>
      </c>
      <c r="C54" s="32">
        <v>2483.3333333333298</v>
      </c>
      <c r="D54" s="32" t="s">
        <v>76</v>
      </c>
    </row>
    <row r="55" spans="1:4" ht="12.75" customHeight="1" x14ac:dyDescent="0.15">
      <c r="A55" s="33" t="s">
        <v>168</v>
      </c>
      <c r="B55" s="44" t="s">
        <v>169</v>
      </c>
      <c r="C55" s="32">
        <v>3085.3333333333298</v>
      </c>
      <c r="D55" s="32" t="s">
        <v>76</v>
      </c>
    </row>
    <row r="56" spans="1:4" ht="12.75" customHeight="1" x14ac:dyDescent="0.15">
      <c r="A56" s="33" t="s">
        <v>170</v>
      </c>
      <c r="B56" s="44" t="s">
        <v>171</v>
      </c>
      <c r="C56" s="32">
        <v>2503.6666666666601</v>
      </c>
      <c r="D56" s="32" t="s">
        <v>76</v>
      </c>
    </row>
    <row r="57" spans="1:4" ht="12.75" customHeight="1" x14ac:dyDescent="0.15">
      <c r="A57" s="33" t="s">
        <v>172</v>
      </c>
      <c r="B57" s="44" t="s">
        <v>173</v>
      </c>
      <c r="C57" s="32">
        <v>2434</v>
      </c>
      <c r="D57" s="32" t="s">
        <v>76</v>
      </c>
    </row>
    <row r="58" spans="1:4" ht="12.75" customHeight="1" x14ac:dyDescent="0.15">
      <c r="A58" s="33" t="s">
        <v>174</v>
      </c>
      <c r="B58" s="44" t="s">
        <v>175</v>
      </c>
      <c r="C58" s="32">
        <v>3505.6666666666601</v>
      </c>
      <c r="D58" s="32" t="s">
        <v>76</v>
      </c>
    </row>
    <row r="59" spans="1:4" ht="12.75" customHeight="1" x14ac:dyDescent="0.15">
      <c r="A59" s="33" t="s">
        <v>176</v>
      </c>
      <c r="B59" s="44" t="s">
        <v>177</v>
      </c>
      <c r="C59" s="32">
        <v>2537.3333333333298</v>
      </c>
      <c r="D59" s="32" t="s">
        <v>76</v>
      </c>
    </row>
    <row r="60" spans="1:4" ht="12.75" customHeight="1" x14ac:dyDescent="0.15">
      <c r="A60" s="33" t="s">
        <v>178</v>
      </c>
      <c r="B60" s="44" t="s">
        <v>179</v>
      </c>
      <c r="C60" s="32">
        <v>3229</v>
      </c>
      <c r="D60" s="32" t="s">
        <v>76</v>
      </c>
    </row>
    <row r="61" spans="1:4" ht="12.75" customHeight="1" x14ac:dyDescent="0.15">
      <c r="A61" s="33" t="s">
        <v>180</v>
      </c>
      <c r="B61" s="44" t="s">
        <v>181</v>
      </c>
      <c r="C61" s="32">
        <v>2080.3333333333298</v>
      </c>
      <c r="D61" s="32" t="s">
        <v>76</v>
      </c>
    </row>
    <row r="62" spans="1:4" ht="12.75" customHeight="1" x14ac:dyDescent="0.15">
      <c r="A62" s="33" t="s">
        <v>182</v>
      </c>
      <c r="B62" s="44" t="s">
        <v>183</v>
      </c>
      <c r="C62" s="32">
        <v>2918.3333333333298</v>
      </c>
      <c r="D62" s="32" t="s">
        <v>76</v>
      </c>
    </row>
    <row r="63" spans="1:4" ht="12.75" customHeight="1" x14ac:dyDescent="0.15">
      <c r="A63" s="33" t="s">
        <v>184</v>
      </c>
      <c r="B63" s="44" t="s">
        <v>185</v>
      </c>
      <c r="C63" s="32">
        <v>3263.3333333333298</v>
      </c>
      <c r="D63" s="32" t="s">
        <v>76</v>
      </c>
    </row>
    <row r="64" spans="1:4" ht="12.75" customHeight="1" x14ac:dyDescent="0.15">
      <c r="A64" s="33" t="s">
        <v>186</v>
      </c>
      <c r="B64" s="44" t="s">
        <v>187</v>
      </c>
      <c r="C64" s="32">
        <v>3535.3333333333298</v>
      </c>
      <c r="D64" s="32" t="s">
        <v>76</v>
      </c>
    </row>
    <row r="65" spans="1:4" ht="12.75" customHeight="1" x14ac:dyDescent="0.15">
      <c r="A65" s="33" t="s">
        <v>188</v>
      </c>
      <c r="B65" s="44" t="s">
        <v>189</v>
      </c>
      <c r="C65" s="32">
        <v>2902.6666666666601</v>
      </c>
      <c r="D65" s="32" t="s">
        <v>76</v>
      </c>
    </row>
    <row r="66" spans="1:4" ht="12.75" customHeight="1" x14ac:dyDescent="0.15">
      <c r="A66" s="33" t="s">
        <v>190</v>
      </c>
      <c r="B66" s="44" t="s">
        <v>191</v>
      </c>
      <c r="C66" s="32">
        <v>2746.6666666666601</v>
      </c>
      <c r="D66" s="32" t="s">
        <v>76</v>
      </c>
    </row>
    <row r="67" spans="1:4" ht="12.75" customHeight="1" x14ac:dyDescent="0.15">
      <c r="A67" s="33" t="s">
        <v>192</v>
      </c>
      <c r="B67" s="44" t="s">
        <v>193</v>
      </c>
      <c r="C67" s="32">
        <v>2780</v>
      </c>
      <c r="D67" s="32" t="s">
        <v>76</v>
      </c>
    </row>
    <row r="68" spans="1:4" ht="12.75" customHeight="1" x14ac:dyDescent="0.15">
      <c r="A68" s="33" t="s">
        <v>194</v>
      </c>
      <c r="B68" s="44" t="s">
        <v>195</v>
      </c>
      <c r="C68" s="32">
        <v>2727</v>
      </c>
      <c r="D68" s="32" t="s">
        <v>76</v>
      </c>
    </row>
    <row r="69" spans="1:4" ht="12.75" customHeight="1" x14ac:dyDescent="0.15">
      <c r="A69" s="33" t="s">
        <v>196</v>
      </c>
      <c r="B69" s="44" t="s">
        <v>197</v>
      </c>
      <c r="C69" s="32">
        <v>3517.3333333333298</v>
      </c>
      <c r="D69" s="32" t="s">
        <v>76</v>
      </c>
    </row>
    <row r="70" spans="1:4" ht="12.75" customHeight="1" x14ac:dyDescent="0.15">
      <c r="A70" s="33" t="s">
        <v>198</v>
      </c>
      <c r="B70" s="44" t="s">
        <v>49</v>
      </c>
      <c r="C70" s="32">
        <v>2972</v>
      </c>
      <c r="D70" s="32" t="s">
        <v>76</v>
      </c>
    </row>
    <row r="71" spans="1:4" ht="12.75" customHeight="1" x14ac:dyDescent="0.15">
      <c r="A71" s="33" t="s">
        <v>199</v>
      </c>
      <c r="B71" s="44" t="s">
        <v>200</v>
      </c>
      <c r="C71" s="32">
        <v>3485.6666666666601</v>
      </c>
      <c r="D71" s="32" t="s">
        <v>76</v>
      </c>
    </row>
    <row r="72" spans="1:4" ht="12.75" customHeight="1" x14ac:dyDescent="0.15">
      <c r="A72" s="33" t="s">
        <v>201</v>
      </c>
      <c r="B72" s="44" t="s">
        <v>202</v>
      </c>
      <c r="C72" s="32">
        <v>2451.6666666666601</v>
      </c>
      <c r="D72" s="32" t="s">
        <v>76</v>
      </c>
    </row>
    <row r="73" spans="1:4" ht="12.75" customHeight="1" x14ac:dyDescent="0.15">
      <c r="A73" s="33" t="s">
        <v>203</v>
      </c>
      <c r="B73" s="44" t="s">
        <v>204</v>
      </c>
      <c r="C73" s="32">
        <v>2466</v>
      </c>
      <c r="D73" s="32" t="s">
        <v>76</v>
      </c>
    </row>
    <row r="74" spans="1:4" ht="12.75" customHeight="1" x14ac:dyDescent="0.15">
      <c r="A74" s="33" t="s">
        <v>205</v>
      </c>
      <c r="B74" s="44" t="s">
        <v>206</v>
      </c>
      <c r="C74" s="32">
        <v>2548</v>
      </c>
      <c r="D74" s="32" t="s">
        <v>76</v>
      </c>
    </row>
    <row r="75" spans="1:4" ht="12.75" customHeight="1" x14ac:dyDescent="0.15">
      <c r="A75" s="33" t="s">
        <v>207</v>
      </c>
      <c r="B75" s="44" t="s">
        <v>208</v>
      </c>
      <c r="C75" s="32">
        <v>2315.6666666666601</v>
      </c>
      <c r="D75" s="32" t="s">
        <v>76</v>
      </c>
    </row>
    <row r="76" spans="1:4" ht="12.75" customHeight="1" x14ac:dyDescent="0.15">
      <c r="A76" s="33" t="s">
        <v>209</v>
      </c>
      <c r="B76" s="44" t="s">
        <v>210</v>
      </c>
      <c r="C76" s="32">
        <v>2626</v>
      </c>
      <c r="D76" s="32" t="s">
        <v>76</v>
      </c>
    </row>
    <row r="77" spans="1:4" ht="12.75" customHeight="1" x14ac:dyDescent="0.15">
      <c r="A77" s="33" t="s">
        <v>211</v>
      </c>
      <c r="B77" s="44" t="s">
        <v>212</v>
      </c>
      <c r="C77" s="32">
        <v>2114</v>
      </c>
      <c r="D77" s="32" t="s">
        <v>76</v>
      </c>
    </row>
    <row r="78" spans="1:4" ht="12.75" customHeight="1" x14ac:dyDescent="0.15">
      <c r="A78" s="33" t="s">
        <v>213</v>
      </c>
      <c r="B78" s="44" t="s">
        <v>214</v>
      </c>
      <c r="C78" s="32">
        <v>2607.6666666666601</v>
      </c>
      <c r="D78" s="32" t="s">
        <v>76</v>
      </c>
    </row>
    <row r="79" spans="1:4" ht="12.75" customHeight="1" x14ac:dyDescent="0.15">
      <c r="A79" s="33" t="s">
        <v>215</v>
      </c>
      <c r="B79" s="44" t="s">
        <v>216</v>
      </c>
      <c r="C79" s="32">
        <v>3052.3333333333298</v>
      </c>
      <c r="D79" s="32" t="s">
        <v>76</v>
      </c>
    </row>
    <row r="80" spans="1:4" ht="12.75" customHeight="1" x14ac:dyDescent="0.15">
      <c r="A80" s="33" t="s">
        <v>217</v>
      </c>
      <c r="B80" s="44" t="s">
        <v>218</v>
      </c>
      <c r="C80" s="32">
        <v>3356.6666666666601</v>
      </c>
      <c r="D80" s="32" t="s">
        <v>76</v>
      </c>
    </row>
    <row r="81" spans="1:4" ht="12.75" customHeight="1" x14ac:dyDescent="0.15">
      <c r="A81" s="33" t="s">
        <v>219</v>
      </c>
      <c r="B81" s="44" t="s">
        <v>47</v>
      </c>
      <c r="C81" s="32">
        <v>2439.6666666666601</v>
      </c>
      <c r="D81" s="32" t="s">
        <v>76</v>
      </c>
    </row>
    <row r="82" spans="1:4" ht="12.75" customHeight="1" x14ac:dyDescent="0.15">
      <c r="A82" s="33" t="s">
        <v>220</v>
      </c>
      <c r="B82" s="44" t="s">
        <v>221</v>
      </c>
      <c r="C82" s="32">
        <v>2656.6666666666601</v>
      </c>
      <c r="D82" s="32" t="s">
        <v>76</v>
      </c>
    </row>
    <row r="83" spans="1:4" ht="12.75" customHeight="1" x14ac:dyDescent="0.15">
      <c r="A83" s="33" t="s">
        <v>222</v>
      </c>
      <c r="B83" s="44" t="s">
        <v>223</v>
      </c>
      <c r="C83" s="32">
        <v>3048</v>
      </c>
      <c r="D83" s="32" t="s">
        <v>76</v>
      </c>
    </row>
    <row r="84" spans="1:4" ht="12.75" customHeight="1" x14ac:dyDescent="0.15">
      <c r="A84" s="33" t="s">
        <v>224</v>
      </c>
      <c r="B84" s="44" t="s">
        <v>225</v>
      </c>
      <c r="C84" s="32">
        <v>2473.3333333333298</v>
      </c>
      <c r="D84" s="32" t="s">
        <v>76</v>
      </c>
    </row>
    <row r="85" spans="1:4" ht="12.75" customHeight="1" x14ac:dyDescent="0.15">
      <c r="A85" s="33" t="s">
        <v>226</v>
      </c>
      <c r="B85" s="44" t="s">
        <v>227</v>
      </c>
      <c r="C85" s="32">
        <v>3578</v>
      </c>
      <c r="D85" s="32" t="s">
        <v>76</v>
      </c>
    </row>
    <row r="86" spans="1:4" ht="12.75" customHeight="1" x14ac:dyDescent="0.15">
      <c r="A86" s="33" t="s">
        <v>228</v>
      </c>
      <c r="B86" s="44" t="s">
        <v>229</v>
      </c>
      <c r="C86" s="32">
        <v>3556.3333333333298</v>
      </c>
      <c r="D86" s="32" t="s">
        <v>76</v>
      </c>
    </row>
    <row r="87" spans="1:4" ht="12.75" customHeight="1" x14ac:dyDescent="0.15">
      <c r="A87" s="33" t="s">
        <v>230</v>
      </c>
      <c r="B87" s="44" t="s">
        <v>231</v>
      </c>
      <c r="C87" s="32">
        <v>3559.3333333333298</v>
      </c>
      <c r="D87" s="32" t="s">
        <v>76</v>
      </c>
    </row>
    <row r="88" spans="1:4" ht="12.75" customHeight="1" x14ac:dyDescent="0.15">
      <c r="A88" s="33" t="s">
        <v>232</v>
      </c>
      <c r="B88" s="44" t="s">
        <v>233</v>
      </c>
      <c r="C88" s="32">
        <v>2775.3333333333298</v>
      </c>
      <c r="D88" s="32" t="s">
        <v>76</v>
      </c>
    </row>
    <row r="89" spans="1:4" ht="12.75" customHeight="1" x14ac:dyDescent="0.15">
      <c r="A89" s="33" t="s">
        <v>234</v>
      </c>
      <c r="B89" s="44" t="s">
        <v>235</v>
      </c>
      <c r="C89" s="32">
        <v>2695</v>
      </c>
      <c r="D89" s="32" t="s">
        <v>76</v>
      </c>
    </row>
    <row r="90" spans="1:4" ht="12.75" customHeight="1" x14ac:dyDescent="0.15">
      <c r="A90" s="33" t="s">
        <v>236</v>
      </c>
      <c r="B90" s="44" t="s">
        <v>237</v>
      </c>
      <c r="C90" s="32">
        <v>3123</v>
      </c>
      <c r="D90" s="32" t="s">
        <v>76</v>
      </c>
    </row>
    <row r="91" spans="1:4" ht="12.75" customHeight="1" x14ac:dyDescent="0.15">
      <c r="A91" s="33" t="s">
        <v>238</v>
      </c>
      <c r="B91" s="44" t="s">
        <v>239</v>
      </c>
      <c r="C91" s="32">
        <v>3141.3333333333298</v>
      </c>
      <c r="D91" s="32" t="s">
        <v>76</v>
      </c>
    </row>
    <row r="92" spans="1:4" ht="12.75" customHeight="1" x14ac:dyDescent="0.15">
      <c r="A92" s="33" t="s">
        <v>240</v>
      </c>
      <c r="B92" s="44" t="s">
        <v>241</v>
      </c>
      <c r="C92" s="32">
        <v>2174.6666666666601</v>
      </c>
      <c r="D92" s="32" t="s">
        <v>76</v>
      </c>
    </row>
    <row r="93" spans="1:4" ht="12.75" customHeight="1" x14ac:dyDescent="0.15">
      <c r="A93" s="33" t="s">
        <v>242</v>
      </c>
      <c r="B93" s="44" t="s">
        <v>243</v>
      </c>
      <c r="C93" s="32">
        <v>2983.3333333333298</v>
      </c>
      <c r="D93" s="32" t="s">
        <v>76</v>
      </c>
    </row>
    <row r="94" spans="1:4" ht="12.75" customHeight="1" x14ac:dyDescent="0.15">
      <c r="A94" s="33" t="s">
        <v>244</v>
      </c>
      <c r="B94" s="44" t="s">
        <v>245</v>
      </c>
      <c r="C94" s="32">
        <v>3469.6666666666601</v>
      </c>
      <c r="D94" s="32" t="s">
        <v>76</v>
      </c>
    </row>
    <row r="95" spans="1:4" ht="12.75" customHeight="1" x14ac:dyDescent="0.15">
      <c r="A95" s="33" t="s">
        <v>246</v>
      </c>
      <c r="B95" s="44" t="s">
        <v>247</v>
      </c>
      <c r="C95" s="32">
        <v>2804</v>
      </c>
      <c r="D95" s="32" t="s">
        <v>76</v>
      </c>
    </row>
    <row r="96" spans="1:4" ht="12.75" customHeight="1" x14ac:dyDescent="0.15">
      <c r="A96" s="33" t="s">
        <v>248</v>
      </c>
      <c r="B96" s="44" t="s">
        <v>249</v>
      </c>
      <c r="C96" s="32">
        <v>2330.3333333333298</v>
      </c>
      <c r="D96" s="32" t="s">
        <v>76</v>
      </c>
    </row>
    <row r="97" spans="1:4" ht="12.75" customHeight="1" x14ac:dyDescent="0.15">
      <c r="A97" s="33" t="s">
        <v>250</v>
      </c>
      <c r="B97" s="44" t="s">
        <v>251</v>
      </c>
      <c r="C97" s="32">
        <v>3273.6666666666601</v>
      </c>
      <c r="D97" s="32" t="s">
        <v>76</v>
      </c>
    </row>
    <row r="98" spans="1:4" ht="12.75" customHeight="1" x14ac:dyDescent="0.15">
      <c r="A98" s="33" t="s">
        <v>252</v>
      </c>
      <c r="B98" s="44" t="s">
        <v>253</v>
      </c>
      <c r="C98" s="32">
        <v>3161</v>
      </c>
      <c r="D98" s="32" t="s">
        <v>76</v>
      </c>
    </row>
    <row r="99" spans="1:4" ht="12.75" customHeight="1" x14ac:dyDescent="0.15">
      <c r="A99" s="33" t="s">
        <v>254</v>
      </c>
      <c r="B99" s="44" t="s">
        <v>255</v>
      </c>
      <c r="C99" s="32">
        <v>2579</v>
      </c>
      <c r="D99" s="32" t="s">
        <v>76</v>
      </c>
    </row>
    <row r="100" spans="1:4" ht="12.75" customHeight="1" x14ac:dyDescent="0.15">
      <c r="A100" s="33" t="s">
        <v>256</v>
      </c>
      <c r="B100" s="44" t="s">
        <v>257</v>
      </c>
      <c r="C100" s="32">
        <v>2240</v>
      </c>
      <c r="D100" s="32" t="s">
        <v>76</v>
      </c>
    </row>
    <row r="101" spans="1:4" ht="12.75" customHeight="1" x14ac:dyDescent="0.15">
      <c r="A101" s="33" t="s">
        <v>258</v>
      </c>
      <c r="B101" s="44" t="s">
        <v>259</v>
      </c>
      <c r="C101" s="32">
        <v>3212.6666666666601</v>
      </c>
      <c r="D101" s="32" t="s">
        <v>76</v>
      </c>
    </row>
    <row r="102" spans="1:4" ht="12.75" customHeight="1" x14ac:dyDescent="0.15">
      <c r="A102" s="33" t="s">
        <v>260</v>
      </c>
      <c r="B102" s="44" t="s">
        <v>261</v>
      </c>
      <c r="C102" s="32">
        <v>3437.6666666666601</v>
      </c>
      <c r="D102" s="32" t="s">
        <v>76</v>
      </c>
    </row>
    <row r="103" spans="1:4" ht="12.75" customHeight="1" x14ac:dyDescent="0.15">
      <c r="A103" s="33" t="s">
        <v>262</v>
      </c>
      <c r="B103" s="44" t="s">
        <v>263</v>
      </c>
      <c r="C103" s="32">
        <v>3563.6666666666601</v>
      </c>
      <c r="D103" s="32" t="s">
        <v>76</v>
      </c>
    </row>
    <row r="104" spans="1:4" ht="12.75" customHeight="1" x14ac:dyDescent="0.15">
      <c r="A104" s="33" t="s">
        <v>264</v>
      </c>
      <c r="B104" s="44" t="s">
        <v>265</v>
      </c>
      <c r="C104" s="32">
        <v>2077</v>
      </c>
      <c r="D104" s="32" t="s">
        <v>76</v>
      </c>
    </row>
    <row r="105" spans="1:4" ht="12.75" customHeight="1" x14ac:dyDescent="0.15">
      <c r="A105" s="33" t="s">
        <v>266</v>
      </c>
      <c r="B105" s="44" t="s">
        <v>267</v>
      </c>
      <c r="C105" s="32">
        <v>2325.3333333333298</v>
      </c>
      <c r="D105" s="32" t="s">
        <v>76</v>
      </c>
    </row>
    <row r="106" spans="1:4" ht="12.75" customHeight="1" x14ac:dyDescent="0.15">
      <c r="A106" s="33" t="s">
        <v>268</v>
      </c>
      <c r="B106" s="44" t="s">
        <v>269</v>
      </c>
      <c r="C106" s="32">
        <v>2858.3333333333298</v>
      </c>
      <c r="D106" s="32" t="s">
        <v>76</v>
      </c>
    </row>
    <row r="107" spans="1:4" ht="12.75" customHeight="1" x14ac:dyDescent="0.15">
      <c r="A107" s="33" t="s">
        <v>270</v>
      </c>
      <c r="B107" s="44" t="s">
        <v>271</v>
      </c>
      <c r="C107" s="32">
        <v>2668</v>
      </c>
      <c r="D107" s="32" t="s">
        <v>76</v>
      </c>
    </row>
    <row r="108" spans="1:4" ht="12.75" customHeight="1" x14ac:dyDescent="0.15">
      <c r="A108" s="33" t="s">
        <v>272</v>
      </c>
      <c r="B108" s="44" t="s">
        <v>273</v>
      </c>
      <c r="C108" s="32">
        <v>2828.3333333333298</v>
      </c>
      <c r="D108" s="32" t="s">
        <v>76</v>
      </c>
    </row>
    <row r="109" spans="1:4" ht="12.75" customHeight="1" x14ac:dyDescent="0.15">
      <c r="A109" s="33" t="s">
        <v>274</v>
      </c>
      <c r="B109" s="44" t="s">
        <v>275</v>
      </c>
      <c r="C109" s="32">
        <v>3382</v>
      </c>
      <c r="D109" s="32" t="s">
        <v>76</v>
      </c>
    </row>
    <row r="110" spans="1:4" ht="12.75" customHeight="1" x14ac:dyDescent="0.15">
      <c r="A110" s="33" t="s">
        <v>276</v>
      </c>
      <c r="B110" s="44" t="s">
        <v>277</v>
      </c>
      <c r="C110" s="32">
        <v>2794.6666666666601</v>
      </c>
      <c r="D110" s="32" t="s">
        <v>76</v>
      </c>
    </row>
    <row r="111" spans="1:4" ht="12.75" customHeight="1" x14ac:dyDescent="0.15">
      <c r="A111" s="33" t="s">
        <v>278</v>
      </c>
      <c r="B111" s="44" t="s">
        <v>279</v>
      </c>
      <c r="C111" s="32">
        <v>3111</v>
      </c>
      <c r="D111" s="32" t="s">
        <v>76</v>
      </c>
    </row>
    <row r="112" spans="1:4" ht="12.75" customHeight="1" x14ac:dyDescent="0.15">
      <c r="A112" s="33" t="s">
        <v>280</v>
      </c>
      <c r="B112" s="44" t="s">
        <v>281</v>
      </c>
      <c r="C112" s="32">
        <v>3026.3333333333298</v>
      </c>
      <c r="D112" s="32" t="s">
        <v>76</v>
      </c>
    </row>
    <row r="113" spans="1:4" ht="12.75" customHeight="1" x14ac:dyDescent="0.15">
      <c r="A113" s="33" t="s">
        <v>282</v>
      </c>
      <c r="B113" s="44" t="s">
        <v>283</v>
      </c>
      <c r="C113" s="32">
        <v>2450.3333333333298</v>
      </c>
      <c r="D113" s="32" t="s">
        <v>76</v>
      </c>
    </row>
    <row r="114" spans="1:4" ht="12.75" customHeight="1" x14ac:dyDescent="0.15">
      <c r="A114" s="33" t="s">
        <v>284</v>
      </c>
      <c r="B114" s="44" t="s">
        <v>285</v>
      </c>
      <c r="C114" s="32">
        <v>3582</v>
      </c>
      <c r="D114" s="32" t="s">
        <v>76</v>
      </c>
    </row>
    <row r="115" spans="1:4" ht="12.75" customHeight="1" x14ac:dyDescent="0.15">
      <c r="A115" s="33" t="s">
        <v>286</v>
      </c>
      <c r="B115" s="44" t="s">
        <v>287</v>
      </c>
      <c r="C115" s="32">
        <v>3299.6666666666601</v>
      </c>
      <c r="D115" s="32" t="s">
        <v>76</v>
      </c>
    </row>
    <row r="116" spans="1:4" ht="12.75" customHeight="1" x14ac:dyDescent="0.15">
      <c r="A116" s="33" t="s">
        <v>288</v>
      </c>
      <c r="B116" s="44" t="s">
        <v>289</v>
      </c>
      <c r="C116" s="32">
        <v>2232.3333333333298</v>
      </c>
      <c r="D116" s="32" t="s">
        <v>76</v>
      </c>
    </row>
    <row r="117" spans="1:4" ht="12.75" customHeight="1" x14ac:dyDescent="0.15">
      <c r="A117" s="33" t="s">
        <v>290</v>
      </c>
      <c r="B117" s="44" t="s">
        <v>291</v>
      </c>
      <c r="C117" s="32">
        <v>2477</v>
      </c>
      <c r="D117" s="32" t="s">
        <v>76</v>
      </c>
    </row>
    <row r="118" spans="1:4" ht="12.75" customHeight="1" x14ac:dyDescent="0.15">
      <c r="A118" s="33" t="s">
        <v>292</v>
      </c>
      <c r="B118" s="44" t="s">
        <v>293</v>
      </c>
      <c r="C118" s="32">
        <v>2064.6666666666601</v>
      </c>
      <c r="D118" s="32" t="s">
        <v>76</v>
      </c>
    </row>
    <row r="119" spans="1:4" ht="12.75" customHeight="1" x14ac:dyDescent="0.15">
      <c r="A119" s="33" t="s">
        <v>294</v>
      </c>
      <c r="B119" s="44" t="s">
        <v>295</v>
      </c>
      <c r="C119" s="32">
        <v>2552.3333333333298</v>
      </c>
      <c r="D119" s="32" t="s">
        <v>76</v>
      </c>
    </row>
    <row r="120" spans="1:4" ht="12.75" customHeight="1" x14ac:dyDescent="0.15">
      <c r="A120" s="33" t="s">
        <v>296</v>
      </c>
      <c r="B120" s="44" t="s">
        <v>297</v>
      </c>
      <c r="C120" s="32">
        <v>3193</v>
      </c>
      <c r="D120" s="32" t="s">
        <v>76</v>
      </c>
    </row>
    <row r="121" spans="1:4" ht="12.75" customHeight="1" x14ac:dyDescent="0.15">
      <c r="A121" s="33" t="s">
        <v>298</v>
      </c>
      <c r="B121" s="44" t="s">
        <v>299</v>
      </c>
      <c r="C121" s="32">
        <v>2819.3333333333298</v>
      </c>
      <c r="D121" s="32" t="s">
        <v>76</v>
      </c>
    </row>
    <row r="122" spans="1:4" ht="12.75" customHeight="1" x14ac:dyDescent="0.15">
      <c r="A122" s="33" t="s">
        <v>300</v>
      </c>
      <c r="B122" s="44" t="s">
        <v>301</v>
      </c>
      <c r="C122" s="32">
        <v>3145.6666666666601</v>
      </c>
      <c r="D122" s="32" t="s">
        <v>76</v>
      </c>
    </row>
    <row r="123" spans="1:4" ht="12.75" customHeight="1" x14ac:dyDescent="0.15">
      <c r="A123" s="33" t="s">
        <v>302</v>
      </c>
      <c r="B123" s="44" t="s">
        <v>303</v>
      </c>
      <c r="C123" s="32">
        <v>2515.6666666666601</v>
      </c>
      <c r="D123" s="32" t="s">
        <v>76</v>
      </c>
    </row>
    <row r="124" spans="1:4" ht="12.75" customHeight="1" x14ac:dyDescent="0.15">
      <c r="A124" s="33" t="s">
        <v>304</v>
      </c>
      <c r="B124" s="44" t="s">
        <v>305</v>
      </c>
      <c r="C124" s="32">
        <v>2542.3333333333298</v>
      </c>
      <c r="D124" s="32" t="s">
        <v>76</v>
      </c>
    </row>
    <row r="125" spans="1:4" ht="12.75" customHeight="1" x14ac:dyDescent="0.15">
      <c r="A125" s="33" t="s">
        <v>306</v>
      </c>
      <c r="B125" s="44" t="s">
        <v>307</v>
      </c>
      <c r="C125" s="32">
        <v>2727</v>
      </c>
      <c r="D125" s="32" t="s">
        <v>76</v>
      </c>
    </row>
    <row r="126" spans="1:4" ht="12.75" customHeight="1" x14ac:dyDescent="0.15">
      <c r="A126" s="33" t="s">
        <v>308</v>
      </c>
      <c r="B126" s="44" t="s">
        <v>309</v>
      </c>
      <c r="C126" s="32">
        <v>3481</v>
      </c>
      <c r="D126" s="32" t="s">
        <v>76</v>
      </c>
    </row>
    <row r="127" spans="1:4" ht="12.75" customHeight="1" x14ac:dyDescent="0.15">
      <c r="A127" s="33" t="s">
        <v>310</v>
      </c>
      <c r="B127" s="44" t="s">
        <v>311</v>
      </c>
      <c r="C127" s="32">
        <v>2013</v>
      </c>
      <c r="D127" s="32" t="s">
        <v>76</v>
      </c>
    </row>
    <row r="128" spans="1:4" ht="12.75" customHeight="1" x14ac:dyDescent="0.15">
      <c r="A128" s="33" t="s">
        <v>312</v>
      </c>
      <c r="B128" s="44" t="s">
        <v>313</v>
      </c>
      <c r="C128" s="32">
        <v>2431.3333333333298</v>
      </c>
      <c r="D128" s="32" t="s">
        <v>76</v>
      </c>
    </row>
    <row r="129" spans="1:4" ht="12.75" customHeight="1" x14ac:dyDescent="0.15">
      <c r="A129" s="33" t="s">
        <v>314</v>
      </c>
      <c r="B129" s="44" t="s">
        <v>315</v>
      </c>
      <c r="C129" s="32">
        <v>2580.6666666666601</v>
      </c>
      <c r="D129" s="32" t="s">
        <v>76</v>
      </c>
    </row>
    <row r="130" spans="1:4" ht="12.75" customHeight="1" x14ac:dyDescent="0.15">
      <c r="A130" s="33" t="s">
        <v>316</v>
      </c>
      <c r="B130" s="44" t="s">
        <v>317</v>
      </c>
      <c r="C130" s="32">
        <v>2652</v>
      </c>
      <c r="D130" s="32" t="s">
        <v>76</v>
      </c>
    </row>
    <row r="131" spans="1:4" ht="12.75" customHeight="1" x14ac:dyDescent="0.15">
      <c r="A131" s="33" t="s">
        <v>318</v>
      </c>
      <c r="B131" s="44" t="s">
        <v>319</v>
      </c>
      <c r="C131" s="32">
        <v>2596</v>
      </c>
      <c r="D131" s="32" t="s">
        <v>76</v>
      </c>
    </row>
    <row r="132" spans="1:4" ht="12.75" customHeight="1" x14ac:dyDescent="0.15">
      <c r="A132" s="33" t="s">
        <v>320</v>
      </c>
      <c r="B132" s="44" t="s">
        <v>321</v>
      </c>
      <c r="C132" s="32">
        <v>2599.6666666666601</v>
      </c>
      <c r="D132" s="32" t="s">
        <v>76</v>
      </c>
    </row>
    <row r="133" spans="1:4" ht="12.75" customHeight="1" x14ac:dyDescent="0.15">
      <c r="A133" s="33" t="s">
        <v>322</v>
      </c>
      <c r="B133" s="44" t="s">
        <v>323</v>
      </c>
      <c r="C133" s="32">
        <v>3437.6666666666601</v>
      </c>
      <c r="D133" s="32" t="s">
        <v>76</v>
      </c>
    </row>
    <row r="134" spans="1:4" ht="12.75" customHeight="1" x14ac:dyDescent="0.15">
      <c r="A134" s="33" t="s">
        <v>324</v>
      </c>
      <c r="B134" s="44" t="s">
        <v>325</v>
      </c>
      <c r="C134" s="32">
        <v>3516</v>
      </c>
      <c r="D134" s="32" t="s">
        <v>76</v>
      </c>
    </row>
    <row r="135" spans="1:4" ht="12.75" customHeight="1" x14ac:dyDescent="0.15">
      <c r="A135" s="33" t="s">
        <v>326</v>
      </c>
      <c r="B135" s="44" t="s">
        <v>327</v>
      </c>
      <c r="C135" s="32">
        <v>3272.6666666666601</v>
      </c>
      <c r="D135" s="32" t="s">
        <v>76</v>
      </c>
    </row>
    <row r="136" spans="1:4" ht="12.75" customHeight="1" x14ac:dyDescent="0.15">
      <c r="A136" s="33" t="s">
        <v>328</v>
      </c>
      <c r="B136" s="44" t="s">
        <v>329</v>
      </c>
      <c r="C136" s="32">
        <v>2808.6666666666601</v>
      </c>
      <c r="D136" s="32" t="s">
        <v>76</v>
      </c>
    </row>
    <row r="137" spans="1:4" ht="12.75" customHeight="1" x14ac:dyDescent="0.15">
      <c r="A137" s="33" t="s">
        <v>330</v>
      </c>
      <c r="B137" s="44" t="s">
        <v>331</v>
      </c>
      <c r="C137" s="32">
        <v>3370</v>
      </c>
      <c r="D137" s="32" t="s">
        <v>76</v>
      </c>
    </row>
    <row r="138" spans="1:4" ht="12.75" customHeight="1" x14ac:dyDescent="0.15">
      <c r="A138" s="33" t="s">
        <v>332</v>
      </c>
      <c r="B138" s="44" t="s">
        <v>333</v>
      </c>
      <c r="C138" s="32">
        <v>3322.3333333333298</v>
      </c>
      <c r="D138" s="32" t="s">
        <v>76</v>
      </c>
    </row>
    <row r="139" spans="1:4" ht="12.75" customHeight="1" x14ac:dyDescent="0.15">
      <c r="A139" s="33" t="s">
        <v>334</v>
      </c>
      <c r="B139" s="44" t="s">
        <v>335</v>
      </c>
      <c r="C139" s="32">
        <v>2139</v>
      </c>
      <c r="D139" s="32" t="s">
        <v>76</v>
      </c>
    </row>
    <row r="140" spans="1:4" ht="12.75" customHeight="1" x14ac:dyDescent="0.15">
      <c r="A140" s="33" t="s">
        <v>336</v>
      </c>
      <c r="B140" s="44" t="s">
        <v>337</v>
      </c>
      <c r="C140" s="32">
        <v>2491.3333333333298</v>
      </c>
      <c r="D140" s="32" t="s">
        <v>76</v>
      </c>
    </row>
    <row r="141" spans="1:4" ht="12.75" customHeight="1" x14ac:dyDescent="0.15">
      <c r="A141" s="33" t="s">
        <v>338</v>
      </c>
      <c r="B141" s="44" t="s">
        <v>339</v>
      </c>
      <c r="C141" s="32">
        <v>2623.3333333333298</v>
      </c>
      <c r="D141" s="32" t="s">
        <v>76</v>
      </c>
    </row>
    <row r="142" spans="1:4" ht="12.75" customHeight="1" x14ac:dyDescent="0.15">
      <c r="A142" s="33" t="s">
        <v>340</v>
      </c>
      <c r="B142" s="44" t="s">
        <v>341</v>
      </c>
      <c r="C142" s="32">
        <v>2929.6666666666601</v>
      </c>
      <c r="D142" s="32" t="s">
        <v>76</v>
      </c>
    </row>
    <row r="143" spans="1:4" ht="12.75" customHeight="1" x14ac:dyDescent="0.15">
      <c r="A143" s="33" t="s">
        <v>342</v>
      </c>
      <c r="B143" s="44" t="s">
        <v>343</v>
      </c>
      <c r="C143" s="32">
        <v>2877</v>
      </c>
      <c r="D143" s="32" t="s">
        <v>76</v>
      </c>
    </row>
    <row r="144" spans="1:4" ht="12.75" customHeight="1" x14ac:dyDescent="0.15">
      <c r="A144" s="33" t="s">
        <v>344</v>
      </c>
      <c r="B144" s="44" t="s">
        <v>345</v>
      </c>
      <c r="C144" s="32">
        <v>2664.6666666666601</v>
      </c>
      <c r="D144" s="32" t="s">
        <v>76</v>
      </c>
    </row>
    <row r="145" spans="1:4" ht="12.75" customHeight="1" x14ac:dyDescent="0.15">
      <c r="A145" s="33" t="s">
        <v>346</v>
      </c>
      <c r="B145" s="44" t="s">
        <v>347</v>
      </c>
      <c r="C145" s="32">
        <v>3062.6666666666601</v>
      </c>
      <c r="D145" s="32" t="s">
        <v>76</v>
      </c>
    </row>
    <row r="146" spans="1:4" ht="12.75" customHeight="1" x14ac:dyDescent="0.15">
      <c r="A146" s="33" t="s">
        <v>348</v>
      </c>
      <c r="B146" s="44" t="s">
        <v>349</v>
      </c>
      <c r="C146" s="32">
        <v>2434.3333333333298</v>
      </c>
      <c r="D146" s="32" t="s">
        <v>76</v>
      </c>
    </row>
    <row r="147" spans="1:4" ht="12.75" customHeight="1" x14ac:dyDescent="0.15">
      <c r="A147" s="33" t="s">
        <v>350</v>
      </c>
      <c r="B147" s="44" t="s">
        <v>351</v>
      </c>
      <c r="C147" s="32">
        <v>2725.3333333333298</v>
      </c>
      <c r="D147" s="32" t="s">
        <v>76</v>
      </c>
    </row>
    <row r="148" spans="1:4" ht="12.75" customHeight="1" x14ac:dyDescent="0.15">
      <c r="A148" s="33" t="s">
        <v>352</v>
      </c>
      <c r="B148" s="44" t="s">
        <v>353</v>
      </c>
      <c r="C148" s="32">
        <v>2288</v>
      </c>
      <c r="D148" s="32" t="s">
        <v>76</v>
      </c>
    </row>
    <row r="149" spans="1:4" ht="12.75" customHeight="1" x14ac:dyDescent="0.15">
      <c r="A149" s="33" t="s">
        <v>354</v>
      </c>
      <c r="B149" s="44" t="s">
        <v>355</v>
      </c>
      <c r="C149" s="32">
        <v>2920.6666666666601</v>
      </c>
      <c r="D149" s="32" t="s">
        <v>76</v>
      </c>
    </row>
    <row r="150" spans="1:4" ht="12.75" customHeight="1" x14ac:dyDescent="0.15">
      <c r="A150" s="33" t="s">
        <v>356</v>
      </c>
      <c r="B150" s="44" t="s">
        <v>357</v>
      </c>
      <c r="C150" s="32">
        <v>3188.3333333333298</v>
      </c>
      <c r="D150" s="32" t="s">
        <v>76</v>
      </c>
    </row>
    <row r="151" spans="1:4" ht="12.75" customHeight="1" x14ac:dyDescent="0.15">
      <c r="A151" s="33" t="s">
        <v>358</v>
      </c>
      <c r="B151" s="44" t="s">
        <v>359</v>
      </c>
      <c r="C151" s="32">
        <v>2469.3333333333298</v>
      </c>
      <c r="D151" s="32" t="s">
        <v>76</v>
      </c>
    </row>
    <row r="152" spans="1:4" ht="12.75" customHeight="1" x14ac:dyDescent="0.15">
      <c r="A152" s="33" t="s">
        <v>360</v>
      </c>
      <c r="B152" s="44" t="s">
        <v>361</v>
      </c>
      <c r="C152" s="32">
        <v>1715</v>
      </c>
      <c r="D152" s="32" t="s">
        <v>76</v>
      </c>
    </row>
    <row r="153" spans="1:4" ht="12.75" customHeight="1" x14ac:dyDescent="0.15">
      <c r="A153" s="33" t="s">
        <v>362</v>
      </c>
      <c r="B153" s="44" t="s">
        <v>363</v>
      </c>
      <c r="C153" s="32">
        <v>2983.3333333333298</v>
      </c>
      <c r="D153" s="32" t="s">
        <v>76</v>
      </c>
    </row>
    <row r="154" spans="1:4" ht="12.75" customHeight="1" x14ac:dyDescent="0.15">
      <c r="A154" s="33" t="s">
        <v>364</v>
      </c>
      <c r="B154" s="44" t="s">
        <v>365</v>
      </c>
      <c r="C154" s="32">
        <v>3196.3333333333298</v>
      </c>
      <c r="D154" s="32" t="s">
        <v>76</v>
      </c>
    </row>
    <row r="155" spans="1:4" ht="12.75" customHeight="1" x14ac:dyDescent="0.15">
      <c r="A155" s="33" t="s">
        <v>366</v>
      </c>
      <c r="B155" s="44" t="s">
        <v>367</v>
      </c>
      <c r="C155" s="32">
        <v>2468.6666666666601</v>
      </c>
      <c r="D155" s="32" t="s">
        <v>76</v>
      </c>
    </row>
    <row r="156" spans="1:4" ht="12.75" customHeight="1" x14ac:dyDescent="0.15">
      <c r="A156" s="33" t="s">
        <v>368</v>
      </c>
      <c r="B156" s="44" t="s">
        <v>506</v>
      </c>
      <c r="C156" s="32">
        <v>2338.3333333333298</v>
      </c>
      <c r="D156" s="32" t="s">
        <v>76</v>
      </c>
    </row>
    <row r="157" spans="1:4" ht="12.75" customHeight="1" x14ac:dyDescent="0.15">
      <c r="A157" s="33" t="s">
        <v>504</v>
      </c>
      <c r="B157" s="44" t="s">
        <v>505</v>
      </c>
      <c r="C157" s="32">
        <v>2338.3333333333298</v>
      </c>
      <c r="D157" s="32" t="s">
        <v>76</v>
      </c>
    </row>
    <row r="158" spans="1:4" ht="12.75" customHeight="1" x14ac:dyDescent="0.15">
      <c r="A158" s="33" t="s">
        <v>369</v>
      </c>
      <c r="B158" s="44" t="s">
        <v>370</v>
      </c>
      <c r="C158" s="32">
        <v>2757.3333333333298</v>
      </c>
      <c r="D158" s="32" t="s">
        <v>76</v>
      </c>
    </row>
    <row r="159" spans="1:4" ht="12.75" customHeight="1" x14ac:dyDescent="0.15">
      <c r="A159" s="33" t="s">
        <v>371</v>
      </c>
      <c r="B159" s="44" t="s">
        <v>372</v>
      </c>
      <c r="C159" s="32">
        <v>2268.3333333333298</v>
      </c>
      <c r="D159" s="32" t="s">
        <v>76</v>
      </c>
    </row>
    <row r="160" spans="1:4" ht="12.75" customHeight="1" x14ac:dyDescent="0.15">
      <c r="A160" s="33" t="s">
        <v>373</v>
      </c>
      <c r="B160" s="44" t="s">
        <v>374</v>
      </c>
      <c r="C160" s="32">
        <v>3148</v>
      </c>
      <c r="D160" s="32" t="s">
        <v>76</v>
      </c>
    </row>
    <row r="161" spans="1:4" ht="12.75" customHeight="1" x14ac:dyDescent="0.15">
      <c r="A161" s="33" t="s">
        <v>375</v>
      </c>
      <c r="B161" s="44" t="s">
        <v>376</v>
      </c>
      <c r="C161" s="32">
        <v>3471.6666666666601</v>
      </c>
      <c r="D161" s="32" t="s">
        <v>76</v>
      </c>
    </row>
    <row r="162" spans="1:4" ht="12.75" customHeight="1" x14ac:dyDescent="0.15">
      <c r="A162" s="33" t="s">
        <v>377</v>
      </c>
      <c r="B162" s="44" t="s">
        <v>378</v>
      </c>
      <c r="C162" s="32">
        <v>3069.6666666666601</v>
      </c>
      <c r="D162" s="32" t="s">
        <v>76</v>
      </c>
    </row>
    <row r="163" spans="1:4" ht="12.75" customHeight="1" x14ac:dyDescent="0.15">
      <c r="A163" s="33" t="s">
        <v>379</v>
      </c>
      <c r="B163" s="44" t="s">
        <v>380</v>
      </c>
      <c r="C163" s="32">
        <v>2088.6666666666601</v>
      </c>
      <c r="D163" s="32" t="s">
        <v>76</v>
      </c>
    </row>
    <row r="164" spans="1:4" ht="12.75" customHeight="1" x14ac:dyDescent="0.15">
      <c r="A164" s="33" t="s">
        <v>381</v>
      </c>
      <c r="B164" s="44" t="s">
        <v>382</v>
      </c>
      <c r="C164" s="32">
        <v>2751.6666666666601</v>
      </c>
      <c r="D164" s="32" t="s">
        <v>76</v>
      </c>
    </row>
    <row r="165" spans="1:4" ht="12.75" customHeight="1" x14ac:dyDescent="0.15">
      <c r="A165" s="33" t="s">
        <v>383</v>
      </c>
      <c r="B165" s="44" t="s">
        <v>384</v>
      </c>
      <c r="C165" s="32">
        <v>2973.6666666666601</v>
      </c>
      <c r="D165" s="32" t="s">
        <v>76</v>
      </c>
    </row>
    <row r="166" spans="1:4" ht="12.75" customHeight="1" x14ac:dyDescent="0.15">
      <c r="A166" s="33" t="s">
        <v>385</v>
      </c>
      <c r="B166" s="44" t="s">
        <v>386</v>
      </c>
      <c r="C166" s="32">
        <v>2065.6666666666601</v>
      </c>
      <c r="D166" s="32" t="s">
        <v>76</v>
      </c>
    </row>
    <row r="167" spans="1:4" ht="12.75" customHeight="1" x14ac:dyDescent="0.15">
      <c r="A167" s="33" t="s">
        <v>387</v>
      </c>
      <c r="B167" s="44" t="s">
        <v>388</v>
      </c>
      <c r="C167" s="32">
        <v>2356.6666666666601</v>
      </c>
      <c r="D167" s="32" t="s">
        <v>76</v>
      </c>
    </row>
    <row r="168" spans="1:4" ht="12.75" customHeight="1" x14ac:dyDescent="0.15">
      <c r="A168" s="33" t="s">
        <v>389</v>
      </c>
      <c r="B168" s="44" t="s">
        <v>390</v>
      </c>
      <c r="C168" s="32">
        <v>2852.3333333333298</v>
      </c>
      <c r="D168" s="32" t="s">
        <v>76</v>
      </c>
    </row>
    <row r="169" spans="1:4" ht="12.75" customHeight="1" x14ac:dyDescent="0.15">
      <c r="A169" s="33" t="s">
        <v>391</v>
      </c>
      <c r="B169" s="44" t="s">
        <v>392</v>
      </c>
      <c r="C169" s="32">
        <v>3343</v>
      </c>
      <c r="D169" s="32" t="s">
        <v>76</v>
      </c>
    </row>
    <row r="170" spans="1:4" ht="12.75" customHeight="1" x14ac:dyDescent="0.15">
      <c r="A170" s="33" t="s">
        <v>393</v>
      </c>
      <c r="B170" s="44" t="s">
        <v>394</v>
      </c>
      <c r="C170" s="32">
        <v>3649.3333333333298</v>
      </c>
      <c r="D170" s="32" t="s">
        <v>76</v>
      </c>
    </row>
    <row r="171" spans="1:4" ht="12.75" customHeight="1" x14ac:dyDescent="0.15">
      <c r="A171" s="33" t="s">
        <v>395</v>
      </c>
      <c r="B171" s="44" t="s">
        <v>396</v>
      </c>
      <c r="C171" s="32">
        <v>2881.3333333333298</v>
      </c>
      <c r="D171" s="32" t="s">
        <v>76</v>
      </c>
    </row>
    <row r="172" spans="1:4" ht="12.75" customHeight="1" x14ac:dyDescent="0.15">
      <c r="A172" s="33" t="s">
        <v>397</v>
      </c>
      <c r="B172" s="44" t="s">
        <v>398</v>
      </c>
      <c r="C172" s="32">
        <v>2281</v>
      </c>
      <c r="D172" s="32" t="s">
        <v>76</v>
      </c>
    </row>
    <row r="173" spans="1:4" ht="12.75" customHeight="1" x14ac:dyDescent="0.15">
      <c r="A173" s="33" t="s">
        <v>399</v>
      </c>
      <c r="B173" s="44" t="s">
        <v>400</v>
      </c>
      <c r="C173" s="32">
        <v>3141.3333333333298</v>
      </c>
      <c r="D173" s="32" t="s">
        <v>76</v>
      </c>
    </row>
    <row r="174" spans="1:4" ht="12.75" customHeight="1" x14ac:dyDescent="0.15">
      <c r="A174" s="33" t="s">
        <v>401</v>
      </c>
      <c r="B174" s="44" t="s">
        <v>402</v>
      </c>
      <c r="C174" s="32">
        <v>3174.3333333333298</v>
      </c>
      <c r="D174" s="32" t="s">
        <v>76</v>
      </c>
    </row>
    <row r="175" spans="1:4" ht="12.75" customHeight="1" x14ac:dyDescent="0.15">
      <c r="A175" s="33" t="s">
        <v>403</v>
      </c>
      <c r="B175" s="44" t="s">
        <v>404</v>
      </c>
      <c r="C175" s="32">
        <v>3411</v>
      </c>
      <c r="D175" s="32" t="s">
        <v>76</v>
      </c>
    </row>
    <row r="176" spans="1:4" ht="12.75" customHeight="1" x14ac:dyDescent="0.15">
      <c r="A176" s="33" t="s">
        <v>405</v>
      </c>
      <c r="B176" s="44" t="s">
        <v>406</v>
      </c>
      <c r="C176" s="32">
        <v>2121.6666666666601</v>
      </c>
      <c r="D176" s="32" t="s">
        <v>76</v>
      </c>
    </row>
    <row r="177" spans="1:4" ht="12.75" customHeight="1" x14ac:dyDescent="0.15">
      <c r="A177" s="33" t="s">
        <v>45</v>
      </c>
      <c r="B177" s="44" t="s">
        <v>407</v>
      </c>
      <c r="C177" s="32">
        <v>3650</v>
      </c>
      <c r="D177" s="32" t="s">
        <v>76</v>
      </c>
    </row>
    <row r="178" spans="1:4" ht="12.75" customHeight="1" x14ac:dyDescent="0.15">
      <c r="A178" s="33" t="s">
        <v>408</v>
      </c>
      <c r="B178" s="44" t="s">
        <v>409</v>
      </c>
      <c r="C178" s="32">
        <v>2918.3333333333298</v>
      </c>
      <c r="D178" s="32" t="s">
        <v>76</v>
      </c>
    </row>
    <row r="179" spans="1:4" ht="12.75" customHeight="1" x14ac:dyDescent="0.15">
      <c r="A179" s="33" t="s">
        <v>410</v>
      </c>
      <c r="B179" s="44" t="s">
        <v>411</v>
      </c>
      <c r="C179" s="32">
        <v>2632.6666666666601</v>
      </c>
      <c r="D179" s="32" t="s">
        <v>76</v>
      </c>
    </row>
    <row r="180" spans="1:4" ht="12.75" customHeight="1" x14ac:dyDescent="0.15">
      <c r="A180" s="33" t="s">
        <v>412</v>
      </c>
      <c r="B180" s="44" t="s">
        <v>413</v>
      </c>
      <c r="C180" s="32">
        <v>2838.6666666666601</v>
      </c>
      <c r="D180" s="32" t="s">
        <v>76</v>
      </c>
    </row>
    <row r="181" spans="1:4" ht="12.75" customHeight="1" x14ac:dyDescent="0.15">
      <c r="A181" s="33" t="s">
        <v>414</v>
      </c>
      <c r="B181" s="44" t="s">
        <v>415</v>
      </c>
      <c r="C181" s="32">
        <v>2901.6666666666601</v>
      </c>
      <c r="D181" s="32" t="s">
        <v>76</v>
      </c>
    </row>
    <row r="182" spans="1:4" ht="12.75" customHeight="1" x14ac:dyDescent="0.15">
      <c r="A182" s="33" t="s">
        <v>416</v>
      </c>
      <c r="B182" s="44" t="s">
        <v>417</v>
      </c>
      <c r="C182" s="32">
        <v>2673</v>
      </c>
      <c r="D182" s="32" t="s">
        <v>76</v>
      </c>
    </row>
    <row r="183" spans="1:4" ht="12.75" customHeight="1" x14ac:dyDescent="0.15">
      <c r="A183" s="33" t="s">
        <v>418</v>
      </c>
      <c r="B183" s="44" t="s">
        <v>419</v>
      </c>
      <c r="C183" s="32">
        <v>2176</v>
      </c>
      <c r="D183" s="32" t="s">
        <v>76</v>
      </c>
    </row>
    <row r="184" spans="1:4" ht="12.75" customHeight="1" x14ac:dyDescent="0.15">
      <c r="A184" s="33" t="s">
        <v>420</v>
      </c>
      <c r="B184" s="44" t="s">
        <v>421</v>
      </c>
      <c r="C184" s="32">
        <v>1911.3333333333301</v>
      </c>
      <c r="D184" s="32" t="s">
        <v>76</v>
      </c>
    </row>
    <row r="185" spans="1:4" ht="12.75" customHeight="1" x14ac:dyDescent="0.15">
      <c r="A185" s="33" t="s">
        <v>422</v>
      </c>
      <c r="B185" s="44" t="s">
        <v>423</v>
      </c>
      <c r="C185" s="32">
        <v>2178.3333333333298</v>
      </c>
      <c r="D185" s="32" t="s">
        <v>76</v>
      </c>
    </row>
    <row r="186" spans="1:4" ht="12.75" customHeight="1" x14ac:dyDescent="0.15">
      <c r="A186" s="41"/>
    </row>
  </sheetData>
  <mergeCells count="1">
    <mergeCell ref="A6:D6"/>
  </mergeCells>
  <hyperlinks>
    <hyperlink ref="C4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M368"/>
  <sheetViews>
    <sheetView workbookViewId="0">
      <selection activeCell="BE10" sqref="BE10"/>
    </sheetView>
  </sheetViews>
  <sheetFormatPr defaultRowHeight="12.75" x14ac:dyDescent="0.2"/>
  <cols>
    <col min="1" max="1" width="27.5" customWidth="1"/>
    <col min="2" max="2" width="23" bestFit="1" customWidth="1"/>
    <col min="3" max="3" width="13.5" customWidth="1"/>
    <col min="4" max="4" width="45.375" bestFit="1" customWidth="1"/>
    <col min="5" max="5" width="32.125" customWidth="1"/>
    <col min="6" max="56" width="9" customWidth="1"/>
    <col min="61" max="61" width="28.625" hidden="1" customWidth="1"/>
    <col min="62" max="62" width="23.25" hidden="1" customWidth="1"/>
    <col min="63" max="66" width="0" hidden="1" customWidth="1"/>
    <col min="67" max="69" width="11.5" hidden="1" customWidth="1"/>
    <col min="71" max="90" width="5.5" bestFit="1" customWidth="1"/>
  </cols>
  <sheetData>
    <row r="1" spans="1:73" ht="22.5" x14ac:dyDescent="0.2">
      <c r="A1" s="165" t="s">
        <v>787</v>
      </c>
      <c r="B1" s="176"/>
      <c r="C1" s="176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5"/>
      <c r="BS1" s="175"/>
    </row>
    <row r="2" spans="1:73" x14ac:dyDescent="0.2">
      <c r="A2" s="174"/>
      <c r="B2" s="174"/>
      <c r="C2" s="174"/>
      <c r="D2" s="174"/>
      <c r="E2" s="174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</row>
    <row r="3" spans="1:73" x14ac:dyDescent="0.2">
      <c r="A3" s="186" t="s">
        <v>448</v>
      </c>
      <c r="B3" s="186"/>
      <c r="C3" s="186"/>
      <c r="D3" s="175"/>
      <c r="E3" s="47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</row>
    <row r="4" spans="1:73" x14ac:dyDescent="0.2">
      <c r="A4" s="109" t="s">
        <v>534</v>
      </c>
      <c r="B4" s="38"/>
      <c r="C4" s="40" t="s">
        <v>533</v>
      </c>
      <c r="D4" s="38"/>
    </row>
    <row r="5" spans="1:73" x14ac:dyDescent="0.2">
      <c r="A5" s="109" t="s">
        <v>540</v>
      </c>
      <c r="B5" s="38"/>
      <c r="C5" s="40" t="s">
        <v>531</v>
      </c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</row>
    <row r="6" spans="1:73" x14ac:dyDescent="0.2">
      <c r="A6" s="110" t="s">
        <v>537</v>
      </c>
      <c r="B6" s="38"/>
      <c r="C6" s="40" t="s">
        <v>538</v>
      </c>
      <c r="F6" s="175"/>
      <c r="G6" s="47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</row>
    <row r="7" spans="1:73" x14ac:dyDescent="0.2">
      <c r="A7" s="110" t="s">
        <v>778</v>
      </c>
      <c r="B7" s="38"/>
      <c r="C7" s="40" t="s">
        <v>539</v>
      </c>
      <c r="D7" s="38"/>
      <c r="H7" s="49"/>
    </row>
    <row r="8" spans="1:73" x14ac:dyDescent="0.2">
      <c r="A8" s="109" t="s">
        <v>530</v>
      </c>
      <c r="B8" s="38"/>
      <c r="C8" s="40" t="s">
        <v>528</v>
      </c>
    </row>
    <row r="9" spans="1:73" x14ac:dyDescent="0.2">
      <c r="A9" s="174"/>
      <c r="B9" s="174"/>
      <c r="C9" s="174"/>
      <c r="D9" s="174"/>
      <c r="E9" s="174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</row>
    <row r="10" spans="1:73" ht="15" x14ac:dyDescent="0.2">
      <c r="A10" s="196" t="s">
        <v>22</v>
      </c>
      <c r="B10" s="166"/>
      <c r="C10" s="166"/>
      <c r="D10" s="175"/>
      <c r="E10" s="166"/>
      <c r="F10" s="175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80"/>
      <c r="AI10" s="179"/>
      <c r="AJ10" s="179"/>
      <c r="AK10" s="179"/>
      <c r="AL10" s="179"/>
      <c r="AM10" s="179"/>
      <c r="AN10" s="179"/>
      <c r="AO10" s="179"/>
      <c r="AP10" s="179"/>
      <c r="AQ10" s="179"/>
      <c r="AR10" s="180"/>
      <c r="AS10" s="180"/>
      <c r="AT10" s="180"/>
      <c r="AU10" s="181"/>
      <c r="AV10" s="180"/>
      <c r="AW10" s="180"/>
      <c r="AX10" s="180"/>
      <c r="AY10" s="180"/>
      <c r="AZ10" s="181"/>
      <c r="BA10" s="182"/>
      <c r="BB10" s="175"/>
      <c r="BC10" s="175"/>
      <c r="BD10" s="175"/>
      <c r="BE10" s="183" t="s">
        <v>783</v>
      </c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</row>
    <row r="11" spans="1:73" x14ac:dyDescent="0.2">
      <c r="A11" s="219" t="s">
        <v>643</v>
      </c>
      <c r="B11" s="219" t="s">
        <v>428</v>
      </c>
      <c r="C11" s="219" t="s">
        <v>424</v>
      </c>
      <c r="D11" s="219" t="s">
        <v>429</v>
      </c>
      <c r="E11" s="219" t="s">
        <v>430</v>
      </c>
      <c r="F11" s="194" t="s">
        <v>644</v>
      </c>
      <c r="G11" s="194" t="s">
        <v>645</v>
      </c>
      <c r="H11" s="194" t="s">
        <v>646</v>
      </c>
      <c r="I11" s="194" t="s">
        <v>647</v>
      </c>
      <c r="J11" s="194" t="s">
        <v>648</v>
      </c>
      <c r="K11" s="194" t="s">
        <v>649</v>
      </c>
      <c r="L11" s="194" t="s">
        <v>650</v>
      </c>
      <c r="M11" s="194" t="s">
        <v>651</v>
      </c>
      <c r="N11" s="194" t="s">
        <v>652</v>
      </c>
      <c r="O11" s="194" t="s">
        <v>653</v>
      </c>
      <c r="P11" s="194" t="s">
        <v>654</v>
      </c>
      <c r="Q11" s="194" t="s">
        <v>655</v>
      </c>
      <c r="R11" s="194" t="s">
        <v>656</v>
      </c>
      <c r="S11" s="194" t="s">
        <v>657</v>
      </c>
      <c r="T11" s="194" t="s">
        <v>658</v>
      </c>
      <c r="U11" s="194" t="s">
        <v>659</v>
      </c>
      <c r="V11" s="194" t="s">
        <v>660</v>
      </c>
      <c r="W11" s="194" t="s">
        <v>661</v>
      </c>
      <c r="X11" s="194" t="s">
        <v>662</v>
      </c>
      <c r="Y11" s="194" t="s">
        <v>663</v>
      </c>
      <c r="Z11" s="194" t="s">
        <v>664</v>
      </c>
      <c r="AA11" s="194" t="s">
        <v>665</v>
      </c>
      <c r="AB11" s="194" t="s">
        <v>666</v>
      </c>
      <c r="AC11" s="194" t="s">
        <v>667</v>
      </c>
      <c r="AD11" s="194" t="s">
        <v>668</v>
      </c>
      <c r="AE11" s="194" t="s">
        <v>669</v>
      </c>
      <c r="AF11" s="194" t="s">
        <v>670</v>
      </c>
      <c r="AG11" s="194" t="s">
        <v>671</v>
      </c>
      <c r="AH11" s="194" t="s">
        <v>672</v>
      </c>
      <c r="AI11" s="194" t="s">
        <v>673</v>
      </c>
      <c r="AJ11" s="194" t="s">
        <v>674</v>
      </c>
      <c r="AK11" s="194" t="s">
        <v>675</v>
      </c>
      <c r="AL11" s="194" t="s">
        <v>676</v>
      </c>
      <c r="AM11" s="194" t="s">
        <v>677</v>
      </c>
      <c r="AN11" s="194" t="s">
        <v>678</v>
      </c>
      <c r="AO11" s="194" t="s">
        <v>679</v>
      </c>
      <c r="AP11" s="194" t="s">
        <v>680</v>
      </c>
      <c r="AQ11" s="194" t="s">
        <v>681</v>
      </c>
      <c r="AR11" s="194" t="s">
        <v>682</v>
      </c>
      <c r="AS11" s="194" t="s">
        <v>683</v>
      </c>
      <c r="AT11" s="194" t="s">
        <v>684</v>
      </c>
      <c r="AU11" s="194" t="s">
        <v>685</v>
      </c>
      <c r="AV11" s="194" t="s">
        <v>686</v>
      </c>
      <c r="AW11" s="194" t="s">
        <v>687</v>
      </c>
      <c r="AX11" s="194" t="s">
        <v>688</v>
      </c>
      <c r="AY11" s="194" t="s">
        <v>689</v>
      </c>
      <c r="AZ11" s="194" t="s">
        <v>690</v>
      </c>
      <c r="BA11" s="194" t="s">
        <v>691</v>
      </c>
      <c r="BB11" s="194" t="s">
        <v>692</v>
      </c>
      <c r="BC11" s="194" t="s">
        <v>693</v>
      </c>
      <c r="BD11" s="194" t="s">
        <v>694</v>
      </c>
      <c r="BE11" s="194" t="s">
        <v>695</v>
      </c>
      <c r="BF11" s="194" t="s">
        <v>696</v>
      </c>
      <c r="BG11" s="194" t="s">
        <v>697</v>
      </c>
      <c r="BH11" s="175"/>
      <c r="BI11" s="219" t="s">
        <v>698</v>
      </c>
      <c r="BJ11" s="219" t="s">
        <v>699</v>
      </c>
      <c r="BK11" s="162" t="s">
        <v>694</v>
      </c>
      <c r="BL11" s="162" t="s">
        <v>695</v>
      </c>
      <c r="BM11" s="162" t="s">
        <v>696</v>
      </c>
      <c r="BN11" s="162" t="s">
        <v>697</v>
      </c>
      <c r="BO11" s="221" t="s">
        <v>700</v>
      </c>
      <c r="BP11" s="222"/>
      <c r="BQ11" s="223"/>
      <c r="BR11" s="175"/>
      <c r="BS11" s="175"/>
    </row>
    <row r="12" spans="1:73" x14ac:dyDescent="0.2">
      <c r="A12" s="224"/>
      <c r="B12" s="224"/>
      <c r="C12" s="224"/>
      <c r="D12" s="224"/>
      <c r="E12" s="224"/>
      <c r="F12" s="194">
        <v>1961</v>
      </c>
      <c r="G12" s="194">
        <v>1962</v>
      </c>
      <c r="H12" s="194">
        <v>1963</v>
      </c>
      <c r="I12" s="194">
        <v>1964</v>
      </c>
      <c r="J12" s="194">
        <v>1965</v>
      </c>
      <c r="K12" s="194">
        <v>1966</v>
      </c>
      <c r="L12" s="194">
        <v>1967</v>
      </c>
      <c r="M12" s="194">
        <v>1968</v>
      </c>
      <c r="N12" s="194">
        <v>1969</v>
      </c>
      <c r="O12" s="194">
        <v>1970</v>
      </c>
      <c r="P12" s="194">
        <v>1971</v>
      </c>
      <c r="Q12" s="194">
        <v>1972</v>
      </c>
      <c r="R12" s="194">
        <v>1973</v>
      </c>
      <c r="S12" s="194">
        <v>1974</v>
      </c>
      <c r="T12" s="194">
        <v>1975</v>
      </c>
      <c r="U12" s="194">
        <v>1976</v>
      </c>
      <c r="V12" s="194">
        <v>1977</v>
      </c>
      <c r="W12" s="194">
        <v>1978</v>
      </c>
      <c r="X12" s="194">
        <v>1979</v>
      </c>
      <c r="Y12" s="194">
        <v>1980</v>
      </c>
      <c r="Z12" s="194">
        <v>1981</v>
      </c>
      <c r="AA12" s="194">
        <v>1982</v>
      </c>
      <c r="AB12" s="194">
        <v>1983</v>
      </c>
      <c r="AC12" s="194">
        <v>1984</v>
      </c>
      <c r="AD12" s="194">
        <v>1985</v>
      </c>
      <c r="AE12" s="194">
        <v>1986</v>
      </c>
      <c r="AF12" s="194">
        <v>1987</v>
      </c>
      <c r="AG12" s="194">
        <v>1988</v>
      </c>
      <c r="AH12" s="194">
        <v>1989</v>
      </c>
      <c r="AI12" s="194">
        <v>1990</v>
      </c>
      <c r="AJ12" s="194">
        <v>1991</v>
      </c>
      <c r="AK12" s="194">
        <v>1992</v>
      </c>
      <c r="AL12" s="194">
        <v>1993</v>
      </c>
      <c r="AM12" s="194">
        <v>1994</v>
      </c>
      <c r="AN12" s="194">
        <v>1995</v>
      </c>
      <c r="AO12" s="194">
        <v>1996</v>
      </c>
      <c r="AP12" s="194">
        <v>1997</v>
      </c>
      <c r="AQ12" s="194">
        <v>1998</v>
      </c>
      <c r="AR12" s="194">
        <v>1999</v>
      </c>
      <c r="AS12" s="194">
        <v>2000</v>
      </c>
      <c r="AT12" s="194">
        <v>2001</v>
      </c>
      <c r="AU12" s="194">
        <v>2002</v>
      </c>
      <c r="AV12" s="194">
        <v>2003</v>
      </c>
      <c r="AW12" s="194">
        <v>2004</v>
      </c>
      <c r="AX12" s="194">
        <v>2005</v>
      </c>
      <c r="AY12" s="194">
        <v>2006</v>
      </c>
      <c r="AZ12" s="194">
        <v>2007</v>
      </c>
      <c r="BA12" s="194">
        <v>2008</v>
      </c>
      <c r="BB12" s="194">
        <v>2009</v>
      </c>
      <c r="BC12" s="194">
        <v>2010</v>
      </c>
      <c r="BD12" s="194">
        <v>2011</v>
      </c>
      <c r="BE12" s="194">
        <v>2012</v>
      </c>
      <c r="BF12" s="194">
        <v>2013</v>
      </c>
      <c r="BG12" s="194">
        <v>2014</v>
      </c>
      <c r="BH12" s="175"/>
      <c r="BI12" s="220"/>
      <c r="BJ12" s="220"/>
      <c r="BK12" s="118">
        <v>2011</v>
      </c>
      <c r="BL12" s="118">
        <v>2012</v>
      </c>
      <c r="BM12" s="118" t="s">
        <v>701</v>
      </c>
      <c r="BN12" s="118" t="s">
        <v>702</v>
      </c>
      <c r="BO12" s="118" t="s">
        <v>703</v>
      </c>
      <c r="BP12" s="118" t="s">
        <v>704</v>
      </c>
      <c r="BQ12" s="118" t="s">
        <v>705</v>
      </c>
      <c r="BR12" s="175"/>
      <c r="BS12" s="175"/>
    </row>
    <row r="13" spans="1:73" x14ac:dyDescent="0.2">
      <c r="A13" s="29" t="s">
        <v>6</v>
      </c>
      <c r="B13" s="29" t="s">
        <v>464</v>
      </c>
      <c r="C13" s="29" t="s">
        <v>463</v>
      </c>
      <c r="D13" s="29" t="s">
        <v>464</v>
      </c>
      <c r="E13" s="29" t="s">
        <v>465</v>
      </c>
      <c r="F13" s="205">
        <v>3082.8290000000002</v>
      </c>
      <c r="G13" s="205">
        <v>3141.078</v>
      </c>
      <c r="H13" s="205">
        <v>3201.183</v>
      </c>
      <c r="I13" s="205">
        <v>3263.74</v>
      </c>
      <c r="J13" s="205">
        <v>3329.1289999999999</v>
      </c>
      <c r="K13" s="205">
        <v>3397.4740000000002</v>
      </c>
      <c r="L13" s="205">
        <v>3468.5149999999999</v>
      </c>
      <c r="M13" s="205">
        <v>3541.6709999999998</v>
      </c>
      <c r="N13" s="205">
        <v>3616.1149999999998</v>
      </c>
      <c r="O13" s="205">
        <v>3691.1729999999998</v>
      </c>
      <c r="P13" s="205">
        <v>3766.7620000000002</v>
      </c>
      <c r="Q13" s="205">
        <v>3842.8710000000001</v>
      </c>
      <c r="R13" s="205">
        <v>3919.1819999999998</v>
      </c>
      <c r="S13" s="205">
        <v>3995.308</v>
      </c>
      <c r="T13" s="205">
        <v>4071.0230000000001</v>
      </c>
      <c r="U13" s="205">
        <v>4146.1480000000001</v>
      </c>
      <c r="V13" s="205">
        <v>4220.8230000000003</v>
      </c>
      <c r="W13" s="205">
        <v>4295.67</v>
      </c>
      <c r="X13" s="205">
        <v>4371.5320000000002</v>
      </c>
      <c r="Y13" s="205">
        <v>4449.0469999999996</v>
      </c>
      <c r="Z13" s="205">
        <v>4528.2349999999997</v>
      </c>
      <c r="AA13" s="205">
        <v>4608.9610000000002</v>
      </c>
      <c r="AB13" s="205">
        <v>4691.5600000000004</v>
      </c>
      <c r="AC13" s="205">
        <v>4776.3950000000004</v>
      </c>
      <c r="AD13" s="205">
        <v>4863.6040000000003</v>
      </c>
      <c r="AE13" s="205">
        <v>4953.3829999999998</v>
      </c>
      <c r="AF13" s="205">
        <v>5045.3109999999997</v>
      </c>
      <c r="AG13" s="205">
        <v>5138.2179999999998</v>
      </c>
      <c r="AH13" s="205">
        <v>5230.4470000000001</v>
      </c>
      <c r="AI13" s="205">
        <v>5320.82</v>
      </c>
      <c r="AJ13" s="205">
        <v>5408.9040000000005</v>
      </c>
      <c r="AK13" s="205">
        <v>5494.8980000000001</v>
      </c>
      <c r="AL13" s="205">
        <v>5578.8609999999999</v>
      </c>
      <c r="AM13" s="205">
        <v>5661.0870000000004</v>
      </c>
      <c r="AN13" s="205">
        <v>5741.8180000000002</v>
      </c>
      <c r="AO13" s="205">
        <v>5821.0150000000003</v>
      </c>
      <c r="AP13" s="205">
        <v>5898.6850000000004</v>
      </c>
      <c r="AQ13" s="205">
        <v>5975.3050000000003</v>
      </c>
      <c r="AR13" s="205">
        <v>6051.482</v>
      </c>
      <c r="AS13" s="205">
        <v>6127.6940000000004</v>
      </c>
      <c r="AT13" s="205">
        <v>6204.1440000000002</v>
      </c>
      <c r="AU13" s="205">
        <v>6280.8580000000002</v>
      </c>
      <c r="AV13" s="205">
        <v>6357.9920000000002</v>
      </c>
      <c r="AW13" s="205">
        <v>6435.7039999999997</v>
      </c>
      <c r="AX13" s="205">
        <v>6514.0940000000001</v>
      </c>
      <c r="AY13" s="205">
        <v>6593.2349999999997</v>
      </c>
      <c r="AZ13" s="205">
        <v>6673.1009999999997</v>
      </c>
      <c r="BA13" s="205">
        <v>6753.643</v>
      </c>
      <c r="BB13" s="205">
        <v>6834.7179999999998</v>
      </c>
      <c r="BC13" s="205">
        <v>6916.1850000000004</v>
      </c>
      <c r="BD13" s="205">
        <v>6997.991</v>
      </c>
      <c r="BE13" s="205">
        <v>7080.0720000000001</v>
      </c>
      <c r="BF13" s="205">
        <v>7162.1180000000004</v>
      </c>
      <c r="BG13" s="205">
        <v>7243.7820000000002</v>
      </c>
      <c r="BH13" s="175"/>
      <c r="BI13" s="29"/>
      <c r="BJ13" s="29"/>
      <c r="BK13" s="210"/>
      <c r="BL13" s="210"/>
      <c r="BM13" s="210"/>
      <c r="BN13" s="210"/>
      <c r="BO13" s="211"/>
      <c r="BP13" s="211"/>
      <c r="BQ13" s="211"/>
      <c r="BR13" s="175"/>
      <c r="BS13" s="175"/>
    </row>
    <row r="14" spans="1:73" x14ac:dyDescent="0.2">
      <c r="A14" s="29" t="s">
        <v>494</v>
      </c>
      <c r="B14" s="29" t="s">
        <v>707</v>
      </c>
      <c r="C14" s="29" t="s">
        <v>516</v>
      </c>
      <c r="D14" s="29" t="s">
        <v>489</v>
      </c>
      <c r="E14" s="29" t="s">
        <v>490</v>
      </c>
      <c r="F14" s="205"/>
      <c r="G14" s="205"/>
      <c r="H14" s="205"/>
      <c r="I14" s="205"/>
      <c r="J14" s="205"/>
      <c r="K14" s="205"/>
      <c r="L14" s="205"/>
      <c r="M14" s="205"/>
      <c r="N14" s="205"/>
      <c r="O14" s="205">
        <v>3644.5720000000001</v>
      </c>
      <c r="P14" s="205">
        <v>3712.0973960000001</v>
      </c>
      <c r="Q14" s="205">
        <v>3842.6064409999999</v>
      </c>
      <c r="R14" s="205">
        <v>4003.3198729999999</v>
      </c>
      <c r="S14" s="205">
        <v>3857.8146379999998</v>
      </c>
      <c r="T14" s="205">
        <v>3815.1666730000002</v>
      </c>
      <c r="U14" s="205">
        <v>3932.0505360000002</v>
      </c>
      <c r="V14" s="205">
        <v>4008.1737539999999</v>
      </c>
      <c r="W14" s="205">
        <v>4118.7952999999998</v>
      </c>
      <c r="X14" s="205">
        <v>4120.5794390000001</v>
      </c>
      <c r="Y14" s="205">
        <v>4060.1217569999999</v>
      </c>
      <c r="Z14" s="205">
        <v>4064.1270589999999</v>
      </c>
      <c r="AA14" s="205">
        <v>3982.515038</v>
      </c>
      <c r="AB14" s="205">
        <v>4073.5660809999999</v>
      </c>
      <c r="AC14" s="205">
        <v>4224.1320079999996</v>
      </c>
      <c r="AD14" s="205">
        <v>4334.0011880000002</v>
      </c>
      <c r="AE14" s="205">
        <v>4457.9744680000003</v>
      </c>
      <c r="AF14" s="205">
        <v>4541.2780730000004</v>
      </c>
      <c r="AG14" s="205">
        <v>4694.7160960000001</v>
      </c>
      <c r="AH14" s="205">
        <v>4793.1395089999996</v>
      </c>
      <c r="AI14" s="205">
        <v>4806.5271860000003</v>
      </c>
      <c r="AJ14" s="205">
        <v>4793.7472040000002</v>
      </c>
      <c r="AK14" s="205">
        <v>4849.754516</v>
      </c>
      <c r="AL14" s="205">
        <v>4853.0429610000001</v>
      </c>
      <c r="AM14" s="205">
        <v>4956.0572000000002</v>
      </c>
      <c r="AN14" s="205">
        <v>5024.8483969999997</v>
      </c>
      <c r="AO14" s="205">
        <v>5120.79396</v>
      </c>
      <c r="AP14" s="205">
        <v>5251.0410529999999</v>
      </c>
      <c r="AQ14" s="205">
        <v>5327.3539309999996</v>
      </c>
      <c r="AR14" s="205">
        <v>5414.8017060000002</v>
      </c>
      <c r="AS14" s="205">
        <v>5512.4118490000001</v>
      </c>
      <c r="AT14" s="205">
        <v>5542.6346960000001</v>
      </c>
      <c r="AU14" s="205">
        <v>5591.9274869999999</v>
      </c>
      <c r="AV14" s="205">
        <v>5684.6518310000001</v>
      </c>
      <c r="AW14" s="205">
        <v>5831.4167530000004</v>
      </c>
      <c r="AX14" s="205">
        <v>5924.1196600000003</v>
      </c>
      <c r="AY14" s="205">
        <v>6075.4022290000003</v>
      </c>
      <c r="AZ14" s="205">
        <v>6245.2064689999997</v>
      </c>
      <c r="BA14" s="205">
        <v>6121.7773939999997</v>
      </c>
      <c r="BB14" s="205">
        <v>6020.7806380000002</v>
      </c>
      <c r="BC14" s="205">
        <v>6188.2474099999999</v>
      </c>
      <c r="BD14" s="205">
        <v>6256.0104879999999</v>
      </c>
      <c r="BE14" s="205">
        <v>6359.373036</v>
      </c>
      <c r="BF14" s="205">
        <v>6437.520579</v>
      </c>
      <c r="BG14" s="205"/>
      <c r="BH14" s="175"/>
      <c r="BI14" s="29"/>
      <c r="BJ14" s="29"/>
      <c r="BK14" s="210"/>
      <c r="BL14" s="210"/>
      <c r="BM14" s="210"/>
      <c r="BN14" s="210"/>
      <c r="BO14" s="211"/>
      <c r="BP14" s="211"/>
      <c r="BQ14" s="211"/>
      <c r="BR14" s="175"/>
      <c r="BS14" s="175"/>
    </row>
    <row r="15" spans="1:73" x14ac:dyDescent="0.2">
      <c r="A15" s="169" t="s">
        <v>708</v>
      </c>
      <c r="B15" s="167" t="s">
        <v>7</v>
      </c>
      <c r="C15" s="167" t="s">
        <v>431</v>
      </c>
      <c r="D15" s="167" t="s">
        <v>449</v>
      </c>
      <c r="E15" s="167" t="s">
        <v>433</v>
      </c>
      <c r="F15" s="5">
        <v>223.58757499999999</v>
      </c>
      <c r="G15" s="5">
        <v>233.95638500000001</v>
      </c>
      <c r="H15" s="5">
        <v>238.95608100000001</v>
      </c>
      <c r="I15" s="5">
        <v>255.075715</v>
      </c>
      <c r="J15" s="5">
        <v>287.66979800000001</v>
      </c>
      <c r="K15" s="5">
        <v>278.51098100000002</v>
      </c>
      <c r="L15" s="5">
        <v>284.044511</v>
      </c>
      <c r="M15" s="5">
        <v>299.64543800000001</v>
      </c>
      <c r="N15" s="5">
        <v>314.68000599999999</v>
      </c>
      <c r="O15" s="5">
        <v>327.66497099999998</v>
      </c>
      <c r="P15" s="5">
        <v>328.96497199999999</v>
      </c>
      <c r="Q15" s="5">
        <v>350.51304800000003</v>
      </c>
      <c r="R15" s="5">
        <v>347.56868600000001</v>
      </c>
      <c r="S15" s="5">
        <v>349.79340000000002</v>
      </c>
      <c r="T15" s="5">
        <v>347.894204</v>
      </c>
      <c r="U15" s="5">
        <v>356.48761999999999</v>
      </c>
      <c r="V15" s="5">
        <v>389.94466199999999</v>
      </c>
      <c r="W15" s="5">
        <v>406.25576100000001</v>
      </c>
      <c r="X15" s="5">
        <v>425.28868199999999</v>
      </c>
      <c r="Y15" s="5">
        <v>431.97918099999998</v>
      </c>
      <c r="Z15" s="5">
        <v>438.40297500000003</v>
      </c>
      <c r="AA15" s="5">
        <v>446.63857000000002</v>
      </c>
      <c r="AB15" s="5">
        <v>464.55846600000001</v>
      </c>
      <c r="AC15" s="5">
        <v>480.74651499999999</v>
      </c>
      <c r="AD15" s="5">
        <v>492.64226400000001</v>
      </c>
      <c r="AE15" s="5">
        <v>510.18719599999997</v>
      </c>
      <c r="AF15" s="5">
        <v>515.86426200000005</v>
      </c>
      <c r="AG15" s="5">
        <v>519.05257700000004</v>
      </c>
      <c r="AH15" s="5">
        <v>525.82331999999997</v>
      </c>
      <c r="AI15" s="5">
        <v>545.24559499999998</v>
      </c>
      <c r="AJ15" s="5">
        <v>547.88562400000001</v>
      </c>
      <c r="AK15" s="5">
        <v>533.75772300000006</v>
      </c>
      <c r="AL15" s="5">
        <v>543.59262999999999</v>
      </c>
      <c r="AM15" s="5">
        <v>553.22304799999995</v>
      </c>
      <c r="AN15" s="5">
        <v>557.17086800000004</v>
      </c>
      <c r="AO15" s="5">
        <v>555.01761599999998</v>
      </c>
      <c r="AP15" s="5">
        <v>562.15661299999999</v>
      </c>
      <c r="AQ15" s="5">
        <v>577.41795300000001</v>
      </c>
      <c r="AR15" s="5">
        <v>575.49974499999996</v>
      </c>
      <c r="AS15" s="5">
        <v>590.07496000000003</v>
      </c>
      <c r="AT15" s="5">
        <v>597.30009800000005</v>
      </c>
      <c r="AU15" s="5">
        <v>598.09771999999998</v>
      </c>
      <c r="AV15" s="5">
        <v>585.37901899999997</v>
      </c>
      <c r="AW15" s="5">
        <v>604.81056100000001</v>
      </c>
      <c r="AX15" s="5">
        <v>611.12416499999995</v>
      </c>
      <c r="AY15" s="5">
        <v>615.12944600000003</v>
      </c>
      <c r="AZ15" s="5">
        <v>612.54917699999999</v>
      </c>
      <c r="BA15" s="5">
        <v>645.27096800000004</v>
      </c>
      <c r="BB15" s="5">
        <v>648.355142</v>
      </c>
      <c r="BC15" s="5">
        <v>640.27704200000005</v>
      </c>
      <c r="BD15" s="5">
        <v>675.00950899999998</v>
      </c>
      <c r="BE15" s="172">
        <f>BD15+(BD15*BO15)</f>
        <v>664.59345775882139</v>
      </c>
      <c r="BF15" s="172">
        <f t="shared" ref="BF15:BG18" si="0">BE15+(BE15*BP15)</f>
        <v>670.706055593374</v>
      </c>
      <c r="BG15" s="172">
        <f t="shared" si="0"/>
        <v>675.84361925215137</v>
      </c>
      <c r="BH15" s="175"/>
      <c r="BI15" s="167" t="s">
        <v>708</v>
      </c>
      <c r="BJ15" s="167" t="s">
        <v>765</v>
      </c>
      <c r="BK15" s="5">
        <v>699.30465489999995</v>
      </c>
      <c r="BL15" s="5">
        <v>688.51370599999996</v>
      </c>
      <c r="BM15" s="5">
        <v>694.84631030000003</v>
      </c>
      <c r="BN15" s="5">
        <v>700.16878670000006</v>
      </c>
      <c r="BO15" s="168">
        <f t="shared" ref="BO15:BO16" si="1">(BL15-BK15)/BK15</f>
        <v>-1.5430969641612191E-2</v>
      </c>
      <c r="BP15" s="168">
        <f t="shared" ref="BP15:BP46" si="2">(BM15-BL15)/BL15</f>
        <v>9.1974992579161117E-3</v>
      </c>
      <c r="BQ15" s="168">
        <f t="shared" ref="BQ15:BQ46" si="3">(BN15-BM15)/BM15</f>
        <v>7.6599333134575436E-3</v>
      </c>
      <c r="BR15" s="175"/>
      <c r="BS15" s="175"/>
      <c r="BT15" s="175"/>
      <c r="BU15" s="175"/>
    </row>
    <row r="16" spans="1:73" x14ac:dyDescent="0.2">
      <c r="A16" s="169" t="s">
        <v>709</v>
      </c>
      <c r="B16" s="167" t="s">
        <v>7</v>
      </c>
      <c r="C16" s="167" t="s">
        <v>431</v>
      </c>
      <c r="D16" s="167" t="s">
        <v>710</v>
      </c>
      <c r="E16" s="167" t="s">
        <v>433</v>
      </c>
      <c r="F16" s="5">
        <v>207.01096200000001</v>
      </c>
      <c r="G16" s="5">
        <v>207.79854599999999</v>
      </c>
      <c r="H16" s="5">
        <v>214.67152899999999</v>
      </c>
      <c r="I16" s="5">
        <v>219.68189899999999</v>
      </c>
      <c r="J16" s="5">
        <v>234.239215</v>
      </c>
      <c r="K16" s="5">
        <v>243.05517699999999</v>
      </c>
      <c r="L16" s="5">
        <v>256.46633500000002</v>
      </c>
      <c r="M16" s="5">
        <v>258.890939</v>
      </c>
      <c r="N16" s="5">
        <v>267.14854800000001</v>
      </c>
      <c r="O16" s="5">
        <v>275.06180599999999</v>
      </c>
      <c r="P16" s="5">
        <v>288.899608</v>
      </c>
      <c r="Q16" s="5">
        <v>307.859171</v>
      </c>
      <c r="R16" s="5">
        <v>319.876171</v>
      </c>
      <c r="S16" s="5">
        <v>303.07869399999998</v>
      </c>
      <c r="T16" s="5">
        <v>325.18581699999999</v>
      </c>
      <c r="U16" s="5">
        <v>337.946932</v>
      </c>
      <c r="V16" s="5">
        <v>347.25419699999998</v>
      </c>
      <c r="W16" s="5">
        <v>379.40957100000003</v>
      </c>
      <c r="X16" s="5">
        <v>400.63108699999998</v>
      </c>
      <c r="Y16" s="5">
        <v>412.61429399999997</v>
      </c>
      <c r="Z16" s="5">
        <v>410.24813499999999</v>
      </c>
      <c r="AA16" s="5">
        <v>424.03549600000002</v>
      </c>
      <c r="AB16" s="5">
        <v>417.74090000000001</v>
      </c>
      <c r="AC16" s="5">
        <v>434.73585200000002</v>
      </c>
      <c r="AD16" s="5">
        <v>423.56038799999999</v>
      </c>
      <c r="AE16" s="5">
        <v>447.38478600000002</v>
      </c>
      <c r="AF16" s="5">
        <v>462.11269099999998</v>
      </c>
      <c r="AG16" s="5">
        <v>452.31386700000002</v>
      </c>
      <c r="AH16" s="5">
        <v>476.14978500000001</v>
      </c>
      <c r="AI16" s="5">
        <v>482.05172700000003</v>
      </c>
      <c r="AJ16" s="5">
        <v>497.75747699999999</v>
      </c>
      <c r="AK16" s="5">
        <v>504.87349699999999</v>
      </c>
      <c r="AL16" s="5">
        <v>507.00615099999999</v>
      </c>
      <c r="AM16" s="5">
        <v>535.28117999999995</v>
      </c>
      <c r="AN16" s="5">
        <v>544.99967500000002</v>
      </c>
      <c r="AO16" s="5">
        <v>570.838077</v>
      </c>
      <c r="AP16" s="5">
        <v>577.28047000000004</v>
      </c>
      <c r="AQ16" s="5">
        <v>581.69721900000002</v>
      </c>
      <c r="AR16" s="5">
        <v>596.40887099999998</v>
      </c>
      <c r="AS16" s="5">
        <v>605.76448400000004</v>
      </c>
      <c r="AT16" s="5">
        <v>624.10064799999998</v>
      </c>
      <c r="AU16" s="5">
        <v>634.00154099999997</v>
      </c>
      <c r="AV16" s="5">
        <v>658.015671</v>
      </c>
      <c r="AW16" s="5">
        <v>692.06361500000003</v>
      </c>
      <c r="AX16" s="5">
        <v>705.35642600000006</v>
      </c>
      <c r="AY16" s="5">
        <v>714.03721599999994</v>
      </c>
      <c r="AZ16" s="5">
        <v>774.97915499999999</v>
      </c>
      <c r="BA16" s="5">
        <v>814.39595699999995</v>
      </c>
      <c r="BB16" s="5">
        <v>808.91933800000004</v>
      </c>
      <c r="BC16" s="5">
        <v>852.87075400000003</v>
      </c>
      <c r="BD16" s="5">
        <v>877.16928600000006</v>
      </c>
      <c r="BE16" s="172">
        <f t="shared" ref="BE16:BE40" si="4">BD16+(BD16*BO16)</f>
        <v>890.10979407257116</v>
      </c>
      <c r="BF16" s="172">
        <f t="shared" si="0"/>
        <v>944.21801563857616</v>
      </c>
      <c r="BG16" s="172">
        <f t="shared" si="0"/>
        <v>966.07127018118138</v>
      </c>
      <c r="BH16" s="175"/>
      <c r="BI16" s="167" t="s">
        <v>756</v>
      </c>
      <c r="BJ16" s="167" t="s">
        <v>765</v>
      </c>
      <c r="BK16" s="5">
        <v>1145.884354</v>
      </c>
      <c r="BL16" s="5">
        <v>1162.789102</v>
      </c>
      <c r="BM16" s="5">
        <v>1233.473023</v>
      </c>
      <c r="BN16" s="5">
        <v>1262.0208789999999</v>
      </c>
      <c r="BO16" s="168">
        <f t="shared" si="1"/>
        <v>1.4752577728275646E-2</v>
      </c>
      <c r="BP16" s="168">
        <f t="shared" si="2"/>
        <v>6.0788255478507275E-2</v>
      </c>
      <c r="BQ16" s="168">
        <f t="shared" si="3"/>
        <v>2.3144288904322401E-2</v>
      </c>
      <c r="BR16" s="175"/>
      <c r="BS16" s="175"/>
      <c r="BT16" s="175"/>
      <c r="BU16" s="175"/>
    </row>
    <row r="17" spans="1:73" x14ac:dyDescent="0.2">
      <c r="A17" s="169" t="s">
        <v>711</v>
      </c>
      <c r="B17" s="167" t="s">
        <v>7</v>
      </c>
      <c r="C17" s="167" t="s">
        <v>431</v>
      </c>
      <c r="D17" s="167" t="s">
        <v>712</v>
      </c>
      <c r="E17" s="167" t="s">
        <v>433</v>
      </c>
      <c r="F17" s="5">
        <v>138.25739400000001</v>
      </c>
      <c r="G17" s="5">
        <v>148.33093400000001</v>
      </c>
      <c r="H17" s="5">
        <v>157.00039000000001</v>
      </c>
      <c r="I17" s="5">
        <v>167.086164</v>
      </c>
      <c r="J17" s="5">
        <v>168.619573</v>
      </c>
      <c r="K17" s="5">
        <v>174.70415800000001</v>
      </c>
      <c r="L17" s="5">
        <v>178.74469999999999</v>
      </c>
      <c r="M17" s="5">
        <v>185.46584300000001</v>
      </c>
      <c r="N17" s="5">
        <v>189.41368399999999</v>
      </c>
      <c r="O17" s="5">
        <v>204.70191500000001</v>
      </c>
      <c r="P17" s="5">
        <v>207.950143</v>
      </c>
      <c r="Q17" s="5">
        <v>209.701562</v>
      </c>
      <c r="R17" s="5">
        <v>215.54386500000001</v>
      </c>
      <c r="S17" s="5">
        <v>220.230076</v>
      </c>
      <c r="T17" s="5">
        <v>230.07912200000001</v>
      </c>
      <c r="U17" s="5">
        <v>231.526186</v>
      </c>
      <c r="V17" s="5">
        <v>241.667597</v>
      </c>
      <c r="W17" s="5">
        <v>249.08788999999999</v>
      </c>
      <c r="X17" s="5">
        <v>252.18031300000001</v>
      </c>
      <c r="Y17" s="5">
        <v>259.96208200000001</v>
      </c>
      <c r="Z17" s="5">
        <v>266.234038</v>
      </c>
      <c r="AA17" s="5">
        <v>282.86793999999998</v>
      </c>
      <c r="AB17" s="5">
        <v>293.92340000000002</v>
      </c>
      <c r="AC17" s="5">
        <v>298.65227299999998</v>
      </c>
      <c r="AD17" s="5">
        <v>305.244303</v>
      </c>
      <c r="AE17" s="5">
        <v>305.91485799999998</v>
      </c>
      <c r="AF17" s="5">
        <v>315.611311</v>
      </c>
      <c r="AG17" s="5">
        <v>324.11124999999998</v>
      </c>
      <c r="AH17" s="5">
        <v>331.10273899999999</v>
      </c>
      <c r="AI17" s="5">
        <v>337.73386599999998</v>
      </c>
      <c r="AJ17" s="5">
        <v>331.69722200000001</v>
      </c>
      <c r="AK17" s="5">
        <v>336.80814400000003</v>
      </c>
      <c r="AL17" s="5">
        <v>347.76843700000001</v>
      </c>
      <c r="AM17" s="5">
        <v>351.24231400000002</v>
      </c>
      <c r="AN17" s="5">
        <v>362.01691</v>
      </c>
      <c r="AO17" s="5">
        <v>369.32961599999999</v>
      </c>
      <c r="AP17" s="5">
        <v>373.46531599999997</v>
      </c>
      <c r="AQ17" s="5">
        <v>379.97515700000002</v>
      </c>
      <c r="AR17" s="5">
        <v>392.33927199999999</v>
      </c>
      <c r="AS17" s="5">
        <v>394.33308499999998</v>
      </c>
      <c r="AT17" s="5">
        <v>397.27445299999999</v>
      </c>
      <c r="AU17" s="5">
        <v>401.456005</v>
      </c>
      <c r="AV17" s="5">
        <v>402.008847</v>
      </c>
      <c r="AW17" s="5">
        <v>408.45963</v>
      </c>
      <c r="AX17" s="5">
        <v>414.37438800000001</v>
      </c>
      <c r="AY17" s="5">
        <v>421.73857199999998</v>
      </c>
      <c r="AZ17" s="5">
        <v>429.33626900000002</v>
      </c>
      <c r="BA17" s="5">
        <v>446.67603500000001</v>
      </c>
      <c r="BB17" s="5">
        <v>452.05470600000001</v>
      </c>
      <c r="BC17" s="5">
        <v>458.16830399999998</v>
      </c>
      <c r="BD17" s="5">
        <v>465.636302</v>
      </c>
      <c r="BE17" s="172">
        <f t="shared" si="4"/>
        <v>472.29287836047268</v>
      </c>
      <c r="BF17" s="172">
        <f t="shared" si="0"/>
        <v>485.39864083287472</v>
      </c>
      <c r="BG17" s="172">
        <f t="shared" si="0"/>
        <v>493.40627071943044</v>
      </c>
      <c r="BH17" s="175"/>
      <c r="BI17" s="167" t="s">
        <v>711</v>
      </c>
      <c r="BJ17" s="167" t="s">
        <v>765</v>
      </c>
      <c r="BK17" s="5">
        <v>470.8051337</v>
      </c>
      <c r="BL17" s="5">
        <v>477.53560190000002</v>
      </c>
      <c r="BM17" s="5">
        <v>490.7868459</v>
      </c>
      <c r="BN17" s="5">
        <v>498.88336509999999</v>
      </c>
      <c r="BO17" s="168">
        <f>(BL17-BK17)/BK17</f>
        <v>1.4295655926914159E-2</v>
      </c>
      <c r="BP17" s="168">
        <f t="shared" si="2"/>
        <v>2.7749227381741702E-2</v>
      </c>
      <c r="BQ17" s="168">
        <f t="shared" si="3"/>
        <v>1.6497017529377083E-2</v>
      </c>
      <c r="BR17" s="175"/>
      <c r="BS17" s="175"/>
      <c r="BT17" s="175"/>
      <c r="BU17" s="175"/>
    </row>
    <row r="18" spans="1:73" x14ac:dyDescent="0.2">
      <c r="A18" s="13" t="s">
        <v>713</v>
      </c>
      <c r="B18" s="13" t="s">
        <v>7</v>
      </c>
      <c r="C18" s="13" t="s">
        <v>431</v>
      </c>
      <c r="D18" s="13" t="s">
        <v>432</v>
      </c>
      <c r="E18" s="13" t="s">
        <v>433</v>
      </c>
      <c r="F18" s="171">
        <v>800.54678899999999</v>
      </c>
      <c r="G18" s="171">
        <v>836.29885899999999</v>
      </c>
      <c r="H18" s="171">
        <v>858.22183900000005</v>
      </c>
      <c r="I18" s="171">
        <v>895.33609300000001</v>
      </c>
      <c r="J18" s="171">
        <v>945.73843499999998</v>
      </c>
      <c r="K18" s="171">
        <v>968.27534200000002</v>
      </c>
      <c r="L18" s="171">
        <v>994.15594699999997</v>
      </c>
      <c r="M18" s="171">
        <v>1025.964588</v>
      </c>
      <c r="N18" s="171">
        <v>1069.09095</v>
      </c>
      <c r="O18" s="171">
        <v>1112.0888030000001</v>
      </c>
      <c r="P18" s="171">
        <v>1137.452411</v>
      </c>
      <c r="Q18" s="171">
        <v>1171.6332110000001</v>
      </c>
      <c r="R18" s="171">
        <v>1216.287697</v>
      </c>
      <c r="S18" s="171">
        <v>1193.737351</v>
      </c>
      <c r="T18" s="171">
        <v>1222.9221560000001</v>
      </c>
      <c r="U18" s="171">
        <v>1254.709685</v>
      </c>
      <c r="V18" s="171">
        <v>1307.6615750000001</v>
      </c>
      <c r="W18" s="171">
        <v>1372.541025</v>
      </c>
      <c r="X18" s="171">
        <v>1404.755879</v>
      </c>
      <c r="Y18" s="171">
        <v>1422.045586</v>
      </c>
      <c r="Z18" s="171">
        <v>1444.133456</v>
      </c>
      <c r="AA18" s="171">
        <v>1487.7985619999999</v>
      </c>
      <c r="AB18" s="171">
        <v>1519.2982850000001</v>
      </c>
      <c r="AC18" s="171">
        <v>1562.5604860000001</v>
      </c>
      <c r="AD18" s="171">
        <v>1574.5996849999999</v>
      </c>
      <c r="AE18" s="171">
        <v>1615.8417280000001</v>
      </c>
      <c r="AF18" s="171">
        <v>1644.3721399999999</v>
      </c>
      <c r="AG18" s="171">
        <v>1629.254882</v>
      </c>
      <c r="AH18" s="171">
        <v>1677.6534770000001</v>
      </c>
      <c r="AI18" s="171">
        <v>1709.0310899999999</v>
      </c>
      <c r="AJ18" s="171">
        <v>1703.7323100000001</v>
      </c>
      <c r="AK18" s="171">
        <v>1704.5956080000001</v>
      </c>
      <c r="AL18" s="171">
        <v>1720.909345</v>
      </c>
      <c r="AM18" s="171">
        <v>1763.1704999999999</v>
      </c>
      <c r="AN18" s="171">
        <v>1774.025811</v>
      </c>
      <c r="AO18" s="171">
        <v>1813.220701</v>
      </c>
      <c r="AP18" s="171">
        <v>1815.394888</v>
      </c>
      <c r="AQ18" s="171">
        <v>1833.724148</v>
      </c>
      <c r="AR18" s="171">
        <v>1848.344599</v>
      </c>
      <c r="AS18" s="171">
        <v>1878.514864</v>
      </c>
      <c r="AT18" s="171">
        <v>1908.309855</v>
      </c>
      <c r="AU18" s="171">
        <v>1919.4905690000001</v>
      </c>
      <c r="AV18" s="171">
        <v>1948.3835899999999</v>
      </c>
      <c r="AW18" s="171">
        <v>2006.0442029999999</v>
      </c>
      <c r="AX18" s="171">
        <v>2026.377176</v>
      </c>
      <c r="AY18" s="171">
        <v>2046.1008099999999</v>
      </c>
      <c r="AZ18" s="171">
        <v>2110.1738930000001</v>
      </c>
      <c r="BA18" s="171">
        <v>2205.498544</v>
      </c>
      <c r="BB18" s="171">
        <v>2203.5787380000002</v>
      </c>
      <c r="BC18" s="171">
        <v>2235.6406529999999</v>
      </c>
      <c r="BD18" s="171">
        <v>2307.1251090000001</v>
      </c>
      <c r="BE18" s="173">
        <f t="shared" si="4"/>
        <v>2319.9201895442325</v>
      </c>
      <c r="BF18" s="173">
        <f t="shared" si="0"/>
        <v>2409.8422809928975</v>
      </c>
      <c r="BG18" s="173">
        <f t="shared" si="0"/>
        <v>2451.6484217300849</v>
      </c>
      <c r="BH18" s="175"/>
      <c r="BI18" s="13" t="s">
        <v>763</v>
      </c>
      <c r="BJ18" s="13" t="s">
        <v>765</v>
      </c>
      <c r="BK18" s="171">
        <f>SUM(BK15:BK17)</f>
        <v>2315.9941426</v>
      </c>
      <c r="BL18" s="171">
        <f t="shared" ref="BL18:BN18" si="5">SUM(BL15:BL17)</f>
        <v>2328.8384099</v>
      </c>
      <c r="BM18" s="171">
        <f t="shared" si="5"/>
        <v>2419.1061792</v>
      </c>
      <c r="BN18" s="171">
        <f t="shared" si="5"/>
        <v>2461.0730308000002</v>
      </c>
      <c r="BO18" s="170">
        <f t="shared" ref="BO18:BO46" si="6">(BL18-BK18)/BK18</f>
        <v>5.5458980071428944E-3</v>
      </c>
      <c r="BP18" s="170">
        <f t="shared" si="2"/>
        <v>3.8760855590610148E-2</v>
      </c>
      <c r="BQ18" s="170">
        <f t="shared" si="3"/>
        <v>1.7348081684400732E-2</v>
      </c>
      <c r="BR18" s="175"/>
      <c r="BS18" s="175"/>
      <c r="BT18" s="175"/>
      <c r="BU18" s="175"/>
    </row>
    <row r="19" spans="1:73" x14ac:dyDescent="0.2">
      <c r="A19" s="13" t="s">
        <v>714</v>
      </c>
      <c r="B19" s="13" t="s">
        <v>7</v>
      </c>
      <c r="C19" s="13" t="s">
        <v>431</v>
      </c>
      <c r="D19" s="13" t="s">
        <v>715</v>
      </c>
      <c r="E19" s="13" t="s">
        <v>716</v>
      </c>
      <c r="F19" s="171">
        <f t="shared" ref="F19:AK19" si="7">F18-F17</f>
        <v>662.28939500000001</v>
      </c>
      <c r="G19" s="171">
        <f t="shared" si="7"/>
        <v>687.96792499999992</v>
      </c>
      <c r="H19" s="171">
        <f t="shared" si="7"/>
        <v>701.22144900000001</v>
      </c>
      <c r="I19" s="171">
        <f t="shared" si="7"/>
        <v>728.24992900000007</v>
      </c>
      <c r="J19" s="171">
        <f t="shared" si="7"/>
        <v>777.11886200000004</v>
      </c>
      <c r="K19" s="171">
        <f t="shared" si="7"/>
        <v>793.57118400000002</v>
      </c>
      <c r="L19" s="171">
        <f t="shared" si="7"/>
        <v>815.411247</v>
      </c>
      <c r="M19" s="171">
        <f t="shared" si="7"/>
        <v>840.4987450000001</v>
      </c>
      <c r="N19" s="171">
        <f t="shared" si="7"/>
        <v>879.67726600000003</v>
      </c>
      <c r="O19" s="171">
        <f t="shared" si="7"/>
        <v>907.38688800000011</v>
      </c>
      <c r="P19" s="171">
        <f t="shared" si="7"/>
        <v>929.50226799999996</v>
      </c>
      <c r="Q19" s="171">
        <f t="shared" si="7"/>
        <v>961.93164900000011</v>
      </c>
      <c r="R19" s="171">
        <f t="shared" si="7"/>
        <v>1000.743832</v>
      </c>
      <c r="S19" s="171">
        <f t="shared" si="7"/>
        <v>973.50727499999994</v>
      </c>
      <c r="T19" s="171">
        <f t="shared" si="7"/>
        <v>992.8430340000001</v>
      </c>
      <c r="U19" s="171">
        <f t="shared" si="7"/>
        <v>1023.183499</v>
      </c>
      <c r="V19" s="171">
        <f t="shared" si="7"/>
        <v>1065.993978</v>
      </c>
      <c r="W19" s="171">
        <f t="shared" si="7"/>
        <v>1123.453135</v>
      </c>
      <c r="X19" s="171">
        <f t="shared" si="7"/>
        <v>1152.575566</v>
      </c>
      <c r="Y19" s="171">
        <f t="shared" si="7"/>
        <v>1162.0835039999999</v>
      </c>
      <c r="Z19" s="171">
        <f t="shared" si="7"/>
        <v>1177.899418</v>
      </c>
      <c r="AA19" s="171">
        <f t="shared" si="7"/>
        <v>1204.9306219999999</v>
      </c>
      <c r="AB19" s="171">
        <f t="shared" si="7"/>
        <v>1225.3748850000002</v>
      </c>
      <c r="AC19" s="171">
        <f t="shared" si="7"/>
        <v>1263.9082130000002</v>
      </c>
      <c r="AD19" s="171">
        <f t="shared" si="7"/>
        <v>1269.355382</v>
      </c>
      <c r="AE19" s="171">
        <f t="shared" si="7"/>
        <v>1309.9268700000002</v>
      </c>
      <c r="AF19" s="171">
        <f t="shared" si="7"/>
        <v>1328.7608289999998</v>
      </c>
      <c r="AG19" s="171">
        <f t="shared" si="7"/>
        <v>1305.143632</v>
      </c>
      <c r="AH19" s="171">
        <f t="shared" si="7"/>
        <v>1346.5507380000001</v>
      </c>
      <c r="AI19" s="171">
        <f t="shared" si="7"/>
        <v>1371.2972239999999</v>
      </c>
      <c r="AJ19" s="171">
        <f t="shared" si="7"/>
        <v>1372.0350880000001</v>
      </c>
      <c r="AK19" s="171">
        <f t="shared" si="7"/>
        <v>1367.787464</v>
      </c>
      <c r="AL19" s="171">
        <f t="shared" ref="AL19:BD19" si="8">AL18-AL17</f>
        <v>1373.1409080000001</v>
      </c>
      <c r="AM19" s="171">
        <f t="shared" si="8"/>
        <v>1411.9281859999999</v>
      </c>
      <c r="AN19" s="171">
        <f t="shared" si="8"/>
        <v>1412.0089009999999</v>
      </c>
      <c r="AO19" s="171">
        <f t="shared" si="8"/>
        <v>1443.891085</v>
      </c>
      <c r="AP19" s="171">
        <f t="shared" si="8"/>
        <v>1441.929572</v>
      </c>
      <c r="AQ19" s="171">
        <f t="shared" si="8"/>
        <v>1453.7489909999999</v>
      </c>
      <c r="AR19" s="171">
        <f t="shared" si="8"/>
        <v>1456.0053270000001</v>
      </c>
      <c r="AS19" s="171">
        <f t="shared" si="8"/>
        <v>1484.181779</v>
      </c>
      <c r="AT19" s="171">
        <f t="shared" si="8"/>
        <v>1511.035402</v>
      </c>
      <c r="AU19" s="171">
        <f t="shared" si="8"/>
        <v>1518.034564</v>
      </c>
      <c r="AV19" s="171">
        <f t="shared" si="8"/>
        <v>1546.3747429999999</v>
      </c>
      <c r="AW19" s="171">
        <f t="shared" si="8"/>
        <v>1597.5845729999999</v>
      </c>
      <c r="AX19" s="171">
        <f t="shared" si="8"/>
        <v>1612.002788</v>
      </c>
      <c r="AY19" s="171">
        <f t="shared" si="8"/>
        <v>1624.3622379999999</v>
      </c>
      <c r="AZ19" s="171">
        <f t="shared" si="8"/>
        <v>1680.8376240000002</v>
      </c>
      <c r="BA19" s="171">
        <f t="shared" si="8"/>
        <v>1758.8225090000001</v>
      </c>
      <c r="BB19" s="171">
        <f t="shared" si="8"/>
        <v>1751.5240320000003</v>
      </c>
      <c r="BC19" s="171">
        <f t="shared" si="8"/>
        <v>1777.4723489999999</v>
      </c>
      <c r="BD19" s="171">
        <f t="shared" si="8"/>
        <v>1841.4888070000002</v>
      </c>
      <c r="BE19" s="173">
        <f t="shared" ref="BE19:BG19" si="9">BE18-BE17</f>
        <v>1847.6273111837597</v>
      </c>
      <c r="BF19" s="173">
        <f t="shared" si="9"/>
        <v>1924.4436401600228</v>
      </c>
      <c r="BG19" s="173">
        <f t="shared" si="9"/>
        <v>1958.2421510106544</v>
      </c>
      <c r="BH19" s="175"/>
      <c r="BI19" s="13"/>
      <c r="BJ19" s="13"/>
      <c r="BK19" s="171"/>
      <c r="BL19" s="171"/>
      <c r="BM19" s="171"/>
      <c r="BN19" s="171"/>
      <c r="BO19" s="170"/>
      <c r="BP19" s="170"/>
      <c r="BQ19" s="170"/>
      <c r="BR19" s="175"/>
      <c r="BS19" s="175"/>
      <c r="BT19" s="175"/>
      <c r="BU19" s="175"/>
    </row>
    <row r="20" spans="1:73" x14ac:dyDescent="0.2">
      <c r="A20" s="169" t="s">
        <v>717</v>
      </c>
      <c r="B20" s="167" t="s">
        <v>7</v>
      </c>
      <c r="C20" s="167" t="s">
        <v>431</v>
      </c>
      <c r="D20" s="167" t="s">
        <v>718</v>
      </c>
      <c r="E20" s="167" t="s">
        <v>433</v>
      </c>
      <c r="F20" s="5">
        <v>24.862314999999999</v>
      </c>
      <c r="G20" s="5">
        <v>26.641501999999999</v>
      </c>
      <c r="H20" s="5">
        <v>28.664428999999998</v>
      </c>
      <c r="I20" s="5">
        <v>28.662130999999999</v>
      </c>
      <c r="J20" s="5">
        <v>30.043116999999999</v>
      </c>
      <c r="K20" s="5">
        <v>34.709381</v>
      </c>
      <c r="L20" s="5">
        <v>36.589616999999997</v>
      </c>
      <c r="M20" s="5">
        <v>37.034559999999999</v>
      </c>
      <c r="N20" s="5">
        <v>38.974842000000002</v>
      </c>
      <c r="O20" s="5">
        <v>46.315314000000001</v>
      </c>
      <c r="P20" s="5">
        <v>48.314698</v>
      </c>
      <c r="Q20" s="5">
        <v>47.711162000000002</v>
      </c>
      <c r="R20" s="5">
        <v>51.282848000000001</v>
      </c>
      <c r="S20" s="5">
        <v>58.342523999999997</v>
      </c>
      <c r="T20" s="5">
        <v>56.175393999999997</v>
      </c>
      <c r="U20" s="5">
        <v>65.486964</v>
      </c>
      <c r="V20" s="5">
        <v>65.214894000000001</v>
      </c>
      <c r="W20" s="5">
        <v>73.393206000000006</v>
      </c>
      <c r="X20" s="5">
        <v>79.149400999999997</v>
      </c>
      <c r="Y20" s="5">
        <v>86.892013000000006</v>
      </c>
      <c r="Z20" s="5">
        <v>85.847765999999993</v>
      </c>
      <c r="AA20" s="5">
        <v>89.239253000000005</v>
      </c>
      <c r="AB20" s="5">
        <v>91.062905000000001</v>
      </c>
      <c r="AC20" s="5">
        <v>87.751147000000003</v>
      </c>
      <c r="AD20" s="5">
        <v>91.651161999999999</v>
      </c>
      <c r="AE20" s="5">
        <v>94.179078000000004</v>
      </c>
      <c r="AF20" s="5">
        <v>102.992744</v>
      </c>
      <c r="AG20" s="5">
        <v>102.70504800000001</v>
      </c>
      <c r="AH20" s="5">
        <v>101.86449399999999</v>
      </c>
      <c r="AI20" s="5">
        <v>106.872529</v>
      </c>
      <c r="AJ20" s="5">
        <v>105.17477</v>
      </c>
      <c r="AK20" s="5">
        <v>114.52521400000001</v>
      </c>
      <c r="AL20" s="5">
        <v>120.02776900000001</v>
      </c>
      <c r="AM20" s="5">
        <v>124.60887</v>
      </c>
      <c r="AN20" s="5">
        <v>132.87202600000001</v>
      </c>
      <c r="AO20" s="5">
        <v>136.19845900000001</v>
      </c>
      <c r="AP20" s="5">
        <v>141.38220000000001</v>
      </c>
      <c r="AQ20" s="5">
        <v>155.92829</v>
      </c>
      <c r="AR20" s="5">
        <v>160.244516</v>
      </c>
      <c r="AS20" s="5">
        <v>163.78004200000001</v>
      </c>
      <c r="AT20" s="5">
        <v>176.037959</v>
      </c>
      <c r="AU20" s="5">
        <v>182.49451300000001</v>
      </c>
      <c r="AV20" s="5">
        <v>193.531589</v>
      </c>
      <c r="AW20" s="5">
        <v>199.9914</v>
      </c>
      <c r="AX20" s="5">
        <v>212.57444000000001</v>
      </c>
      <c r="AY20" s="5">
        <v>218.567598</v>
      </c>
      <c r="AZ20" s="5">
        <v>228.250169</v>
      </c>
      <c r="BA20" s="5">
        <v>224.12997100000001</v>
      </c>
      <c r="BB20" s="5">
        <v>225.64672100000001</v>
      </c>
      <c r="BC20" s="5">
        <v>256.51367399999998</v>
      </c>
      <c r="BD20" s="5">
        <v>258.94253500000002</v>
      </c>
      <c r="BE20" s="172">
        <f t="shared" si="4"/>
        <v>262.47307319440307</v>
      </c>
      <c r="BF20" s="172">
        <f t="shared" ref="BF20:BF31" si="10">BE20+(BE20*BP20)</f>
        <v>275.60439104742261</v>
      </c>
      <c r="BG20" s="172">
        <f t="shared" ref="BG20:BG31" si="11">BF20+(BF20*BQ20)</f>
        <v>294.5154123180107</v>
      </c>
      <c r="BH20" s="175"/>
      <c r="BI20" s="167" t="s">
        <v>767</v>
      </c>
      <c r="BJ20" s="167" t="s">
        <v>776</v>
      </c>
      <c r="BK20" s="5">
        <v>258.46300000000002</v>
      </c>
      <c r="BL20" s="5">
        <v>261.98700000000002</v>
      </c>
      <c r="BM20" s="5">
        <v>275.09399999999999</v>
      </c>
      <c r="BN20" s="5">
        <v>293.97000000000003</v>
      </c>
      <c r="BO20" s="168">
        <f t="shared" si="6"/>
        <v>1.3634446709973963E-2</v>
      </c>
      <c r="BP20" s="168">
        <f t="shared" si="2"/>
        <v>5.0029199922133429E-2</v>
      </c>
      <c r="BQ20" s="168">
        <f t="shared" si="3"/>
        <v>6.8616545617134622E-2</v>
      </c>
      <c r="BR20" s="175"/>
      <c r="BS20" s="175"/>
      <c r="BT20" s="175"/>
      <c r="BU20" s="175"/>
    </row>
    <row r="21" spans="1:73" x14ac:dyDescent="0.2">
      <c r="A21" s="169" t="s">
        <v>719</v>
      </c>
      <c r="B21" s="167" t="s">
        <v>7</v>
      </c>
      <c r="C21" s="167" t="s">
        <v>431</v>
      </c>
      <c r="D21" s="167" t="s">
        <v>720</v>
      </c>
      <c r="E21" s="167" t="s">
        <v>433</v>
      </c>
      <c r="F21" s="5">
        <v>3.7296040000000001</v>
      </c>
      <c r="G21" s="5">
        <v>3.9047399999999999</v>
      </c>
      <c r="H21" s="5">
        <v>3.9432130000000001</v>
      </c>
      <c r="I21" s="5">
        <v>3.7658879999999999</v>
      </c>
      <c r="J21" s="5">
        <v>5.0554680000000003</v>
      </c>
      <c r="K21" s="5">
        <v>4.962663</v>
      </c>
      <c r="L21" s="5">
        <v>5.2501949999999997</v>
      </c>
      <c r="M21" s="5">
        <v>5.838425</v>
      </c>
      <c r="N21" s="5">
        <v>5.468426</v>
      </c>
      <c r="O21" s="5">
        <v>6.0570620000000002</v>
      </c>
      <c r="P21" s="5">
        <v>7.6494299999999997</v>
      </c>
      <c r="Q21" s="5">
        <v>7.5320390000000002</v>
      </c>
      <c r="R21" s="5">
        <v>8.1835880000000003</v>
      </c>
      <c r="S21" s="5">
        <v>7.765047</v>
      </c>
      <c r="T21" s="5">
        <v>8.4476720000000007</v>
      </c>
      <c r="U21" s="5">
        <v>8.3604079999999996</v>
      </c>
      <c r="V21" s="5">
        <v>8.3611930000000001</v>
      </c>
      <c r="W21" s="5">
        <v>9.1835439999999995</v>
      </c>
      <c r="X21" s="5">
        <v>10.888643999999999</v>
      </c>
      <c r="Y21" s="5">
        <v>11.188644999999999</v>
      </c>
      <c r="Z21" s="5">
        <v>13.474276</v>
      </c>
      <c r="AA21" s="5">
        <v>14.656351000000001</v>
      </c>
      <c r="AB21" s="5">
        <v>15.544629</v>
      </c>
      <c r="AC21" s="5">
        <v>17.061986999999998</v>
      </c>
      <c r="AD21" s="5">
        <v>19.195430000000002</v>
      </c>
      <c r="AE21" s="5">
        <v>19.584451999999999</v>
      </c>
      <c r="AF21" s="5">
        <v>21.698841999999999</v>
      </c>
      <c r="AG21" s="5">
        <v>22.555154000000002</v>
      </c>
      <c r="AH21" s="5">
        <v>23.927098000000001</v>
      </c>
      <c r="AI21" s="5">
        <v>25.844740999999999</v>
      </c>
      <c r="AJ21" s="5">
        <v>27.055553</v>
      </c>
      <c r="AK21" s="5">
        <v>27.933515</v>
      </c>
      <c r="AL21" s="5">
        <v>26.749431000000001</v>
      </c>
      <c r="AM21" s="5">
        <v>29.515685999999999</v>
      </c>
      <c r="AN21" s="5">
        <v>32.465240999999999</v>
      </c>
      <c r="AO21" s="5">
        <v>33.110602</v>
      </c>
      <c r="AP21" s="5">
        <v>34.603192999999997</v>
      </c>
      <c r="AQ21" s="5">
        <v>34.304636000000002</v>
      </c>
      <c r="AR21" s="5">
        <v>38.346640000000001</v>
      </c>
      <c r="AS21" s="5">
        <v>40.487374000000003</v>
      </c>
      <c r="AT21" s="5">
        <v>38.289444000000003</v>
      </c>
      <c r="AU21" s="5">
        <v>38.771455000000003</v>
      </c>
      <c r="AV21" s="5">
        <v>36.883338000000002</v>
      </c>
      <c r="AW21" s="5">
        <v>44.447046</v>
      </c>
      <c r="AX21" s="5">
        <v>48.136476000000002</v>
      </c>
      <c r="AY21" s="5">
        <v>50.089027000000002</v>
      </c>
      <c r="AZ21" s="5">
        <v>50.873559999999998</v>
      </c>
      <c r="BA21" s="5">
        <v>54.375960999999997</v>
      </c>
      <c r="BB21" s="5">
        <v>62.020913999999998</v>
      </c>
      <c r="BC21" s="5">
        <v>64.484026</v>
      </c>
      <c r="BD21" s="5">
        <v>65.186285999999996</v>
      </c>
      <c r="BE21" s="172">
        <f t="shared" si="4"/>
        <v>67.091862174641847</v>
      </c>
      <c r="BF21" s="172">
        <f t="shared" si="10"/>
        <v>71.422717117009725</v>
      </c>
      <c r="BG21" s="172">
        <f t="shared" si="11"/>
        <v>73.144808549714568</v>
      </c>
      <c r="BH21" s="175"/>
      <c r="BI21" s="167" t="s">
        <v>768</v>
      </c>
      <c r="BJ21" s="167" t="s">
        <v>776</v>
      </c>
      <c r="BK21" s="5">
        <v>63.593000000000004</v>
      </c>
      <c r="BL21" s="5">
        <v>65.451999999999998</v>
      </c>
      <c r="BM21" s="5">
        <v>69.677000000000007</v>
      </c>
      <c r="BN21" s="5">
        <v>71.356999999999999</v>
      </c>
      <c r="BO21" s="168">
        <f t="shared" si="6"/>
        <v>2.9232777192458204E-2</v>
      </c>
      <c r="BP21" s="168">
        <f t="shared" si="2"/>
        <v>6.4551121432500289E-2</v>
      </c>
      <c r="BQ21" s="168">
        <f t="shared" si="3"/>
        <v>2.4111256225153099E-2</v>
      </c>
      <c r="BR21" s="175"/>
      <c r="BS21" s="175"/>
      <c r="BT21" s="175"/>
      <c r="BU21" s="175"/>
    </row>
    <row r="22" spans="1:73" x14ac:dyDescent="0.2">
      <c r="A22" s="169" t="s">
        <v>721</v>
      </c>
      <c r="B22" s="167" t="s">
        <v>7</v>
      </c>
      <c r="C22" s="167" t="s">
        <v>431</v>
      </c>
      <c r="D22" s="167" t="s">
        <v>721</v>
      </c>
      <c r="E22" s="167" t="s">
        <v>433</v>
      </c>
      <c r="F22" s="5">
        <v>6.1266150000000001</v>
      </c>
      <c r="G22" s="5">
        <v>7.0324159999999996</v>
      </c>
      <c r="H22" s="5">
        <v>7.3542050000000003</v>
      </c>
      <c r="I22" s="5">
        <v>7.5098089999999997</v>
      </c>
      <c r="J22" s="5">
        <v>8.3536020000000004</v>
      </c>
      <c r="K22" s="5">
        <v>8.7737820000000006</v>
      </c>
      <c r="L22" s="5">
        <v>9.7412720000000004</v>
      </c>
      <c r="M22" s="5">
        <v>9.9569670000000006</v>
      </c>
      <c r="N22" s="5">
        <v>9.9687199999999994</v>
      </c>
      <c r="O22" s="5">
        <v>10.113792</v>
      </c>
      <c r="P22" s="5">
        <v>9.9746570000000006</v>
      </c>
      <c r="Q22" s="5">
        <v>10.125404</v>
      </c>
      <c r="R22" s="5">
        <v>10.186185999999999</v>
      </c>
      <c r="S22" s="5">
        <v>11.954629000000001</v>
      </c>
      <c r="T22" s="5">
        <v>11.541366999999999</v>
      </c>
      <c r="U22" s="5">
        <v>10.153625999999999</v>
      </c>
      <c r="V22" s="5">
        <v>10.859831</v>
      </c>
      <c r="W22" s="5">
        <v>12.870969000000001</v>
      </c>
      <c r="X22" s="5">
        <v>13.497780000000001</v>
      </c>
      <c r="Y22" s="5">
        <v>14.52624</v>
      </c>
      <c r="Z22" s="5">
        <v>14.642854</v>
      </c>
      <c r="AA22" s="5">
        <v>15.414635000000001</v>
      </c>
      <c r="AB22" s="5">
        <v>16.878629</v>
      </c>
      <c r="AC22" s="5">
        <v>16.973951</v>
      </c>
      <c r="AD22" s="5">
        <v>18.861681000000001</v>
      </c>
      <c r="AE22" s="5">
        <v>19.811094000000001</v>
      </c>
      <c r="AF22" s="5">
        <v>19.765584</v>
      </c>
      <c r="AG22" s="5">
        <v>21.343395000000001</v>
      </c>
      <c r="AH22" s="5">
        <v>21.454840000000001</v>
      </c>
      <c r="AI22" s="5">
        <v>22.457926</v>
      </c>
      <c r="AJ22" s="5">
        <v>22.905633000000002</v>
      </c>
      <c r="AK22" s="5">
        <v>22.294166000000001</v>
      </c>
      <c r="AL22" s="5">
        <v>21.120155</v>
      </c>
      <c r="AM22" s="5">
        <v>20.797006</v>
      </c>
      <c r="AN22" s="5">
        <v>24.436125000000001</v>
      </c>
      <c r="AO22" s="5">
        <v>25.677538999999999</v>
      </c>
      <c r="AP22" s="5">
        <v>24.936695</v>
      </c>
      <c r="AQ22" s="5">
        <v>24.788823000000001</v>
      </c>
      <c r="AR22" s="5">
        <v>26.615703</v>
      </c>
      <c r="AS22" s="5">
        <v>26.878336000000001</v>
      </c>
      <c r="AT22" s="5">
        <v>22.934659</v>
      </c>
      <c r="AU22" s="5">
        <v>22.583141000000001</v>
      </c>
      <c r="AV22" s="5">
        <v>25.998322999999999</v>
      </c>
      <c r="AW22" s="5">
        <v>27.222556999999998</v>
      </c>
      <c r="AX22" s="5">
        <v>29.046095999999999</v>
      </c>
      <c r="AY22" s="5">
        <v>30.409642000000002</v>
      </c>
      <c r="AZ22" s="5">
        <v>29.503081000000002</v>
      </c>
      <c r="BA22" s="5">
        <v>30.096827000000001</v>
      </c>
      <c r="BB22" s="5">
        <v>35.092196000000001</v>
      </c>
      <c r="BC22" s="5">
        <v>34.004584000000001</v>
      </c>
      <c r="BD22" s="5">
        <v>36.918002000000001</v>
      </c>
      <c r="BE22" s="172">
        <f t="shared" si="4"/>
        <v>33.278646658631082</v>
      </c>
      <c r="BF22" s="172">
        <f t="shared" si="10"/>
        <v>39.448630026993499</v>
      </c>
      <c r="BG22" s="172">
        <f t="shared" si="11"/>
        <v>37.357379603504597</v>
      </c>
      <c r="BH22" s="175"/>
      <c r="BI22" s="167" t="s">
        <v>769</v>
      </c>
      <c r="BJ22" s="167" t="s">
        <v>776</v>
      </c>
      <c r="BK22" s="5">
        <v>39.491</v>
      </c>
      <c r="BL22" s="5">
        <v>35.597999999999999</v>
      </c>
      <c r="BM22" s="5">
        <v>42.198</v>
      </c>
      <c r="BN22" s="5">
        <v>39.960999999999999</v>
      </c>
      <c r="BO22" s="168">
        <f t="shared" si="6"/>
        <v>-9.8579423159707288E-2</v>
      </c>
      <c r="BP22" s="168">
        <f t="shared" si="2"/>
        <v>0.18540367436372834</v>
      </c>
      <c r="BQ22" s="168">
        <f t="shared" si="3"/>
        <v>-5.3011991089625142E-2</v>
      </c>
      <c r="BR22" s="175"/>
      <c r="BS22" s="175"/>
      <c r="BT22" s="175"/>
      <c r="BU22" s="175"/>
    </row>
    <row r="23" spans="1:73" x14ac:dyDescent="0.2">
      <c r="A23" s="13" t="s">
        <v>8</v>
      </c>
      <c r="B23" s="13" t="s">
        <v>7</v>
      </c>
      <c r="C23" s="13" t="s">
        <v>431</v>
      </c>
      <c r="D23" s="13" t="s">
        <v>434</v>
      </c>
      <c r="E23" s="13" t="s">
        <v>716</v>
      </c>
      <c r="F23" s="171">
        <v>92.746763000000001</v>
      </c>
      <c r="G23" s="171">
        <v>100.61005</v>
      </c>
      <c r="H23" s="171">
        <v>105.169406</v>
      </c>
      <c r="I23" s="171">
        <v>107.06398900000001</v>
      </c>
      <c r="J23" s="171">
        <v>111.36381799999999</v>
      </c>
      <c r="K23" s="171">
        <v>118.951358</v>
      </c>
      <c r="L23" s="171">
        <v>119.889251</v>
      </c>
      <c r="M23" s="171">
        <v>119.82465999999999</v>
      </c>
      <c r="N23" s="171">
        <v>122.519561</v>
      </c>
      <c r="O23" s="171">
        <v>133.51638500000001</v>
      </c>
      <c r="P23" s="171">
        <v>140.12730500000001</v>
      </c>
      <c r="Q23" s="171">
        <v>140.07126700000001</v>
      </c>
      <c r="R23" s="171">
        <v>144.38575800000001</v>
      </c>
      <c r="S23" s="171">
        <v>152.309169</v>
      </c>
      <c r="T23" s="171">
        <v>153.875822</v>
      </c>
      <c r="U23" s="171">
        <v>160.90116800000001</v>
      </c>
      <c r="V23" s="171">
        <v>162.81673900000001</v>
      </c>
      <c r="W23" s="171">
        <v>176.84271799999999</v>
      </c>
      <c r="X23" s="171">
        <v>182.99524500000001</v>
      </c>
      <c r="Y23" s="171">
        <v>192.73011299999999</v>
      </c>
      <c r="Z23" s="171">
        <v>200.27816000000001</v>
      </c>
      <c r="AA23" s="171">
        <v>205.96060900000001</v>
      </c>
      <c r="AB23" s="171">
        <v>209.95814899999999</v>
      </c>
      <c r="AC23" s="171">
        <v>211.63015799999999</v>
      </c>
      <c r="AD23" s="171">
        <v>221.175555</v>
      </c>
      <c r="AE23" s="171">
        <v>227.38116600000001</v>
      </c>
      <c r="AF23" s="171">
        <v>240.35912999999999</v>
      </c>
      <c r="AG23" s="171">
        <v>246.90738400000001</v>
      </c>
      <c r="AH23" s="171">
        <v>247.74480700000001</v>
      </c>
      <c r="AI23" s="171">
        <v>261.70022299999999</v>
      </c>
      <c r="AJ23" s="171">
        <v>263.87920000000003</v>
      </c>
      <c r="AK23" s="171">
        <v>274.74672199999998</v>
      </c>
      <c r="AL23" s="171">
        <v>277.48963900000001</v>
      </c>
      <c r="AM23" s="171">
        <v>289.45558699999998</v>
      </c>
      <c r="AN23" s="171">
        <v>311.12651099999999</v>
      </c>
      <c r="AO23" s="171">
        <v>312.96631500000001</v>
      </c>
      <c r="AP23" s="171">
        <v>319.927459</v>
      </c>
      <c r="AQ23" s="171">
        <v>336.16505999999998</v>
      </c>
      <c r="AR23" s="171">
        <v>342.71673700000002</v>
      </c>
      <c r="AS23" s="171">
        <v>354.31065599999999</v>
      </c>
      <c r="AT23" s="171">
        <v>369.57969500000002</v>
      </c>
      <c r="AU23" s="171">
        <v>371.91522600000002</v>
      </c>
      <c r="AV23" s="171">
        <v>389.57744100000002</v>
      </c>
      <c r="AW23" s="171">
        <v>412.86730399999999</v>
      </c>
      <c r="AX23" s="171">
        <v>437.865117</v>
      </c>
      <c r="AY23" s="171">
        <v>446.45444199999997</v>
      </c>
      <c r="AZ23" s="171">
        <v>463.89404100000002</v>
      </c>
      <c r="BA23" s="171">
        <v>458.884435</v>
      </c>
      <c r="BB23" s="171">
        <v>471.28630199999998</v>
      </c>
      <c r="BC23" s="171">
        <v>514.63508999999999</v>
      </c>
      <c r="BD23" s="171">
        <v>520.43868599999996</v>
      </c>
      <c r="BE23" s="173">
        <f t="shared" si="4"/>
        <v>526.01333635421167</v>
      </c>
      <c r="BF23" s="173">
        <f t="shared" si="10"/>
        <v>556.79920272912409</v>
      </c>
      <c r="BG23" s="173">
        <f t="shared" si="11"/>
        <v>565.56250093483152</v>
      </c>
      <c r="BH23" s="175"/>
      <c r="BI23" s="13" t="s">
        <v>8</v>
      </c>
      <c r="BJ23" s="13" t="s">
        <v>765</v>
      </c>
      <c r="BK23" s="171">
        <v>392.11198910000002</v>
      </c>
      <c r="BL23" s="171">
        <v>396.31207510000002</v>
      </c>
      <c r="BM23" s="171">
        <v>419.50694439999995</v>
      </c>
      <c r="BN23" s="171">
        <v>426.10944030000002</v>
      </c>
      <c r="BO23" s="170">
        <f t="shared" si="6"/>
        <v>1.0711444987031126E-2</v>
      </c>
      <c r="BP23" s="170">
        <f t="shared" si="2"/>
        <v>5.8526779165502987E-2</v>
      </c>
      <c r="BQ23" s="170">
        <f t="shared" si="3"/>
        <v>1.5738704658258492E-2</v>
      </c>
      <c r="BR23" s="175"/>
      <c r="BS23" s="175"/>
      <c r="BT23" s="175"/>
      <c r="BU23" s="175"/>
    </row>
    <row r="24" spans="1:73" x14ac:dyDescent="0.2">
      <c r="A24" s="169" t="s">
        <v>722</v>
      </c>
      <c r="B24" s="167" t="s">
        <v>7</v>
      </c>
      <c r="C24" s="167" t="s">
        <v>431</v>
      </c>
      <c r="D24" s="167" t="s">
        <v>723</v>
      </c>
      <c r="E24" s="167" t="s">
        <v>433</v>
      </c>
      <c r="F24" s="5">
        <v>1.37317</v>
      </c>
      <c r="G24" s="5">
        <v>1.3961710000000001</v>
      </c>
      <c r="H24" s="5">
        <v>1.4717849999999999</v>
      </c>
      <c r="I24" s="5">
        <v>1.5091559999999999</v>
      </c>
      <c r="J24" s="5">
        <v>1.4831220000000001</v>
      </c>
      <c r="K24" s="5">
        <v>1.688205</v>
      </c>
      <c r="L24" s="5">
        <v>1.6634100000000001</v>
      </c>
      <c r="M24" s="5">
        <v>1.6790639999999999</v>
      </c>
      <c r="N24" s="5">
        <v>1.8574299999999999</v>
      </c>
      <c r="O24" s="5">
        <v>1.881391</v>
      </c>
      <c r="P24" s="5">
        <v>2.1443319999999999</v>
      </c>
      <c r="Q24" s="5">
        <v>2.1984170000000001</v>
      </c>
      <c r="R24" s="5">
        <v>2.25454</v>
      </c>
      <c r="S24" s="5">
        <v>2.4429439999999998</v>
      </c>
      <c r="T24" s="5">
        <v>2.8954589999999998</v>
      </c>
      <c r="U24" s="5">
        <v>3.2569979999999998</v>
      </c>
      <c r="V24" s="5">
        <v>3.5542669999999998</v>
      </c>
      <c r="W24" s="5">
        <v>3.5193159999999999</v>
      </c>
      <c r="X24" s="5">
        <v>3.941046</v>
      </c>
      <c r="Y24" s="5">
        <v>4.5887830000000003</v>
      </c>
      <c r="Z24" s="5">
        <v>5.0254370000000002</v>
      </c>
      <c r="AA24" s="5">
        <v>5.5415010000000002</v>
      </c>
      <c r="AB24" s="5">
        <v>6.2518969999999996</v>
      </c>
      <c r="AC24" s="5">
        <v>5.9653090000000004</v>
      </c>
      <c r="AD24" s="5">
        <v>6.7375439999999998</v>
      </c>
      <c r="AE24" s="5">
        <v>8.2092659999999995</v>
      </c>
      <c r="AF24" s="5">
        <v>8.6376030000000004</v>
      </c>
      <c r="AG24" s="5">
        <v>8.3756599999999999</v>
      </c>
      <c r="AH24" s="5">
        <v>9.3656539999999993</v>
      </c>
      <c r="AI24" s="5">
        <v>10.970599</v>
      </c>
      <c r="AJ24" s="5">
        <v>11.060279</v>
      </c>
      <c r="AK24" s="5">
        <v>11.879807</v>
      </c>
      <c r="AL24" s="5">
        <v>12.385401</v>
      </c>
      <c r="AM24" s="5">
        <v>13.667026999999999</v>
      </c>
      <c r="AN24" s="5">
        <v>14.863098000000001</v>
      </c>
      <c r="AO24" s="5">
        <v>15.404436</v>
      </c>
      <c r="AP24" s="5">
        <v>15.281594999999999</v>
      </c>
      <c r="AQ24" s="5">
        <v>16.984679</v>
      </c>
      <c r="AR24" s="5">
        <v>17.871341999999999</v>
      </c>
      <c r="AS24" s="5">
        <v>19.564102999999999</v>
      </c>
      <c r="AT24" s="5">
        <v>21.720108</v>
      </c>
      <c r="AU24" s="5">
        <v>23.998760000000001</v>
      </c>
      <c r="AV24" s="5">
        <v>26.547743000000001</v>
      </c>
      <c r="AW24" s="5">
        <v>26.746680999999999</v>
      </c>
      <c r="AX24" s="5">
        <v>28.819081000000001</v>
      </c>
      <c r="AY24" s="5">
        <v>35.559738000000003</v>
      </c>
      <c r="AZ24" s="5">
        <v>37.620252000000001</v>
      </c>
      <c r="BA24" s="5">
        <v>36.677357999999998</v>
      </c>
      <c r="BB24" s="5">
        <v>38.415207000000002</v>
      </c>
      <c r="BC24" s="5">
        <v>41.080880000000001</v>
      </c>
      <c r="BD24" s="5">
        <v>43.270726000000003</v>
      </c>
      <c r="BE24" s="172">
        <f t="shared" si="4"/>
        <v>47.297484861609185</v>
      </c>
      <c r="BF24" s="172">
        <f t="shared" si="10"/>
        <v>49.654214712697879</v>
      </c>
      <c r="BG24" s="172">
        <f t="shared" si="11"/>
        <v>52.344435983238569</v>
      </c>
      <c r="BH24" s="175"/>
      <c r="BI24" s="167" t="s">
        <v>770</v>
      </c>
      <c r="BJ24" s="167" t="s">
        <v>776</v>
      </c>
      <c r="BK24" s="5">
        <v>50.472999999999999</v>
      </c>
      <c r="BL24" s="5">
        <v>55.17</v>
      </c>
      <c r="BM24" s="5">
        <v>57.918999999999997</v>
      </c>
      <c r="BN24" s="5">
        <v>61.057000000000002</v>
      </c>
      <c r="BO24" s="168">
        <f t="shared" ref="BO24:BO27" si="12">(BL24-BK24)/BK24</f>
        <v>9.3059655657480297E-2</v>
      </c>
      <c r="BP24" s="168">
        <f t="shared" ref="BP24:BP27" si="13">(BM24-BL24)/BL24</f>
        <v>4.9827804966467194E-2</v>
      </c>
      <c r="BQ24" s="168">
        <f t="shared" ref="BQ24:BQ27" si="14">(BN24-BM24)/BM24</f>
        <v>5.4179112208429109E-2</v>
      </c>
      <c r="BR24" s="175"/>
      <c r="BS24" s="175"/>
      <c r="BT24" s="175"/>
      <c r="BU24" s="175"/>
    </row>
    <row r="25" spans="1:73" x14ac:dyDescent="0.2">
      <c r="A25" s="169" t="s">
        <v>751</v>
      </c>
      <c r="B25" s="167" t="s">
        <v>7</v>
      </c>
      <c r="C25" s="167" t="s">
        <v>431</v>
      </c>
      <c r="D25" s="167" t="s">
        <v>748</v>
      </c>
      <c r="E25" s="167" t="s">
        <v>433</v>
      </c>
      <c r="F25" s="5">
        <v>2.9045350000000001</v>
      </c>
      <c r="G25" s="5">
        <v>3.2776529999999999</v>
      </c>
      <c r="H25" s="5">
        <v>3.5187849999999998</v>
      </c>
      <c r="I25" s="5">
        <v>3.8282370000000001</v>
      </c>
      <c r="J25" s="5">
        <v>3.843432</v>
      </c>
      <c r="K25" s="5">
        <v>4.1325440000000002</v>
      </c>
      <c r="L25" s="5">
        <v>4.3256509999999997</v>
      </c>
      <c r="M25" s="5">
        <v>4.6388090000000002</v>
      </c>
      <c r="N25" s="5">
        <v>5.191497</v>
      </c>
      <c r="O25" s="5">
        <v>5.9977270000000003</v>
      </c>
      <c r="P25" s="5">
        <v>6.1868169999999996</v>
      </c>
      <c r="Q25" s="5">
        <v>6.3541600000000003</v>
      </c>
      <c r="R25" s="5">
        <v>6.8115990000000002</v>
      </c>
      <c r="S25" s="5">
        <v>7.563885</v>
      </c>
      <c r="T25" s="5">
        <v>7.6191129999999996</v>
      </c>
      <c r="U25" s="5">
        <v>8.7854670000000006</v>
      </c>
      <c r="V25" s="5">
        <v>9.4421970000000002</v>
      </c>
      <c r="W25" s="5">
        <v>10.679322000000001</v>
      </c>
      <c r="X25" s="5">
        <v>11.208722</v>
      </c>
      <c r="Y25" s="5">
        <v>11.900256000000001</v>
      </c>
      <c r="Z25" s="5">
        <v>12.217597</v>
      </c>
      <c r="AA25" s="5">
        <v>13.358718</v>
      </c>
      <c r="AB25" s="5">
        <v>13.285933999999999</v>
      </c>
      <c r="AC25" s="5">
        <v>13.194870999999999</v>
      </c>
      <c r="AD25" s="5">
        <v>13.733758</v>
      </c>
      <c r="AE25" s="5">
        <v>13.887381</v>
      </c>
      <c r="AF25" s="5">
        <v>14.863538999999999</v>
      </c>
      <c r="AG25" s="5">
        <v>15.279206</v>
      </c>
      <c r="AH25" s="5">
        <v>15.586693</v>
      </c>
      <c r="AI25" s="5">
        <v>16.026807999999999</v>
      </c>
      <c r="AJ25" s="5">
        <v>16.714316</v>
      </c>
      <c r="AK25" s="5">
        <v>17.474211</v>
      </c>
      <c r="AL25" s="5">
        <v>17.460937000000001</v>
      </c>
      <c r="AM25" s="5">
        <v>17.816772</v>
      </c>
      <c r="AN25" s="5">
        <v>18.49813</v>
      </c>
      <c r="AO25" s="5">
        <v>19.880279000000002</v>
      </c>
      <c r="AP25" s="5">
        <v>20.675848999999999</v>
      </c>
      <c r="AQ25" s="5">
        <v>22.287927</v>
      </c>
      <c r="AR25" s="5">
        <v>24.136641000000001</v>
      </c>
      <c r="AS25" s="5">
        <v>24.65944</v>
      </c>
      <c r="AT25" s="5">
        <v>26.762933</v>
      </c>
      <c r="AU25" s="5">
        <v>28.222937999999999</v>
      </c>
      <c r="AV25" s="5">
        <v>30.272977999999998</v>
      </c>
      <c r="AW25" s="5">
        <v>30.304497999999999</v>
      </c>
      <c r="AX25" s="5">
        <v>31.927710000000001</v>
      </c>
      <c r="AY25" s="5">
        <v>32.420510999999998</v>
      </c>
      <c r="AZ25" s="5">
        <v>35.328133000000001</v>
      </c>
      <c r="BA25" s="5">
        <v>35.41939</v>
      </c>
      <c r="BB25" s="5">
        <v>36.413725999999997</v>
      </c>
      <c r="BC25" s="5">
        <v>39.677585000000001</v>
      </c>
      <c r="BD25" s="5">
        <v>41.544103999999997</v>
      </c>
      <c r="BE25" s="172">
        <f t="shared" si="4"/>
        <v>41.964656675564825</v>
      </c>
      <c r="BF25" s="172">
        <f t="shared" si="10"/>
        <v>44.67510389606695</v>
      </c>
      <c r="BG25" s="172">
        <f t="shared" si="11"/>
        <v>46.628162340200568</v>
      </c>
      <c r="BH25" s="175"/>
      <c r="BI25" s="167" t="s">
        <v>771</v>
      </c>
      <c r="BJ25" s="167" t="s">
        <v>776</v>
      </c>
      <c r="BK25" s="5">
        <v>42.180999999999997</v>
      </c>
      <c r="BL25" s="5">
        <v>42.607999999999997</v>
      </c>
      <c r="BM25" s="5">
        <v>45.36</v>
      </c>
      <c r="BN25" s="5">
        <v>47.343000000000004</v>
      </c>
      <c r="BO25" s="168">
        <f t="shared" si="12"/>
        <v>1.0123041179678046E-2</v>
      </c>
      <c r="BP25" s="168">
        <f t="shared" si="13"/>
        <v>6.4588809613218237E-2</v>
      </c>
      <c r="BQ25" s="168">
        <f t="shared" si="14"/>
        <v>4.3716931216931307E-2</v>
      </c>
      <c r="BR25" s="175"/>
      <c r="BS25" s="175"/>
      <c r="BT25" s="175"/>
      <c r="BU25" s="175"/>
    </row>
    <row r="26" spans="1:73" x14ac:dyDescent="0.2">
      <c r="A26" s="169" t="s">
        <v>752</v>
      </c>
      <c r="B26" s="167" t="s">
        <v>7</v>
      </c>
      <c r="C26" s="167" t="s">
        <v>431</v>
      </c>
      <c r="D26" s="167" t="s">
        <v>747</v>
      </c>
      <c r="E26" s="167" t="s">
        <v>433</v>
      </c>
      <c r="F26" s="5">
        <v>1.150736</v>
      </c>
      <c r="G26" s="5">
        <v>1.167087</v>
      </c>
      <c r="H26" s="5">
        <v>1.1692480000000001</v>
      </c>
      <c r="I26" s="5">
        <v>1.1196470000000001</v>
      </c>
      <c r="J26" s="5">
        <v>1.4924059999999999</v>
      </c>
      <c r="K26" s="5">
        <v>1.4508970000000001</v>
      </c>
      <c r="L26" s="5">
        <v>1.5490489999999999</v>
      </c>
      <c r="M26" s="5">
        <v>1.8333470000000001</v>
      </c>
      <c r="N26" s="5">
        <v>1.817029</v>
      </c>
      <c r="O26" s="5">
        <v>1.9001950000000001</v>
      </c>
      <c r="P26" s="5">
        <v>2.2966340000000001</v>
      </c>
      <c r="Q26" s="5">
        <v>2.1887460000000001</v>
      </c>
      <c r="R26" s="5">
        <v>2.4604159999999999</v>
      </c>
      <c r="S26" s="5">
        <v>2.4271530000000001</v>
      </c>
      <c r="T26" s="5">
        <v>2.6785410000000001</v>
      </c>
      <c r="U26" s="5">
        <v>2.5756809999999999</v>
      </c>
      <c r="V26" s="5">
        <v>2.6825290000000002</v>
      </c>
      <c r="W26" s="5">
        <v>2.9611239999999999</v>
      </c>
      <c r="X26" s="5">
        <v>3.5022859999999998</v>
      </c>
      <c r="Y26" s="5">
        <v>3.6020129999999999</v>
      </c>
      <c r="Z26" s="5">
        <v>4.3834929999999996</v>
      </c>
      <c r="AA26" s="5">
        <v>4.7037050000000002</v>
      </c>
      <c r="AB26" s="5">
        <v>4.9428539999999996</v>
      </c>
      <c r="AC26" s="5">
        <v>5.4040889999999999</v>
      </c>
      <c r="AD26" s="5">
        <v>5.9335089999999999</v>
      </c>
      <c r="AE26" s="5">
        <v>6.3629119999999997</v>
      </c>
      <c r="AF26" s="5">
        <v>6.9128410000000002</v>
      </c>
      <c r="AG26" s="5">
        <v>7.3613160000000004</v>
      </c>
      <c r="AH26" s="5">
        <v>7.8276219999999999</v>
      </c>
      <c r="AI26" s="5">
        <v>8.2433680000000003</v>
      </c>
      <c r="AJ26" s="5">
        <v>9.0016200000000008</v>
      </c>
      <c r="AK26" s="5">
        <v>9.1747639999999997</v>
      </c>
      <c r="AL26" s="5">
        <v>8.9950209999999995</v>
      </c>
      <c r="AM26" s="5">
        <v>9.4023389999999996</v>
      </c>
      <c r="AN26" s="5">
        <v>9.9646469999999994</v>
      </c>
      <c r="AO26" s="5">
        <v>10.640351000000001</v>
      </c>
      <c r="AP26" s="5">
        <v>11.358946</v>
      </c>
      <c r="AQ26" s="5">
        <v>11.307774</v>
      </c>
      <c r="AR26" s="5">
        <v>12.662656999999999</v>
      </c>
      <c r="AS26" s="5">
        <v>13.441383999999999</v>
      </c>
      <c r="AT26" s="5">
        <v>12.402379</v>
      </c>
      <c r="AU26" s="5">
        <v>12.601419999999999</v>
      </c>
      <c r="AV26" s="5">
        <v>12.329458000000001</v>
      </c>
      <c r="AW26" s="5">
        <v>14.962353</v>
      </c>
      <c r="AX26" s="5">
        <v>16.630777999999999</v>
      </c>
      <c r="AY26" s="5">
        <v>18.106119</v>
      </c>
      <c r="AZ26" s="5">
        <v>18.264434000000001</v>
      </c>
      <c r="BA26" s="5">
        <v>19.370515000000001</v>
      </c>
      <c r="BB26" s="5">
        <v>21.334768</v>
      </c>
      <c r="BC26" s="5">
        <v>22.285437000000002</v>
      </c>
      <c r="BD26" s="5">
        <v>22.976012999999998</v>
      </c>
      <c r="BE26" s="172">
        <f t="shared" si="4"/>
        <v>23.039133914835165</v>
      </c>
      <c r="BF26" s="172">
        <f t="shared" si="10"/>
        <v>24.903628629966185</v>
      </c>
      <c r="BG26" s="172">
        <f t="shared" si="11"/>
        <v>26.564194235629753</v>
      </c>
      <c r="BH26" s="175"/>
      <c r="BI26" s="167" t="s">
        <v>772</v>
      </c>
      <c r="BJ26" s="167" t="s">
        <v>776</v>
      </c>
      <c r="BK26" s="5">
        <v>23.66</v>
      </c>
      <c r="BL26" s="5">
        <v>23.725000000000001</v>
      </c>
      <c r="BM26" s="5">
        <v>25.645</v>
      </c>
      <c r="BN26" s="5">
        <v>27.355</v>
      </c>
      <c r="BO26" s="168">
        <f t="shared" si="12"/>
        <v>2.7472527472528012E-3</v>
      </c>
      <c r="BP26" s="168">
        <f t="shared" si="13"/>
        <v>8.0927291886195907E-2</v>
      </c>
      <c r="BQ26" s="168">
        <f t="shared" si="14"/>
        <v>6.6679664651978984E-2</v>
      </c>
      <c r="BR26" s="175"/>
      <c r="BS26" s="175"/>
      <c r="BT26" s="175"/>
      <c r="BU26" s="175"/>
    </row>
    <row r="27" spans="1:73" x14ac:dyDescent="0.2">
      <c r="A27" s="169" t="s">
        <v>753</v>
      </c>
      <c r="B27" s="167" t="s">
        <v>7</v>
      </c>
      <c r="C27" s="167" t="s">
        <v>431</v>
      </c>
      <c r="D27" s="167" t="s">
        <v>749</v>
      </c>
      <c r="E27" s="167" t="s">
        <v>433</v>
      </c>
      <c r="F27" s="5">
        <v>1.891988</v>
      </c>
      <c r="G27" s="5">
        <v>2.1750379999999998</v>
      </c>
      <c r="H27" s="5">
        <v>2.3383029999999998</v>
      </c>
      <c r="I27" s="5">
        <v>2.5163199999999999</v>
      </c>
      <c r="J27" s="5">
        <v>2.7132540000000001</v>
      </c>
      <c r="K27" s="5">
        <v>2.932931</v>
      </c>
      <c r="L27" s="5">
        <v>3.3303989999999999</v>
      </c>
      <c r="M27" s="5">
        <v>3.5466359999999999</v>
      </c>
      <c r="N27" s="5">
        <v>3.6653850000000001</v>
      </c>
      <c r="O27" s="5">
        <v>3.6143869999999998</v>
      </c>
      <c r="P27" s="5">
        <v>3.504041</v>
      </c>
      <c r="Q27" s="5">
        <v>3.438396</v>
      </c>
      <c r="R27" s="5">
        <v>3.6570860000000001</v>
      </c>
      <c r="S27" s="5">
        <v>3.7960850000000002</v>
      </c>
      <c r="T27" s="5">
        <v>3.6441629999999998</v>
      </c>
      <c r="U27" s="5">
        <v>3.695516</v>
      </c>
      <c r="V27" s="5">
        <v>3.8766449999999999</v>
      </c>
      <c r="W27" s="5">
        <v>4.3214649999999999</v>
      </c>
      <c r="X27" s="5">
        <v>4.5827629999999999</v>
      </c>
      <c r="Y27" s="5">
        <v>5.0613780000000004</v>
      </c>
      <c r="Z27" s="5">
        <v>5.1903889999999997</v>
      </c>
      <c r="AA27" s="5">
        <v>5.267137</v>
      </c>
      <c r="AB27" s="5">
        <v>5.5418510000000003</v>
      </c>
      <c r="AC27" s="5">
        <v>6.1492380000000004</v>
      </c>
      <c r="AD27" s="5">
        <v>6.3645310000000004</v>
      </c>
      <c r="AE27" s="5">
        <v>6.616428</v>
      </c>
      <c r="AF27" s="5">
        <v>6.7980970000000003</v>
      </c>
      <c r="AG27" s="5">
        <v>7.238194</v>
      </c>
      <c r="AH27" s="5">
        <v>7.5766720000000003</v>
      </c>
      <c r="AI27" s="5">
        <v>7.9014449999999998</v>
      </c>
      <c r="AJ27" s="5">
        <v>7.7356020000000001</v>
      </c>
      <c r="AK27" s="5">
        <v>7.8401370000000004</v>
      </c>
      <c r="AL27" s="5">
        <v>7.5652730000000004</v>
      </c>
      <c r="AM27" s="5">
        <v>7.5437399999999997</v>
      </c>
      <c r="AN27" s="5">
        <v>8.3175550000000005</v>
      </c>
      <c r="AO27" s="5">
        <v>8.5290320000000008</v>
      </c>
      <c r="AP27" s="5">
        <v>8.4321760000000001</v>
      </c>
      <c r="AQ27" s="5">
        <v>8.8661689999999993</v>
      </c>
      <c r="AR27" s="5">
        <v>8.8814609999999998</v>
      </c>
      <c r="AS27" s="5">
        <v>8.9900819999999992</v>
      </c>
      <c r="AT27" s="5">
        <v>8.6430170000000004</v>
      </c>
      <c r="AU27" s="5">
        <v>8.470815</v>
      </c>
      <c r="AV27" s="5">
        <v>9.1950620000000001</v>
      </c>
      <c r="AW27" s="5">
        <v>9.4739789999999999</v>
      </c>
      <c r="AX27" s="5">
        <v>9.9817999999999998</v>
      </c>
      <c r="AY27" s="5">
        <v>10.539645</v>
      </c>
      <c r="AZ27" s="5">
        <v>10.960107000000001</v>
      </c>
      <c r="BA27" s="5">
        <v>10.913093999999999</v>
      </c>
      <c r="BB27" s="5">
        <v>12.14996</v>
      </c>
      <c r="BC27" s="5">
        <v>12.090173999999999</v>
      </c>
      <c r="BD27" s="5">
        <v>12.259111000000001</v>
      </c>
      <c r="BE27" s="172">
        <f t="shared" si="4"/>
        <v>12.501931156223508</v>
      </c>
      <c r="BF27" s="172">
        <f t="shared" si="10"/>
        <v>13.775555944508673</v>
      </c>
      <c r="BG27" s="172">
        <f t="shared" si="11"/>
        <v>13.986252033371873</v>
      </c>
      <c r="BH27" s="175"/>
      <c r="BI27" s="167" t="s">
        <v>773</v>
      </c>
      <c r="BJ27" s="167" t="s">
        <v>776</v>
      </c>
      <c r="BK27" s="5">
        <v>12.975</v>
      </c>
      <c r="BL27" s="5">
        <v>13.231999999999999</v>
      </c>
      <c r="BM27" s="5">
        <v>14.58</v>
      </c>
      <c r="BN27" s="5">
        <v>14.803000000000001</v>
      </c>
      <c r="BO27" s="168">
        <f t="shared" si="12"/>
        <v>1.9807321772639667E-2</v>
      </c>
      <c r="BP27" s="168">
        <f t="shared" si="13"/>
        <v>0.10187424425634831</v>
      </c>
      <c r="BQ27" s="168">
        <f t="shared" si="14"/>
        <v>1.5294924554183865E-2</v>
      </c>
      <c r="BR27" s="175"/>
      <c r="BS27" s="175"/>
      <c r="BT27" s="175"/>
      <c r="BU27" s="175"/>
    </row>
    <row r="28" spans="1:73" x14ac:dyDescent="0.2">
      <c r="A28" s="13" t="s">
        <v>9</v>
      </c>
      <c r="B28" s="13" t="s">
        <v>7</v>
      </c>
      <c r="C28" s="13" t="s">
        <v>431</v>
      </c>
      <c r="D28" s="13" t="s">
        <v>435</v>
      </c>
      <c r="E28" s="13" t="s">
        <v>433</v>
      </c>
      <c r="F28" s="171">
        <v>18.314314</v>
      </c>
      <c r="G28" s="171">
        <v>19.553787</v>
      </c>
      <c r="H28" s="171">
        <v>20.555136999999998</v>
      </c>
      <c r="I28" s="171">
        <v>21.620853</v>
      </c>
      <c r="J28" s="171">
        <v>22.748047</v>
      </c>
      <c r="K28" s="171">
        <v>23.470783999999998</v>
      </c>
      <c r="L28" s="171">
        <v>23.888400000000001</v>
      </c>
      <c r="M28" s="171">
        <v>24.729044999999999</v>
      </c>
      <c r="N28" s="171">
        <v>25.630265000000001</v>
      </c>
      <c r="O28" s="171">
        <v>26.964729999999999</v>
      </c>
      <c r="P28" s="171">
        <v>27.904845000000002</v>
      </c>
      <c r="Q28" s="171">
        <v>28.632662</v>
      </c>
      <c r="R28" s="171">
        <v>29.526568999999999</v>
      </c>
      <c r="S28" s="171">
        <v>30.637644000000002</v>
      </c>
      <c r="T28" s="171">
        <v>31.311416000000001</v>
      </c>
      <c r="U28" s="171">
        <v>33.853521000000001</v>
      </c>
      <c r="V28" s="171">
        <v>34.906906999999997</v>
      </c>
      <c r="W28" s="171">
        <v>37.243177000000003</v>
      </c>
      <c r="X28" s="171">
        <v>38.647022</v>
      </c>
      <c r="Y28" s="171">
        <v>41.030672000000003</v>
      </c>
      <c r="Z28" s="171">
        <v>42.966405000000002</v>
      </c>
      <c r="AA28" s="171">
        <v>45.504522000000001</v>
      </c>
      <c r="AB28" s="171">
        <v>46.543965</v>
      </c>
      <c r="AC28" s="171">
        <v>47.529909000000004</v>
      </c>
      <c r="AD28" s="171">
        <v>50.021742000000003</v>
      </c>
      <c r="AE28" s="171">
        <v>53.475107999999999</v>
      </c>
      <c r="AF28" s="171">
        <v>55.719884</v>
      </c>
      <c r="AG28" s="171">
        <v>57.306978999999998</v>
      </c>
      <c r="AH28" s="171">
        <v>59.891987999999998</v>
      </c>
      <c r="AI28" s="171">
        <v>63.954087000000001</v>
      </c>
      <c r="AJ28" s="171">
        <v>65.272448999999995</v>
      </c>
      <c r="AK28" s="171">
        <v>66.956795999999997</v>
      </c>
      <c r="AL28" s="171">
        <v>67.403201999999993</v>
      </c>
      <c r="AM28" s="171">
        <v>70.795753000000005</v>
      </c>
      <c r="AN28" s="171">
        <v>73.843183999999994</v>
      </c>
      <c r="AO28" s="171">
        <v>77.685575999999998</v>
      </c>
      <c r="AP28" s="171">
        <v>79.582359999999994</v>
      </c>
      <c r="AQ28" s="171">
        <v>83.584699999999998</v>
      </c>
      <c r="AR28" s="171">
        <v>87.429793000000004</v>
      </c>
      <c r="AS28" s="171">
        <v>91.706790999999996</v>
      </c>
      <c r="AT28" s="171">
        <v>95.656769999999995</v>
      </c>
      <c r="AU28" s="171">
        <v>100.633161</v>
      </c>
      <c r="AV28" s="171">
        <v>106.406471</v>
      </c>
      <c r="AW28" s="171">
        <v>110.292931</v>
      </c>
      <c r="AX28" s="171">
        <v>117.131733</v>
      </c>
      <c r="AY28" s="171">
        <v>127.767499</v>
      </c>
      <c r="AZ28" s="171">
        <v>134.281251</v>
      </c>
      <c r="BA28" s="171">
        <v>134.88002700000001</v>
      </c>
      <c r="BB28" s="171">
        <v>140.50324599999999</v>
      </c>
      <c r="BC28" s="171">
        <v>148.869103</v>
      </c>
      <c r="BD28" s="171">
        <v>154.10564500000001</v>
      </c>
      <c r="BE28" s="173">
        <f t="shared" si="4"/>
        <v>160.52065822594975</v>
      </c>
      <c r="BF28" s="173">
        <f t="shared" si="10"/>
        <v>165.71249281237252</v>
      </c>
      <c r="BG28" s="173">
        <f t="shared" si="11"/>
        <v>170.66358960815154</v>
      </c>
      <c r="BH28" s="175"/>
      <c r="BI28" s="13" t="s">
        <v>9</v>
      </c>
      <c r="BJ28" s="13" t="s">
        <v>765</v>
      </c>
      <c r="BK28" s="171">
        <v>155.48790309999998</v>
      </c>
      <c r="BL28" s="171">
        <v>161.96045610000002</v>
      </c>
      <c r="BM28" s="171">
        <v>167.19885909999999</v>
      </c>
      <c r="BN28" s="171">
        <v>172.194365</v>
      </c>
      <c r="BO28" s="170">
        <f t="shared" si="6"/>
        <v>4.1627373390181334E-2</v>
      </c>
      <c r="BP28" s="170">
        <f t="shared" si="2"/>
        <v>3.2343716028841042E-2</v>
      </c>
      <c r="BQ28" s="170">
        <f t="shared" si="3"/>
        <v>2.9877631503527478E-2</v>
      </c>
      <c r="BR28" s="175"/>
      <c r="BS28" s="175"/>
      <c r="BT28" s="175"/>
      <c r="BU28" s="175"/>
    </row>
    <row r="29" spans="1:73" x14ac:dyDescent="0.2">
      <c r="A29" s="169" t="s">
        <v>724</v>
      </c>
      <c r="B29" s="167" t="s">
        <v>7</v>
      </c>
      <c r="C29" s="167" t="s">
        <v>431</v>
      </c>
      <c r="D29" s="167" t="s">
        <v>724</v>
      </c>
      <c r="E29" s="167" t="s">
        <v>433</v>
      </c>
      <c r="F29" s="5">
        <v>160.328103</v>
      </c>
      <c r="G29" s="5">
        <v>148.92239499999999</v>
      </c>
      <c r="H29" s="5">
        <v>164.80278999999999</v>
      </c>
      <c r="I29" s="5">
        <v>216.02161899999999</v>
      </c>
      <c r="J29" s="5">
        <v>196.95728800000001</v>
      </c>
      <c r="K29" s="5">
        <v>212.08783299999999</v>
      </c>
      <c r="L29" s="5">
        <v>233.382013</v>
      </c>
      <c r="M29" s="5">
        <v>248.87732199999999</v>
      </c>
      <c r="N29" s="5">
        <v>216.757543</v>
      </c>
      <c r="O29" s="5">
        <v>224.04136</v>
      </c>
      <c r="P29" s="5">
        <v>227.34589299999999</v>
      </c>
      <c r="Q29" s="5">
        <v>240.13571200000001</v>
      </c>
      <c r="R29" s="5">
        <v>250.04024899999999</v>
      </c>
      <c r="S29" s="5">
        <v>234.91269500000001</v>
      </c>
      <c r="T29" s="5">
        <v>251.050296</v>
      </c>
      <c r="U29" s="5">
        <v>294.97457900000001</v>
      </c>
      <c r="V29" s="5">
        <v>289.211906</v>
      </c>
      <c r="W29" s="5">
        <v>282.54216700000001</v>
      </c>
      <c r="X29" s="5">
        <v>262.443602</v>
      </c>
      <c r="Y29" s="5">
        <v>267.09877699999998</v>
      </c>
      <c r="Z29" s="5">
        <v>287.71740299999999</v>
      </c>
      <c r="AA29" s="5">
        <v>290.44879800000001</v>
      </c>
      <c r="AB29" s="5">
        <v>273.45393000000001</v>
      </c>
      <c r="AC29" s="5">
        <v>295.13175799999999</v>
      </c>
      <c r="AD29" s="5">
        <v>283.617234</v>
      </c>
      <c r="AE29" s="5">
        <v>285.71063900000001</v>
      </c>
      <c r="AF29" s="5">
        <v>299.12934999999999</v>
      </c>
      <c r="AG29" s="5">
        <v>293.14460800000001</v>
      </c>
      <c r="AH29" s="5">
        <v>312.82896499999998</v>
      </c>
      <c r="AI29" s="5">
        <v>310.06583899999998</v>
      </c>
      <c r="AJ29" s="5">
        <v>283.207289</v>
      </c>
      <c r="AK29" s="5">
        <v>279.95149700000002</v>
      </c>
      <c r="AL29" s="5">
        <v>278.589563</v>
      </c>
      <c r="AM29" s="5">
        <v>254.94765599999999</v>
      </c>
      <c r="AN29" s="5">
        <v>262.25329399999998</v>
      </c>
      <c r="AO29" s="5">
        <v>265.28310599999998</v>
      </c>
      <c r="AP29" s="5">
        <v>265.911968</v>
      </c>
      <c r="AQ29" s="5">
        <v>261.952966</v>
      </c>
      <c r="AR29" s="5">
        <v>259.46872000000002</v>
      </c>
      <c r="AS29" s="5">
        <v>249.037329</v>
      </c>
      <c r="AT29" s="5">
        <v>228.94456299999999</v>
      </c>
      <c r="AU29" s="5">
        <v>258.23656599999998</v>
      </c>
      <c r="AV29" s="5">
        <v>229.62969200000001</v>
      </c>
      <c r="AW29" s="5">
        <v>249.32758000000001</v>
      </c>
      <c r="AX29" s="5">
        <v>253.74033700000001</v>
      </c>
      <c r="AY29" s="5">
        <v>253.493594</v>
      </c>
      <c r="AZ29" s="5">
        <v>245.05298300000001</v>
      </c>
      <c r="BA29" s="5">
        <v>219.29417100000001</v>
      </c>
      <c r="BB29" s="5">
        <v>230.11832799999999</v>
      </c>
      <c r="BC29" s="5">
        <v>226.77930499999999</v>
      </c>
      <c r="BD29" s="5">
        <v>271.60567600000002</v>
      </c>
      <c r="BE29" s="172">
        <f t="shared" si="4"/>
        <v>261.61586865849256</v>
      </c>
      <c r="BF29" s="172">
        <f t="shared" si="10"/>
        <v>252.6116629342626</v>
      </c>
      <c r="BG29" s="172">
        <f t="shared" si="11"/>
        <v>250.3718326668515</v>
      </c>
      <c r="BH29" s="175"/>
      <c r="BI29" s="167" t="s">
        <v>724</v>
      </c>
      <c r="BJ29" s="167" t="s">
        <v>766</v>
      </c>
      <c r="BK29" s="5">
        <v>275.63665000000003</v>
      </c>
      <c r="BL29" s="5">
        <v>265.49858119999999</v>
      </c>
      <c r="BM29" s="5">
        <v>256.36074159999998</v>
      </c>
      <c r="BN29" s="5">
        <v>254.08766940000001</v>
      </c>
      <c r="BO29" s="168">
        <f t="shared" si="6"/>
        <v>-3.6780554400149768E-2</v>
      </c>
      <c r="BP29" s="168">
        <f t="shared" si="2"/>
        <v>-3.4417658876739816E-2</v>
      </c>
      <c r="BQ29" s="168">
        <f t="shared" si="3"/>
        <v>-8.8666938073796442E-3</v>
      </c>
      <c r="BR29" s="175"/>
      <c r="BS29" s="175"/>
      <c r="BT29" s="175"/>
      <c r="BU29" s="175"/>
    </row>
    <row r="30" spans="1:73" x14ac:dyDescent="0.2">
      <c r="A30" s="169" t="s">
        <v>725</v>
      </c>
      <c r="B30" s="167" t="s">
        <v>7</v>
      </c>
      <c r="C30" s="167" t="s">
        <v>431</v>
      </c>
      <c r="D30" s="167" t="s">
        <v>725</v>
      </c>
      <c r="E30" s="167" t="s">
        <v>433</v>
      </c>
      <c r="F30" s="5">
        <v>431.648641</v>
      </c>
      <c r="G30" s="5">
        <v>422.83386000000002</v>
      </c>
      <c r="H30" s="5">
        <v>422.94502199999999</v>
      </c>
      <c r="I30" s="5">
        <v>465.69209699999999</v>
      </c>
      <c r="J30" s="5">
        <v>518.41916100000003</v>
      </c>
      <c r="K30" s="5">
        <v>519.413993</v>
      </c>
      <c r="L30" s="5">
        <v>504.51472000000001</v>
      </c>
      <c r="M30" s="5">
        <v>496.437454</v>
      </c>
      <c r="N30" s="5">
        <v>527.08674900000005</v>
      </c>
      <c r="O30" s="5">
        <v>597.90620200000001</v>
      </c>
      <c r="P30" s="5">
        <v>572.78493800000001</v>
      </c>
      <c r="Q30" s="5">
        <v>558.70308399999999</v>
      </c>
      <c r="R30" s="5">
        <v>592.23891100000003</v>
      </c>
      <c r="S30" s="5">
        <v>641.37303399999996</v>
      </c>
      <c r="T30" s="5">
        <v>647.97207300000002</v>
      </c>
      <c r="U30" s="5">
        <v>679.05656999999997</v>
      </c>
      <c r="V30" s="5">
        <v>727.14300600000001</v>
      </c>
      <c r="W30" s="5">
        <v>766.46466299999997</v>
      </c>
      <c r="X30" s="5">
        <v>763.89374899999996</v>
      </c>
      <c r="Y30" s="5">
        <v>727.61834499999998</v>
      </c>
      <c r="Z30" s="5">
        <v>792.80118800000002</v>
      </c>
      <c r="AA30" s="5">
        <v>898.76873000000001</v>
      </c>
      <c r="AB30" s="5">
        <v>899.11526000000003</v>
      </c>
      <c r="AC30" s="5">
        <v>923.82746399999996</v>
      </c>
      <c r="AD30" s="5">
        <v>924.60252600000001</v>
      </c>
      <c r="AE30" s="5">
        <v>931.81371200000001</v>
      </c>
      <c r="AF30" s="5">
        <v>973.02921900000001</v>
      </c>
      <c r="AG30" s="5">
        <v>983.64517599999999</v>
      </c>
      <c r="AH30" s="5">
        <v>1015.1937370000001</v>
      </c>
      <c r="AI30" s="5">
        <v>1046.4085050000001</v>
      </c>
      <c r="AJ30" s="5">
        <v>1084.182681</v>
      </c>
      <c r="AK30" s="5">
        <v>1107.9700290000001</v>
      </c>
      <c r="AL30" s="5">
        <v>1026.5813680000001</v>
      </c>
      <c r="AM30" s="5">
        <v>1085.793876</v>
      </c>
      <c r="AN30" s="5">
        <v>1170.8953750000001</v>
      </c>
      <c r="AO30" s="5">
        <v>1215.843991</v>
      </c>
      <c r="AP30" s="5">
        <v>1245.939983</v>
      </c>
      <c r="AQ30" s="5">
        <v>1268.5990810000001</v>
      </c>
      <c r="AR30" s="5">
        <v>1274.58357</v>
      </c>
      <c r="AS30" s="5">
        <v>1250.846043</v>
      </c>
      <c r="AT30" s="5">
        <v>1265.996725</v>
      </c>
      <c r="AU30" s="5">
        <v>1329.5855779999999</v>
      </c>
      <c r="AV30" s="5">
        <v>1374.333725</v>
      </c>
      <c r="AW30" s="5">
        <v>1337.4927709999999</v>
      </c>
      <c r="AX30" s="5">
        <v>1310.6793279999999</v>
      </c>
      <c r="AY30" s="5">
        <v>1418.658533</v>
      </c>
      <c r="AZ30" s="5">
        <v>1610.3565659999999</v>
      </c>
      <c r="BA30" s="5">
        <v>1723.7485549999999</v>
      </c>
      <c r="BB30" s="5">
        <v>1679.7332839999999</v>
      </c>
      <c r="BC30" s="5">
        <v>1695.907048</v>
      </c>
      <c r="BD30" s="5">
        <v>1811.6143460000001</v>
      </c>
      <c r="BE30" s="172">
        <f t="shared" si="4"/>
        <v>1786.932312265179</v>
      </c>
      <c r="BF30" s="172">
        <f t="shared" si="10"/>
        <v>1852.4099621478247</v>
      </c>
      <c r="BG30" s="172">
        <f t="shared" si="11"/>
        <v>1862.8613277844722</v>
      </c>
      <c r="BH30" s="175"/>
      <c r="BI30" s="167" t="s">
        <v>725</v>
      </c>
      <c r="BJ30" s="167" t="s">
        <v>766</v>
      </c>
      <c r="BK30" s="5">
        <v>1822.124386</v>
      </c>
      <c r="BL30" s="5">
        <v>1797.29916</v>
      </c>
      <c r="BM30" s="5">
        <v>1863.1566769999999</v>
      </c>
      <c r="BN30" s="5">
        <v>1873.668676</v>
      </c>
      <c r="BO30" s="168">
        <f t="shared" si="6"/>
        <v>-1.3624331132792341E-2</v>
      </c>
      <c r="BP30" s="168">
        <f t="shared" si="2"/>
        <v>3.6642490279692734E-2</v>
      </c>
      <c r="BQ30" s="168">
        <f t="shared" si="3"/>
        <v>5.6420370491472418E-3</v>
      </c>
      <c r="BR30" s="175"/>
      <c r="BS30" s="175"/>
      <c r="BT30" s="175"/>
      <c r="BU30" s="175"/>
    </row>
    <row r="31" spans="1:73" x14ac:dyDescent="0.2">
      <c r="A31" s="13" t="s">
        <v>726</v>
      </c>
      <c r="B31" s="13" t="s">
        <v>7</v>
      </c>
      <c r="C31" s="13" t="s">
        <v>431</v>
      </c>
      <c r="D31" s="13" t="s">
        <v>726</v>
      </c>
      <c r="E31" s="13" t="s">
        <v>433</v>
      </c>
      <c r="F31" s="171">
        <v>591.97674400000005</v>
      </c>
      <c r="G31" s="171">
        <v>571.75625500000001</v>
      </c>
      <c r="H31" s="171">
        <v>587.74781199999995</v>
      </c>
      <c r="I31" s="171">
        <v>681.71371599999998</v>
      </c>
      <c r="J31" s="171">
        <v>715.37644899999998</v>
      </c>
      <c r="K31" s="171">
        <v>731.50182600000005</v>
      </c>
      <c r="L31" s="171">
        <v>737.89673300000004</v>
      </c>
      <c r="M31" s="171">
        <v>745.31477600000005</v>
      </c>
      <c r="N31" s="171">
        <v>743.844292</v>
      </c>
      <c r="O31" s="171">
        <v>821.94756199999995</v>
      </c>
      <c r="P31" s="171">
        <v>800.13083099999994</v>
      </c>
      <c r="Q31" s="171">
        <v>798.838796</v>
      </c>
      <c r="R31" s="171">
        <v>842.27916000000005</v>
      </c>
      <c r="S31" s="171">
        <v>876.28572899999995</v>
      </c>
      <c r="T31" s="171">
        <v>899.02236900000003</v>
      </c>
      <c r="U31" s="171">
        <v>974.03114900000003</v>
      </c>
      <c r="V31" s="171">
        <v>1016.354912</v>
      </c>
      <c r="W31" s="171">
        <v>1049.00683</v>
      </c>
      <c r="X31" s="171">
        <v>1026.3373509999999</v>
      </c>
      <c r="Y31" s="171">
        <v>994.71712200000002</v>
      </c>
      <c r="Z31" s="171">
        <v>1080.518591</v>
      </c>
      <c r="AA31" s="171">
        <v>1189.2175279999999</v>
      </c>
      <c r="AB31" s="171">
        <v>1172.5691899999999</v>
      </c>
      <c r="AC31" s="171">
        <v>1218.959222</v>
      </c>
      <c r="AD31" s="171">
        <v>1208.21976</v>
      </c>
      <c r="AE31" s="171">
        <v>1217.524351</v>
      </c>
      <c r="AF31" s="171">
        <v>1272.1585689999999</v>
      </c>
      <c r="AG31" s="171">
        <v>1276.7897840000001</v>
      </c>
      <c r="AH31" s="171">
        <v>1328.022702</v>
      </c>
      <c r="AI31" s="171">
        <v>1356.474344</v>
      </c>
      <c r="AJ31" s="171">
        <v>1367.3899699999999</v>
      </c>
      <c r="AK31" s="171">
        <v>1387.9215260000001</v>
      </c>
      <c r="AL31" s="171">
        <v>1305.1709310000001</v>
      </c>
      <c r="AM31" s="171">
        <v>1340.741532</v>
      </c>
      <c r="AN31" s="171">
        <v>1433.1486689999999</v>
      </c>
      <c r="AO31" s="171">
        <v>1481.127097</v>
      </c>
      <c r="AP31" s="171">
        <v>1511.8519510000001</v>
      </c>
      <c r="AQ31" s="171">
        <v>1530.5520469999999</v>
      </c>
      <c r="AR31" s="171">
        <v>1534.0522900000001</v>
      </c>
      <c r="AS31" s="171">
        <v>1499.883372</v>
      </c>
      <c r="AT31" s="171">
        <v>1494.941288</v>
      </c>
      <c r="AU31" s="171">
        <v>1587.822144</v>
      </c>
      <c r="AV31" s="171">
        <v>1603.9634169999999</v>
      </c>
      <c r="AW31" s="171">
        <v>1586.8203510000001</v>
      </c>
      <c r="AX31" s="171">
        <v>1564.4196649999999</v>
      </c>
      <c r="AY31" s="171">
        <v>1672.1521270000001</v>
      </c>
      <c r="AZ31" s="171">
        <v>1855.409549</v>
      </c>
      <c r="BA31" s="171">
        <v>1943.0427259999999</v>
      </c>
      <c r="BB31" s="171">
        <v>1909.8516119999999</v>
      </c>
      <c r="BC31" s="171">
        <v>1922.6863530000001</v>
      </c>
      <c r="BD31" s="171">
        <v>2083.220022</v>
      </c>
      <c r="BE31" s="173">
        <f t="shared" si="4"/>
        <v>2048.4990816676673</v>
      </c>
      <c r="BF31" s="173">
        <f t="shared" si="10"/>
        <v>2104.8255962578928</v>
      </c>
      <c r="BG31" s="173">
        <f t="shared" si="11"/>
        <v>2113.0074134310635</v>
      </c>
      <c r="BH31" s="175"/>
      <c r="BI31" s="13" t="s">
        <v>764</v>
      </c>
      <c r="BJ31" s="13" t="s">
        <v>766</v>
      </c>
      <c r="BK31" s="171">
        <f>SUM(BK29:BK30)</f>
        <v>2097.7610359999999</v>
      </c>
      <c r="BL31" s="171">
        <f t="shared" ref="BL31:BN31" si="15">SUM(BL29:BL30)</f>
        <v>2062.7977412</v>
      </c>
      <c r="BM31" s="171">
        <f t="shared" si="15"/>
        <v>2119.5174185999999</v>
      </c>
      <c r="BN31" s="171">
        <f t="shared" si="15"/>
        <v>2127.7563454000001</v>
      </c>
      <c r="BO31" s="170">
        <f t="shared" si="6"/>
        <v>-1.6666957866024477E-2</v>
      </c>
      <c r="BP31" s="170">
        <f t="shared" si="2"/>
        <v>2.7496480273923575E-2</v>
      </c>
      <c r="BQ31" s="170">
        <f t="shared" si="3"/>
        <v>3.8871710738014186E-3</v>
      </c>
      <c r="BR31" s="175"/>
      <c r="BS31" s="175"/>
      <c r="BT31" s="175"/>
      <c r="BU31" s="175"/>
    </row>
    <row r="32" spans="1:73" x14ac:dyDescent="0.2">
      <c r="A32" s="169" t="s">
        <v>727</v>
      </c>
      <c r="B32" s="167" t="s">
        <v>7</v>
      </c>
      <c r="C32" s="167" t="s">
        <v>431</v>
      </c>
      <c r="D32" s="167" t="s">
        <v>728</v>
      </c>
      <c r="E32" s="167" t="s">
        <v>433</v>
      </c>
      <c r="F32" s="5">
        <v>48.892657</v>
      </c>
      <c r="G32" s="5">
        <v>51.221435</v>
      </c>
      <c r="H32" s="5">
        <v>52.147962999999997</v>
      </c>
      <c r="I32" s="5">
        <v>54.325451999999999</v>
      </c>
      <c r="J32" s="5">
        <v>57.158613000000003</v>
      </c>
      <c r="K32" s="5">
        <v>59.412269000000002</v>
      </c>
      <c r="L32" s="5">
        <v>61.813806</v>
      </c>
      <c r="M32" s="5">
        <v>63.620125000000002</v>
      </c>
      <c r="N32" s="5">
        <v>66.867154999999997</v>
      </c>
      <c r="O32" s="5">
        <v>70.029022999999995</v>
      </c>
      <c r="P32" s="5">
        <v>72.361340999999996</v>
      </c>
      <c r="Q32" s="5">
        <v>73.272311000000002</v>
      </c>
      <c r="R32" s="5">
        <v>75.827665999999994</v>
      </c>
      <c r="S32" s="5">
        <v>76.360913999999994</v>
      </c>
      <c r="T32" s="5">
        <v>76.211299999999994</v>
      </c>
      <c r="U32" s="5">
        <v>79.672641999999996</v>
      </c>
      <c r="V32" s="5">
        <v>81.909790999999998</v>
      </c>
      <c r="W32" s="5">
        <v>85.103556999999995</v>
      </c>
      <c r="X32" s="5">
        <v>89.182383000000002</v>
      </c>
      <c r="Y32" s="5">
        <v>89.380674999999997</v>
      </c>
      <c r="Z32" s="5">
        <v>88.405080999999996</v>
      </c>
      <c r="AA32" s="5">
        <v>91.695667</v>
      </c>
      <c r="AB32" s="5">
        <v>91.723986999999994</v>
      </c>
      <c r="AC32" s="5">
        <v>95.696541999999994</v>
      </c>
      <c r="AD32" s="5">
        <v>96.229366999999996</v>
      </c>
      <c r="AE32" s="5">
        <v>98.694817999999998</v>
      </c>
      <c r="AF32" s="5">
        <v>103.776779</v>
      </c>
      <c r="AG32" s="5">
        <v>104.285223</v>
      </c>
      <c r="AH32" s="5">
        <v>105.44866500000001</v>
      </c>
      <c r="AI32" s="5">
        <v>108.87598699999999</v>
      </c>
      <c r="AJ32" s="5">
        <v>107.088035</v>
      </c>
      <c r="AK32" s="5">
        <v>108.63879900000001</v>
      </c>
      <c r="AL32" s="5">
        <v>107.17006499999999</v>
      </c>
      <c r="AM32" s="5">
        <v>108.884783</v>
      </c>
      <c r="AN32" s="5">
        <v>113.76387200000001</v>
      </c>
      <c r="AO32" s="5">
        <v>118.522614</v>
      </c>
      <c r="AP32" s="5">
        <v>121.958922</v>
      </c>
      <c r="AQ32" s="5">
        <v>123.289974</v>
      </c>
      <c r="AR32" s="5">
        <v>121.928595</v>
      </c>
      <c r="AS32" s="5">
        <v>125.914007</v>
      </c>
      <c r="AT32" s="5">
        <v>132.80147199999999</v>
      </c>
      <c r="AU32" s="5">
        <v>137.25970799999999</v>
      </c>
      <c r="AV32" s="5">
        <v>139.48621600000001</v>
      </c>
      <c r="AW32" s="5">
        <v>141.324017</v>
      </c>
      <c r="AX32" s="5">
        <v>143.43108899999999</v>
      </c>
      <c r="AY32" s="5">
        <v>145.81712200000001</v>
      </c>
      <c r="AZ32" s="5">
        <v>148.08295100000001</v>
      </c>
      <c r="BA32" s="5">
        <v>153.318971</v>
      </c>
      <c r="BB32" s="5">
        <v>149.95292499999999</v>
      </c>
      <c r="BC32" s="5">
        <v>152.99814000000001</v>
      </c>
      <c r="BD32" s="5">
        <v>157.40960799999999</v>
      </c>
      <c r="BE32" s="172"/>
      <c r="BF32" s="172"/>
      <c r="BG32" s="172"/>
      <c r="BH32" s="175"/>
      <c r="BI32" s="167" t="s">
        <v>35</v>
      </c>
      <c r="BJ32" s="167"/>
      <c r="BK32" s="5"/>
      <c r="BL32" s="5"/>
      <c r="BM32" s="5"/>
      <c r="BN32" s="5"/>
      <c r="BO32" s="5"/>
      <c r="BP32" s="5"/>
      <c r="BQ32" s="5"/>
      <c r="BR32" s="175"/>
      <c r="BS32" s="175"/>
      <c r="BT32" s="175"/>
      <c r="BU32" s="175"/>
    </row>
    <row r="33" spans="1:73" x14ac:dyDescent="0.2">
      <c r="A33" s="13" t="s">
        <v>436</v>
      </c>
      <c r="B33" s="13" t="s">
        <v>7</v>
      </c>
      <c r="C33" s="13" t="s">
        <v>431</v>
      </c>
      <c r="D33" s="13" t="s">
        <v>437</v>
      </c>
      <c r="E33" s="13" t="s">
        <v>433</v>
      </c>
      <c r="F33" s="171">
        <v>62.532257000000001</v>
      </c>
      <c r="G33" s="171">
        <v>64.413056999999995</v>
      </c>
      <c r="H33" s="171">
        <v>66.086219999999997</v>
      </c>
      <c r="I33" s="171">
        <v>69.040467000000007</v>
      </c>
      <c r="J33" s="171">
        <v>72.922967</v>
      </c>
      <c r="K33" s="171">
        <v>75.313333999999998</v>
      </c>
      <c r="L33" s="171">
        <v>77.210755000000006</v>
      </c>
      <c r="M33" s="171">
        <v>79.224373</v>
      </c>
      <c r="N33" s="171">
        <v>83.681235000000001</v>
      </c>
      <c r="O33" s="171">
        <v>87.444052999999997</v>
      </c>
      <c r="P33" s="171">
        <v>89.58126</v>
      </c>
      <c r="Q33" s="171">
        <v>90.175649000000007</v>
      </c>
      <c r="R33" s="171">
        <v>93.012122000000005</v>
      </c>
      <c r="S33" s="171">
        <v>95.393783999999997</v>
      </c>
      <c r="T33" s="171">
        <v>95.121874000000005</v>
      </c>
      <c r="U33" s="171">
        <v>99.661707000000007</v>
      </c>
      <c r="V33" s="171">
        <v>102.72084599999999</v>
      </c>
      <c r="W33" s="171">
        <v>107.022284</v>
      </c>
      <c r="X33" s="171">
        <v>110.332954</v>
      </c>
      <c r="Y33" s="171">
        <v>111.39234999999999</v>
      </c>
      <c r="Z33" s="171">
        <v>112.047544</v>
      </c>
      <c r="AA33" s="171">
        <v>115.465065</v>
      </c>
      <c r="AB33" s="171">
        <v>116.77764500000001</v>
      </c>
      <c r="AC33" s="171">
        <v>123.119534</v>
      </c>
      <c r="AD33" s="171">
        <v>123.399914</v>
      </c>
      <c r="AE33" s="171">
        <v>124.49993499999999</v>
      </c>
      <c r="AF33" s="171">
        <v>129.72390799999999</v>
      </c>
      <c r="AG33" s="171">
        <v>130.75025199999999</v>
      </c>
      <c r="AH33" s="171">
        <v>133.93346399999999</v>
      </c>
      <c r="AI33" s="171">
        <v>137.67618100000001</v>
      </c>
      <c r="AJ33" s="171">
        <v>136.04137600000001</v>
      </c>
      <c r="AK33" s="171">
        <v>137.92812699999999</v>
      </c>
      <c r="AL33" s="171">
        <v>137.83683099999999</v>
      </c>
      <c r="AM33" s="171">
        <v>140.58602099999999</v>
      </c>
      <c r="AN33" s="171">
        <v>145.577685</v>
      </c>
      <c r="AO33" s="171">
        <v>149.73638399999999</v>
      </c>
      <c r="AP33" s="171">
        <v>156.24957499999999</v>
      </c>
      <c r="AQ33" s="171">
        <v>158.484094</v>
      </c>
      <c r="AR33" s="171">
        <v>157.31903199999999</v>
      </c>
      <c r="AS33" s="171">
        <v>160.83535000000001</v>
      </c>
      <c r="AT33" s="171">
        <v>168.30421999999999</v>
      </c>
      <c r="AU33" s="171">
        <v>171.64101700000001</v>
      </c>
      <c r="AV33" s="171">
        <v>174.170815</v>
      </c>
      <c r="AW33" s="171">
        <v>176.406091</v>
      </c>
      <c r="AX33" s="171">
        <v>179.898887</v>
      </c>
      <c r="AY33" s="171">
        <v>184.66565299999999</v>
      </c>
      <c r="AZ33" s="171">
        <v>184.66982100000001</v>
      </c>
      <c r="BA33" s="171">
        <v>187.93127799999999</v>
      </c>
      <c r="BB33" s="171">
        <v>187.92715999999999</v>
      </c>
      <c r="BC33" s="171">
        <v>191.112956</v>
      </c>
      <c r="BD33" s="171">
        <v>193.22317100000001</v>
      </c>
      <c r="BE33" s="173">
        <f t="shared" si="4"/>
        <v>198.29059726731327</v>
      </c>
      <c r="BF33" s="173">
        <f t="shared" ref="BF33" si="16">BE33+(BE33*BP33)</f>
        <v>203.77097974093479</v>
      </c>
      <c r="BG33" s="173">
        <f t="shared" ref="BG33" si="17">BF33+(BF33*BQ33)</f>
        <v>208.12235017227752</v>
      </c>
      <c r="BH33" s="175"/>
      <c r="BI33" s="13" t="s">
        <v>762</v>
      </c>
      <c r="BJ33" s="13" t="s">
        <v>765</v>
      </c>
      <c r="BK33" s="171">
        <v>178.20357344999999</v>
      </c>
      <c r="BL33" s="171">
        <v>182.87709921999999</v>
      </c>
      <c r="BM33" s="171">
        <v>187.93148134</v>
      </c>
      <c r="BN33" s="171">
        <v>191.94461162999997</v>
      </c>
      <c r="BO33" s="170">
        <f t="shared" si="6"/>
        <v>2.6225769099469189E-2</v>
      </c>
      <c r="BP33" s="170">
        <f t="shared" si="2"/>
        <v>2.7638135893218781E-2</v>
      </c>
      <c r="BQ33" s="170">
        <f t="shared" si="3"/>
        <v>2.1354220492411959E-2</v>
      </c>
      <c r="BR33" s="175"/>
      <c r="BS33" s="175"/>
      <c r="BT33" s="175"/>
      <c r="BU33" s="175"/>
    </row>
    <row r="34" spans="1:73" x14ac:dyDescent="0.2">
      <c r="A34" s="13" t="s">
        <v>729</v>
      </c>
      <c r="B34" s="13" t="s">
        <v>7</v>
      </c>
      <c r="C34" s="13" t="s">
        <v>431</v>
      </c>
      <c r="D34" s="13" t="s">
        <v>730</v>
      </c>
      <c r="E34" s="13" t="s">
        <v>433</v>
      </c>
      <c r="F34" s="171">
        <v>434.00057900000002</v>
      </c>
      <c r="G34" s="171">
        <v>438.33021100000002</v>
      </c>
      <c r="H34" s="171">
        <v>449.28608600000001</v>
      </c>
      <c r="I34" s="171">
        <v>455.61775799999998</v>
      </c>
      <c r="J34" s="171">
        <v>474.992324</v>
      </c>
      <c r="K34" s="171">
        <v>494.41050899999999</v>
      </c>
      <c r="L34" s="171">
        <v>501.59155800000002</v>
      </c>
      <c r="M34" s="171">
        <v>513.47591399999999</v>
      </c>
      <c r="N34" s="171">
        <v>519.28088400000001</v>
      </c>
      <c r="O34" s="171">
        <v>541.25004200000001</v>
      </c>
      <c r="P34" s="171">
        <v>519.40558299999998</v>
      </c>
      <c r="Q34" s="171">
        <v>514.34337400000004</v>
      </c>
      <c r="R34" s="171">
        <v>550.08909300000005</v>
      </c>
      <c r="S34" s="171">
        <v>544.63296200000002</v>
      </c>
      <c r="T34" s="171">
        <v>538.70939699999997</v>
      </c>
      <c r="U34" s="171">
        <v>530.23503100000005</v>
      </c>
      <c r="V34" s="171">
        <v>548.93533000000002</v>
      </c>
      <c r="W34" s="171">
        <v>567.63500999999997</v>
      </c>
      <c r="X34" s="171">
        <v>552.36911799999996</v>
      </c>
      <c r="Y34" s="171">
        <v>516.26654599999995</v>
      </c>
      <c r="Z34" s="171">
        <v>523.17867100000001</v>
      </c>
      <c r="AA34" s="171">
        <v>531.83237799999995</v>
      </c>
      <c r="AB34" s="171">
        <v>529.11807599999997</v>
      </c>
      <c r="AC34" s="171">
        <v>550.90461500000004</v>
      </c>
      <c r="AD34" s="171">
        <v>547.84049100000004</v>
      </c>
      <c r="AE34" s="171">
        <v>542.19975299999999</v>
      </c>
      <c r="AF34" s="171">
        <v>551.32696199999998</v>
      </c>
      <c r="AG34" s="171">
        <v>550.92873399999996</v>
      </c>
      <c r="AH34" s="171">
        <v>559.82977500000004</v>
      </c>
      <c r="AI34" s="171">
        <v>568.838663</v>
      </c>
      <c r="AJ34" s="171">
        <v>562.23753799999997</v>
      </c>
      <c r="AK34" s="171">
        <v>581.67585199999996</v>
      </c>
      <c r="AL34" s="171">
        <v>619.48442699999998</v>
      </c>
      <c r="AM34" s="171">
        <v>593.289714</v>
      </c>
      <c r="AN34" s="171">
        <v>606.58960000000002</v>
      </c>
      <c r="AO34" s="171">
        <v>628.88551099999995</v>
      </c>
      <c r="AP34" s="171">
        <v>619.37761399999999</v>
      </c>
      <c r="AQ34" s="171">
        <v>636.29756499999996</v>
      </c>
      <c r="AR34" s="171">
        <v>656.41296899999998</v>
      </c>
      <c r="AS34" s="171">
        <v>679.21188600000005</v>
      </c>
      <c r="AT34" s="171">
        <v>679.05555400000003</v>
      </c>
      <c r="AU34" s="171">
        <v>683.07381399999997</v>
      </c>
      <c r="AV34" s="171">
        <v>688.89762599999995</v>
      </c>
      <c r="AW34" s="171">
        <v>722.79083100000003</v>
      </c>
      <c r="AX34" s="171">
        <v>711.52292199999999</v>
      </c>
      <c r="AY34" s="171">
        <v>698.47571200000004</v>
      </c>
      <c r="AZ34" s="171">
        <v>703.17649700000004</v>
      </c>
      <c r="BA34" s="171">
        <v>720.355188</v>
      </c>
      <c r="BB34" s="171">
        <v>720.39438600000005</v>
      </c>
      <c r="BC34" s="171">
        <v>736.80392200000006</v>
      </c>
      <c r="BD34" s="171">
        <v>793.04470700000002</v>
      </c>
      <c r="BE34" s="173"/>
      <c r="BF34" s="173"/>
      <c r="BG34" s="173"/>
      <c r="BH34" s="175"/>
      <c r="BI34" s="13" t="s">
        <v>35</v>
      </c>
      <c r="BJ34" s="13"/>
      <c r="BK34" s="171"/>
      <c r="BL34" s="171"/>
      <c r="BM34" s="171"/>
      <c r="BN34" s="171"/>
      <c r="BO34" s="171"/>
      <c r="BP34" s="171"/>
      <c r="BQ34" s="171"/>
      <c r="BR34" s="175"/>
      <c r="BS34" s="175"/>
    </row>
    <row r="35" spans="1:73" x14ac:dyDescent="0.2">
      <c r="A35" s="169" t="s">
        <v>731</v>
      </c>
      <c r="B35" s="167" t="s">
        <v>7</v>
      </c>
      <c r="C35" s="167" t="s">
        <v>431</v>
      </c>
      <c r="D35" s="167" t="s">
        <v>599</v>
      </c>
      <c r="E35" s="167" t="s">
        <v>433</v>
      </c>
      <c r="F35" s="5">
        <v>28.523904999999999</v>
      </c>
      <c r="G35" s="5">
        <v>30.146326999999999</v>
      </c>
      <c r="H35" s="5">
        <v>31.544412000000001</v>
      </c>
      <c r="I35" s="5">
        <v>32.171750000000003</v>
      </c>
      <c r="J35" s="5">
        <v>32.909109999999998</v>
      </c>
      <c r="K35" s="5">
        <v>34.557850000000002</v>
      </c>
      <c r="L35" s="5">
        <v>36.066127999999999</v>
      </c>
      <c r="M35" s="5">
        <v>37.842339000000003</v>
      </c>
      <c r="N35" s="5">
        <v>38.877457999999997</v>
      </c>
      <c r="O35" s="5">
        <v>39.462477</v>
      </c>
      <c r="P35" s="5">
        <v>39.256985</v>
      </c>
      <c r="Q35" s="5">
        <v>39.783602999999999</v>
      </c>
      <c r="R35" s="5">
        <v>39.983428000000004</v>
      </c>
      <c r="S35" s="5">
        <v>42.693995000000001</v>
      </c>
      <c r="T35" s="5">
        <v>44.863422</v>
      </c>
      <c r="U35" s="5">
        <v>47.129739999999998</v>
      </c>
      <c r="V35" s="5">
        <v>47.578932999999999</v>
      </c>
      <c r="W35" s="5">
        <v>47.825982000000003</v>
      </c>
      <c r="X35" s="5">
        <v>46.489438</v>
      </c>
      <c r="Y35" s="5">
        <v>46.700206000000001</v>
      </c>
      <c r="Z35" s="5">
        <v>47.077568999999997</v>
      </c>
      <c r="AA35" s="5">
        <v>47.152352</v>
      </c>
      <c r="AB35" s="5">
        <v>48.262307</v>
      </c>
      <c r="AC35" s="5">
        <v>49.492758000000002</v>
      </c>
      <c r="AD35" s="5">
        <v>50.397812999999999</v>
      </c>
      <c r="AE35" s="5">
        <v>52.778106999999999</v>
      </c>
      <c r="AF35" s="5">
        <v>52.423287999999999</v>
      </c>
      <c r="AG35" s="5">
        <v>52.837915000000002</v>
      </c>
      <c r="AH35" s="5">
        <v>53.440984999999998</v>
      </c>
      <c r="AI35" s="5">
        <v>54.876680999999998</v>
      </c>
      <c r="AJ35" s="5">
        <v>55.113601000000003</v>
      </c>
      <c r="AK35" s="5">
        <v>54.438099000000001</v>
      </c>
      <c r="AL35" s="5">
        <v>53.851349999999996</v>
      </c>
      <c r="AM35" s="5">
        <v>54.716119999999997</v>
      </c>
      <c r="AN35" s="5">
        <v>54.976647</v>
      </c>
      <c r="AO35" s="5">
        <v>55.827128999999999</v>
      </c>
      <c r="AP35" s="5">
        <v>56.503044000000003</v>
      </c>
      <c r="AQ35" s="5">
        <v>56.699824999999997</v>
      </c>
      <c r="AR35" s="5">
        <v>57.447766000000001</v>
      </c>
      <c r="AS35" s="5">
        <v>58.055284999999998</v>
      </c>
      <c r="AT35" s="5">
        <v>57.051803</v>
      </c>
      <c r="AU35" s="5">
        <v>58.767054000000002</v>
      </c>
      <c r="AV35" s="5">
        <v>59.096366000000003</v>
      </c>
      <c r="AW35" s="5">
        <v>59.913561000000001</v>
      </c>
      <c r="AX35" s="5">
        <v>61.072867000000002</v>
      </c>
      <c r="AY35" s="5">
        <v>62.631706000000001</v>
      </c>
      <c r="AZ35" s="5">
        <v>64.646197999999998</v>
      </c>
      <c r="BA35" s="5">
        <v>64.495845000000003</v>
      </c>
      <c r="BB35" s="5">
        <v>64.481847999999999</v>
      </c>
      <c r="BC35" s="5">
        <v>64.980266999999998</v>
      </c>
      <c r="BD35" s="5">
        <v>64.735487000000006</v>
      </c>
      <c r="BE35" s="172">
        <f t="shared" si="4"/>
        <v>65.235389704711139</v>
      </c>
      <c r="BF35" s="172">
        <f t="shared" ref="BF35:BF38" si="18">BE35+(BE35*BP35)</f>
        <v>65.659228448388006</v>
      </c>
      <c r="BG35" s="172">
        <f t="shared" ref="BG35:BG38" si="19">BF35+(BF35*BQ35)</f>
        <v>66.111574005641131</v>
      </c>
      <c r="BH35" s="175"/>
      <c r="BI35" s="167" t="s">
        <v>757</v>
      </c>
      <c r="BJ35" s="167" t="s">
        <v>765</v>
      </c>
      <c r="BK35" s="5">
        <v>65.689974189999987</v>
      </c>
      <c r="BL35" s="5">
        <v>66.197247669999996</v>
      </c>
      <c r="BM35" s="5">
        <v>66.627335669999994</v>
      </c>
      <c r="BN35" s="5">
        <v>67.086350800000005</v>
      </c>
      <c r="BO35" s="168">
        <f t="shared" si="6"/>
        <v>7.7222359462767402E-3</v>
      </c>
      <c r="BP35" s="168">
        <f t="shared" si="2"/>
        <v>6.497067705050672E-3</v>
      </c>
      <c r="BQ35" s="168">
        <f t="shared" si="3"/>
        <v>6.889291390450877E-3</v>
      </c>
      <c r="BR35" s="175"/>
      <c r="BS35" s="175"/>
    </row>
    <row r="36" spans="1:73" x14ac:dyDescent="0.2">
      <c r="A36" s="169" t="s">
        <v>732</v>
      </c>
      <c r="B36" s="167" t="s">
        <v>7</v>
      </c>
      <c r="C36" s="167" t="s">
        <v>431</v>
      </c>
      <c r="D36" s="167" t="s">
        <v>732</v>
      </c>
      <c r="E36" s="167" t="s">
        <v>433</v>
      </c>
      <c r="F36" s="5">
        <v>24.662600999999999</v>
      </c>
      <c r="G36" s="5">
        <v>25.963671000000001</v>
      </c>
      <c r="H36" s="5">
        <v>28.004798999999998</v>
      </c>
      <c r="I36" s="5">
        <v>28.512460999999998</v>
      </c>
      <c r="J36" s="5">
        <v>30.937695000000001</v>
      </c>
      <c r="K36" s="5">
        <v>32.219712999999999</v>
      </c>
      <c r="L36" s="5">
        <v>33.637624000000002</v>
      </c>
      <c r="M36" s="5">
        <v>34.294123999999996</v>
      </c>
      <c r="N36" s="5">
        <v>33.934593</v>
      </c>
      <c r="O36" s="5">
        <v>35.102611000000003</v>
      </c>
      <c r="P36" s="5">
        <v>38.586573999999999</v>
      </c>
      <c r="Q36" s="5">
        <v>40.315198000000002</v>
      </c>
      <c r="R36" s="5">
        <v>40.731586</v>
      </c>
      <c r="S36" s="5">
        <v>41.573756000000003</v>
      </c>
      <c r="T36" s="5">
        <v>41.642668999999998</v>
      </c>
      <c r="U36" s="5">
        <v>41.903106999999999</v>
      </c>
      <c r="V36" s="5">
        <v>42.432859999999998</v>
      </c>
      <c r="W36" s="5">
        <v>45.305816</v>
      </c>
      <c r="X36" s="5">
        <v>49.826377000000001</v>
      </c>
      <c r="Y36" s="5">
        <v>52.529054000000002</v>
      </c>
      <c r="Z36" s="5">
        <v>52.769803000000003</v>
      </c>
      <c r="AA36" s="5">
        <v>52.893481999999999</v>
      </c>
      <c r="AB36" s="5">
        <v>55.166997000000002</v>
      </c>
      <c r="AC36" s="5">
        <v>57.088631999999997</v>
      </c>
      <c r="AD36" s="5">
        <v>59.871631999999998</v>
      </c>
      <c r="AE36" s="5">
        <v>60.009262</v>
      </c>
      <c r="AF36" s="5">
        <v>62.967441000000001</v>
      </c>
      <c r="AG36" s="5">
        <v>66.668527999999995</v>
      </c>
      <c r="AH36" s="5">
        <v>67.868289000000004</v>
      </c>
      <c r="AI36" s="5">
        <v>69.175237999999993</v>
      </c>
      <c r="AJ36" s="5">
        <v>69.980403999999993</v>
      </c>
      <c r="AK36" s="5">
        <v>71.866729000000007</v>
      </c>
      <c r="AL36" s="5">
        <v>73.331046999999998</v>
      </c>
      <c r="AM36" s="5">
        <v>75.206467000000004</v>
      </c>
      <c r="AN36" s="5">
        <v>76.542573000000004</v>
      </c>
      <c r="AO36" s="5">
        <v>76.961213999999998</v>
      </c>
      <c r="AP36" s="5">
        <v>77.260329999999996</v>
      </c>
      <c r="AQ36" s="5">
        <v>82.476382999999998</v>
      </c>
      <c r="AR36" s="5">
        <v>83.920599999999993</v>
      </c>
      <c r="AS36" s="5">
        <v>85.878659999999996</v>
      </c>
      <c r="AT36" s="5">
        <v>85.990453000000002</v>
      </c>
      <c r="AU36" s="5">
        <v>88.458303999999998</v>
      </c>
      <c r="AV36" s="5">
        <v>91.714005999999998</v>
      </c>
      <c r="AW36" s="5">
        <v>91.846868999999998</v>
      </c>
      <c r="AX36" s="5">
        <v>93.504784999999998</v>
      </c>
      <c r="AY36" s="5">
        <v>96.307991999999999</v>
      </c>
      <c r="AZ36" s="5">
        <v>99.261555000000001</v>
      </c>
      <c r="BA36" s="5">
        <v>102.48031</v>
      </c>
      <c r="BB36" s="5">
        <v>104.206576</v>
      </c>
      <c r="BC36" s="5">
        <v>106.654848</v>
      </c>
      <c r="BD36" s="5">
        <v>107.205209</v>
      </c>
      <c r="BE36" s="172">
        <f t="shared" si="4"/>
        <v>111.67800397406853</v>
      </c>
      <c r="BF36" s="172">
        <f t="shared" si="18"/>
        <v>113.88654770116089</v>
      </c>
      <c r="BG36" s="172">
        <f t="shared" si="19"/>
        <v>115.3538186803511</v>
      </c>
      <c r="BH36" s="175"/>
      <c r="BI36" s="167" t="s">
        <v>758</v>
      </c>
      <c r="BJ36" s="167" t="s">
        <v>765</v>
      </c>
      <c r="BK36" s="5">
        <v>108.46913619999999</v>
      </c>
      <c r="BL36" s="5">
        <v>112.9946645</v>
      </c>
      <c r="BM36" s="5">
        <v>115.22924649999999</v>
      </c>
      <c r="BN36" s="5">
        <v>116.7138163</v>
      </c>
      <c r="BO36" s="168">
        <f t="shared" si="6"/>
        <v>4.172180639159552E-2</v>
      </c>
      <c r="BP36" s="168">
        <f t="shared" si="2"/>
        <v>1.9775995706416642E-2</v>
      </c>
      <c r="BQ36" s="168">
        <f t="shared" si="3"/>
        <v>1.2883619784843573E-2</v>
      </c>
      <c r="BR36" s="175"/>
      <c r="BS36" s="175"/>
    </row>
    <row r="37" spans="1:73" x14ac:dyDescent="0.2">
      <c r="A37" s="169" t="s">
        <v>541</v>
      </c>
      <c r="B37" s="167" t="s">
        <v>7</v>
      </c>
      <c r="C37" s="167" t="s">
        <v>431</v>
      </c>
      <c r="D37" s="167" t="s">
        <v>541</v>
      </c>
      <c r="E37" s="167" t="s">
        <v>433</v>
      </c>
      <c r="F37" s="5">
        <v>8.8224420000000006</v>
      </c>
      <c r="G37" s="5">
        <v>9.2029750000000003</v>
      </c>
      <c r="H37" s="5">
        <v>9.6583629999999996</v>
      </c>
      <c r="I37" s="5">
        <v>10.068398</v>
      </c>
      <c r="J37" s="5">
        <v>10.902955</v>
      </c>
      <c r="K37" s="5">
        <v>11.541289000000001</v>
      </c>
      <c r="L37" s="5">
        <v>12.246181999999999</v>
      </c>
      <c r="M37" s="5">
        <v>12.733688000000001</v>
      </c>
      <c r="N37" s="5">
        <v>13.66981</v>
      </c>
      <c r="O37" s="5">
        <v>14.909507</v>
      </c>
      <c r="P37" s="5">
        <v>15.592971</v>
      </c>
      <c r="Q37" s="5">
        <v>16.703216999999999</v>
      </c>
      <c r="R37" s="5">
        <v>17.381104000000001</v>
      </c>
      <c r="S37" s="5">
        <v>18.091263000000001</v>
      </c>
      <c r="T37" s="5">
        <v>18.550795000000001</v>
      </c>
      <c r="U37" s="5">
        <v>19.689632</v>
      </c>
      <c r="V37" s="5">
        <v>20.968834999999999</v>
      </c>
      <c r="W37" s="5">
        <v>22.484703</v>
      </c>
      <c r="X37" s="5">
        <v>24.289504000000001</v>
      </c>
      <c r="Y37" s="5">
        <v>25.59844</v>
      </c>
      <c r="Z37" s="5">
        <v>27.040683000000001</v>
      </c>
      <c r="AA37" s="5">
        <v>28.069714999999999</v>
      </c>
      <c r="AB37" s="5">
        <v>28.835478999999999</v>
      </c>
      <c r="AC37" s="5">
        <v>29.298817</v>
      </c>
      <c r="AD37" s="5">
        <v>30.677664</v>
      </c>
      <c r="AE37" s="5">
        <v>32.848115999999997</v>
      </c>
      <c r="AF37" s="5">
        <v>35.455482000000003</v>
      </c>
      <c r="AG37" s="5">
        <v>37.273051000000002</v>
      </c>
      <c r="AH37" s="5">
        <v>38.091442000000001</v>
      </c>
      <c r="AI37" s="5">
        <v>40.483508</v>
      </c>
      <c r="AJ37" s="5">
        <v>42.734532000000002</v>
      </c>
      <c r="AK37" s="5">
        <v>44.783092000000003</v>
      </c>
      <c r="AL37" s="5">
        <v>47.238584000000003</v>
      </c>
      <c r="AM37" s="5">
        <v>49.882449000000001</v>
      </c>
      <c r="AN37" s="5">
        <v>53.460340000000002</v>
      </c>
      <c r="AO37" s="5">
        <v>54.647554999999997</v>
      </c>
      <c r="AP37" s="5">
        <v>58.291167999999999</v>
      </c>
      <c r="AQ37" s="5">
        <v>60.643163000000001</v>
      </c>
      <c r="AR37" s="5">
        <v>63.663279000000003</v>
      </c>
      <c r="AS37" s="5">
        <v>66.97963</v>
      </c>
      <c r="AT37" s="5">
        <v>69.267019000000005</v>
      </c>
      <c r="AU37" s="5">
        <v>72.249328000000006</v>
      </c>
      <c r="AV37" s="5">
        <v>74.291212999999999</v>
      </c>
      <c r="AW37" s="5">
        <v>76.924217999999996</v>
      </c>
      <c r="AX37" s="5">
        <v>79.230221</v>
      </c>
      <c r="AY37" s="5">
        <v>82.090935999999999</v>
      </c>
      <c r="AZ37" s="5">
        <v>86.852053999999995</v>
      </c>
      <c r="BA37" s="5">
        <v>91.404865000000001</v>
      </c>
      <c r="BB37" s="5">
        <v>93.524940999999998</v>
      </c>
      <c r="BC37" s="5">
        <v>97.425803000000002</v>
      </c>
      <c r="BD37" s="5">
        <v>101.317885</v>
      </c>
      <c r="BE37" s="172">
        <f t="shared" si="4"/>
        <v>103.99919299381702</v>
      </c>
      <c r="BF37" s="172">
        <f t="shared" si="18"/>
        <v>104.50701910475202</v>
      </c>
      <c r="BG37" s="172">
        <f t="shared" si="19"/>
        <v>106.92639956189002</v>
      </c>
      <c r="BH37" s="175"/>
      <c r="BI37" s="167" t="s">
        <v>759</v>
      </c>
      <c r="BJ37" s="167" t="s">
        <v>765</v>
      </c>
      <c r="BK37" s="5">
        <v>104.03548859999999</v>
      </c>
      <c r="BL37" s="5">
        <v>106.7887161</v>
      </c>
      <c r="BM37" s="5">
        <v>107.31016340000001</v>
      </c>
      <c r="BN37" s="5">
        <v>109.7944378</v>
      </c>
      <c r="BO37" s="168">
        <f t="shared" si="6"/>
        <v>2.6464310756358658E-2</v>
      </c>
      <c r="BP37" s="168">
        <f t="shared" si="2"/>
        <v>4.8829812647218961E-3</v>
      </c>
      <c r="BQ37" s="168">
        <f t="shared" si="3"/>
        <v>2.3150411119399986E-2</v>
      </c>
      <c r="BR37" s="175"/>
      <c r="BS37" s="175"/>
    </row>
    <row r="38" spans="1:73" x14ac:dyDescent="0.2">
      <c r="A38" s="13" t="s">
        <v>10</v>
      </c>
      <c r="B38" s="13" t="s">
        <v>7</v>
      </c>
      <c r="C38" s="13" t="s">
        <v>431</v>
      </c>
      <c r="D38" s="13" t="s">
        <v>733</v>
      </c>
      <c r="E38" s="13" t="s">
        <v>433</v>
      </c>
      <c r="F38" s="171">
        <v>70.609824000000003</v>
      </c>
      <c r="G38" s="171">
        <v>74.055237000000005</v>
      </c>
      <c r="H38" s="171">
        <v>77.948447000000002</v>
      </c>
      <c r="I38" s="171">
        <v>79.528458999999998</v>
      </c>
      <c r="J38" s="171">
        <v>83.489947999999998</v>
      </c>
      <c r="K38" s="171">
        <v>87.256011000000001</v>
      </c>
      <c r="L38" s="171">
        <v>91.110364000000004</v>
      </c>
      <c r="M38" s="171">
        <v>94.265810999999999</v>
      </c>
      <c r="N38" s="171">
        <v>96.023662000000002</v>
      </c>
      <c r="O38" s="171">
        <v>99.106174999999993</v>
      </c>
      <c r="P38" s="171">
        <v>103.28662300000001</v>
      </c>
      <c r="Q38" s="171">
        <v>106.749325</v>
      </c>
      <c r="R38" s="171">
        <v>107.77812299999999</v>
      </c>
      <c r="S38" s="171">
        <v>111.89476000000001</v>
      </c>
      <c r="T38" s="171">
        <v>114.919926</v>
      </c>
      <c r="U38" s="171">
        <v>118.558817</v>
      </c>
      <c r="V38" s="171">
        <v>120.869159</v>
      </c>
      <c r="W38" s="171">
        <v>125.73500300000001</v>
      </c>
      <c r="X38" s="171">
        <v>130.876508</v>
      </c>
      <c r="Y38" s="171">
        <v>135.327696</v>
      </c>
      <c r="Z38" s="171">
        <v>137.515051</v>
      </c>
      <c r="AA38" s="171">
        <v>138.94230099999999</v>
      </c>
      <c r="AB38" s="171">
        <v>143.308964</v>
      </c>
      <c r="AC38" s="171">
        <v>146.991052</v>
      </c>
      <c r="AD38" s="171">
        <v>152.39417800000001</v>
      </c>
      <c r="AE38" s="171">
        <v>157.18363199999999</v>
      </c>
      <c r="AF38" s="171">
        <v>162.81724600000001</v>
      </c>
      <c r="AG38" s="171">
        <v>169.033186</v>
      </c>
      <c r="AH38" s="171">
        <v>171.99820099999999</v>
      </c>
      <c r="AI38" s="171">
        <v>177.60984300000001</v>
      </c>
      <c r="AJ38" s="171">
        <v>181.130177</v>
      </c>
      <c r="AK38" s="171">
        <v>184.65839299999999</v>
      </c>
      <c r="AL38" s="171">
        <v>188.10953900000001</v>
      </c>
      <c r="AM38" s="171">
        <v>193.86821399999999</v>
      </c>
      <c r="AN38" s="171">
        <v>199.54460700000001</v>
      </c>
      <c r="AO38" s="171">
        <v>201.74464699999999</v>
      </c>
      <c r="AP38" s="171">
        <v>206.70416599999999</v>
      </c>
      <c r="AQ38" s="171">
        <v>215.04954499999999</v>
      </c>
      <c r="AR38" s="171">
        <v>220.504018</v>
      </c>
      <c r="AS38" s="171">
        <v>226.86491799999999</v>
      </c>
      <c r="AT38" s="171">
        <v>228.76359400000001</v>
      </c>
      <c r="AU38" s="171">
        <v>235.95695599999999</v>
      </c>
      <c r="AV38" s="171">
        <v>241.812365</v>
      </c>
      <c r="AW38" s="171">
        <v>245.58901900000001</v>
      </c>
      <c r="AX38" s="171">
        <v>251.26133999999999</v>
      </c>
      <c r="AY38" s="171">
        <v>259.00139200000001</v>
      </c>
      <c r="AZ38" s="171">
        <v>269.62381800000003</v>
      </c>
      <c r="BA38" s="171">
        <v>277.31425400000001</v>
      </c>
      <c r="BB38" s="171">
        <v>281.41274700000002</v>
      </c>
      <c r="BC38" s="171">
        <v>288.58642200000003</v>
      </c>
      <c r="BD38" s="171">
        <v>293.08934199999999</v>
      </c>
      <c r="BE38" s="173">
        <f t="shared" si="4"/>
        <v>301.14230990520667</v>
      </c>
      <c r="BF38" s="173">
        <f t="shared" si="18"/>
        <v>304.66006813114166</v>
      </c>
      <c r="BG38" s="173">
        <f t="shared" si="19"/>
        <v>309.38550955006809</v>
      </c>
      <c r="BH38" s="175"/>
      <c r="BI38" s="13" t="s">
        <v>774</v>
      </c>
      <c r="BJ38" s="13" t="s">
        <v>765</v>
      </c>
      <c r="BK38" s="171">
        <v>291.37126583999998</v>
      </c>
      <c r="BL38" s="171">
        <v>299.37702762000004</v>
      </c>
      <c r="BM38" s="171">
        <v>302.87416490999999</v>
      </c>
      <c r="BN38" s="171">
        <v>307.57190601000002</v>
      </c>
      <c r="BO38" s="170">
        <f t="shared" si="6"/>
        <v>2.7476154029533722E-2</v>
      </c>
      <c r="BP38" s="170">
        <f t="shared" si="2"/>
        <v>1.1681381560240752E-2</v>
      </c>
      <c r="BQ38" s="170">
        <f t="shared" si="3"/>
        <v>1.551053752437412E-2</v>
      </c>
      <c r="BR38" s="175"/>
      <c r="BS38" s="175"/>
    </row>
    <row r="39" spans="1:73" x14ac:dyDescent="0.2">
      <c r="A39" s="13" t="s">
        <v>11</v>
      </c>
      <c r="B39" s="13" t="s">
        <v>7</v>
      </c>
      <c r="C39" s="13" t="s">
        <v>431</v>
      </c>
      <c r="D39" s="13" t="s">
        <v>11</v>
      </c>
      <c r="E39" s="13" t="s">
        <v>433</v>
      </c>
      <c r="F39" s="171">
        <v>15.028578</v>
      </c>
      <c r="G39" s="171">
        <v>15.401006000000001</v>
      </c>
      <c r="H39" s="171">
        <v>15.597490000000001</v>
      </c>
      <c r="I39" s="171">
        <v>16.265688999999998</v>
      </c>
      <c r="J39" s="171">
        <v>16.761510000000001</v>
      </c>
      <c r="K39" s="171">
        <v>17.207428</v>
      </c>
      <c r="L39" s="171">
        <v>17.981553000000002</v>
      </c>
      <c r="M39" s="171">
        <v>18.504581999999999</v>
      </c>
      <c r="N39" s="171">
        <v>19.322225</v>
      </c>
      <c r="O39" s="171">
        <v>20.252044999999999</v>
      </c>
      <c r="P39" s="171">
        <v>20.965599999999998</v>
      </c>
      <c r="Q39" s="171">
        <v>21.620377000000001</v>
      </c>
      <c r="R39" s="171">
        <v>21.873397000000001</v>
      </c>
      <c r="S39" s="171">
        <v>22.392433</v>
      </c>
      <c r="T39" s="171">
        <v>23.141822999999999</v>
      </c>
      <c r="U39" s="171">
        <v>23.526969000000001</v>
      </c>
      <c r="V39" s="171">
        <v>24.617540000000002</v>
      </c>
      <c r="W39" s="171">
        <v>25.689139999999998</v>
      </c>
      <c r="X39" s="171">
        <v>26.404751000000001</v>
      </c>
      <c r="Y39" s="171">
        <v>27.211870999999999</v>
      </c>
      <c r="Z39" s="171">
        <v>27.755703</v>
      </c>
      <c r="AA39" s="171">
        <v>28.541526999999999</v>
      </c>
      <c r="AB39" s="171">
        <v>29.15014</v>
      </c>
      <c r="AC39" s="171">
        <v>30.583067</v>
      </c>
      <c r="AD39" s="171">
        <v>32.339691999999999</v>
      </c>
      <c r="AE39" s="171">
        <v>33.386983000000001</v>
      </c>
      <c r="AF39" s="171">
        <v>34.279598</v>
      </c>
      <c r="AG39" s="171">
        <v>35.804265000000001</v>
      </c>
      <c r="AH39" s="171">
        <v>36.066045000000003</v>
      </c>
      <c r="AI39" s="171">
        <v>37.119813999999998</v>
      </c>
      <c r="AJ39" s="171">
        <v>38.759298000000001</v>
      </c>
      <c r="AK39" s="171">
        <v>39.365180000000002</v>
      </c>
      <c r="AL39" s="171">
        <v>40.766320999999998</v>
      </c>
      <c r="AM39" s="171">
        <v>44.266736999999999</v>
      </c>
      <c r="AN39" s="171">
        <v>46.330283000000001</v>
      </c>
      <c r="AO39" s="171">
        <v>49.486294000000001</v>
      </c>
      <c r="AP39" s="171">
        <v>49.562831000000003</v>
      </c>
      <c r="AQ39" s="171">
        <v>51.316023999999999</v>
      </c>
      <c r="AR39" s="171">
        <v>53.204774999999998</v>
      </c>
      <c r="AS39" s="171">
        <v>54.697302000000001</v>
      </c>
      <c r="AT39" s="171">
        <v>55.836869999999998</v>
      </c>
      <c r="AU39" s="171">
        <v>57.245663</v>
      </c>
      <c r="AV39" s="171">
        <v>58.275056999999997</v>
      </c>
      <c r="AW39" s="171">
        <v>59.490254</v>
      </c>
      <c r="AX39" s="171">
        <v>60.708240000000004</v>
      </c>
      <c r="AY39" s="171">
        <v>61.961807999999998</v>
      </c>
      <c r="AZ39" s="171">
        <v>63.931165</v>
      </c>
      <c r="BA39" s="171">
        <v>66.261784000000006</v>
      </c>
      <c r="BB39" s="171">
        <v>67.558815999999993</v>
      </c>
      <c r="BC39" s="171">
        <v>68.923764000000006</v>
      </c>
      <c r="BD39" s="171">
        <v>70.106378000000007</v>
      </c>
      <c r="BE39" s="173"/>
      <c r="BF39" s="173"/>
      <c r="BG39" s="173"/>
      <c r="BH39" s="175"/>
      <c r="BI39" s="13" t="s">
        <v>35</v>
      </c>
      <c r="BJ39" s="13"/>
      <c r="BK39" s="171"/>
      <c r="BL39" s="171"/>
      <c r="BM39" s="171"/>
      <c r="BN39" s="171"/>
      <c r="BO39" s="170"/>
      <c r="BP39" s="170"/>
      <c r="BQ39" s="170"/>
      <c r="BR39" s="175"/>
      <c r="BS39" s="175"/>
    </row>
    <row r="40" spans="1:73" x14ac:dyDescent="0.2">
      <c r="A40" s="13" t="s">
        <v>438</v>
      </c>
      <c r="B40" s="13" t="s">
        <v>7</v>
      </c>
      <c r="C40" s="13" t="s">
        <v>431</v>
      </c>
      <c r="D40" s="13" t="s">
        <v>734</v>
      </c>
      <c r="E40" s="13" t="s">
        <v>433</v>
      </c>
      <c r="F40" s="171">
        <v>37.017311999999997</v>
      </c>
      <c r="G40" s="171">
        <v>39.569114999999996</v>
      </c>
      <c r="H40" s="171">
        <v>41.862969</v>
      </c>
      <c r="I40" s="171">
        <v>45.008878000000003</v>
      </c>
      <c r="J40" s="171">
        <v>47.359088999999997</v>
      </c>
      <c r="K40" s="171">
        <v>48.872388000000001</v>
      </c>
      <c r="L40" s="171">
        <v>52.097793000000003</v>
      </c>
      <c r="M40" s="171">
        <v>58.229705000000003</v>
      </c>
      <c r="N40" s="171">
        <v>58.227249</v>
      </c>
      <c r="O40" s="171">
        <v>59.414945000000003</v>
      </c>
      <c r="P40" s="171">
        <v>60.781927000000003</v>
      </c>
      <c r="Q40" s="171">
        <v>64.080830000000006</v>
      </c>
      <c r="R40" s="171">
        <v>61.267982000000003</v>
      </c>
      <c r="S40" s="171">
        <v>62.891536000000002</v>
      </c>
      <c r="T40" s="171">
        <v>65.595838000000001</v>
      </c>
      <c r="U40" s="171">
        <v>67.244935999999996</v>
      </c>
      <c r="V40" s="171">
        <v>66.962098999999995</v>
      </c>
      <c r="W40" s="171">
        <v>68.064743000000007</v>
      </c>
      <c r="X40" s="171">
        <v>70.208534999999998</v>
      </c>
      <c r="Y40" s="171">
        <v>70.468419999999995</v>
      </c>
      <c r="Z40" s="171">
        <v>72.537036999999998</v>
      </c>
      <c r="AA40" s="171">
        <v>76.667280000000005</v>
      </c>
      <c r="AB40" s="171">
        <v>76.969277000000005</v>
      </c>
      <c r="AC40" s="171">
        <v>81.971395000000001</v>
      </c>
      <c r="AD40" s="171">
        <v>86.302071999999995</v>
      </c>
      <c r="AE40" s="171">
        <v>91.116855000000001</v>
      </c>
      <c r="AF40" s="171">
        <v>95.760103999999998</v>
      </c>
      <c r="AG40" s="171">
        <v>98.716308999999995</v>
      </c>
      <c r="AH40" s="171">
        <v>101.17147</v>
      </c>
      <c r="AI40" s="171">
        <v>98.828028000000003</v>
      </c>
      <c r="AJ40" s="171">
        <v>98.662501000000006</v>
      </c>
      <c r="AK40" s="171">
        <v>99.475830999999999</v>
      </c>
      <c r="AL40" s="171">
        <v>101.988197</v>
      </c>
      <c r="AM40" s="171">
        <v>111.394364</v>
      </c>
      <c r="AN40" s="171">
        <v>116.33013800000001</v>
      </c>
      <c r="AO40" s="171">
        <v>119.13396400000001</v>
      </c>
      <c r="AP40" s="171">
        <v>121.64419599999999</v>
      </c>
      <c r="AQ40" s="171">
        <v>114.489688</v>
      </c>
      <c r="AR40" s="171">
        <v>120.606588</v>
      </c>
      <c r="AS40" s="171">
        <v>126.83353099999999</v>
      </c>
      <c r="AT40" s="171">
        <v>127.346726</v>
      </c>
      <c r="AU40" s="171">
        <v>126.964174</v>
      </c>
      <c r="AV40" s="171">
        <v>127.665857</v>
      </c>
      <c r="AW40" s="171">
        <v>133.46185</v>
      </c>
      <c r="AX40" s="171">
        <v>139.09874500000001</v>
      </c>
      <c r="AY40" s="171">
        <v>139.28537600000001</v>
      </c>
      <c r="AZ40" s="171">
        <v>142.12584899999999</v>
      </c>
      <c r="BA40" s="171">
        <v>146.213326</v>
      </c>
      <c r="BB40" s="171">
        <v>150.09280699999999</v>
      </c>
      <c r="BC40" s="171">
        <v>152.270825</v>
      </c>
      <c r="BD40" s="171">
        <v>157.15613200000001</v>
      </c>
      <c r="BE40" s="173">
        <f t="shared" si="4"/>
        <v>158.18056110781617</v>
      </c>
      <c r="BF40" s="173">
        <f t="shared" ref="BF40" si="20">BE40+(BE40*BP40)</f>
        <v>163.29824553900386</v>
      </c>
      <c r="BG40" s="173">
        <f t="shared" ref="BG40" si="21">BF40+(BF40*BQ40)</f>
        <v>167.03752837164268</v>
      </c>
      <c r="BH40" s="175"/>
      <c r="BI40" s="13" t="s">
        <v>15</v>
      </c>
      <c r="BJ40" s="13" t="s">
        <v>765</v>
      </c>
      <c r="BK40" s="171">
        <v>155.71502669999998</v>
      </c>
      <c r="BL40" s="171">
        <v>156.73006190000001</v>
      </c>
      <c r="BM40" s="171">
        <v>161.80081770000001</v>
      </c>
      <c r="BN40" s="171">
        <v>165.50581169999998</v>
      </c>
      <c r="BO40" s="170">
        <f t="shared" si="6"/>
        <v>6.5185436596019181E-3</v>
      </c>
      <c r="BP40" s="170">
        <f t="shared" si="2"/>
        <v>3.2353434551919871E-2</v>
      </c>
      <c r="BQ40" s="170">
        <f t="shared" si="3"/>
        <v>2.2898487490152965E-2</v>
      </c>
      <c r="BR40" s="175"/>
      <c r="BS40" s="175"/>
    </row>
    <row r="41" spans="1:73" x14ac:dyDescent="0.2">
      <c r="A41" s="169" t="s">
        <v>735</v>
      </c>
      <c r="B41" s="167" t="s">
        <v>7</v>
      </c>
      <c r="C41" s="167" t="s">
        <v>431</v>
      </c>
      <c r="D41" s="167" t="s">
        <v>755</v>
      </c>
      <c r="E41" s="167" t="s">
        <v>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v>1.8904305380000002</v>
      </c>
      <c r="AC41" s="5">
        <v>1.9271432449999999</v>
      </c>
      <c r="AD41" s="5">
        <v>2.035651493</v>
      </c>
      <c r="AE41" s="5">
        <v>2.1201870250000003</v>
      </c>
      <c r="AF41" s="5">
        <v>2.0708664100000003</v>
      </c>
      <c r="AG41" s="5">
        <v>1.9077218490000001</v>
      </c>
      <c r="AH41" s="5">
        <v>1.859659569</v>
      </c>
      <c r="AI41" s="5">
        <v>1.9088485419999999</v>
      </c>
      <c r="AJ41" s="5">
        <v>1.9889883749999999</v>
      </c>
      <c r="AK41" s="5">
        <v>2.2822324210000002</v>
      </c>
      <c r="AL41" s="5">
        <v>2.2675568410000002</v>
      </c>
      <c r="AM41" s="5">
        <v>2.420721329</v>
      </c>
      <c r="AN41" s="5">
        <v>3.4701987979999998</v>
      </c>
      <c r="AO41" s="5">
        <v>3.3977504049999996</v>
      </c>
      <c r="AP41" s="5">
        <v>3.2981446810000001</v>
      </c>
      <c r="AQ41" s="5">
        <v>3.2337169180000003</v>
      </c>
      <c r="AR41" s="5">
        <v>3.195942616</v>
      </c>
      <c r="AS41" s="5">
        <v>3.1518957749999998</v>
      </c>
      <c r="AT41" s="5">
        <v>3.1976297279999999</v>
      </c>
      <c r="AU41" s="5">
        <v>3.3921341869999999</v>
      </c>
      <c r="AV41" s="5">
        <v>3.5327257539999999</v>
      </c>
      <c r="AW41" s="5">
        <v>3.565673796</v>
      </c>
      <c r="AX41" s="5">
        <v>3.553069034</v>
      </c>
      <c r="AY41" s="5">
        <v>3.0606616760000001</v>
      </c>
      <c r="AZ41" s="5">
        <v>3.2584565090000002</v>
      </c>
      <c r="BA41" s="5">
        <v>3.1959715219999998</v>
      </c>
      <c r="BB41" s="5">
        <v>3.5375879209999996</v>
      </c>
      <c r="BC41" s="5">
        <v>3.4366811240000001</v>
      </c>
      <c r="BD41" s="5">
        <v>3.6350038880000004</v>
      </c>
      <c r="BE41" s="5">
        <v>3.9281060050000001</v>
      </c>
      <c r="BF41" s="5">
        <v>3.8375126260000001</v>
      </c>
      <c r="BG41" s="5">
        <v>3.931679119</v>
      </c>
      <c r="BH41" s="175"/>
      <c r="BI41" s="167" t="s">
        <v>35</v>
      </c>
      <c r="BJ41" s="167"/>
      <c r="BK41" s="5"/>
      <c r="BL41" s="5"/>
      <c r="BM41" s="5"/>
      <c r="BN41" s="5"/>
      <c r="BO41" s="5"/>
      <c r="BP41" s="5"/>
      <c r="BQ41" s="5"/>
      <c r="BR41" s="175"/>
      <c r="BS41" s="175"/>
    </row>
    <row r="42" spans="1:73" x14ac:dyDescent="0.2">
      <c r="A42" s="169" t="s">
        <v>737</v>
      </c>
      <c r="B42" s="167" t="s">
        <v>7</v>
      </c>
      <c r="C42" s="167" t="s">
        <v>431</v>
      </c>
      <c r="D42" s="167" t="s">
        <v>736</v>
      </c>
      <c r="E42" s="167" t="s">
        <v>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>
        <v>1.065340205</v>
      </c>
      <c r="AC42" s="5">
        <v>1.1056100870000001</v>
      </c>
      <c r="AD42" s="5">
        <v>1.1555922920000001</v>
      </c>
      <c r="AE42" s="5">
        <v>1.201652221</v>
      </c>
      <c r="AF42" s="5">
        <v>1.251788055</v>
      </c>
      <c r="AG42" s="5">
        <v>1.3582092690000001</v>
      </c>
      <c r="AH42" s="5">
        <v>1.411188911</v>
      </c>
      <c r="AI42" s="5">
        <v>1.4756898810000001</v>
      </c>
      <c r="AJ42" s="5">
        <v>1.3646186869999999</v>
      </c>
      <c r="AK42" s="5">
        <v>1.483466339</v>
      </c>
      <c r="AL42" s="5">
        <v>1.5848931959999999</v>
      </c>
      <c r="AM42" s="5">
        <v>1.798963841</v>
      </c>
      <c r="AN42" s="5">
        <v>1.9421657990000001</v>
      </c>
      <c r="AO42" s="5">
        <v>1.8815276300000001</v>
      </c>
      <c r="AP42" s="5">
        <v>1.9585571239999999</v>
      </c>
      <c r="AQ42" s="5">
        <v>2.34646913</v>
      </c>
      <c r="AR42" s="5">
        <v>2.2833724280000003</v>
      </c>
      <c r="AS42" s="5">
        <v>2.8965827229999999</v>
      </c>
      <c r="AT42" s="5">
        <v>3.1526940679999997</v>
      </c>
      <c r="AU42" s="5">
        <v>3.2037354479999998</v>
      </c>
      <c r="AV42" s="5">
        <v>3.4450572470000003</v>
      </c>
      <c r="AW42" s="5">
        <v>3.6024032779999997</v>
      </c>
      <c r="AX42" s="5">
        <v>3.7154766349999999</v>
      </c>
      <c r="AY42" s="5">
        <v>3.8187403669999997</v>
      </c>
      <c r="AZ42" s="5">
        <v>4.1009035249999997</v>
      </c>
      <c r="BA42" s="5">
        <v>3.9894419760000002</v>
      </c>
      <c r="BB42" s="5">
        <v>3.9144001549999996</v>
      </c>
      <c r="BC42" s="5">
        <v>4.3310217370000004</v>
      </c>
      <c r="BD42" s="5">
        <v>4.5106085579999995</v>
      </c>
      <c r="BE42" s="5">
        <v>4.6914026700000004</v>
      </c>
      <c r="BF42" s="5">
        <v>4.9475579189999994</v>
      </c>
      <c r="BG42" s="5">
        <v>4.9467623400000003</v>
      </c>
      <c r="BH42" s="175"/>
      <c r="BI42" s="167" t="s">
        <v>35</v>
      </c>
      <c r="BJ42" s="167"/>
      <c r="BK42" s="5"/>
      <c r="BL42" s="5"/>
      <c r="BM42" s="5"/>
      <c r="BN42" s="5"/>
      <c r="BO42" s="5"/>
      <c r="BP42" s="5"/>
      <c r="BQ42" s="5"/>
      <c r="BR42" s="175"/>
      <c r="BS42" s="175"/>
    </row>
    <row r="43" spans="1:73" x14ac:dyDescent="0.2">
      <c r="A43" s="169" t="s">
        <v>738</v>
      </c>
      <c r="B43" s="167" t="s">
        <v>7</v>
      </c>
      <c r="C43" s="167" t="s">
        <v>431</v>
      </c>
      <c r="D43" s="167" t="s">
        <v>35</v>
      </c>
      <c r="E43" s="167" t="s">
        <v>739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>
        <f t="shared" ref="AB43:BD43" si="22">AB41+AB42</f>
        <v>2.9557707430000004</v>
      </c>
      <c r="AC43" s="5">
        <f t="shared" si="22"/>
        <v>3.032753332</v>
      </c>
      <c r="AD43" s="5">
        <f t="shared" si="22"/>
        <v>3.1912437850000002</v>
      </c>
      <c r="AE43" s="5">
        <f t="shared" si="22"/>
        <v>3.3218392460000006</v>
      </c>
      <c r="AF43" s="5">
        <f t="shared" si="22"/>
        <v>3.3226544650000003</v>
      </c>
      <c r="AG43" s="5">
        <f t="shared" si="22"/>
        <v>3.2659311180000001</v>
      </c>
      <c r="AH43" s="5">
        <f t="shared" si="22"/>
        <v>3.2708484799999997</v>
      </c>
      <c r="AI43" s="5">
        <f t="shared" si="22"/>
        <v>3.384538423</v>
      </c>
      <c r="AJ43" s="5">
        <f t="shared" si="22"/>
        <v>3.353607062</v>
      </c>
      <c r="AK43" s="5">
        <f t="shared" si="22"/>
        <v>3.7656987600000003</v>
      </c>
      <c r="AL43" s="5">
        <f t="shared" si="22"/>
        <v>3.8524500370000001</v>
      </c>
      <c r="AM43" s="5">
        <f t="shared" si="22"/>
        <v>4.21968517</v>
      </c>
      <c r="AN43" s="5">
        <f t="shared" si="22"/>
        <v>5.4123645969999998</v>
      </c>
      <c r="AO43" s="5">
        <f t="shared" si="22"/>
        <v>5.2792780349999999</v>
      </c>
      <c r="AP43" s="5">
        <f t="shared" si="22"/>
        <v>5.2567018050000005</v>
      </c>
      <c r="AQ43" s="5">
        <f t="shared" si="22"/>
        <v>5.5801860479999998</v>
      </c>
      <c r="AR43" s="5">
        <f t="shared" si="22"/>
        <v>5.4793150439999998</v>
      </c>
      <c r="AS43" s="5">
        <f t="shared" si="22"/>
        <v>6.0484784979999997</v>
      </c>
      <c r="AT43" s="5">
        <f t="shared" si="22"/>
        <v>6.3503237959999996</v>
      </c>
      <c r="AU43" s="5">
        <f t="shared" si="22"/>
        <v>6.5958696349999997</v>
      </c>
      <c r="AV43" s="5">
        <f t="shared" si="22"/>
        <v>6.9777830010000006</v>
      </c>
      <c r="AW43" s="5">
        <f t="shared" si="22"/>
        <v>7.1680770739999993</v>
      </c>
      <c r="AX43" s="5">
        <f t="shared" si="22"/>
        <v>7.2685456689999999</v>
      </c>
      <c r="AY43" s="5">
        <f t="shared" si="22"/>
        <v>6.8794020429999998</v>
      </c>
      <c r="AZ43" s="5">
        <f t="shared" si="22"/>
        <v>7.3593600339999998</v>
      </c>
      <c r="BA43" s="5">
        <f t="shared" si="22"/>
        <v>7.185413498</v>
      </c>
      <c r="BB43" s="5">
        <f t="shared" si="22"/>
        <v>7.4519880759999992</v>
      </c>
      <c r="BC43" s="5">
        <f t="shared" si="22"/>
        <v>7.7677028610000001</v>
      </c>
      <c r="BD43" s="5">
        <f t="shared" si="22"/>
        <v>8.1456124459999995</v>
      </c>
      <c r="BE43" s="5">
        <f t="shared" ref="BE43:BG43" si="23">BE41+BE42</f>
        <v>8.6195086750000005</v>
      </c>
      <c r="BF43" s="5">
        <f t="shared" si="23"/>
        <v>8.785070545</v>
      </c>
      <c r="BG43" s="5">
        <f t="shared" si="23"/>
        <v>8.8784414590000011</v>
      </c>
      <c r="BH43" s="175"/>
      <c r="BI43" s="167" t="s">
        <v>35</v>
      </c>
      <c r="BJ43" s="167"/>
      <c r="BK43" s="5"/>
      <c r="BL43" s="5"/>
      <c r="BM43" s="5"/>
      <c r="BN43" s="5"/>
      <c r="BO43" s="5"/>
      <c r="BP43" s="5"/>
      <c r="BQ43" s="5"/>
      <c r="BR43" s="175"/>
      <c r="BS43" s="175"/>
    </row>
    <row r="44" spans="1:73" x14ac:dyDescent="0.2">
      <c r="A44" s="169" t="s">
        <v>740</v>
      </c>
      <c r="B44" s="167" t="s">
        <v>7</v>
      </c>
      <c r="C44" s="167" t="s">
        <v>431</v>
      </c>
      <c r="D44" s="167" t="s">
        <v>741</v>
      </c>
      <c r="E44" s="167" t="s">
        <v>433</v>
      </c>
      <c r="F44" s="5">
        <v>5.1353629999999999</v>
      </c>
      <c r="G44" s="5">
        <v>5.2923</v>
      </c>
      <c r="H44" s="5">
        <v>5.2733600000000003</v>
      </c>
      <c r="I44" s="5">
        <v>5.4234330000000002</v>
      </c>
      <c r="J44" s="5">
        <v>5.6178929999999996</v>
      </c>
      <c r="K44" s="5">
        <v>5.5842409999999996</v>
      </c>
      <c r="L44" s="5">
        <v>5.6727400000000001</v>
      </c>
      <c r="M44" s="5">
        <v>5.8427420000000003</v>
      </c>
      <c r="N44" s="5">
        <v>5.9291999999999998</v>
      </c>
      <c r="O44" s="5">
        <v>5.9339630000000003</v>
      </c>
      <c r="P44" s="5">
        <v>5.7604379999999997</v>
      </c>
      <c r="Q44" s="5">
        <v>5.8562909999999997</v>
      </c>
      <c r="R44" s="5">
        <v>6.1541389999999998</v>
      </c>
      <c r="S44" s="5">
        <v>6.1119560000000002</v>
      </c>
      <c r="T44" s="5">
        <v>6.2046840000000003</v>
      </c>
      <c r="U44" s="5">
        <v>6.3788629999999999</v>
      </c>
      <c r="V44" s="5">
        <v>6.5293919999999996</v>
      </c>
      <c r="W44" s="5">
        <v>6.7705719999999996</v>
      </c>
      <c r="X44" s="5">
        <v>6.8977830000000004</v>
      </c>
      <c r="Y44" s="5">
        <v>6.8855459999999997</v>
      </c>
      <c r="Z44" s="5">
        <v>6.7982829999999996</v>
      </c>
      <c r="AA44" s="5">
        <v>6.8256069999999998</v>
      </c>
      <c r="AB44" s="5">
        <v>7.3207880000000003</v>
      </c>
      <c r="AC44" s="5">
        <v>7.455813</v>
      </c>
      <c r="AD44" s="5">
        <v>7.5036100000000001</v>
      </c>
      <c r="AE44" s="5">
        <v>7.4805279999999996</v>
      </c>
      <c r="AF44" s="5">
        <v>7.6602759999999996</v>
      </c>
      <c r="AG44" s="5">
        <v>7.8021779999999996</v>
      </c>
      <c r="AH44" s="5">
        <v>7.9177970000000002</v>
      </c>
      <c r="AI44" s="5">
        <v>7.7357230000000001</v>
      </c>
      <c r="AJ44" s="5">
        <v>7.2071620000000003</v>
      </c>
      <c r="AK44" s="5">
        <v>7.1024079999999996</v>
      </c>
      <c r="AL44" s="5">
        <v>6.9968839999999997</v>
      </c>
      <c r="AM44" s="5">
        <v>6.7907469999999996</v>
      </c>
      <c r="AN44" s="5">
        <v>6.7317970000000003</v>
      </c>
      <c r="AO44" s="5">
        <v>6.6143349999999996</v>
      </c>
      <c r="AP44" s="5">
        <v>6.646909</v>
      </c>
      <c r="AQ44" s="5">
        <v>6.7954860000000004</v>
      </c>
      <c r="AR44" s="5">
        <v>7.065569</v>
      </c>
      <c r="AS44" s="5">
        <v>7.2818100000000001</v>
      </c>
      <c r="AT44" s="5">
        <v>7.5243609999999999</v>
      </c>
      <c r="AU44" s="5">
        <v>7.8765450000000001</v>
      </c>
      <c r="AV44" s="5">
        <v>8.0815710000000003</v>
      </c>
      <c r="AW44" s="5">
        <v>8.2510349999999999</v>
      </c>
      <c r="AX44" s="5">
        <v>8.4296419999999994</v>
      </c>
      <c r="AY44" s="5">
        <v>8.6655990000000003</v>
      </c>
      <c r="AZ44" s="5">
        <v>8.7910000000000004</v>
      </c>
      <c r="BA44" s="5">
        <v>8.7268229999999996</v>
      </c>
      <c r="BB44" s="5">
        <v>8.8200070000000004</v>
      </c>
      <c r="BC44" s="5">
        <v>9.0369960000000003</v>
      </c>
      <c r="BD44" s="5">
        <v>9.3050090000000001</v>
      </c>
      <c r="BE44" s="172">
        <f t="shared" ref="BE44:BE46" si="24">BD44+(BD44*BO44)</f>
        <v>9.5917703650442299</v>
      </c>
      <c r="BF44" s="172">
        <f t="shared" ref="BF44:BF46" si="25">BE44+(BE44*BP44)</f>
        <v>9.8288756345091937</v>
      </c>
      <c r="BG44" s="172">
        <f t="shared" ref="BG44:BG46" si="26">BF44+(BF44*BQ44)</f>
        <v>10.100632799419705</v>
      </c>
      <c r="BH44" s="175"/>
      <c r="BI44" s="167" t="s">
        <v>760</v>
      </c>
      <c r="BJ44" s="167" t="s">
        <v>765</v>
      </c>
      <c r="BK44" s="5">
        <v>9.6007633559999999</v>
      </c>
      <c r="BL44" s="5">
        <v>9.8966392659999993</v>
      </c>
      <c r="BM44" s="5">
        <v>10.141280790000001</v>
      </c>
      <c r="BN44" s="5">
        <v>10.4216756</v>
      </c>
      <c r="BO44" s="168">
        <f t="shared" si="6"/>
        <v>3.0817956763312129E-2</v>
      </c>
      <c r="BP44" s="168">
        <f t="shared" si="2"/>
        <v>2.4719656584884377E-2</v>
      </c>
      <c r="BQ44" s="168">
        <f t="shared" si="3"/>
        <v>2.76488557812626E-2</v>
      </c>
      <c r="BR44" s="175"/>
      <c r="BS44" s="175"/>
    </row>
    <row r="45" spans="1:73" x14ac:dyDescent="0.2">
      <c r="A45" s="169" t="s">
        <v>21</v>
      </c>
      <c r="B45" s="167" t="s">
        <v>7</v>
      </c>
      <c r="C45" s="167" t="s">
        <v>431</v>
      </c>
      <c r="D45" s="167" t="s">
        <v>21</v>
      </c>
      <c r="E45" s="167" t="s">
        <v>433</v>
      </c>
      <c r="F45" s="5">
        <v>5.2988710000000001</v>
      </c>
      <c r="G45" s="5">
        <v>5.5051329999999998</v>
      </c>
      <c r="H45" s="5">
        <v>5.6986879999999998</v>
      </c>
      <c r="I45" s="5">
        <v>5.9176929999999999</v>
      </c>
      <c r="J45" s="5">
        <v>6.2324970000000004</v>
      </c>
      <c r="K45" s="5">
        <v>6.5518640000000001</v>
      </c>
      <c r="L45" s="5">
        <v>6.8687440000000004</v>
      </c>
      <c r="M45" s="5">
        <v>7.0763210000000001</v>
      </c>
      <c r="N45" s="5">
        <v>7.431311</v>
      </c>
      <c r="O45" s="5">
        <v>7.7262130000000004</v>
      </c>
      <c r="P45" s="5">
        <v>8.0381180000000008</v>
      </c>
      <c r="Q45" s="5">
        <v>8.3570820000000001</v>
      </c>
      <c r="R45" s="5">
        <v>8.8597940000000008</v>
      </c>
      <c r="S45" s="5">
        <v>9.1505449999999993</v>
      </c>
      <c r="T45" s="5">
        <v>9.3736239999999995</v>
      </c>
      <c r="U45" s="5">
        <v>9.8840959999999995</v>
      </c>
      <c r="V45" s="5">
        <v>10.251227</v>
      </c>
      <c r="W45" s="5">
        <v>10.727919999999999</v>
      </c>
      <c r="X45" s="5">
        <v>11.110071</v>
      </c>
      <c r="Y45" s="5">
        <v>11.295979000000001</v>
      </c>
      <c r="Z45" s="5">
        <v>11.440626</v>
      </c>
      <c r="AA45" s="5">
        <v>11.887657000000001</v>
      </c>
      <c r="AB45" s="5">
        <v>12.181938000000001</v>
      </c>
      <c r="AC45" s="5">
        <v>12.613369</v>
      </c>
      <c r="AD45" s="5">
        <v>13.057808</v>
      </c>
      <c r="AE45" s="5">
        <v>13.357631</v>
      </c>
      <c r="AF45" s="5">
        <v>13.837764</v>
      </c>
      <c r="AG45" s="5">
        <v>14.095214</v>
      </c>
      <c r="AH45" s="5">
        <v>14.330537</v>
      </c>
      <c r="AI45" s="5">
        <v>14.732411000000001</v>
      </c>
      <c r="AJ45" s="5">
        <v>14.211774999999999</v>
      </c>
      <c r="AK45" s="5">
        <v>13.801990999999999</v>
      </c>
      <c r="AL45" s="5">
        <v>13.946714999999999</v>
      </c>
      <c r="AM45" s="5">
        <v>14.175148999999999</v>
      </c>
      <c r="AN45" s="5">
        <v>14.295764999999999</v>
      </c>
      <c r="AO45" s="5">
        <v>14.652939999999999</v>
      </c>
      <c r="AP45" s="5">
        <v>15.024188000000001</v>
      </c>
      <c r="AQ45" s="5">
        <v>15.247182</v>
      </c>
      <c r="AR45" s="5">
        <v>15.731763000000001</v>
      </c>
      <c r="AS45" s="5">
        <v>16.143588000000001</v>
      </c>
      <c r="AT45" s="5">
        <v>16.646577000000001</v>
      </c>
      <c r="AU45" s="5">
        <v>17.012907999999999</v>
      </c>
      <c r="AV45" s="5">
        <v>17.292346999999999</v>
      </c>
      <c r="AW45" s="5">
        <v>17.7226</v>
      </c>
      <c r="AX45" s="5">
        <v>18.170556000000001</v>
      </c>
      <c r="AY45" s="5">
        <v>18.532769999999999</v>
      </c>
      <c r="AZ45" s="5">
        <v>19.081503999999999</v>
      </c>
      <c r="BA45" s="5">
        <v>19.255388</v>
      </c>
      <c r="BB45" s="5">
        <v>19.480982999999998</v>
      </c>
      <c r="BC45" s="5">
        <v>20.111504</v>
      </c>
      <c r="BD45" s="5">
        <v>20.259004000000001</v>
      </c>
      <c r="BE45" s="172">
        <f t="shared" si="24"/>
        <v>20.591689466434584</v>
      </c>
      <c r="BF45" s="172">
        <f t="shared" si="25"/>
        <v>20.861953810814079</v>
      </c>
      <c r="BG45" s="172">
        <f t="shared" si="26"/>
        <v>21.125726346612051</v>
      </c>
      <c r="BH45" s="175"/>
      <c r="BI45" s="167" t="s">
        <v>761</v>
      </c>
      <c r="BJ45" s="167" t="s">
        <v>765</v>
      </c>
      <c r="BK45" s="5">
        <v>20.72290087</v>
      </c>
      <c r="BL45" s="5">
        <v>21.06320427</v>
      </c>
      <c r="BM45" s="5">
        <v>21.339657210000002</v>
      </c>
      <c r="BN45" s="5">
        <v>21.609469690000001</v>
      </c>
      <c r="BO45" s="168">
        <f t="shared" si="6"/>
        <v>1.6421610185504875E-2</v>
      </c>
      <c r="BP45" s="168">
        <f t="shared" si="2"/>
        <v>1.3124923276452762E-2</v>
      </c>
      <c r="BQ45" s="168">
        <f t="shared" si="3"/>
        <v>1.2643712002719597E-2</v>
      </c>
      <c r="BR45" s="175"/>
      <c r="BS45" s="175"/>
    </row>
    <row r="46" spans="1:73" x14ac:dyDescent="0.2">
      <c r="A46" s="13" t="s">
        <v>12</v>
      </c>
      <c r="B46" s="13" t="s">
        <v>7</v>
      </c>
      <c r="C46" s="13" t="s">
        <v>431</v>
      </c>
      <c r="D46" s="13" t="s">
        <v>439</v>
      </c>
      <c r="E46" s="13" t="s">
        <v>433</v>
      </c>
      <c r="F46" s="171">
        <v>338.67821300000003</v>
      </c>
      <c r="G46" s="171">
        <v>340.80281600000001</v>
      </c>
      <c r="H46" s="171">
        <v>341.21015599999998</v>
      </c>
      <c r="I46" s="171">
        <v>346.89240699999999</v>
      </c>
      <c r="J46" s="171">
        <v>358.62832300000002</v>
      </c>
      <c r="K46" s="171">
        <v>368.30245000000002</v>
      </c>
      <c r="L46" s="171">
        <v>374.79582099999999</v>
      </c>
      <c r="M46" s="171">
        <v>384.82693999999998</v>
      </c>
      <c r="N46" s="171">
        <v>389.52552700000001</v>
      </c>
      <c r="O46" s="171">
        <v>388.29171700000001</v>
      </c>
      <c r="P46" s="171">
        <v>388.31827800000002</v>
      </c>
      <c r="Q46" s="171">
        <v>397.522944</v>
      </c>
      <c r="R46" s="171">
        <v>407.97537599999998</v>
      </c>
      <c r="S46" s="171">
        <v>412.840712</v>
      </c>
      <c r="T46" s="171">
        <v>414.09016100000002</v>
      </c>
      <c r="U46" s="171">
        <v>425.60132800000002</v>
      </c>
      <c r="V46" s="171">
        <v>438.10122799999999</v>
      </c>
      <c r="W46" s="171">
        <v>448.37511499999999</v>
      </c>
      <c r="X46" s="171">
        <v>456.87678199999999</v>
      </c>
      <c r="Y46" s="171">
        <v>460.29053099999999</v>
      </c>
      <c r="Z46" s="171">
        <v>459.261211</v>
      </c>
      <c r="AA46" s="171">
        <v>471.22972800000002</v>
      </c>
      <c r="AB46" s="171">
        <v>490.61731700000001</v>
      </c>
      <c r="AC46" s="171">
        <v>503.30431599999997</v>
      </c>
      <c r="AD46" s="171">
        <v>509.73441400000002</v>
      </c>
      <c r="AE46" s="171">
        <v>516.019814</v>
      </c>
      <c r="AF46" s="171">
        <v>523.88300600000002</v>
      </c>
      <c r="AG46" s="171">
        <v>527.45062900000005</v>
      </c>
      <c r="AH46" s="171">
        <v>532.15983600000004</v>
      </c>
      <c r="AI46" s="171">
        <v>540.10253599999999</v>
      </c>
      <c r="AJ46" s="171">
        <v>531.755899</v>
      </c>
      <c r="AK46" s="171">
        <v>524.94321600000001</v>
      </c>
      <c r="AL46" s="171">
        <v>524.65092400000003</v>
      </c>
      <c r="AM46" s="171">
        <v>527.002745</v>
      </c>
      <c r="AN46" s="171">
        <v>535.08365800000001</v>
      </c>
      <c r="AO46" s="171">
        <v>539.81010100000003</v>
      </c>
      <c r="AP46" s="171">
        <v>544.527693</v>
      </c>
      <c r="AQ46" s="171">
        <v>552.87049500000001</v>
      </c>
      <c r="AR46" s="171">
        <v>565.41643599999998</v>
      </c>
      <c r="AS46" s="171">
        <v>569.74956699999996</v>
      </c>
      <c r="AT46" s="171">
        <v>581.36386700000003</v>
      </c>
      <c r="AU46" s="171">
        <v>596.805925</v>
      </c>
      <c r="AV46" s="171">
        <v>610.40980999999999</v>
      </c>
      <c r="AW46" s="171">
        <v>622.83108300000004</v>
      </c>
      <c r="AX46" s="171">
        <v>638.18406400000003</v>
      </c>
      <c r="AY46" s="171">
        <v>657.06602699999996</v>
      </c>
      <c r="AZ46" s="171">
        <v>674.66101900000001</v>
      </c>
      <c r="BA46" s="171">
        <v>685.97594800000002</v>
      </c>
      <c r="BB46" s="171">
        <v>695.76364599999999</v>
      </c>
      <c r="BC46" s="171">
        <v>711.98249999999996</v>
      </c>
      <c r="BD46" s="171">
        <v>734.22701400000005</v>
      </c>
      <c r="BE46" s="173">
        <f t="shared" si="24"/>
        <v>754.50275716412398</v>
      </c>
      <c r="BF46" s="173">
        <f t="shared" si="25"/>
        <v>766.64772702939695</v>
      </c>
      <c r="BG46" s="173">
        <f t="shared" si="26"/>
        <v>786.99712256184569</v>
      </c>
      <c r="BH46" s="175"/>
      <c r="BI46" s="14" t="s">
        <v>12</v>
      </c>
      <c r="BJ46" s="14" t="s">
        <v>766</v>
      </c>
      <c r="BK46" s="197">
        <v>731.17288410000003</v>
      </c>
      <c r="BL46" s="197">
        <v>751.36428720000004</v>
      </c>
      <c r="BM46" s="197">
        <v>763.45873819999997</v>
      </c>
      <c r="BN46" s="197">
        <v>783.72348729999999</v>
      </c>
      <c r="BO46" s="198">
        <f t="shared" si="6"/>
        <v>2.7615087401461257E-2</v>
      </c>
      <c r="BP46" s="198">
        <f t="shared" si="2"/>
        <v>1.6096654054547316E-2</v>
      </c>
      <c r="BQ46" s="198">
        <f t="shared" si="3"/>
        <v>2.6543345548415673E-2</v>
      </c>
      <c r="BR46" s="175"/>
      <c r="BS46" s="175"/>
    </row>
    <row r="47" spans="1:73" x14ac:dyDescent="0.2">
      <c r="A47" s="46" t="s">
        <v>440</v>
      </c>
      <c r="B47" s="46"/>
      <c r="C47" s="46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75"/>
      <c r="BI47" s="47" t="s">
        <v>775</v>
      </c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</row>
    <row r="48" spans="1:73" x14ac:dyDescent="0.2">
      <c r="A48" s="47" t="s">
        <v>441</v>
      </c>
      <c r="B48" s="47"/>
      <c r="C48" s="47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47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</row>
    <row r="49" spans="1:71" x14ac:dyDescent="0.2">
      <c r="A49" s="48" t="s">
        <v>442</v>
      </c>
      <c r="B49" s="48"/>
      <c r="C49" s="48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47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</row>
    <row r="50" spans="1:71" x14ac:dyDescent="0.2">
      <c r="A50" s="48" t="s">
        <v>443</v>
      </c>
      <c r="B50" s="48"/>
      <c r="C50" s="48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47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</row>
    <row r="51" spans="1:71" x14ac:dyDescent="0.2">
      <c r="A51" s="48" t="s">
        <v>742</v>
      </c>
      <c r="B51" s="48"/>
      <c r="C51" s="48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47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5"/>
      <c r="BQ51" s="175"/>
      <c r="BR51" s="175"/>
      <c r="BS51" s="175"/>
    </row>
    <row r="52" spans="1:71" x14ac:dyDescent="0.2">
      <c r="A52" s="48" t="s">
        <v>743</v>
      </c>
      <c r="B52" s="48"/>
      <c r="C52" s="48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47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5"/>
      <c r="BQ52" s="175"/>
      <c r="BR52" s="175"/>
      <c r="BS52" s="175"/>
    </row>
    <row r="53" spans="1:71" x14ac:dyDescent="0.2">
      <c r="A53" s="48" t="s">
        <v>744</v>
      </c>
      <c r="B53" s="48"/>
      <c r="C53" s="48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  <c r="AV53" s="175"/>
      <c r="AW53" s="175"/>
      <c r="AX53" s="175"/>
      <c r="AY53" s="175"/>
      <c r="AZ53" s="175"/>
      <c r="BA53" s="175"/>
      <c r="BB53" s="175"/>
      <c r="BC53" s="175"/>
      <c r="BD53" s="175"/>
      <c r="BE53" s="175"/>
      <c r="BF53" s="175"/>
      <c r="BG53" s="175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</row>
    <row r="54" spans="1:71" x14ac:dyDescent="0.2">
      <c r="A54" s="175"/>
      <c r="B54" s="175"/>
      <c r="C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</row>
    <row r="55" spans="1:71" x14ac:dyDescent="0.2">
      <c r="A55" s="187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  <c r="BK55" s="175"/>
      <c r="BL55" s="175"/>
      <c r="BM55" s="175"/>
      <c r="BN55" s="175"/>
      <c r="BO55" s="175"/>
      <c r="BP55" s="175"/>
      <c r="BQ55" s="175"/>
      <c r="BR55" s="175"/>
      <c r="BS55" s="175"/>
    </row>
    <row r="56" spans="1:71" ht="15" x14ac:dyDescent="0.2">
      <c r="A56" s="196" t="s">
        <v>24</v>
      </c>
      <c r="B56" s="201" t="s">
        <v>777</v>
      </c>
      <c r="D56" s="175"/>
      <c r="E56" s="166"/>
      <c r="F56" s="175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80"/>
      <c r="AI56" s="179"/>
      <c r="AJ56" s="179"/>
      <c r="AK56" s="179"/>
      <c r="AL56" s="179"/>
      <c r="AM56" s="179"/>
      <c r="AN56" s="179"/>
      <c r="AO56" s="179"/>
      <c r="AP56" s="179"/>
      <c r="AQ56" s="179"/>
      <c r="AR56" s="180"/>
      <c r="AS56" s="180"/>
      <c r="AT56" s="180"/>
      <c r="AU56" s="181"/>
      <c r="AV56" s="180"/>
      <c r="AW56" s="180"/>
      <c r="AX56" s="180"/>
      <c r="AY56" s="180"/>
      <c r="AZ56" s="181"/>
      <c r="BA56" s="182"/>
      <c r="BB56" s="175"/>
      <c r="BC56" s="175"/>
      <c r="BD56" s="175"/>
      <c r="BE56" s="183" t="s">
        <v>783</v>
      </c>
      <c r="BF56" s="175"/>
      <c r="BG56" s="175"/>
    </row>
    <row r="57" spans="1:71" x14ac:dyDescent="0.2">
      <c r="A57" s="219" t="s">
        <v>643</v>
      </c>
      <c r="B57" s="219" t="s">
        <v>428</v>
      </c>
      <c r="C57" s="219" t="s">
        <v>424</v>
      </c>
      <c r="D57" s="219" t="s">
        <v>429</v>
      </c>
      <c r="E57" s="219" t="s">
        <v>430</v>
      </c>
      <c r="F57" s="188" t="s">
        <v>644</v>
      </c>
      <c r="G57" s="188" t="s">
        <v>645</v>
      </c>
      <c r="H57" s="188" t="s">
        <v>646</v>
      </c>
      <c r="I57" s="188" t="s">
        <v>647</v>
      </c>
      <c r="J57" s="188" t="s">
        <v>648</v>
      </c>
      <c r="K57" s="188" t="s">
        <v>649</v>
      </c>
      <c r="L57" s="188" t="s">
        <v>650</v>
      </c>
      <c r="M57" s="188" t="s">
        <v>651</v>
      </c>
      <c r="N57" s="188" t="s">
        <v>652</v>
      </c>
      <c r="O57" s="188" t="s">
        <v>653</v>
      </c>
      <c r="P57" s="188" t="s">
        <v>654</v>
      </c>
      <c r="Q57" s="188" t="s">
        <v>655</v>
      </c>
      <c r="R57" s="188" t="s">
        <v>656</v>
      </c>
      <c r="S57" s="188" t="s">
        <v>657</v>
      </c>
      <c r="T57" s="188" t="s">
        <v>658</v>
      </c>
      <c r="U57" s="188" t="s">
        <v>659</v>
      </c>
      <c r="V57" s="188" t="s">
        <v>660</v>
      </c>
      <c r="W57" s="188" t="s">
        <v>661</v>
      </c>
      <c r="X57" s="188" t="s">
        <v>662</v>
      </c>
      <c r="Y57" s="188" t="s">
        <v>663</v>
      </c>
      <c r="Z57" s="188" t="s">
        <v>664</v>
      </c>
      <c r="AA57" s="188" t="s">
        <v>665</v>
      </c>
      <c r="AB57" s="188" t="s">
        <v>666</v>
      </c>
      <c r="AC57" s="188" t="s">
        <v>667</v>
      </c>
      <c r="AD57" s="188" t="s">
        <v>668</v>
      </c>
      <c r="AE57" s="188" t="s">
        <v>669</v>
      </c>
      <c r="AF57" s="188" t="s">
        <v>670</v>
      </c>
      <c r="AG57" s="188" t="s">
        <v>671</v>
      </c>
      <c r="AH57" s="188" t="s">
        <v>672</v>
      </c>
      <c r="AI57" s="188" t="s">
        <v>673</v>
      </c>
      <c r="AJ57" s="188" t="s">
        <v>674</v>
      </c>
      <c r="AK57" s="188" t="s">
        <v>675</v>
      </c>
      <c r="AL57" s="188" t="s">
        <v>676</v>
      </c>
      <c r="AM57" s="188" t="s">
        <v>677</v>
      </c>
      <c r="AN57" s="188" t="s">
        <v>678</v>
      </c>
      <c r="AO57" s="188" t="s">
        <v>679</v>
      </c>
      <c r="AP57" s="188" t="s">
        <v>680</v>
      </c>
      <c r="AQ57" s="188" t="s">
        <v>681</v>
      </c>
      <c r="AR57" s="188" t="s">
        <v>682</v>
      </c>
      <c r="AS57" s="188" t="s">
        <v>683</v>
      </c>
      <c r="AT57" s="188" t="s">
        <v>684</v>
      </c>
      <c r="AU57" s="188" t="s">
        <v>685</v>
      </c>
      <c r="AV57" s="188" t="s">
        <v>686</v>
      </c>
      <c r="AW57" s="188" t="s">
        <v>687</v>
      </c>
      <c r="AX57" s="188" t="s">
        <v>688</v>
      </c>
      <c r="AY57" s="188" t="s">
        <v>689</v>
      </c>
      <c r="AZ57" s="188" t="s">
        <v>690</v>
      </c>
      <c r="BA57" s="188" t="s">
        <v>691</v>
      </c>
      <c r="BB57" s="188" t="s">
        <v>692</v>
      </c>
      <c r="BC57" s="188" t="s">
        <v>693</v>
      </c>
      <c r="BD57" s="188" t="s">
        <v>694</v>
      </c>
      <c r="BE57" s="188" t="s">
        <v>695</v>
      </c>
      <c r="BF57" s="188" t="s">
        <v>696</v>
      </c>
      <c r="BG57" s="188" t="s">
        <v>697</v>
      </c>
      <c r="BI57" s="195"/>
      <c r="BJ57" s="195"/>
      <c r="BK57" s="195"/>
      <c r="BL57" s="195"/>
      <c r="BM57" s="195"/>
      <c r="BN57" s="195"/>
      <c r="BO57" s="195"/>
      <c r="BP57" s="195"/>
      <c r="BQ57" s="195"/>
      <c r="BR57" s="195"/>
      <c r="BS57" s="195"/>
    </row>
    <row r="58" spans="1:71" x14ac:dyDescent="0.2">
      <c r="A58" s="224"/>
      <c r="B58" s="224"/>
      <c r="C58" s="224"/>
      <c r="D58" s="220"/>
      <c r="E58" s="220"/>
      <c r="F58" s="189">
        <v>1961</v>
      </c>
      <c r="G58" s="189">
        <v>1962</v>
      </c>
      <c r="H58" s="189">
        <v>1963</v>
      </c>
      <c r="I58" s="189">
        <v>1964</v>
      </c>
      <c r="J58" s="189">
        <v>1965</v>
      </c>
      <c r="K58" s="189">
        <v>1966</v>
      </c>
      <c r="L58" s="189">
        <v>1967</v>
      </c>
      <c r="M58" s="189">
        <v>1968</v>
      </c>
      <c r="N58" s="189">
        <v>1969</v>
      </c>
      <c r="O58" s="189">
        <v>1970</v>
      </c>
      <c r="P58" s="189">
        <v>1971</v>
      </c>
      <c r="Q58" s="189">
        <v>1972</v>
      </c>
      <c r="R58" s="189">
        <v>1973</v>
      </c>
      <c r="S58" s="189">
        <v>1974</v>
      </c>
      <c r="T58" s="189">
        <v>1975</v>
      </c>
      <c r="U58" s="189">
        <v>1976</v>
      </c>
      <c r="V58" s="189">
        <v>1977</v>
      </c>
      <c r="W58" s="189">
        <v>1978</v>
      </c>
      <c r="X58" s="189">
        <v>1979</v>
      </c>
      <c r="Y58" s="189">
        <v>1980</v>
      </c>
      <c r="Z58" s="189">
        <v>1981</v>
      </c>
      <c r="AA58" s="189">
        <v>1982</v>
      </c>
      <c r="AB58" s="189">
        <v>1983</v>
      </c>
      <c r="AC58" s="189">
        <v>1984</v>
      </c>
      <c r="AD58" s="189">
        <v>1985</v>
      </c>
      <c r="AE58" s="189">
        <v>1986</v>
      </c>
      <c r="AF58" s="189">
        <v>1987</v>
      </c>
      <c r="AG58" s="189">
        <v>1988</v>
      </c>
      <c r="AH58" s="189">
        <v>1989</v>
      </c>
      <c r="AI58" s="189">
        <v>1990</v>
      </c>
      <c r="AJ58" s="189">
        <v>1991</v>
      </c>
      <c r="AK58" s="189">
        <v>1992</v>
      </c>
      <c r="AL58" s="189">
        <v>1993</v>
      </c>
      <c r="AM58" s="189">
        <v>1994</v>
      </c>
      <c r="AN58" s="189">
        <v>1995</v>
      </c>
      <c r="AO58" s="189">
        <v>1996</v>
      </c>
      <c r="AP58" s="189">
        <v>1997</v>
      </c>
      <c r="AQ58" s="189">
        <v>1998</v>
      </c>
      <c r="AR58" s="189">
        <v>1999</v>
      </c>
      <c r="AS58" s="189">
        <v>2000</v>
      </c>
      <c r="AT58" s="189">
        <v>2001</v>
      </c>
      <c r="AU58" s="189">
        <v>2002</v>
      </c>
      <c r="AV58" s="189">
        <v>2003</v>
      </c>
      <c r="AW58" s="189">
        <v>2004</v>
      </c>
      <c r="AX58" s="189">
        <v>2005</v>
      </c>
      <c r="AY58" s="189">
        <v>2006</v>
      </c>
      <c r="AZ58" s="189">
        <v>2007</v>
      </c>
      <c r="BA58" s="189">
        <v>2008</v>
      </c>
      <c r="BB58" s="189">
        <v>2009</v>
      </c>
      <c r="BC58" s="189">
        <v>2010</v>
      </c>
      <c r="BD58" s="189">
        <v>2011</v>
      </c>
      <c r="BE58" s="189">
        <v>2012</v>
      </c>
      <c r="BF58" s="189">
        <v>2013</v>
      </c>
      <c r="BG58" s="189">
        <v>2014</v>
      </c>
      <c r="BI58" s="195"/>
      <c r="BJ58" s="195"/>
      <c r="BK58" s="195"/>
      <c r="BL58" s="195"/>
      <c r="BM58" s="195"/>
      <c r="BN58" s="195"/>
      <c r="BO58" s="195"/>
      <c r="BP58" s="195"/>
      <c r="BQ58" s="195"/>
      <c r="BR58" s="195"/>
      <c r="BS58" s="195"/>
    </row>
    <row r="59" spans="1:71" x14ac:dyDescent="0.2">
      <c r="A59" s="29" t="s">
        <v>6</v>
      </c>
      <c r="B59" s="29" t="s">
        <v>464</v>
      </c>
      <c r="C59" s="29" t="s">
        <v>463</v>
      </c>
      <c r="D59" s="29" t="s">
        <v>464</v>
      </c>
      <c r="E59" s="29" t="s">
        <v>465</v>
      </c>
      <c r="F59" s="205">
        <f t="shared" ref="F59:AK59" si="27">F149+F195+F241+F287</f>
        <v>960.69499999999994</v>
      </c>
      <c r="G59" s="205">
        <f t="shared" si="27"/>
        <v>972.36200000000008</v>
      </c>
      <c r="H59" s="205">
        <f t="shared" si="27"/>
        <v>983.89999999999986</v>
      </c>
      <c r="I59" s="205">
        <f t="shared" si="27"/>
        <v>995.10300000000007</v>
      </c>
      <c r="J59" s="205">
        <f t="shared" si="27"/>
        <v>1005.846</v>
      </c>
      <c r="K59" s="205">
        <f t="shared" si="27"/>
        <v>1016.045</v>
      </c>
      <c r="L59" s="205">
        <f t="shared" si="27"/>
        <v>1025.7430000000002</v>
      </c>
      <c r="M59" s="205">
        <f t="shared" si="27"/>
        <v>1035.0820000000001</v>
      </c>
      <c r="N59" s="205">
        <f t="shared" si="27"/>
        <v>1044.268</v>
      </c>
      <c r="O59" s="205">
        <f t="shared" si="27"/>
        <v>1053.4369999999999</v>
      </c>
      <c r="P59" s="205">
        <f t="shared" si="27"/>
        <v>1062.655</v>
      </c>
      <c r="Q59" s="205">
        <f t="shared" si="27"/>
        <v>1071.854</v>
      </c>
      <c r="R59" s="205">
        <f t="shared" si="27"/>
        <v>1080.973</v>
      </c>
      <c r="S59" s="205">
        <f t="shared" si="27"/>
        <v>1089.8890000000001</v>
      </c>
      <c r="T59" s="205">
        <f t="shared" si="27"/>
        <v>1098.5250000000001</v>
      </c>
      <c r="U59" s="205">
        <f t="shared" si="27"/>
        <v>1106.8609999999999</v>
      </c>
      <c r="V59" s="205">
        <f t="shared" si="27"/>
        <v>1114.9380000000001</v>
      </c>
      <c r="W59" s="205">
        <f t="shared" si="27"/>
        <v>1122.8300000000002</v>
      </c>
      <c r="X59" s="205">
        <f t="shared" si="27"/>
        <v>1130.615</v>
      </c>
      <c r="Y59" s="205">
        <f t="shared" si="27"/>
        <v>1138.3620000000001</v>
      </c>
      <c r="Z59" s="205">
        <f t="shared" si="27"/>
        <v>1146.075</v>
      </c>
      <c r="AA59" s="205">
        <f t="shared" si="27"/>
        <v>1153.731</v>
      </c>
      <c r="AB59" s="205">
        <f t="shared" si="27"/>
        <v>1161.374</v>
      </c>
      <c r="AC59" s="205">
        <f t="shared" si="27"/>
        <v>1169.0569999999998</v>
      </c>
      <c r="AD59" s="205">
        <f t="shared" si="27"/>
        <v>1176.787</v>
      </c>
      <c r="AE59" s="205">
        <f t="shared" si="27"/>
        <v>1184.6099999999999</v>
      </c>
      <c r="AF59" s="205">
        <f t="shared" si="27"/>
        <v>1192.4659999999999</v>
      </c>
      <c r="AG59" s="205">
        <f t="shared" si="27"/>
        <v>1200.2160000000001</v>
      </c>
      <c r="AH59" s="205">
        <f t="shared" si="27"/>
        <v>1207.6319999999998</v>
      </c>
      <c r="AI59" s="205">
        <f t="shared" si="27"/>
        <v>1214.587</v>
      </c>
      <c r="AJ59" s="205">
        <f t="shared" si="27"/>
        <v>1221.0230000000001</v>
      </c>
      <c r="AK59" s="205">
        <f t="shared" si="27"/>
        <v>1226.9949999999999</v>
      </c>
      <c r="AL59" s="205">
        <f t="shared" ref="AL59:BG59" si="28">AL149+AL195+AL241+AL287</f>
        <v>1232.5400000000002</v>
      </c>
      <c r="AM59" s="205">
        <f t="shared" si="28"/>
        <v>1237.7190000000003</v>
      </c>
      <c r="AN59" s="205">
        <f t="shared" si="28"/>
        <v>1242.6109999999999</v>
      </c>
      <c r="AO59" s="205">
        <f t="shared" si="28"/>
        <v>1247.2139999999999</v>
      </c>
      <c r="AP59" s="205">
        <f t="shared" si="28"/>
        <v>1251.567</v>
      </c>
      <c r="AQ59" s="205">
        <f t="shared" si="28"/>
        <v>1255.7840000000001</v>
      </c>
      <c r="AR59" s="205">
        <f t="shared" si="28"/>
        <v>1260.0029999999999</v>
      </c>
      <c r="AS59" s="205">
        <f t="shared" si="28"/>
        <v>1264.3329999999999</v>
      </c>
      <c r="AT59" s="205">
        <f t="shared" si="28"/>
        <v>1268.82</v>
      </c>
      <c r="AU59" s="205">
        <f t="shared" si="28"/>
        <v>1273.4559999999999</v>
      </c>
      <c r="AV59" s="205">
        <f t="shared" si="28"/>
        <v>1278.3019999999999</v>
      </c>
      <c r="AW59" s="205">
        <f t="shared" si="28"/>
        <v>1283.4399999999998</v>
      </c>
      <c r="AX59" s="205">
        <f t="shared" si="28"/>
        <v>1288.9070000000002</v>
      </c>
      <c r="AY59" s="205">
        <f t="shared" si="28"/>
        <v>1294.7489999999998</v>
      </c>
      <c r="AZ59" s="205">
        <f t="shared" si="28"/>
        <v>1300.913</v>
      </c>
      <c r="BA59" s="205">
        <f t="shared" si="28"/>
        <v>1307.194</v>
      </c>
      <c r="BB59" s="205">
        <f t="shared" si="28"/>
        <v>1313.3139999999999</v>
      </c>
      <c r="BC59" s="205">
        <f t="shared" si="28"/>
        <v>1319.0749999999998</v>
      </c>
      <c r="BD59" s="205">
        <f t="shared" si="28"/>
        <v>1324.3899999999999</v>
      </c>
      <c r="BE59" s="205">
        <f t="shared" si="28"/>
        <v>1329.3100000000002</v>
      </c>
      <c r="BF59" s="205">
        <f t="shared" si="28"/>
        <v>1333.9059999999999</v>
      </c>
      <c r="BG59" s="205">
        <f t="shared" si="28"/>
        <v>1338.319</v>
      </c>
      <c r="BH59" s="17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</row>
    <row r="60" spans="1:71" s="195" customFormat="1" x14ac:dyDescent="0.2">
      <c r="A60" s="169" t="s">
        <v>708</v>
      </c>
      <c r="B60" s="167" t="s">
        <v>7</v>
      </c>
      <c r="C60" s="167" t="s">
        <v>431</v>
      </c>
      <c r="D60" s="167" t="s">
        <v>449</v>
      </c>
      <c r="E60" s="167" t="s">
        <v>433</v>
      </c>
      <c r="F60" s="5">
        <f t="shared" ref="F60:AK60" si="29">F151+F197+F243+F290</f>
        <v>145.726292</v>
      </c>
      <c r="G60" s="5">
        <f t="shared" si="29"/>
        <v>151.97718599999999</v>
      </c>
      <c r="H60" s="5">
        <f t="shared" si="29"/>
        <v>151.86451300000002</v>
      </c>
      <c r="I60" s="5">
        <f t="shared" si="29"/>
        <v>162.27879599999997</v>
      </c>
      <c r="J60" s="5">
        <f t="shared" si="29"/>
        <v>178.69057100000001</v>
      </c>
      <c r="K60" s="5">
        <f t="shared" si="29"/>
        <v>174.642225</v>
      </c>
      <c r="L60" s="5">
        <f t="shared" si="29"/>
        <v>177.96345799999997</v>
      </c>
      <c r="M60" s="5">
        <f t="shared" si="29"/>
        <v>188.78290099999998</v>
      </c>
      <c r="N60" s="5">
        <f t="shared" si="29"/>
        <v>198.70736799999997</v>
      </c>
      <c r="O60" s="5">
        <f t="shared" si="29"/>
        <v>206.62743499999999</v>
      </c>
      <c r="P60" s="5">
        <f t="shared" si="29"/>
        <v>202.65751300000002</v>
      </c>
      <c r="Q60" s="5">
        <f t="shared" si="29"/>
        <v>212.96418099999997</v>
      </c>
      <c r="R60" s="5">
        <f t="shared" si="29"/>
        <v>204.99258599999999</v>
      </c>
      <c r="S60" s="5">
        <f t="shared" si="29"/>
        <v>203.85103200000003</v>
      </c>
      <c r="T60" s="5">
        <f t="shared" si="29"/>
        <v>194.80661099999998</v>
      </c>
      <c r="U60" s="5">
        <f t="shared" si="29"/>
        <v>202.39125200000001</v>
      </c>
      <c r="V60" s="5">
        <f t="shared" si="29"/>
        <v>225.30765300000002</v>
      </c>
      <c r="W60" s="5">
        <f t="shared" si="29"/>
        <v>222.89294899999999</v>
      </c>
      <c r="X60" s="5">
        <f t="shared" si="29"/>
        <v>232.923024</v>
      </c>
      <c r="Y60" s="5">
        <f t="shared" si="29"/>
        <v>231.51252199999999</v>
      </c>
      <c r="Z60" s="5">
        <f t="shared" si="29"/>
        <v>227.991544</v>
      </c>
      <c r="AA60" s="5">
        <f t="shared" si="29"/>
        <v>226.63578200000001</v>
      </c>
      <c r="AB60" s="5">
        <f t="shared" si="29"/>
        <v>230.06182200000001</v>
      </c>
      <c r="AC60" s="5">
        <f t="shared" si="29"/>
        <v>238.10061200000001</v>
      </c>
      <c r="AD60" s="5">
        <f t="shared" si="29"/>
        <v>240.531507</v>
      </c>
      <c r="AE60" s="5">
        <f t="shared" si="29"/>
        <v>251.89551299999999</v>
      </c>
      <c r="AF60" s="5">
        <f t="shared" si="29"/>
        <v>249.166032</v>
      </c>
      <c r="AG60" s="5">
        <f t="shared" si="29"/>
        <v>247.04425799999999</v>
      </c>
      <c r="AH60" s="5">
        <f t="shared" si="29"/>
        <v>249.34021300000001</v>
      </c>
      <c r="AI60" s="5">
        <f t="shared" si="29"/>
        <v>274.02358400000003</v>
      </c>
      <c r="AJ60" s="5">
        <f t="shared" si="29"/>
        <v>250.71522999999999</v>
      </c>
      <c r="AK60" s="5">
        <f t="shared" si="29"/>
        <v>231.678854</v>
      </c>
      <c r="AL60" s="5">
        <f t="shared" ref="AL60:BG60" si="30">AL151+AL197+AL243+AL290</f>
        <v>237.31585299999998</v>
      </c>
      <c r="AM60" s="5">
        <f t="shared" si="30"/>
        <v>239.61709100000002</v>
      </c>
      <c r="AN60" s="5">
        <f t="shared" si="30"/>
        <v>239.55454100000003</v>
      </c>
      <c r="AO60" s="5">
        <f t="shared" si="30"/>
        <v>235.30116899999999</v>
      </c>
      <c r="AP60" s="5">
        <f t="shared" si="30"/>
        <v>234.06669199999999</v>
      </c>
      <c r="AQ60" s="5">
        <f t="shared" si="30"/>
        <v>242.38563500000001</v>
      </c>
      <c r="AR60" s="5">
        <f t="shared" si="30"/>
        <v>237.62252900000004</v>
      </c>
      <c r="AS60" s="5">
        <f t="shared" si="30"/>
        <v>244.477665</v>
      </c>
      <c r="AT60" s="5">
        <f t="shared" si="30"/>
        <v>249.29420500000001</v>
      </c>
      <c r="AU60" s="5">
        <f t="shared" si="30"/>
        <v>249.21894900000001</v>
      </c>
      <c r="AV60" s="5">
        <f t="shared" si="30"/>
        <v>240.14393299999998</v>
      </c>
      <c r="AW60" s="5">
        <f t="shared" si="30"/>
        <v>257.15604300000001</v>
      </c>
      <c r="AX60" s="5">
        <f t="shared" si="30"/>
        <v>261.12462399999998</v>
      </c>
      <c r="AY60" s="5">
        <f t="shared" si="30"/>
        <v>254.43147099999999</v>
      </c>
      <c r="AZ60" s="5">
        <f t="shared" si="30"/>
        <v>249.38305599999998</v>
      </c>
      <c r="BA60" s="5">
        <f t="shared" si="30"/>
        <v>277.51999199999995</v>
      </c>
      <c r="BB60" s="5">
        <f t="shared" si="30"/>
        <v>267.58577100000002</v>
      </c>
      <c r="BC60" s="5">
        <f t="shared" si="30"/>
        <v>248.54880499999999</v>
      </c>
      <c r="BD60" s="5">
        <f t="shared" si="30"/>
        <v>263.16927200000003</v>
      </c>
      <c r="BE60" s="172">
        <f t="shared" si="30"/>
        <v>252.26184334922783</v>
      </c>
      <c r="BF60" s="172">
        <f t="shared" si="30"/>
        <v>256.9073028302534</v>
      </c>
      <c r="BG60" s="172">
        <f t="shared" si="30"/>
        <v>257.19695782365289</v>
      </c>
    </row>
    <row r="61" spans="1:71" s="195" customFormat="1" x14ac:dyDescent="0.2">
      <c r="A61" s="169" t="s">
        <v>709</v>
      </c>
      <c r="B61" s="167" t="s">
        <v>7</v>
      </c>
      <c r="C61" s="167" t="s">
        <v>431</v>
      </c>
      <c r="D61" s="167" t="s">
        <v>710</v>
      </c>
      <c r="E61" s="167" t="s">
        <v>433</v>
      </c>
      <c r="F61" s="5">
        <f t="shared" ref="F61:AK61" si="31">F152+F198+F244+F291</f>
        <v>139.28098700000001</v>
      </c>
      <c r="G61" s="5">
        <f t="shared" si="31"/>
        <v>140.99850700000002</v>
      </c>
      <c r="H61" s="5">
        <f t="shared" si="31"/>
        <v>141.82901499999997</v>
      </c>
      <c r="I61" s="5">
        <f t="shared" si="31"/>
        <v>143.06687100000002</v>
      </c>
      <c r="J61" s="5">
        <f t="shared" si="31"/>
        <v>153.778278</v>
      </c>
      <c r="K61" s="5">
        <f t="shared" si="31"/>
        <v>155.38744300000002</v>
      </c>
      <c r="L61" s="5">
        <f t="shared" si="31"/>
        <v>162.89909599999999</v>
      </c>
      <c r="M61" s="5">
        <f t="shared" si="31"/>
        <v>166.807018</v>
      </c>
      <c r="N61" s="5">
        <f t="shared" si="31"/>
        <v>173.671435</v>
      </c>
      <c r="O61" s="5">
        <f t="shared" si="31"/>
        <v>171.68346199999999</v>
      </c>
      <c r="P61" s="5">
        <f t="shared" si="31"/>
        <v>185.49292600000001</v>
      </c>
      <c r="Q61" s="5">
        <f t="shared" si="31"/>
        <v>203.90526499999999</v>
      </c>
      <c r="R61" s="5">
        <f t="shared" si="31"/>
        <v>206.46661399999999</v>
      </c>
      <c r="S61" s="5">
        <f t="shared" si="31"/>
        <v>184.08703199999999</v>
      </c>
      <c r="T61" s="5">
        <f t="shared" si="31"/>
        <v>196.655305</v>
      </c>
      <c r="U61" s="5">
        <f t="shared" si="31"/>
        <v>206.865692</v>
      </c>
      <c r="V61" s="5">
        <f t="shared" si="31"/>
        <v>211.729986</v>
      </c>
      <c r="W61" s="5">
        <f t="shared" si="31"/>
        <v>232.37366900000001</v>
      </c>
      <c r="X61" s="5">
        <f t="shared" si="31"/>
        <v>244.92839599999999</v>
      </c>
      <c r="Y61" s="5">
        <f t="shared" si="31"/>
        <v>243.139636</v>
      </c>
      <c r="Z61" s="5">
        <f t="shared" si="31"/>
        <v>242.70282499999999</v>
      </c>
      <c r="AA61" s="5">
        <f t="shared" si="31"/>
        <v>254.68212599999998</v>
      </c>
      <c r="AB61" s="5">
        <f t="shared" si="31"/>
        <v>236.99179500000002</v>
      </c>
      <c r="AC61" s="5">
        <f t="shared" si="31"/>
        <v>246.37743399999999</v>
      </c>
      <c r="AD61" s="5">
        <f t="shared" si="31"/>
        <v>247.31947699999998</v>
      </c>
      <c r="AE61" s="5">
        <f t="shared" si="31"/>
        <v>262.75642599999998</v>
      </c>
      <c r="AF61" s="5">
        <f t="shared" si="31"/>
        <v>261.63518599999998</v>
      </c>
      <c r="AG61" s="5">
        <f t="shared" si="31"/>
        <v>242.68875099999997</v>
      </c>
      <c r="AH61" s="5">
        <f t="shared" si="31"/>
        <v>256.14529499999998</v>
      </c>
      <c r="AI61" s="5">
        <f t="shared" si="31"/>
        <v>255.16770299999999</v>
      </c>
      <c r="AJ61" s="5">
        <f t="shared" si="31"/>
        <v>268.33258499999999</v>
      </c>
      <c r="AK61" s="5">
        <f t="shared" si="31"/>
        <v>261.66161300000005</v>
      </c>
      <c r="AL61" s="5">
        <f t="shared" ref="AL61:BG61" si="32">AL152+AL198+AL244+AL291</f>
        <v>250.58599799999999</v>
      </c>
      <c r="AM61" s="5">
        <f t="shared" si="32"/>
        <v>271.15898499999997</v>
      </c>
      <c r="AN61" s="5">
        <f t="shared" si="32"/>
        <v>254.39069699999999</v>
      </c>
      <c r="AO61" s="5">
        <f t="shared" si="32"/>
        <v>269.51763600000004</v>
      </c>
      <c r="AP61" s="5">
        <f t="shared" si="32"/>
        <v>285.084878</v>
      </c>
      <c r="AQ61" s="5">
        <f t="shared" si="32"/>
        <v>283.7242</v>
      </c>
      <c r="AR61" s="5">
        <f t="shared" si="32"/>
        <v>291.33002699999997</v>
      </c>
      <c r="AS61" s="5">
        <f t="shared" si="32"/>
        <v>292.05852699999997</v>
      </c>
      <c r="AT61" s="5">
        <f t="shared" si="32"/>
        <v>305.17372899999998</v>
      </c>
      <c r="AU61" s="5">
        <f t="shared" si="32"/>
        <v>309.91630099999998</v>
      </c>
      <c r="AV61" s="5">
        <f t="shared" si="32"/>
        <v>317.20776799999999</v>
      </c>
      <c r="AW61" s="5">
        <f t="shared" si="32"/>
        <v>342.08733599999999</v>
      </c>
      <c r="AX61" s="5">
        <f t="shared" si="32"/>
        <v>343.75550300000003</v>
      </c>
      <c r="AY61" s="5">
        <f t="shared" si="32"/>
        <v>338.10965799999997</v>
      </c>
      <c r="AZ61" s="5">
        <f t="shared" si="32"/>
        <v>378.92945600000002</v>
      </c>
      <c r="BA61" s="5">
        <f t="shared" si="32"/>
        <v>382.83294299999994</v>
      </c>
      <c r="BB61" s="5">
        <f t="shared" si="32"/>
        <v>389.50994500000002</v>
      </c>
      <c r="BC61" s="5">
        <f t="shared" si="32"/>
        <v>402.27313199999998</v>
      </c>
      <c r="BD61" s="5">
        <f t="shared" si="32"/>
        <v>407.067339</v>
      </c>
      <c r="BE61" s="172">
        <f t="shared" si="32"/>
        <v>397.21816155079767</v>
      </c>
      <c r="BF61" s="172">
        <f t="shared" si="32"/>
        <v>433.46729238134833</v>
      </c>
      <c r="BG61" s="172">
        <f t="shared" si="32"/>
        <v>446.65335420784572</v>
      </c>
    </row>
    <row r="62" spans="1:71" s="195" customFormat="1" x14ac:dyDescent="0.2">
      <c r="A62" s="169" t="s">
        <v>711</v>
      </c>
      <c r="B62" s="167" t="s">
        <v>7</v>
      </c>
      <c r="C62" s="167" t="s">
        <v>431</v>
      </c>
      <c r="D62" s="167" t="s">
        <v>712</v>
      </c>
      <c r="E62" s="167" t="s">
        <v>433</v>
      </c>
      <c r="F62" s="5">
        <f t="shared" ref="F62:AK62" si="33">F153+F199+F245+F292</f>
        <v>11.342298</v>
      </c>
      <c r="G62" s="5">
        <f t="shared" si="33"/>
        <v>11.972816</v>
      </c>
      <c r="H62" s="5">
        <f t="shared" si="33"/>
        <v>11.831743999999999</v>
      </c>
      <c r="I62" s="5">
        <f t="shared" si="33"/>
        <v>12.142353999999999</v>
      </c>
      <c r="J62" s="5">
        <f t="shared" si="33"/>
        <v>12.043589000000001</v>
      </c>
      <c r="K62" s="5">
        <f t="shared" si="33"/>
        <v>11.742823</v>
      </c>
      <c r="L62" s="5">
        <f t="shared" si="33"/>
        <v>11.877894</v>
      </c>
      <c r="M62" s="5">
        <f t="shared" si="33"/>
        <v>11.840551999999999</v>
      </c>
      <c r="N62" s="5">
        <f t="shared" si="33"/>
        <v>11.812313</v>
      </c>
      <c r="O62" s="5">
        <f t="shared" si="33"/>
        <v>11.762254</v>
      </c>
      <c r="P62" s="5">
        <f t="shared" si="33"/>
        <v>11.884389000000001</v>
      </c>
      <c r="Q62" s="5">
        <f t="shared" si="33"/>
        <v>12.025027</v>
      </c>
      <c r="R62" s="5">
        <f t="shared" si="33"/>
        <v>12.127988999999999</v>
      </c>
      <c r="S62" s="5">
        <f t="shared" si="33"/>
        <v>12.281392</v>
      </c>
      <c r="T62" s="5">
        <f t="shared" si="33"/>
        <v>12.616171</v>
      </c>
      <c r="U62" s="5">
        <f t="shared" si="33"/>
        <v>12.623837999999999</v>
      </c>
      <c r="V62" s="5">
        <f t="shared" si="33"/>
        <v>12.990316</v>
      </c>
      <c r="W62" s="5">
        <f t="shared" si="33"/>
        <v>12.464565</v>
      </c>
      <c r="X62" s="5">
        <f t="shared" si="33"/>
        <v>13.346387999999999</v>
      </c>
      <c r="Y62" s="5">
        <f t="shared" si="33"/>
        <v>13.498360999999999</v>
      </c>
      <c r="Z62" s="5">
        <f t="shared" si="33"/>
        <v>13.819120999999999</v>
      </c>
      <c r="AA62" s="5">
        <f t="shared" si="33"/>
        <v>13.799172</v>
      </c>
      <c r="AB62" s="5">
        <f t="shared" si="33"/>
        <v>13.575826000000001</v>
      </c>
      <c r="AC62" s="5">
        <f t="shared" si="33"/>
        <v>13.400253999999999</v>
      </c>
      <c r="AD62" s="5">
        <f t="shared" si="33"/>
        <v>13.375594</v>
      </c>
      <c r="AE62" s="5">
        <f t="shared" si="33"/>
        <v>13.874159000000001</v>
      </c>
      <c r="AF62" s="5">
        <f t="shared" si="33"/>
        <v>14.362902999999999</v>
      </c>
      <c r="AG62" s="5">
        <f t="shared" si="33"/>
        <v>14.292387</v>
      </c>
      <c r="AH62" s="5">
        <f t="shared" si="33"/>
        <v>14.194042999999999</v>
      </c>
      <c r="AI62" s="5">
        <f t="shared" si="33"/>
        <v>14.249805</v>
      </c>
      <c r="AJ62" s="5">
        <f t="shared" si="33"/>
        <v>14.421583</v>
      </c>
      <c r="AK62" s="5">
        <f t="shared" si="33"/>
        <v>14.788264999999999</v>
      </c>
      <c r="AL62" s="5">
        <f t="shared" ref="AL62:BG62" si="34">AL153+AL199+AL245+AL292</f>
        <v>14.150091</v>
      </c>
      <c r="AM62" s="5">
        <f t="shared" si="34"/>
        <v>13.806479</v>
      </c>
      <c r="AN62" s="5">
        <f t="shared" si="34"/>
        <v>14.044319999999999</v>
      </c>
      <c r="AO62" s="5">
        <f t="shared" si="34"/>
        <v>14.293103</v>
      </c>
      <c r="AP62" s="5">
        <f t="shared" si="34"/>
        <v>14.952103999999999</v>
      </c>
      <c r="AQ62" s="5">
        <f t="shared" si="34"/>
        <v>14.287503000000001</v>
      </c>
      <c r="AR62" s="5">
        <f t="shared" si="34"/>
        <v>14.891423999999999</v>
      </c>
      <c r="AS62" s="5">
        <f t="shared" si="34"/>
        <v>14.392391999999999</v>
      </c>
      <c r="AT62" s="5">
        <f t="shared" si="34"/>
        <v>14.760426000000001</v>
      </c>
      <c r="AU62" s="5">
        <f t="shared" si="34"/>
        <v>15.134016000000001</v>
      </c>
      <c r="AV62" s="5">
        <f t="shared" si="34"/>
        <v>14.278348000000001</v>
      </c>
      <c r="AW62" s="5">
        <f t="shared" si="34"/>
        <v>15.325503999999999</v>
      </c>
      <c r="AX62" s="5">
        <f t="shared" si="34"/>
        <v>14.660967999999999</v>
      </c>
      <c r="AY62" s="5">
        <f t="shared" si="34"/>
        <v>14.415384</v>
      </c>
      <c r="AZ62" s="5">
        <f t="shared" si="34"/>
        <v>14.749847999999998</v>
      </c>
      <c r="BA62" s="5">
        <f t="shared" si="34"/>
        <v>14.357999</v>
      </c>
      <c r="BB62" s="5">
        <f t="shared" si="34"/>
        <v>15.274166000000001</v>
      </c>
      <c r="BC62" s="5">
        <f t="shared" si="34"/>
        <v>15.569096999999999</v>
      </c>
      <c r="BD62" s="5">
        <f t="shared" si="34"/>
        <v>14.581778</v>
      </c>
      <c r="BE62" s="172">
        <f t="shared" si="34"/>
        <v>14.403381225017103</v>
      </c>
      <c r="BF62" s="172">
        <f t="shared" si="34"/>
        <v>14.631262167331842</v>
      </c>
      <c r="BG62" s="172">
        <f t="shared" si="34"/>
        <v>15.048748289652796</v>
      </c>
    </row>
    <row r="63" spans="1:71" s="195" customFormat="1" x14ac:dyDescent="0.2">
      <c r="A63" s="13" t="s">
        <v>713</v>
      </c>
      <c r="B63" s="13" t="s">
        <v>7</v>
      </c>
      <c r="C63" s="13" t="s">
        <v>431</v>
      </c>
      <c r="D63" s="13" t="s">
        <v>432</v>
      </c>
      <c r="E63" s="13" t="s">
        <v>433</v>
      </c>
      <c r="F63" s="171">
        <f t="shared" ref="F63:AK63" si="35">F154+F200+F246+F293</f>
        <v>452.05676099999999</v>
      </c>
      <c r="G63" s="171">
        <f t="shared" si="35"/>
        <v>470.00451499999997</v>
      </c>
      <c r="H63" s="171">
        <f t="shared" si="35"/>
        <v>473.29145900000003</v>
      </c>
      <c r="I63" s="171">
        <f t="shared" si="35"/>
        <v>488.57819399999994</v>
      </c>
      <c r="J63" s="171">
        <f t="shared" si="35"/>
        <v>520.42560900000001</v>
      </c>
      <c r="K63" s="171">
        <f t="shared" si="35"/>
        <v>528.91637800000001</v>
      </c>
      <c r="L63" s="171">
        <f t="shared" si="35"/>
        <v>538.84205499999996</v>
      </c>
      <c r="M63" s="171">
        <f t="shared" si="35"/>
        <v>560.70311500000014</v>
      </c>
      <c r="N63" s="171">
        <f t="shared" si="35"/>
        <v>592.300163</v>
      </c>
      <c r="O63" s="171">
        <f t="shared" si="35"/>
        <v>600.37096300000007</v>
      </c>
      <c r="P63" s="171">
        <f t="shared" si="35"/>
        <v>620.06111500000009</v>
      </c>
      <c r="Q63" s="171">
        <f t="shared" si="35"/>
        <v>645.4805359999998</v>
      </c>
      <c r="R63" s="171">
        <f t="shared" si="35"/>
        <v>659.519857</v>
      </c>
      <c r="S63" s="171">
        <f t="shared" si="35"/>
        <v>625.97543799999994</v>
      </c>
      <c r="T63" s="171">
        <f t="shared" si="35"/>
        <v>624.17841700000008</v>
      </c>
      <c r="U63" s="171">
        <f t="shared" si="35"/>
        <v>652.12794099999996</v>
      </c>
      <c r="V63" s="171">
        <f t="shared" si="35"/>
        <v>680.80029999999999</v>
      </c>
      <c r="W63" s="171">
        <f t="shared" si="35"/>
        <v>704.873696</v>
      </c>
      <c r="X63" s="171">
        <f t="shared" si="35"/>
        <v>717.47287799999992</v>
      </c>
      <c r="Y63" s="171">
        <f t="shared" si="35"/>
        <v>708.62075799999991</v>
      </c>
      <c r="Z63" s="171">
        <f t="shared" si="35"/>
        <v>708.48301099999992</v>
      </c>
      <c r="AA63" s="171">
        <f t="shared" si="35"/>
        <v>723.66459399999997</v>
      </c>
      <c r="AB63" s="171">
        <f t="shared" si="35"/>
        <v>711.95146499999987</v>
      </c>
      <c r="AC63" s="171">
        <f t="shared" si="35"/>
        <v>734.73016399999995</v>
      </c>
      <c r="AD63" s="171">
        <f t="shared" si="35"/>
        <v>746.92833899999994</v>
      </c>
      <c r="AE63" s="171">
        <f t="shared" si="35"/>
        <v>770.76995099999999</v>
      </c>
      <c r="AF63" s="171">
        <f t="shared" si="35"/>
        <v>766.33161100000007</v>
      </c>
      <c r="AG63" s="171">
        <f t="shared" si="35"/>
        <v>726.28966500000001</v>
      </c>
      <c r="AH63" s="171">
        <f t="shared" si="35"/>
        <v>751.75826600000016</v>
      </c>
      <c r="AI63" s="171">
        <f t="shared" si="35"/>
        <v>774.05992900000001</v>
      </c>
      <c r="AJ63" s="171">
        <f t="shared" si="35"/>
        <v>752.04899399999999</v>
      </c>
      <c r="AK63" s="171">
        <f t="shared" si="35"/>
        <v>718.56404399999997</v>
      </c>
      <c r="AL63" s="171">
        <f t="shared" ref="AL63:BG63" si="36">AL154+AL200+AL246+AL293</f>
        <v>708.9340719999999</v>
      </c>
      <c r="AM63" s="171">
        <f t="shared" si="36"/>
        <v>729.51047700000004</v>
      </c>
      <c r="AN63" s="171">
        <f t="shared" si="36"/>
        <v>701.61524300000008</v>
      </c>
      <c r="AO63" s="171">
        <f t="shared" si="36"/>
        <v>710.09833300000003</v>
      </c>
      <c r="AP63" s="171">
        <f t="shared" si="36"/>
        <v>718.67991300000006</v>
      </c>
      <c r="AQ63" s="171">
        <f t="shared" si="36"/>
        <v>714.06274899999994</v>
      </c>
      <c r="AR63" s="171">
        <f t="shared" si="36"/>
        <v>707.68240400000013</v>
      </c>
      <c r="AS63" s="171">
        <f t="shared" si="36"/>
        <v>717.91409900000008</v>
      </c>
      <c r="AT63" s="171">
        <f t="shared" si="36"/>
        <v>739.06706299999996</v>
      </c>
      <c r="AU63" s="171">
        <f t="shared" si="36"/>
        <v>739.32945800000005</v>
      </c>
      <c r="AV63" s="171">
        <f t="shared" si="36"/>
        <v>744.52380699999992</v>
      </c>
      <c r="AW63" s="171">
        <f t="shared" si="36"/>
        <v>788.14943900000003</v>
      </c>
      <c r="AX63" s="171">
        <f t="shared" si="36"/>
        <v>780.26781399999993</v>
      </c>
      <c r="AY63" s="171">
        <f t="shared" si="36"/>
        <v>765.17096600000013</v>
      </c>
      <c r="AZ63" s="171">
        <f t="shared" si="36"/>
        <v>804.3742410000001</v>
      </c>
      <c r="BA63" s="171">
        <f t="shared" si="36"/>
        <v>847.85684600000002</v>
      </c>
      <c r="BB63" s="171">
        <f t="shared" si="36"/>
        <v>838.071507</v>
      </c>
      <c r="BC63" s="171">
        <f t="shared" si="36"/>
        <v>817.2307320000001</v>
      </c>
      <c r="BD63" s="171">
        <f t="shared" si="36"/>
        <v>841.20411799999999</v>
      </c>
      <c r="BE63" s="173">
        <f t="shared" si="36"/>
        <v>822.34296922662475</v>
      </c>
      <c r="BF63" s="173">
        <f t="shared" si="36"/>
        <v>868.80762674864241</v>
      </c>
      <c r="BG63" s="173">
        <f t="shared" si="36"/>
        <v>883.52362586589027</v>
      </c>
    </row>
    <row r="64" spans="1:71" s="195" customFormat="1" x14ac:dyDescent="0.2">
      <c r="A64" s="13" t="s">
        <v>714</v>
      </c>
      <c r="B64" s="13" t="s">
        <v>7</v>
      </c>
      <c r="C64" s="13" t="s">
        <v>431</v>
      </c>
      <c r="D64" s="13" t="s">
        <v>715</v>
      </c>
      <c r="E64" s="13" t="s">
        <v>716</v>
      </c>
      <c r="F64" s="171">
        <f t="shared" ref="F64:AK64" si="37">F155+F201+F247+F294</f>
        <v>440.71446300000002</v>
      </c>
      <c r="G64" s="171">
        <f t="shared" si="37"/>
        <v>458.03169899999995</v>
      </c>
      <c r="H64" s="171">
        <f t="shared" si="37"/>
        <v>461.45971499999996</v>
      </c>
      <c r="I64" s="171">
        <f t="shared" si="37"/>
        <v>476.43583999999993</v>
      </c>
      <c r="J64" s="171">
        <f t="shared" si="37"/>
        <v>508.38201999999995</v>
      </c>
      <c r="K64" s="171">
        <f t="shared" si="37"/>
        <v>517.17355499999996</v>
      </c>
      <c r="L64" s="171">
        <f t="shared" si="37"/>
        <v>526.96416099999999</v>
      </c>
      <c r="M64" s="171">
        <f t="shared" si="37"/>
        <v>548.86256300000002</v>
      </c>
      <c r="N64" s="171">
        <f t="shared" si="37"/>
        <v>580.48784999999998</v>
      </c>
      <c r="O64" s="171">
        <f t="shared" si="37"/>
        <v>588.60870900000009</v>
      </c>
      <c r="P64" s="171">
        <f t="shared" si="37"/>
        <v>608.17672600000003</v>
      </c>
      <c r="Q64" s="171">
        <f t="shared" si="37"/>
        <v>633.45550899999989</v>
      </c>
      <c r="R64" s="171">
        <f t="shared" si="37"/>
        <v>647.39186799999993</v>
      </c>
      <c r="S64" s="171">
        <f t="shared" si="37"/>
        <v>613.69404599999996</v>
      </c>
      <c r="T64" s="171">
        <f t="shared" si="37"/>
        <v>611.56224599999996</v>
      </c>
      <c r="U64" s="171">
        <f t="shared" si="37"/>
        <v>639.50410299999999</v>
      </c>
      <c r="V64" s="171">
        <f t="shared" si="37"/>
        <v>667.8099840000001</v>
      </c>
      <c r="W64" s="171">
        <f t="shared" si="37"/>
        <v>692.409131</v>
      </c>
      <c r="X64" s="171">
        <f t="shared" si="37"/>
        <v>704.12648999999999</v>
      </c>
      <c r="Y64" s="171">
        <f t="shared" si="37"/>
        <v>695.12239699999998</v>
      </c>
      <c r="Z64" s="171">
        <f t="shared" si="37"/>
        <v>694.66389000000004</v>
      </c>
      <c r="AA64" s="171">
        <f t="shared" si="37"/>
        <v>709.86542200000008</v>
      </c>
      <c r="AB64" s="171">
        <f t="shared" si="37"/>
        <v>698.37563899999998</v>
      </c>
      <c r="AC64" s="171">
        <f t="shared" si="37"/>
        <v>721.32990999999993</v>
      </c>
      <c r="AD64" s="171">
        <f t="shared" si="37"/>
        <v>733.55274499999996</v>
      </c>
      <c r="AE64" s="171">
        <f t="shared" si="37"/>
        <v>756.89579200000003</v>
      </c>
      <c r="AF64" s="171">
        <f t="shared" si="37"/>
        <v>751.96870799999999</v>
      </c>
      <c r="AG64" s="171">
        <f t="shared" si="37"/>
        <v>711.99727799999994</v>
      </c>
      <c r="AH64" s="171">
        <f t="shared" si="37"/>
        <v>737.56422299999997</v>
      </c>
      <c r="AI64" s="171">
        <f t="shared" si="37"/>
        <v>759.81012399999997</v>
      </c>
      <c r="AJ64" s="171">
        <f t="shared" si="37"/>
        <v>737.62741100000005</v>
      </c>
      <c r="AK64" s="171">
        <f t="shared" si="37"/>
        <v>703.77577899999994</v>
      </c>
      <c r="AL64" s="171">
        <f t="shared" ref="AL64:BG64" si="38">AL155+AL201+AL247+AL294</f>
        <v>694.78398100000004</v>
      </c>
      <c r="AM64" s="171">
        <f t="shared" si="38"/>
        <v>715.70399799999996</v>
      </c>
      <c r="AN64" s="171">
        <f t="shared" si="38"/>
        <v>687.57092299999999</v>
      </c>
      <c r="AO64" s="171">
        <f t="shared" si="38"/>
        <v>695.80523000000005</v>
      </c>
      <c r="AP64" s="171">
        <f t="shared" si="38"/>
        <v>703.72780900000021</v>
      </c>
      <c r="AQ64" s="171">
        <f t="shared" si="38"/>
        <v>699.77524600000004</v>
      </c>
      <c r="AR64" s="171">
        <f t="shared" si="38"/>
        <v>692.79097999999988</v>
      </c>
      <c r="AS64" s="171">
        <f t="shared" si="38"/>
        <v>703.52170700000011</v>
      </c>
      <c r="AT64" s="171">
        <f t="shared" si="38"/>
        <v>724.30663700000002</v>
      </c>
      <c r="AU64" s="171">
        <f t="shared" si="38"/>
        <v>724.19544199999996</v>
      </c>
      <c r="AV64" s="171">
        <f t="shared" si="38"/>
        <v>730.24545899999998</v>
      </c>
      <c r="AW64" s="171">
        <f t="shared" si="38"/>
        <v>772.82393500000001</v>
      </c>
      <c r="AX64" s="171">
        <f t="shared" si="38"/>
        <v>765.60684600000002</v>
      </c>
      <c r="AY64" s="171">
        <f t="shared" si="38"/>
        <v>750.75558200000012</v>
      </c>
      <c r="AZ64" s="171">
        <f t="shared" si="38"/>
        <v>789.62439299999994</v>
      </c>
      <c r="BA64" s="171">
        <f t="shared" si="38"/>
        <v>833.49884699999996</v>
      </c>
      <c r="BB64" s="171">
        <f t="shared" si="38"/>
        <v>822.79734100000007</v>
      </c>
      <c r="BC64" s="171">
        <f t="shared" si="38"/>
        <v>801.66163500000016</v>
      </c>
      <c r="BD64" s="171">
        <f t="shared" si="38"/>
        <v>826.62234000000001</v>
      </c>
      <c r="BE64" s="173">
        <f t="shared" si="38"/>
        <v>807.9395880016076</v>
      </c>
      <c r="BF64" s="173">
        <f t="shared" si="38"/>
        <v>854.17636458131051</v>
      </c>
      <c r="BG64" s="173">
        <f t="shared" si="38"/>
        <v>868.47487757623765</v>
      </c>
    </row>
    <row r="65" spans="1:59" s="195" customFormat="1" x14ac:dyDescent="0.2">
      <c r="A65" s="169" t="s">
        <v>717</v>
      </c>
      <c r="B65" s="167" t="s">
        <v>7</v>
      </c>
      <c r="C65" s="167" t="s">
        <v>431</v>
      </c>
      <c r="D65" s="167" t="s">
        <v>718</v>
      </c>
      <c r="E65" s="167" t="s">
        <v>433</v>
      </c>
      <c r="F65" s="5">
        <f t="shared" ref="F65:AK65" si="39">F156+F202+F248+F295</f>
        <v>17.452851000000003</v>
      </c>
      <c r="G65" s="5">
        <f t="shared" si="39"/>
        <v>18.845234999999999</v>
      </c>
      <c r="H65" s="5">
        <f t="shared" si="39"/>
        <v>20.384488999999999</v>
      </c>
      <c r="I65" s="5">
        <f t="shared" si="39"/>
        <v>19.977081999999999</v>
      </c>
      <c r="J65" s="5">
        <f t="shared" si="39"/>
        <v>21.856081</v>
      </c>
      <c r="K65" s="5">
        <f t="shared" si="39"/>
        <v>24.802267999999998</v>
      </c>
      <c r="L65" s="5">
        <f t="shared" si="39"/>
        <v>26.352966000000002</v>
      </c>
      <c r="M65" s="5">
        <f t="shared" si="39"/>
        <v>26.793241000000002</v>
      </c>
      <c r="N65" s="5">
        <f t="shared" si="39"/>
        <v>28.565694000000001</v>
      </c>
      <c r="O65" s="5">
        <f t="shared" si="39"/>
        <v>34.646454999999996</v>
      </c>
      <c r="P65" s="5">
        <f t="shared" si="39"/>
        <v>35.733471999999992</v>
      </c>
      <c r="Q65" s="5">
        <f t="shared" si="39"/>
        <v>35.228487999999999</v>
      </c>
      <c r="R65" s="5">
        <f t="shared" si="39"/>
        <v>36.854949000000005</v>
      </c>
      <c r="S65" s="5">
        <f t="shared" si="39"/>
        <v>42.206686999999995</v>
      </c>
      <c r="T65" s="5">
        <f t="shared" si="39"/>
        <v>37.924656000000006</v>
      </c>
      <c r="U65" s="5">
        <f t="shared" si="39"/>
        <v>45.125091999999995</v>
      </c>
      <c r="V65" s="5">
        <f t="shared" si="39"/>
        <v>43.669508</v>
      </c>
      <c r="W65" s="5">
        <f t="shared" si="39"/>
        <v>49.658259999999999</v>
      </c>
      <c r="X65" s="5">
        <f t="shared" si="39"/>
        <v>54.655935000000007</v>
      </c>
      <c r="Y65" s="5">
        <f t="shared" si="39"/>
        <v>58.130122000000007</v>
      </c>
      <c r="Z65" s="5">
        <f t="shared" si="39"/>
        <v>53.433339999999994</v>
      </c>
      <c r="AA65" s="5">
        <f t="shared" si="39"/>
        <v>56.554634</v>
      </c>
      <c r="AB65" s="5">
        <f t="shared" si="39"/>
        <v>57.482582000000001</v>
      </c>
      <c r="AC65" s="5">
        <f t="shared" si="39"/>
        <v>52.598465000000004</v>
      </c>
      <c r="AD65" s="5">
        <f t="shared" si="39"/>
        <v>53.753771</v>
      </c>
      <c r="AE65" s="5">
        <f t="shared" si="39"/>
        <v>55.534477000000003</v>
      </c>
      <c r="AF65" s="5">
        <f t="shared" si="39"/>
        <v>60.681336999999992</v>
      </c>
      <c r="AG65" s="5">
        <f t="shared" si="39"/>
        <v>58.857553000000003</v>
      </c>
      <c r="AH65" s="5">
        <f t="shared" si="39"/>
        <v>55.86807799999999</v>
      </c>
      <c r="AI65" s="5">
        <f t="shared" si="39"/>
        <v>59.212648000000002</v>
      </c>
      <c r="AJ65" s="5">
        <f t="shared" si="39"/>
        <v>58.627629999999996</v>
      </c>
      <c r="AK65" s="5">
        <f t="shared" si="39"/>
        <v>62.349710999999992</v>
      </c>
      <c r="AL65" s="5">
        <f t="shared" ref="AL65:BG65" si="40">AL156+AL202+AL248+AL295</f>
        <v>61.053499000000002</v>
      </c>
      <c r="AM65" s="5">
        <f t="shared" si="40"/>
        <v>61.886023999999999</v>
      </c>
      <c r="AN65" s="5">
        <f t="shared" si="40"/>
        <v>67.643431000000007</v>
      </c>
      <c r="AO65" s="5">
        <f t="shared" si="40"/>
        <v>67.198550999999995</v>
      </c>
      <c r="AP65" s="5">
        <f t="shared" si="40"/>
        <v>69.944136</v>
      </c>
      <c r="AQ65" s="5">
        <f t="shared" si="40"/>
        <v>75.627475999999987</v>
      </c>
      <c r="AR65" s="5">
        <f t="shared" si="40"/>
        <v>75.073083999999994</v>
      </c>
      <c r="AS65" s="5">
        <f t="shared" si="40"/>
        <v>74.023686000000012</v>
      </c>
      <c r="AT65" s="5">
        <f t="shared" si="40"/>
        <v>77.519079000000005</v>
      </c>
      <c r="AU65" s="5">
        <f t="shared" si="40"/>
        <v>76.739407</v>
      </c>
      <c r="AV65" s="5">
        <f t="shared" si="40"/>
        <v>73.127596999999994</v>
      </c>
      <c r="AW65" s="5">
        <f t="shared" si="40"/>
        <v>77.585475000000002</v>
      </c>
      <c r="AX65" s="5">
        <f t="shared" si="40"/>
        <v>78.698707999999996</v>
      </c>
      <c r="AY65" s="5">
        <f t="shared" si="40"/>
        <v>80.053477999999984</v>
      </c>
      <c r="AZ65" s="5">
        <f t="shared" si="40"/>
        <v>77.178408999999988</v>
      </c>
      <c r="BA65" s="5">
        <f t="shared" si="40"/>
        <v>74.131252000000003</v>
      </c>
      <c r="BB65" s="5">
        <f t="shared" si="40"/>
        <v>74.41732300000001</v>
      </c>
      <c r="BC65" s="5">
        <f t="shared" si="40"/>
        <v>75.709626</v>
      </c>
      <c r="BD65" s="5">
        <f t="shared" si="40"/>
        <v>73.876511000000008</v>
      </c>
      <c r="BE65" s="172">
        <f t="shared" si="40"/>
        <v>74.945062435818215</v>
      </c>
      <c r="BF65" s="172">
        <f t="shared" si="40"/>
        <v>78.274866063281166</v>
      </c>
      <c r="BG65" s="172">
        <f t="shared" si="40"/>
        <v>83.067013345875296</v>
      </c>
    </row>
    <row r="66" spans="1:59" s="195" customFormat="1" x14ac:dyDescent="0.2">
      <c r="A66" s="169" t="s">
        <v>719</v>
      </c>
      <c r="B66" s="167" t="s">
        <v>7</v>
      </c>
      <c r="C66" s="167" t="s">
        <v>431</v>
      </c>
      <c r="D66" s="167" t="s">
        <v>720</v>
      </c>
      <c r="E66" s="167" t="s">
        <v>433</v>
      </c>
      <c r="F66" s="5">
        <f t="shared" ref="F66:AK66" si="41">F157+F203+F249+F296</f>
        <v>1.4709789999999998</v>
      </c>
      <c r="G66" s="5">
        <f t="shared" si="41"/>
        <v>1.621739</v>
      </c>
      <c r="H66" s="5">
        <f t="shared" si="41"/>
        <v>1.4708540000000001</v>
      </c>
      <c r="I66" s="5">
        <f t="shared" si="41"/>
        <v>1.5513410000000001</v>
      </c>
      <c r="J66" s="5">
        <f t="shared" si="41"/>
        <v>2.0250620000000001</v>
      </c>
      <c r="K66" s="5">
        <f t="shared" si="41"/>
        <v>2.1124010000000002</v>
      </c>
      <c r="L66" s="5">
        <f t="shared" si="41"/>
        <v>2.4715580000000004</v>
      </c>
      <c r="M66" s="5">
        <f t="shared" si="41"/>
        <v>2.5910119999999996</v>
      </c>
      <c r="N66" s="5">
        <f t="shared" si="41"/>
        <v>2.5346029999999997</v>
      </c>
      <c r="O66" s="5">
        <f t="shared" si="41"/>
        <v>2.7592129999999999</v>
      </c>
      <c r="P66" s="5">
        <f t="shared" si="41"/>
        <v>3.676501</v>
      </c>
      <c r="Q66" s="5">
        <f t="shared" si="41"/>
        <v>3.9504139999999999</v>
      </c>
      <c r="R66" s="5">
        <f t="shared" si="41"/>
        <v>4.2313640000000001</v>
      </c>
      <c r="S66" s="5">
        <f t="shared" si="41"/>
        <v>3.961328</v>
      </c>
      <c r="T66" s="5">
        <f t="shared" si="41"/>
        <v>3.944925</v>
      </c>
      <c r="U66" s="5">
        <f t="shared" si="41"/>
        <v>4.3581110000000001</v>
      </c>
      <c r="V66" s="5">
        <f t="shared" si="41"/>
        <v>4.8356759999999994</v>
      </c>
      <c r="W66" s="5">
        <f t="shared" si="41"/>
        <v>4.9040949999999999</v>
      </c>
      <c r="X66" s="5">
        <f t="shared" si="41"/>
        <v>5.79582</v>
      </c>
      <c r="Y66" s="5">
        <f t="shared" si="41"/>
        <v>6.3164469999999993</v>
      </c>
      <c r="Z66" s="5">
        <f t="shared" si="41"/>
        <v>6.8975680000000006</v>
      </c>
      <c r="AA66" s="5">
        <f t="shared" si="41"/>
        <v>6.8615330000000005</v>
      </c>
      <c r="AB66" s="5">
        <f t="shared" si="41"/>
        <v>7.6887279999999993</v>
      </c>
      <c r="AC66" s="5">
        <f t="shared" si="41"/>
        <v>8.5007050000000017</v>
      </c>
      <c r="AD66" s="5">
        <f t="shared" si="41"/>
        <v>9.6829200000000011</v>
      </c>
      <c r="AE66" s="5">
        <f t="shared" si="41"/>
        <v>10.133527000000001</v>
      </c>
      <c r="AF66" s="5">
        <f t="shared" si="41"/>
        <v>11.881285</v>
      </c>
      <c r="AG66" s="5">
        <f t="shared" si="41"/>
        <v>12.540028999999999</v>
      </c>
      <c r="AH66" s="5">
        <f t="shared" si="41"/>
        <v>12.740587999999999</v>
      </c>
      <c r="AI66" s="5">
        <f t="shared" si="41"/>
        <v>13.667354999999999</v>
      </c>
      <c r="AJ66" s="5">
        <f t="shared" si="41"/>
        <v>13.863313999999999</v>
      </c>
      <c r="AK66" s="5">
        <f t="shared" si="41"/>
        <v>13.394656000000001</v>
      </c>
      <c r="AL66" s="5">
        <f t="shared" ref="AL66:BG66" si="42">AL157+AL203+AL249+AL296</f>
        <v>13.000114999999999</v>
      </c>
      <c r="AM66" s="5">
        <f t="shared" si="42"/>
        <v>15.166259000000002</v>
      </c>
      <c r="AN66" s="5">
        <f t="shared" si="42"/>
        <v>16.089015</v>
      </c>
      <c r="AO66" s="5">
        <f t="shared" si="42"/>
        <v>15.526585000000001</v>
      </c>
      <c r="AP66" s="5">
        <f t="shared" si="42"/>
        <v>16.791257000000002</v>
      </c>
      <c r="AQ66" s="5">
        <f t="shared" si="42"/>
        <v>17.964745000000004</v>
      </c>
      <c r="AR66" s="5">
        <f t="shared" si="42"/>
        <v>18.539346000000002</v>
      </c>
      <c r="AS66" s="5">
        <f t="shared" si="42"/>
        <v>19.192424999999997</v>
      </c>
      <c r="AT66" s="5">
        <f t="shared" si="42"/>
        <v>18.589226</v>
      </c>
      <c r="AU66" s="5">
        <f t="shared" si="42"/>
        <v>17.883918999999999</v>
      </c>
      <c r="AV66" s="5">
        <f t="shared" si="42"/>
        <v>18.295294999999999</v>
      </c>
      <c r="AW66" s="5">
        <f t="shared" si="42"/>
        <v>21.841763</v>
      </c>
      <c r="AX66" s="5">
        <f t="shared" si="42"/>
        <v>23.886779000000001</v>
      </c>
      <c r="AY66" s="5">
        <f t="shared" si="42"/>
        <v>24.982505000000003</v>
      </c>
      <c r="AZ66" s="5">
        <f t="shared" si="42"/>
        <v>27.751027000000001</v>
      </c>
      <c r="BA66" s="5">
        <f t="shared" si="42"/>
        <v>30.966749</v>
      </c>
      <c r="BB66" s="5">
        <f t="shared" si="42"/>
        <v>34.299183000000006</v>
      </c>
      <c r="BC66" s="5">
        <f t="shared" si="42"/>
        <v>36.549185000000001</v>
      </c>
      <c r="BD66" s="5">
        <f t="shared" si="42"/>
        <v>36.985126000000001</v>
      </c>
      <c r="BE66" s="172">
        <f t="shared" si="42"/>
        <v>37.912107546757717</v>
      </c>
      <c r="BF66" s="172">
        <f t="shared" si="42"/>
        <v>40.298206950493956</v>
      </c>
      <c r="BG66" s="172">
        <f t="shared" si="42"/>
        <v>41.77419307980994</v>
      </c>
    </row>
    <row r="67" spans="1:59" s="195" customFormat="1" x14ac:dyDescent="0.2">
      <c r="A67" s="169" t="s">
        <v>721</v>
      </c>
      <c r="B67" s="167" t="s">
        <v>7</v>
      </c>
      <c r="C67" s="167" t="s">
        <v>431</v>
      </c>
      <c r="D67" s="167" t="s">
        <v>721</v>
      </c>
      <c r="E67" s="167" t="s">
        <v>433</v>
      </c>
      <c r="F67" s="5">
        <f t="shared" ref="F67:AK67" si="43">F158+F204+F250+F297</f>
        <v>5.1666270000000001</v>
      </c>
      <c r="G67" s="5">
        <f t="shared" si="43"/>
        <v>5.9979969999999998</v>
      </c>
      <c r="H67" s="5">
        <f t="shared" si="43"/>
        <v>6.3534289999999993</v>
      </c>
      <c r="I67" s="5">
        <f t="shared" si="43"/>
        <v>6.6458830000000013</v>
      </c>
      <c r="J67" s="5">
        <f t="shared" si="43"/>
        <v>7.0883219999999998</v>
      </c>
      <c r="K67" s="5">
        <f t="shared" si="43"/>
        <v>7.321008</v>
      </c>
      <c r="L67" s="5">
        <f t="shared" si="43"/>
        <v>8.0840859999999992</v>
      </c>
      <c r="M67" s="5">
        <f t="shared" si="43"/>
        <v>8.4393179999999983</v>
      </c>
      <c r="N67" s="5">
        <f t="shared" si="43"/>
        <v>8.4041609999999984</v>
      </c>
      <c r="O67" s="5">
        <f t="shared" si="43"/>
        <v>8.1492489999999993</v>
      </c>
      <c r="P67" s="5">
        <f t="shared" si="43"/>
        <v>8.0495140000000003</v>
      </c>
      <c r="Q67" s="5">
        <f t="shared" si="43"/>
        <v>8.129370999999999</v>
      </c>
      <c r="R67" s="5">
        <f t="shared" si="43"/>
        <v>7.8242699999999994</v>
      </c>
      <c r="S67" s="5">
        <f t="shared" si="43"/>
        <v>9.7387319999999988</v>
      </c>
      <c r="T67" s="5">
        <f t="shared" si="43"/>
        <v>9.6360739999999989</v>
      </c>
      <c r="U67" s="5">
        <f t="shared" si="43"/>
        <v>7.8927210000000008</v>
      </c>
      <c r="V67" s="5">
        <f t="shared" si="43"/>
        <v>8.3612070000000003</v>
      </c>
      <c r="W67" s="5">
        <f t="shared" si="43"/>
        <v>9.7563309999999994</v>
      </c>
      <c r="X67" s="5">
        <f t="shared" si="43"/>
        <v>10.299485000000001</v>
      </c>
      <c r="Y67" s="5">
        <f t="shared" si="43"/>
        <v>10.071992000000002</v>
      </c>
      <c r="Z67" s="5">
        <f t="shared" si="43"/>
        <v>10.267679000000001</v>
      </c>
      <c r="AA67" s="5">
        <f t="shared" si="43"/>
        <v>10.252241000000001</v>
      </c>
      <c r="AB67" s="5">
        <f t="shared" si="43"/>
        <v>11.208071</v>
      </c>
      <c r="AC67" s="5">
        <f t="shared" si="43"/>
        <v>10.879913</v>
      </c>
      <c r="AD67" s="5">
        <f t="shared" si="43"/>
        <v>11.700775</v>
      </c>
      <c r="AE67" s="5">
        <f t="shared" si="43"/>
        <v>12.015181</v>
      </c>
      <c r="AF67" s="5">
        <f t="shared" si="43"/>
        <v>12.990468999999999</v>
      </c>
      <c r="AG67" s="5">
        <f t="shared" si="43"/>
        <v>14.343249</v>
      </c>
      <c r="AH67" s="5">
        <f t="shared" si="43"/>
        <v>14.077285999999999</v>
      </c>
      <c r="AI67" s="5">
        <f t="shared" si="43"/>
        <v>14.137208999999999</v>
      </c>
      <c r="AJ67" s="5">
        <f t="shared" si="43"/>
        <v>14.010829999999999</v>
      </c>
      <c r="AK67" s="5">
        <f t="shared" si="43"/>
        <v>13.737297</v>
      </c>
      <c r="AL67" s="5">
        <f t="shared" ref="AL67:BG67" si="44">AL158+AL204+AL250+AL297</f>
        <v>13.453498000000002</v>
      </c>
      <c r="AM67" s="5">
        <f t="shared" si="44"/>
        <v>12.71377</v>
      </c>
      <c r="AN67" s="5">
        <f t="shared" si="44"/>
        <v>14.151778999999999</v>
      </c>
      <c r="AO67" s="5">
        <f t="shared" si="44"/>
        <v>14.759931999999999</v>
      </c>
      <c r="AP67" s="5">
        <f t="shared" si="44"/>
        <v>14.187192</v>
      </c>
      <c r="AQ67" s="5">
        <f t="shared" si="44"/>
        <v>13.908676</v>
      </c>
      <c r="AR67" s="5">
        <f t="shared" si="44"/>
        <v>14.545089000000001</v>
      </c>
      <c r="AS67" s="5">
        <f t="shared" si="44"/>
        <v>15.76098</v>
      </c>
      <c r="AT67" s="5">
        <f t="shared" si="44"/>
        <v>14.641454</v>
      </c>
      <c r="AU67" s="5">
        <f t="shared" si="44"/>
        <v>13.560991999999999</v>
      </c>
      <c r="AV67" s="5">
        <f t="shared" si="44"/>
        <v>16.455977000000001</v>
      </c>
      <c r="AW67" s="5">
        <f t="shared" si="44"/>
        <v>17.728107000000001</v>
      </c>
      <c r="AX67" s="5">
        <f t="shared" si="44"/>
        <v>18.478921</v>
      </c>
      <c r="AY67" s="5">
        <f t="shared" si="44"/>
        <v>19.839934</v>
      </c>
      <c r="AZ67" s="5">
        <f t="shared" si="44"/>
        <v>19.464420999999998</v>
      </c>
      <c r="BA67" s="5">
        <f t="shared" si="44"/>
        <v>18.018257000000002</v>
      </c>
      <c r="BB67" s="5">
        <f t="shared" si="44"/>
        <v>23.171962999999998</v>
      </c>
      <c r="BC67" s="5">
        <f t="shared" si="44"/>
        <v>22.713771000000005</v>
      </c>
      <c r="BD67" s="5">
        <f t="shared" si="44"/>
        <v>24.686246000000001</v>
      </c>
      <c r="BE67" s="172">
        <f t="shared" si="44"/>
        <v>22.333501334666455</v>
      </c>
      <c r="BF67" s="172">
        <f t="shared" si="44"/>
        <v>27.532330828820765</v>
      </c>
      <c r="BG67" s="172">
        <f t="shared" si="44"/>
        <v>25.936336748818086</v>
      </c>
    </row>
    <row r="68" spans="1:59" s="195" customFormat="1" x14ac:dyDescent="0.2">
      <c r="A68" s="13" t="s">
        <v>8</v>
      </c>
      <c r="B68" s="13" t="s">
        <v>7</v>
      </c>
      <c r="C68" s="13" t="s">
        <v>431</v>
      </c>
      <c r="D68" s="13" t="s">
        <v>434</v>
      </c>
      <c r="E68" s="13" t="s">
        <v>716</v>
      </c>
      <c r="F68" s="171">
        <f t="shared" ref="F68:AK68" si="45">F159+F205+F251+F298</f>
        <v>44.057130000000008</v>
      </c>
      <c r="G68" s="171">
        <f t="shared" si="45"/>
        <v>46.652797</v>
      </c>
      <c r="H68" s="171">
        <f t="shared" si="45"/>
        <v>48.807844000000003</v>
      </c>
      <c r="I68" s="171">
        <f t="shared" si="45"/>
        <v>49.026317999999996</v>
      </c>
      <c r="J68" s="171">
        <f t="shared" si="45"/>
        <v>52.118199999999995</v>
      </c>
      <c r="K68" s="171">
        <f t="shared" si="45"/>
        <v>56.452112</v>
      </c>
      <c r="L68" s="171">
        <f t="shared" si="45"/>
        <v>56.332224000000004</v>
      </c>
      <c r="M68" s="171">
        <f t="shared" si="45"/>
        <v>55.954051000000007</v>
      </c>
      <c r="N68" s="171">
        <f t="shared" si="45"/>
        <v>58.164342000000005</v>
      </c>
      <c r="O68" s="171">
        <f t="shared" si="45"/>
        <v>63.334886999999995</v>
      </c>
      <c r="P68" s="171">
        <f t="shared" si="45"/>
        <v>66.037818999999999</v>
      </c>
      <c r="Q68" s="171">
        <f t="shared" si="45"/>
        <v>67.781393000000008</v>
      </c>
      <c r="R68" s="171">
        <f t="shared" si="45"/>
        <v>68.709573999999989</v>
      </c>
      <c r="S68" s="171">
        <f t="shared" si="45"/>
        <v>73.139556999999996</v>
      </c>
      <c r="T68" s="171">
        <f t="shared" si="45"/>
        <v>70.713031999999998</v>
      </c>
      <c r="U68" s="171">
        <f t="shared" si="45"/>
        <v>76.039813999999993</v>
      </c>
      <c r="V68" s="171">
        <f t="shared" si="45"/>
        <v>74.677982999999998</v>
      </c>
      <c r="W68" s="171">
        <f t="shared" si="45"/>
        <v>81.963166000000001</v>
      </c>
      <c r="X68" s="171">
        <f t="shared" si="45"/>
        <v>87.830483000000001</v>
      </c>
      <c r="Y68" s="171">
        <f t="shared" si="45"/>
        <v>91.017827999999994</v>
      </c>
      <c r="Z68" s="171">
        <f t="shared" si="45"/>
        <v>87.835183999999998</v>
      </c>
      <c r="AA68" s="171">
        <f t="shared" si="45"/>
        <v>91.184044999999998</v>
      </c>
      <c r="AB68" s="171">
        <f t="shared" si="45"/>
        <v>91.664701000000008</v>
      </c>
      <c r="AC68" s="171">
        <f t="shared" si="45"/>
        <v>86.646947999999995</v>
      </c>
      <c r="AD68" s="171">
        <f t="shared" si="45"/>
        <v>91.887135000000001</v>
      </c>
      <c r="AE68" s="171">
        <f t="shared" si="45"/>
        <v>93.878341999999989</v>
      </c>
      <c r="AF68" s="171">
        <f t="shared" si="45"/>
        <v>101.926784</v>
      </c>
      <c r="AG68" s="171">
        <f t="shared" si="45"/>
        <v>102.553489</v>
      </c>
      <c r="AH68" s="171">
        <f t="shared" si="45"/>
        <v>99.447085000000001</v>
      </c>
      <c r="AI68" s="171">
        <f t="shared" si="45"/>
        <v>102.74346899999999</v>
      </c>
      <c r="AJ68" s="171">
        <f t="shared" si="45"/>
        <v>103.102452</v>
      </c>
      <c r="AK68" s="171">
        <f t="shared" si="45"/>
        <v>105.38780300000001</v>
      </c>
      <c r="AL68" s="171">
        <f t="shared" ref="AL68:BG68" si="46">AL159+AL205+AL251+AL298</f>
        <v>103.10754</v>
      </c>
      <c r="AM68" s="171">
        <f t="shared" si="46"/>
        <v>106.75274200000001</v>
      </c>
      <c r="AN68" s="171">
        <f t="shared" si="46"/>
        <v>114.694484</v>
      </c>
      <c r="AO68" s="171">
        <f t="shared" si="46"/>
        <v>113.82015899999999</v>
      </c>
      <c r="AP68" s="171">
        <f t="shared" si="46"/>
        <v>117.38999100000001</v>
      </c>
      <c r="AQ68" s="171">
        <f t="shared" si="46"/>
        <v>123.53484200000001</v>
      </c>
      <c r="AR68" s="171">
        <f t="shared" si="46"/>
        <v>123.971053</v>
      </c>
      <c r="AS68" s="171">
        <f t="shared" si="46"/>
        <v>123.98742399999999</v>
      </c>
      <c r="AT68" s="171">
        <f t="shared" si="46"/>
        <v>127.50706100000001</v>
      </c>
      <c r="AU68" s="171">
        <f t="shared" si="46"/>
        <v>122.14855900000001</v>
      </c>
      <c r="AV68" s="171">
        <f t="shared" si="46"/>
        <v>122.948199</v>
      </c>
      <c r="AW68" s="171">
        <f t="shared" si="46"/>
        <v>133.61848699999999</v>
      </c>
      <c r="AX68" s="171">
        <f t="shared" si="46"/>
        <v>137.60132399999998</v>
      </c>
      <c r="AY68" s="171">
        <f t="shared" si="46"/>
        <v>138.90706899999998</v>
      </c>
      <c r="AZ68" s="171">
        <f t="shared" si="46"/>
        <v>137.78301800000003</v>
      </c>
      <c r="BA68" s="171">
        <f t="shared" si="46"/>
        <v>134.886157</v>
      </c>
      <c r="BB68" s="171">
        <f t="shared" si="46"/>
        <v>142.834959</v>
      </c>
      <c r="BC68" s="171">
        <f t="shared" si="46"/>
        <v>147.64383700000002</v>
      </c>
      <c r="BD68" s="171">
        <f t="shared" si="46"/>
        <v>148.76913400000001</v>
      </c>
      <c r="BE68" s="173">
        <f t="shared" si="46"/>
        <v>144.27215735567739</v>
      </c>
      <c r="BF68" s="173">
        <f t="shared" si="46"/>
        <v>153.01477206833619</v>
      </c>
      <c r="BG68" s="173">
        <f t="shared" si="46"/>
        <v>151.8865187786985</v>
      </c>
    </row>
    <row r="69" spans="1:59" s="195" customFormat="1" x14ac:dyDescent="0.2">
      <c r="A69" s="169" t="s">
        <v>722</v>
      </c>
      <c r="B69" s="167" t="s">
        <v>7</v>
      </c>
      <c r="C69" s="167" t="s">
        <v>431</v>
      </c>
      <c r="D69" s="167" t="s">
        <v>723</v>
      </c>
      <c r="E69" s="167" t="s">
        <v>433</v>
      </c>
      <c r="F69" s="5">
        <f t="shared" ref="F69:AK69" si="47">F160+F206+F252+F299</f>
        <v>0.44905600000000001</v>
      </c>
      <c r="G69" s="5">
        <f t="shared" si="47"/>
        <v>0.41679900000000003</v>
      </c>
      <c r="H69" s="5">
        <f t="shared" si="47"/>
        <v>0.45980699999999997</v>
      </c>
      <c r="I69" s="5">
        <f t="shared" si="47"/>
        <v>0.47578799999999999</v>
      </c>
      <c r="J69" s="5">
        <f t="shared" si="47"/>
        <v>0.45136200000000004</v>
      </c>
      <c r="K69" s="5">
        <f t="shared" si="47"/>
        <v>0.55959199999999998</v>
      </c>
      <c r="L69" s="5">
        <f t="shared" si="47"/>
        <v>0.497946</v>
      </c>
      <c r="M69" s="5">
        <f t="shared" si="47"/>
        <v>0.45678599999999997</v>
      </c>
      <c r="N69" s="5">
        <f t="shared" si="47"/>
        <v>0.55954900000000007</v>
      </c>
      <c r="O69" s="5">
        <f t="shared" si="47"/>
        <v>0.67824499999999999</v>
      </c>
      <c r="P69" s="5">
        <f t="shared" si="47"/>
        <v>0.88040600000000002</v>
      </c>
      <c r="Q69" s="5">
        <f t="shared" si="47"/>
        <v>0.92262699999999997</v>
      </c>
      <c r="R69" s="5">
        <f t="shared" si="47"/>
        <v>0.93686399999999992</v>
      </c>
      <c r="S69" s="5">
        <f t="shared" si="47"/>
        <v>1.0177420000000001</v>
      </c>
      <c r="T69" s="5">
        <f t="shared" si="47"/>
        <v>1.2615959999999999</v>
      </c>
      <c r="U69" s="5">
        <f t="shared" si="47"/>
        <v>1.5007330000000001</v>
      </c>
      <c r="V69" s="5">
        <f t="shared" si="47"/>
        <v>1.3483080000000001</v>
      </c>
      <c r="W69" s="5">
        <f t="shared" si="47"/>
        <v>1.169842</v>
      </c>
      <c r="X69" s="5">
        <f t="shared" si="47"/>
        <v>1.25814</v>
      </c>
      <c r="Y69" s="5">
        <f t="shared" si="47"/>
        <v>1.2078789999999999</v>
      </c>
      <c r="Z69" s="5">
        <f t="shared" si="47"/>
        <v>1.3234869999999999</v>
      </c>
      <c r="AA69" s="5">
        <f t="shared" si="47"/>
        <v>1.3753889999999998</v>
      </c>
      <c r="AB69" s="5">
        <f t="shared" si="47"/>
        <v>1.4808430000000001</v>
      </c>
      <c r="AC69" s="5">
        <f t="shared" si="47"/>
        <v>1.4508340000000002</v>
      </c>
      <c r="AD69" s="5">
        <f t="shared" si="47"/>
        <v>1.5915430000000002</v>
      </c>
      <c r="AE69" s="5">
        <f t="shared" si="47"/>
        <v>2.0377580000000002</v>
      </c>
      <c r="AF69" s="5">
        <f t="shared" si="47"/>
        <v>2.106751</v>
      </c>
      <c r="AG69" s="5">
        <f t="shared" si="47"/>
        <v>1.8594520000000001</v>
      </c>
      <c r="AH69" s="5">
        <f t="shared" si="47"/>
        <v>2.0746069999999999</v>
      </c>
      <c r="AI69" s="5">
        <f t="shared" si="47"/>
        <v>2.5469720000000002</v>
      </c>
      <c r="AJ69" s="5">
        <f t="shared" si="47"/>
        <v>2.7758749999999996</v>
      </c>
      <c r="AK69" s="5">
        <f t="shared" si="47"/>
        <v>2.6566899999999998</v>
      </c>
      <c r="AL69" s="5">
        <f t="shared" ref="AL69:BG69" si="48">AL160+AL206+AL252+AL299</f>
        <v>2.6325509999999999</v>
      </c>
      <c r="AM69" s="5">
        <f t="shared" si="48"/>
        <v>2.794079</v>
      </c>
      <c r="AN69" s="5">
        <f t="shared" si="48"/>
        <v>2.5802049999999999</v>
      </c>
      <c r="AO69" s="5">
        <f t="shared" si="48"/>
        <v>2.8003979999999999</v>
      </c>
      <c r="AP69" s="5">
        <f t="shared" si="48"/>
        <v>2.8783049999999997</v>
      </c>
      <c r="AQ69" s="5">
        <f t="shared" si="48"/>
        <v>3.0570649999999997</v>
      </c>
      <c r="AR69" s="5">
        <f t="shared" si="48"/>
        <v>3.1104440000000002</v>
      </c>
      <c r="AS69" s="5">
        <f t="shared" si="48"/>
        <v>3.5688900000000001</v>
      </c>
      <c r="AT69" s="5">
        <f t="shared" si="48"/>
        <v>4.5155050000000001</v>
      </c>
      <c r="AU69" s="5">
        <f t="shared" si="48"/>
        <v>4.8450400000000009</v>
      </c>
      <c r="AV69" s="5">
        <f t="shared" si="48"/>
        <v>5.0609160000000006</v>
      </c>
      <c r="AW69" s="5">
        <f t="shared" si="48"/>
        <v>5.6604269999999994</v>
      </c>
      <c r="AX69" s="5">
        <f t="shared" si="48"/>
        <v>6.3032769999999996</v>
      </c>
      <c r="AY69" s="5">
        <f t="shared" si="48"/>
        <v>6.9557670000000007</v>
      </c>
      <c r="AZ69" s="5">
        <f t="shared" si="48"/>
        <v>6.4797040000000008</v>
      </c>
      <c r="BA69" s="5">
        <f t="shared" si="48"/>
        <v>7.707325</v>
      </c>
      <c r="BB69" s="5">
        <f t="shared" si="48"/>
        <v>8.3909310000000001</v>
      </c>
      <c r="BC69" s="5">
        <f t="shared" si="48"/>
        <v>8.7381240000000009</v>
      </c>
      <c r="BD69" s="5">
        <f t="shared" si="48"/>
        <v>7.9281129999999997</v>
      </c>
      <c r="BE69" s="172">
        <f t="shared" si="48"/>
        <v>9.1588325173724243</v>
      </c>
      <c r="BF69" s="172">
        <f t="shared" si="48"/>
        <v>9.4649397840517668</v>
      </c>
      <c r="BG69" s="172">
        <f t="shared" si="48"/>
        <v>9.347859104692736</v>
      </c>
    </row>
    <row r="70" spans="1:59" s="195" customFormat="1" x14ac:dyDescent="0.2">
      <c r="A70" s="169" t="s">
        <v>751</v>
      </c>
      <c r="B70" s="167" t="s">
        <v>7</v>
      </c>
      <c r="C70" s="167" t="s">
        <v>431</v>
      </c>
      <c r="D70" s="167" t="s">
        <v>748</v>
      </c>
      <c r="E70" s="167" t="s">
        <v>433</v>
      </c>
      <c r="F70" s="5">
        <f t="shared" ref="F70:AK70" si="49">F161+F207+F253+F300</f>
        <v>2.3649179999999999</v>
      </c>
      <c r="G70" s="5">
        <f t="shared" si="49"/>
        <v>2.664984</v>
      </c>
      <c r="H70" s="5">
        <f t="shared" si="49"/>
        <v>2.8230340000000003</v>
      </c>
      <c r="I70" s="5">
        <f t="shared" si="49"/>
        <v>3.0508169999999999</v>
      </c>
      <c r="J70" s="5">
        <f t="shared" si="49"/>
        <v>3.0366660000000003</v>
      </c>
      <c r="K70" s="5">
        <f t="shared" si="49"/>
        <v>3.3015099999999999</v>
      </c>
      <c r="L70" s="5">
        <f t="shared" si="49"/>
        <v>3.4404590000000002</v>
      </c>
      <c r="M70" s="5">
        <f t="shared" si="49"/>
        <v>3.7006070000000002</v>
      </c>
      <c r="N70" s="5">
        <f t="shared" si="49"/>
        <v>4.1423130000000006</v>
      </c>
      <c r="O70" s="5">
        <f t="shared" si="49"/>
        <v>4.6695400000000005</v>
      </c>
      <c r="P70" s="5">
        <f t="shared" si="49"/>
        <v>4.7314489999999996</v>
      </c>
      <c r="Q70" s="5">
        <f t="shared" si="49"/>
        <v>4.779878000000001</v>
      </c>
      <c r="R70" s="5">
        <f t="shared" si="49"/>
        <v>5.1429780000000003</v>
      </c>
      <c r="S70" s="5">
        <f t="shared" si="49"/>
        <v>5.4066289999999997</v>
      </c>
      <c r="T70" s="5">
        <f t="shared" si="49"/>
        <v>5.2328330000000003</v>
      </c>
      <c r="U70" s="5">
        <f t="shared" si="49"/>
        <v>6.1942750000000002</v>
      </c>
      <c r="V70" s="5">
        <f t="shared" si="49"/>
        <v>6.0837380000000003</v>
      </c>
      <c r="W70" s="5">
        <f t="shared" si="49"/>
        <v>6.8584940000000003</v>
      </c>
      <c r="X70" s="5">
        <f t="shared" si="49"/>
        <v>7.000597</v>
      </c>
      <c r="Y70" s="5">
        <f t="shared" si="49"/>
        <v>7.0831829999999991</v>
      </c>
      <c r="Z70" s="5">
        <f t="shared" si="49"/>
        <v>7.1765930000000004</v>
      </c>
      <c r="AA70" s="5">
        <f t="shared" si="49"/>
        <v>7.7579040000000008</v>
      </c>
      <c r="AB70" s="5">
        <f t="shared" si="49"/>
        <v>7.6460519999999992</v>
      </c>
      <c r="AC70" s="5">
        <f t="shared" si="49"/>
        <v>7.4848910000000002</v>
      </c>
      <c r="AD70" s="5">
        <f t="shared" si="49"/>
        <v>8.0145460000000011</v>
      </c>
      <c r="AE70" s="5">
        <f t="shared" si="49"/>
        <v>7.9914589999999999</v>
      </c>
      <c r="AF70" s="5">
        <f t="shared" si="49"/>
        <v>8.1796819999999997</v>
      </c>
      <c r="AG70" s="5">
        <f t="shared" si="49"/>
        <v>8.3544610000000006</v>
      </c>
      <c r="AH70" s="5">
        <f t="shared" si="49"/>
        <v>8.1230480000000007</v>
      </c>
      <c r="AI70" s="5">
        <f t="shared" si="49"/>
        <v>8.7457170000000009</v>
      </c>
      <c r="AJ70" s="5">
        <f t="shared" si="49"/>
        <v>8.8212819999999983</v>
      </c>
      <c r="AK70" s="5">
        <f t="shared" si="49"/>
        <v>8.7469590000000004</v>
      </c>
      <c r="AL70" s="5">
        <f t="shared" ref="AL70:BG70" si="50">AL161+AL207+AL253+AL300</f>
        <v>8.8935089999999999</v>
      </c>
      <c r="AM70" s="5">
        <f t="shared" si="50"/>
        <v>9.050827</v>
      </c>
      <c r="AN70" s="5">
        <f t="shared" si="50"/>
        <v>9.2520369999999996</v>
      </c>
      <c r="AO70" s="5">
        <f t="shared" si="50"/>
        <v>9.6333660000000005</v>
      </c>
      <c r="AP70" s="5">
        <f t="shared" si="50"/>
        <v>9.4783229999999996</v>
      </c>
      <c r="AQ70" s="5">
        <f t="shared" si="50"/>
        <v>10.049706999999998</v>
      </c>
      <c r="AR70" s="5">
        <f t="shared" si="50"/>
        <v>10.549818999999999</v>
      </c>
      <c r="AS70" s="5">
        <f t="shared" si="50"/>
        <v>10.589954000000001</v>
      </c>
      <c r="AT70" s="5">
        <f t="shared" si="50"/>
        <v>11.254972999999998</v>
      </c>
      <c r="AU70" s="5">
        <f t="shared" si="50"/>
        <v>11.644114</v>
      </c>
      <c r="AV70" s="5">
        <f t="shared" si="50"/>
        <v>11.830139000000001</v>
      </c>
      <c r="AW70" s="5">
        <f t="shared" si="50"/>
        <v>11.506651</v>
      </c>
      <c r="AX70" s="5">
        <f t="shared" si="50"/>
        <v>11.430266</v>
      </c>
      <c r="AY70" s="5">
        <f t="shared" si="50"/>
        <v>11.62735</v>
      </c>
      <c r="AZ70" s="5">
        <f t="shared" si="50"/>
        <v>11.544230999999998</v>
      </c>
      <c r="BA70" s="5">
        <f t="shared" si="50"/>
        <v>11.630625999999999</v>
      </c>
      <c r="BB70" s="5">
        <f t="shared" si="50"/>
        <v>11.197584000000001</v>
      </c>
      <c r="BC70" s="5">
        <f t="shared" si="50"/>
        <v>11.503538999999998</v>
      </c>
      <c r="BD70" s="5">
        <f t="shared" si="50"/>
        <v>11.583404000000002</v>
      </c>
      <c r="BE70" s="172">
        <f t="shared" si="50"/>
        <v>11.563429465226337</v>
      </c>
      <c r="BF70" s="172">
        <f t="shared" si="50"/>
        <v>11.781595139713339</v>
      </c>
      <c r="BG70" s="172">
        <f t="shared" si="50"/>
        <v>12.00634528044913</v>
      </c>
    </row>
    <row r="71" spans="1:59" s="195" customFormat="1" x14ac:dyDescent="0.2">
      <c r="A71" s="169" t="s">
        <v>752</v>
      </c>
      <c r="B71" s="167" t="s">
        <v>7</v>
      </c>
      <c r="C71" s="167" t="s">
        <v>431</v>
      </c>
      <c r="D71" s="167" t="s">
        <v>747</v>
      </c>
      <c r="E71" s="167" t="s">
        <v>433</v>
      </c>
      <c r="F71" s="5">
        <f t="shared" ref="F71:AK71" si="51">F162+F208+F254+F301</f>
        <v>0.48790299999999998</v>
      </c>
      <c r="G71" s="5">
        <f t="shared" si="51"/>
        <v>0.47916799999999998</v>
      </c>
      <c r="H71" s="5">
        <f t="shared" si="51"/>
        <v>0.45186599999999999</v>
      </c>
      <c r="I71" s="5">
        <f t="shared" si="51"/>
        <v>0.47132600000000002</v>
      </c>
      <c r="J71" s="5">
        <f t="shared" si="51"/>
        <v>0.58356699999999995</v>
      </c>
      <c r="K71" s="5">
        <f t="shared" si="51"/>
        <v>0.561782</v>
      </c>
      <c r="L71" s="5">
        <f t="shared" si="51"/>
        <v>0.68072200000000005</v>
      </c>
      <c r="M71" s="5">
        <f t="shared" si="51"/>
        <v>0.84434500000000001</v>
      </c>
      <c r="N71" s="5">
        <f t="shared" si="51"/>
        <v>0.910223</v>
      </c>
      <c r="O71" s="5">
        <f t="shared" si="51"/>
        <v>0.87735099999999999</v>
      </c>
      <c r="P71" s="5">
        <f t="shared" si="51"/>
        <v>1.0871030000000002</v>
      </c>
      <c r="Q71" s="5">
        <f t="shared" si="51"/>
        <v>1.1264130000000001</v>
      </c>
      <c r="R71" s="5">
        <f t="shared" si="51"/>
        <v>1.163724</v>
      </c>
      <c r="S71" s="5">
        <f t="shared" si="51"/>
        <v>1.1414280000000001</v>
      </c>
      <c r="T71" s="5">
        <f t="shared" si="51"/>
        <v>1.1385350000000001</v>
      </c>
      <c r="U71" s="5">
        <f t="shared" si="51"/>
        <v>1.195684</v>
      </c>
      <c r="V71" s="5">
        <f t="shared" si="51"/>
        <v>1.1984819999999998</v>
      </c>
      <c r="W71" s="5">
        <f t="shared" si="51"/>
        <v>1.226181</v>
      </c>
      <c r="X71" s="5">
        <f t="shared" si="51"/>
        <v>1.6322779999999999</v>
      </c>
      <c r="Y71" s="5">
        <f t="shared" si="51"/>
        <v>1.6942830000000002</v>
      </c>
      <c r="Z71" s="5">
        <f t="shared" si="51"/>
        <v>1.9751420000000002</v>
      </c>
      <c r="AA71" s="5">
        <f t="shared" si="51"/>
        <v>2.01573</v>
      </c>
      <c r="AB71" s="5">
        <f t="shared" si="51"/>
        <v>2.2236030000000002</v>
      </c>
      <c r="AC71" s="5">
        <f t="shared" si="51"/>
        <v>2.4406559999999997</v>
      </c>
      <c r="AD71" s="5">
        <f t="shared" si="51"/>
        <v>2.5459559999999999</v>
      </c>
      <c r="AE71" s="5">
        <f t="shared" si="51"/>
        <v>2.8154180000000002</v>
      </c>
      <c r="AF71" s="5">
        <f t="shared" si="51"/>
        <v>3.2468430000000001</v>
      </c>
      <c r="AG71" s="5">
        <f t="shared" si="51"/>
        <v>3.39154</v>
      </c>
      <c r="AH71" s="5">
        <f t="shared" si="51"/>
        <v>3.4416290000000003</v>
      </c>
      <c r="AI71" s="5">
        <f t="shared" si="51"/>
        <v>3.425697</v>
      </c>
      <c r="AJ71" s="5">
        <f t="shared" si="51"/>
        <v>3.7647140000000006</v>
      </c>
      <c r="AK71" s="5">
        <f t="shared" si="51"/>
        <v>3.9282559999999997</v>
      </c>
      <c r="AL71" s="5">
        <f t="shared" ref="AL71:BG71" si="52">AL162+AL208+AL254+AL301</f>
        <v>4.0836100000000002</v>
      </c>
      <c r="AM71" s="5">
        <f t="shared" si="52"/>
        <v>4.0764600000000009</v>
      </c>
      <c r="AN71" s="5">
        <f t="shared" si="52"/>
        <v>4.1865239999999995</v>
      </c>
      <c r="AO71" s="5">
        <f t="shared" si="52"/>
        <v>4.4215119999999999</v>
      </c>
      <c r="AP71" s="5">
        <f t="shared" si="52"/>
        <v>5.0302899999999999</v>
      </c>
      <c r="AQ71" s="5">
        <f t="shared" si="52"/>
        <v>5.1723880000000007</v>
      </c>
      <c r="AR71" s="5">
        <f t="shared" si="52"/>
        <v>5.8407460000000002</v>
      </c>
      <c r="AS71" s="5">
        <f t="shared" si="52"/>
        <v>6.2849389999999996</v>
      </c>
      <c r="AT71" s="5">
        <f t="shared" si="52"/>
        <v>6.1980219999999999</v>
      </c>
      <c r="AU71" s="5">
        <f t="shared" si="52"/>
        <v>5.6253599999999997</v>
      </c>
      <c r="AV71" s="5">
        <f t="shared" si="52"/>
        <v>5.9068939999999994</v>
      </c>
      <c r="AW71" s="5">
        <f t="shared" si="52"/>
        <v>6.9580380000000002</v>
      </c>
      <c r="AX71" s="5">
        <f t="shared" si="52"/>
        <v>7.9719860000000002</v>
      </c>
      <c r="AY71" s="5">
        <f t="shared" si="52"/>
        <v>9.0794499999999996</v>
      </c>
      <c r="AZ71" s="5">
        <f t="shared" si="52"/>
        <v>9.404914999999999</v>
      </c>
      <c r="BA71" s="5">
        <f t="shared" si="52"/>
        <v>10.82625</v>
      </c>
      <c r="BB71" s="5">
        <f t="shared" si="52"/>
        <v>11.664315999999999</v>
      </c>
      <c r="BC71" s="5">
        <f t="shared" si="52"/>
        <v>12.087488</v>
      </c>
      <c r="BD71" s="5">
        <f t="shared" si="52"/>
        <v>12.555673000000001</v>
      </c>
      <c r="BE71" s="172">
        <f t="shared" si="52"/>
        <v>12.481777470478431</v>
      </c>
      <c r="BF71" s="172">
        <f t="shared" si="52"/>
        <v>13.316697923122751</v>
      </c>
      <c r="BG71" s="172">
        <f t="shared" si="52"/>
        <v>13.999275591390555</v>
      </c>
    </row>
    <row r="72" spans="1:59" s="195" customFormat="1" x14ac:dyDescent="0.2">
      <c r="A72" s="169" t="s">
        <v>753</v>
      </c>
      <c r="B72" s="167" t="s">
        <v>7</v>
      </c>
      <c r="C72" s="167" t="s">
        <v>431</v>
      </c>
      <c r="D72" s="167" t="s">
        <v>749</v>
      </c>
      <c r="E72" s="167" t="s">
        <v>433</v>
      </c>
      <c r="F72" s="5">
        <f t="shared" ref="F72:AK72" si="53">F163+F209+F255+F302</f>
        <v>1.595396</v>
      </c>
      <c r="G72" s="5">
        <f t="shared" si="53"/>
        <v>1.832646</v>
      </c>
      <c r="H72" s="5">
        <f t="shared" si="53"/>
        <v>1.994221</v>
      </c>
      <c r="I72" s="5">
        <f t="shared" si="53"/>
        <v>2.1393930000000001</v>
      </c>
      <c r="J72" s="5">
        <f t="shared" si="53"/>
        <v>2.2649819999999998</v>
      </c>
      <c r="K72" s="5">
        <f t="shared" si="53"/>
        <v>2.337542</v>
      </c>
      <c r="L72" s="5">
        <f t="shared" si="53"/>
        <v>2.7037729999999995</v>
      </c>
      <c r="M72" s="5">
        <f t="shared" si="53"/>
        <v>2.8038680000000005</v>
      </c>
      <c r="N72" s="5">
        <f t="shared" si="53"/>
        <v>2.8821509999999999</v>
      </c>
      <c r="O72" s="5">
        <f t="shared" si="53"/>
        <v>2.8956770000000001</v>
      </c>
      <c r="P72" s="5">
        <f t="shared" si="53"/>
        <v>2.7969439999999999</v>
      </c>
      <c r="Q72" s="5">
        <f t="shared" si="53"/>
        <v>2.6533029999999997</v>
      </c>
      <c r="R72" s="5">
        <f t="shared" si="53"/>
        <v>2.8057609999999999</v>
      </c>
      <c r="S72" s="5">
        <f t="shared" si="53"/>
        <v>2.9521799999999998</v>
      </c>
      <c r="T72" s="5">
        <f t="shared" si="53"/>
        <v>2.7780689999999999</v>
      </c>
      <c r="U72" s="5">
        <f t="shared" si="53"/>
        <v>2.8750770000000001</v>
      </c>
      <c r="V72" s="5">
        <f t="shared" si="53"/>
        <v>2.9682979999999994</v>
      </c>
      <c r="W72" s="5">
        <f t="shared" si="53"/>
        <v>3.2059560000000005</v>
      </c>
      <c r="X72" s="5">
        <f t="shared" si="53"/>
        <v>3.386971</v>
      </c>
      <c r="Y72" s="5">
        <f t="shared" si="53"/>
        <v>3.4195890000000002</v>
      </c>
      <c r="Z72" s="5">
        <f t="shared" si="53"/>
        <v>3.537738</v>
      </c>
      <c r="AA72" s="5">
        <f t="shared" si="53"/>
        <v>3.59693</v>
      </c>
      <c r="AB72" s="5">
        <f t="shared" si="53"/>
        <v>3.6086129999999996</v>
      </c>
      <c r="AC72" s="5">
        <f t="shared" si="53"/>
        <v>3.8582489999999998</v>
      </c>
      <c r="AD72" s="5">
        <f t="shared" si="53"/>
        <v>3.9565459999999999</v>
      </c>
      <c r="AE72" s="5">
        <f t="shared" si="53"/>
        <v>4.0316609999999997</v>
      </c>
      <c r="AF72" s="5">
        <f t="shared" si="53"/>
        <v>4.0761359999999991</v>
      </c>
      <c r="AG72" s="5">
        <f t="shared" si="53"/>
        <v>4.3165489999999993</v>
      </c>
      <c r="AH72" s="5">
        <f t="shared" si="53"/>
        <v>4.6619859999999997</v>
      </c>
      <c r="AI72" s="5">
        <f t="shared" si="53"/>
        <v>4.9135200000000001</v>
      </c>
      <c r="AJ72" s="5">
        <f t="shared" si="53"/>
        <v>4.5035289999999994</v>
      </c>
      <c r="AK72" s="5">
        <f t="shared" si="53"/>
        <v>4.5904670000000003</v>
      </c>
      <c r="AL72" s="5">
        <f t="shared" ref="AL72:BG72" si="54">AL163+AL209+AL255+AL302</f>
        <v>4.5768209999999998</v>
      </c>
      <c r="AM72" s="5">
        <f t="shared" si="54"/>
        <v>4.2125420000000009</v>
      </c>
      <c r="AN72" s="5">
        <f t="shared" si="54"/>
        <v>4.4029619999999996</v>
      </c>
      <c r="AO72" s="5">
        <f t="shared" si="54"/>
        <v>4.5809999999999995</v>
      </c>
      <c r="AP72" s="5">
        <f t="shared" si="54"/>
        <v>4.5486509999999996</v>
      </c>
      <c r="AQ72" s="5">
        <f t="shared" si="54"/>
        <v>4.6550019999999996</v>
      </c>
      <c r="AR72" s="5">
        <f t="shared" si="54"/>
        <v>4.7522350000000007</v>
      </c>
      <c r="AS72" s="5">
        <f t="shared" si="54"/>
        <v>4.9256460000000004</v>
      </c>
      <c r="AT72" s="5">
        <f t="shared" si="54"/>
        <v>5.1349489999999998</v>
      </c>
      <c r="AU72" s="5">
        <f t="shared" si="54"/>
        <v>5.2161409999999995</v>
      </c>
      <c r="AV72" s="5">
        <f t="shared" si="54"/>
        <v>5.6442630000000005</v>
      </c>
      <c r="AW72" s="5">
        <f t="shared" si="54"/>
        <v>5.882795999999999</v>
      </c>
      <c r="AX72" s="5">
        <f t="shared" si="54"/>
        <v>6.4575440000000004</v>
      </c>
      <c r="AY72" s="5">
        <f t="shared" si="54"/>
        <v>7.0206840000000001</v>
      </c>
      <c r="AZ72" s="5">
        <f t="shared" si="54"/>
        <v>7.1478400000000004</v>
      </c>
      <c r="BA72" s="5">
        <f t="shared" si="54"/>
        <v>6.6903329999999999</v>
      </c>
      <c r="BB72" s="5">
        <f t="shared" si="54"/>
        <v>7.0125229999999998</v>
      </c>
      <c r="BC72" s="5">
        <f t="shared" si="54"/>
        <v>7.1271780000000007</v>
      </c>
      <c r="BD72" s="5">
        <f t="shared" si="54"/>
        <v>7.353364</v>
      </c>
      <c r="BE72" s="172">
        <f t="shared" si="54"/>
        <v>7.21820519415646</v>
      </c>
      <c r="BF72" s="172">
        <f t="shared" si="54"/>
        <v>7.5571792447600359</v>
      </c>
      <c r="BG72" s="172">
        <f t="shared" si="54"/>
        <v>7.7231147210431335</v>
      </c>
    </row>
    <row r="73" spans="1:59" s="195" customFormat="1" x14ac:dyDescent="0.2">
      <c r="A73" s="13" t="s">
        <v>9</v>
      </c>
      <c r="B73" s="13" t="s">
        <v>7</v>
      </c>
      <c r="C73" s="13" t="s">
        <v>431</v>
      </c>
      <c r="D73" s="13" t="s">
        <v>435</v>
      </c>
      <c r="E73" s="13" t="s">
        <v>433</v>
      </c>
      <c r="F73" s="171">
        <f t="shared" ref="F73:AK73" si="55">F164+F210+F256+F303</f>
        <v>10.734753</v>
      </c>
      <c r="G73" s="171">
        <f t="shared" si="55"/>
        <v>11.468526000000001</v>
      </c>
      <c r="H73" s="171">
        <f t="shared" si="55"/>
        <v>12.050654999999999</v>
      </c>
      <c r="I73" s="171">
        <f t="shared" si="55"/>
        <v>12.704146999999999</v>
      </c>
      <c r="J73" s="171">
        <f t="shared" si="55"/>
        <v>13.188896</v>
      </c>
      <c r="K73" s="171">
        <f t="shared" si="55"/>
        <v>13.699622000000002</v>
      </c>
      <c r="L73" s="171">
        <f t="shared" si="55"/>
        <v>13.941153999999999</v>
      </c>
      <c r="M73" s="171">
        <f t="shared" si="55"/>
        <v>14.31691</v>
      </c>
      <c r="N73" s="171">
        <f t="shared" si="55"/>
        <v>14.871592999999999</v>
      </c>
      <c r="O73" s="171">
        <f t="shared" si="55"/>
        <v>15.626009000000002</v>
      </c>
      <c r="P73" s="171">
        <f t="shared" si="55"/>
        <v>16.139575000000001</v>
      </c>
      <c r="Q73" s="171">
        <f t="shared" si="55"/>
        <v>16.502115</v>
      </c>
      <c r="R73" s="171">
        <f t="shared" si="55"/>
        <v>16.829577999999998</v>
      </c>
      <c r="S73" s="171">
        <f t="shared" si="55"/>
        <v>16.915188999999998</v>
      </c>
      <c r="T73" s="171">
        <f t="shared" si="55"/>
        <v>16.746165000000001</v>
      </c>
      <c r="U73" s="171">
        <f t="shared" si="55"/>
        <v>18.734028999999996</v>
      </c>
      <c r="V73" s="171">
        <f t="shared" si="55"/>
        <v>18.309743000000001</v>
      </c>
      <c r="W73" s="171">
        <f t="shared" si="55"/>
        <v>19.184616000000002</v>
      </c>
      <c r="X73" s="171">
        <f t="shared" si="55"/>
        <v>20.075049</v>
      </c>
      <c r="Y73" s="171">
        <f t="shared" si="55"/>
        <v>20.229098</v>
      </c>
      <c r="Z73" s="171">
        <f t="shared" si="55"/>
        <v>20.844942000000003</v>
      </c>
      <c r="AA73" s="171">
        <f t="shared" si="55"/>
        <v>21.685763000000001</v>
      </c>
      <c r="AB73" s="171">
        <f t="shared" si="55"/>
        <v>21.986699999999999</v>
      </c>
      <c r="AC73" s="171">
        <f t="shared" si="55"/>
        <v>21.824848000000003</v>
      </c>
      <c r="AD73" s="171">
        <f t="shared" si="55"/>
        <v>23.316956000000001</v>
      </c>
      <c r="AE73" s="171">
        <f t="shared" si="55"/>
        <v>24.394609999999997</v>
      </c>
      <c r="AF73" s="171">
        <f t="shared" si="55"/>
        <v>25.306505000000001</v>
      </c>
      <c r="AG73" s="171">
        <f t="shared" si="55"/>
        <v>25.691079000000002</v>
      </c>
      <c r="AH73" s="171">
        <f t="shared" si="55"/>
        <v>26.146425000000001</v>
      </c>
      <c r="AI73" s="171">
        <f t="shared" si="55"/>
        <v>27.678073999999999</v>
      </c>
      <c r="AJ73" s="171">
        <f t="shared" si="55"/>
        <v>27.738111</v>
      </c>
      <c r="AK73" s="171">
        <f t="shared" si="55"/>
        <v>27.617861000000001</v>
      </c>
      <c r="AL73" s="171">
        <f t="shared" ref="AL73:BG73" si="56">AL164+AL210+AL256+AL303</f>
        <v>27.790749999999999</v>
      </c>
      <c r="AM73" s="171">
        <f t="shared" si="56"/>
        <v>27.918993</v>
      </c>
      <c r="AN73" s="171">
        <f t="shared" si="56"/>
        <v>28.322262000000002</v>
      </c>
      <c r="AO73" s="171">
        <f t="shared" si="56"/>
        <v>29.601849999999999</v>
      </c>
      <c r="AP73" s="171">
        <f t="shared" si="56"/>
        <v>30.501242000000001</v>
      </c>
      <c r="AQ73" s="171">
        <f t="shared" si="56"/>
        <v>31.577584999999999</v>
      </c>
      <c r="AR73" s="171">
        <f t="shared" si="56"/>
        <v>32.652246999999996</v>
      </c>
      <c r="AS73" s="171">
        <f t="shared" si="56"/>
        <v>34.067287999999998</v>
      </c>
      <c r="AT73" s="171">
        <f t="shared" si="56"/>
        <v>35.858915000000003</v>
      </c>
      <c r="AU73" s="171">
        <f t="shared" si="56"/>
        <v>36.20772800000001</v>
      </c>
      <c r="AV73" s="171">
        <f t="shared" si="56"/>
        <v>37.522294000000002</v>
      </c>
      <c r="AW73" s="171">
        <f t="shared" si="56"/>
        <v>39.536997999999997</v>
      </c>
      <c r="AX73" s="171">
        <f t="shared" si="56"/>
        <v>41.734575</v>
      </c>
      <c r="AY73" s="171">
        <f t="shared" si="56"/>
        <v>44.889568999999995</v>
      </c>
      <c r="AZ73" s="171">
        <f t="shared" si="56"/>
        <v>44.905482999999997</v>
      </c>
      <c r="BA73" s="171">
        <f t="shared" si="56"/>
        <v>46.585304000000001</v>
      </c>
      <c r="BB73" s="171">
        <f t="shared" si="56"/>
        <v>48.160641999999996</v>
      </c>
      <c r="BC73" s="171">
        <f t="shared" si="56"/>
        <v>49.707360999999999</v>
      </c>
      <c r="BD73" s="171">
        <f t="shared" si="56"/>
        <v>49.624009999999998</v>
      </c>
      <c r="BE73" s="173">
        <f t="shared" si="56"/>
        <v>50.614330016598032</v>
      </c>
      <c r="BF73" s="173">
        <f t="shared" si="56"/>
        <v>50.334728455141487</v>
      </c>
      <c r="BG73" s="173">
        <f t="shared" si="56"/>
        <v>50.306211718823882</v>
      </c>
    </row>
    <row r="74" spans="1:59" s="195" customFormat="1" x14ac:dyDescent="0.2">
      <c r="A74" s="169" t="s">
        <v>724</v>
      </c>
      <c r="B74" s="167" t="s">
        <v>7</v>
      </c>
      <c r="C74" s="167" t="s">
        <v>431</v>
      </c>
      <c r="D74" s="167" t="s">
        <v>724</v>
      </c>
      <c r="E74" s="167" t="s">
        <v>433</v>
      </c>
      <c r="F74" s="5">
        <f t="shared" ref="F74:AK74" si="57">F165+F211+F257+F304</f>
        <v>154.991849</v>
      </c>
      <c r="G74" s="5">
        <f t="shared" si="57"/>
        <v>143.60176899999999</v>
      </c>
      <c r="H74" s="5">
        <f t="shared" si="57"/>
        <v>158.20363599999999</v>
      </c>
      <c r="I74" s="5">
        <f t="shared" si="57"/>
        <v>207.42265599999999</v>
      </c>
      <c r="J74" s="5">
        <f t="shared" si="57"/>
        <v>188.332954</v>
      </c>
      <c r="K74" s="5">
        <f t="shared" si="57"/>
        <v>200.22304100000002</v>
      </c>
      <c r="L74" s="5">
        <f t="shared" si="57"/>
        <v>220.249303</v>
      </c>
      <c r="M74" s="5">
        <f t="shared" si="57"/>
        <v>235.811791</v>
      </c>
      <c r="N74" s="5">
        <f t="shared" si="57"/>
        <v>204.30213799999999</v>
      </c>
      <c r="O74" s="5">
        <f t="shared" si="57"/>
        <v>210.37193200000002</v>
      </c>
      <c r="P74" s="5">
        <f t="shared" si="57"/>
        <v>211.21587700000001</v>
      </c>
      <c r="Q74" s="5">
        <f t="shared" si="57"/>
        <v>224.192882</v>
      </c>
      <c r="R74" s="5">
        <f t="shared" si="57"/>
        <v>235.187511</v>
      </c>
      <c r="S74" s="5">
        <f t="shared" si="57"/>
        <v>218.901814</v>
      </c>
      <c r="T74" s="5">
        <f t="shared" si="57"/>
        <v>232.13780699999998</v>
      </c>
      <c r="U74" s="5">
        <f t="shared" si="57"/>
        <v>270.83516500000002</v>
      </c>
      <c r="V74" s="5">
        <f t="shared" si="57"/>
        <v>268.10102400000005</v>
      </c>
      <c r="W74" s="5">
        <f t="shared" si="57"/>
        <v>262.88601600000004</v>
      </c>
      <c r="X74" s="5">
        <f t="shared" si="57"/>
        <v>242.60610800000001</v>
      </c>
      <c r="Y74" s="5">
        <f t="shared" si="57"/>
        <v>246.51095900000001</v>
      </c>
      <c r="Z74" s="5">
        <f t="shared" si="57"/>
        <v>262.102575</v>
      </c>
      <c r="AA74" s="5">
        <f t="shared" si="57"/>
        <v>262.26757100000003</v>
      </c>
      <c r="AB74" s="5">
        <f t="shared" si="57"/>
        <v>242.51674700000001</v>
      </c>
      <c r="AC74" s="5">
        <f t="shared" si="57"/>
        <v>266.13335499999999</v>
      </c>
      <c r="AD74" s="5">
        <f t="shared" si="57"/>
        <v>255.23219</v>
      </c>
      <c r="AE74" s="5">
        <f t="shared" si="57"/>
        <v>254.95071199999998</v>
      </c>
      <c r="AF74" s="5">
        <f t="shared" si="57"/>
        <v>266.59559000000002</v>
      </c>
      <c r="AG74" s="5">
        <f t="shared" si="57"/>
        <v>257.71333799999996</v>
      </c>
      <c r="AH74" s="5">
        <f t="shared" si="57"/>
        <v>281.76032700000002</v>
      </c>
      <c r="AI74" s="5">
        <f t="shared" si="57"/>
        <v>270.95111699999995</v>
      </c>
      <c r="AJ74" s="5">
        <f t="shared" si="57"/>
        <v>239.41700500000002</v>
      </c>
      <c r="AK74" s="5">
        <f t="shared" si="57"/>
        <v>235.640119</v>
      </c>
      <c r="AL74" s="5">
        <f t="shared" ref="AL74:BG74" si="58">AL165+AL211+AL257+AL304</f>
        <v>237.527153</v>
      </c>
      <c r="AM74" s="5">
        <f t="shared" si="58"/>
        <v>215.93915200000001</v>
      </c>
      <c r="AN74" s="5">
        <f t="shared" si="58"/>
        <v>223.45787100000001</v>
      </c>
      <c r="AO74" s="5">
        <f t="shared" si="58"/>
        <v>222.82842499999998</v>
      </c>
      <c r="AP74" s="5">
        <f t="shared" si="58"/>
        <v>220.489373</v>
      </c>
      <c r="AQ74" s="5">
        <f t="shared" si="58"/>
        <v>211.79004900000001</v>
      </c>
      <c r="AR74" s="5">
        <f t="shared" si="58"/>
        <v>218.689448</v>
      </c>
      <c r="AS74" s="5">
        <f t="shared" si="58"/>
        <v>208.33030600000004</v>
      </c>
      <c r="AT74" s="5">
        <f t="shared" si="58"/>
        <v>191.542889</v>
      </c>
      <c r="AU74" s="5">
        <f t="shared" si="58"/>
        <v>212.70027100000001</v>
      </c>
      <c r="AV74" s="5">
        <f t="shared" si="58"/>
        <v>196.50293199999999</v>
      </c>
      <c r="AW74" s="5">
        <f t="shared" si="58"/>
        <v>216.27132499999999</v>
      </c>
      <c r="AX74" s="5">
        <f t="shared" si="58"/>
        <v>217.76760300000001</v>
      </c>
      <c r="AY74" s="5">
        <f t="shared" si="58"/>
        <v>214.33628200000001</v>
      </c>
      <c r="AZ74" s="5">
        <f t="shared" si="58"/>
        <v>208.50364099999999</v>
      </c>
      <c r="BA74" s="5">
        <f t="shared" si="58"/>
        <v>182.481157</v>
      </c>
      <c r="BB74" s="5">
        <f t="shared" si="58"/>
        <v>194.34328199999999</v>
      </c>
      <c r="BC74" s="5">
        <f t="shared" si="58"/>
        <v>183.60653300000001</v>
      </c>
      <c r="BD74" s="5">
        <f t="shared" si="58"/>
        <v>228.07433499999999</v>
      </c>
      <c r="BE74" s="172">
        <f t="shared" si="58"/>
        <v>218.24063875322074</v>
      </c>
      <c r="BF74" s="172">
        <f t="shared" si="58"/>
        <v>206.32560703764406</v>
      </c>
      <c r="BG74" s="172">
        <f t="shared" si="58"/>
        <v>202.13872698665696</v>
      </c>
    </row>
    <row r="75" spans="1:59" s="195" customFormat="1" x14ac:dyDescent="0.2">
      <c r="A75" s="169" t="s">
        <v>725</v>
      </c>
      <c r="B75" s="167" t="s">
        <v>7</v>
      </c>
      <c r="C75" s="167" t="s">
        <v>431</v>
      </c>
      <c r="D75" s="167" t="s">
        <v>725</v>
      </c>
      <c r="E75" s="167" t="s">
        <v>433</v>
      </c>
      <c r="F75" s="5">
        <f t="shared" ref="F75:AK75" si="59">F166+F212+F258+F305</f>
        <v>29.307695999999996</v>
      </c>
      <c r="G75" s="5">
        <f t="shared" si="59"/>
        <v>33.481214000000001</v>
      </c>
      <c r="H75" s="5">
        <f t="shared" si="59"/>
        <v>36.196511999999998</v>
      </c>
      <c r="I75" s="5">
        <f t="shared" si="59"/>
        <v>41.50414</v>
      </c>
      <c r="J75" s="5">
        <f t="shared" si="59"/>
        <v>39.023069999999997</v>
      </c>
      <c r="K75" s="5">
        <f t="shared" si="59"/>
        <v>42.268150000000006</v>
      </c>
      <c r="L75" s="5">
        <f t="shared" si="59"/>
        <v>44.509617000000006</v>
      </c>
      <c r="M75" s="5">
        <f t="shared" si="59"/>
        <v>44.400029000000004</v>
      </c>
      <c r="N75" s="5">
        <f t="shared" si="59"/>
        <v>39.460183000000001</v>
      </c>
      <c r="O75" s="5">
        <f t="shared" si="59"/>
        <v>42.538753</v>
      </c>
      <c r="P75" s="5">
        <f t="shared" si="59"/>
        <v>43.714003999999996</v>
      </c>
      <c r="Q75" s="5">
        <f t="shared" si="59"/>
        <v>47.078426</v>
      </c>
      <c r="R75" s="5">
        <f t="shared" si="59"/>
        <v>45.116178999999995</v>
      </c>
      <c r="S75" s="5">
        <f t="shared" si="59"/>
        <v>45.410652999999996</v>
      </c>
      <c r="T75" s="5">
        <f t="shared" si="59"/>
        <v>49.948501</v>
      </c>
      <c r="U75" s="5">
        <f t="shared" si="59"/>
        <v>51.142883999999995</v>
      </c>
      <c r="V75" s="5">
        <f t="shared" si="59"/>
        <v>50.501182</v>
      </c>
      <c r="W75" s="5">
        <f t="shared" si="59"/>
        <v>47.900388000000007</v>
      </c>
      <c r="X75" s="5">
        <f t="shared" si="59"/>
        <v>47.873370999999999</v>
      </c>
      <c r="Y75" s="5">
        <f t="shared" si="59"/>
        <v>50.902900000000002</v>
      </c>
      <c r="Z75" s="5">
        <f t="shared" si="59"/>
        <v>52.453755000000001</v>
      </c>
      <c r="AA75" s="5">
        <f t="shared" si="59"/>
        <v>54.368933999999996</v>
      </c>
      <c r="AB75" s="5">
        <f t="shared" si="59"/>
        <v>52.512615000000004</v>
      </c>
      <c r="AC75" s="5">
        <f t="shared" si="59"/>
        <v>53.054026</v>
      </c>
      <c r="AD75" s="5">
        <f t="shared" si="59"/>
        <v>52.904146999999995</v>
      </c>
      <c r="AE75" s="5">
        <f t="shared" si="59"/>
        <v>54.710636999999998</v>
      </c>
      <c r="AF75" s="5">
        <f t="shared" si="59"/>
        <v>53.935502999999997</v>
      </c>
      <c r="AG75" s="5">
        <f t="shared" si="59"/>
        <v>56.732972000000004</v>
      </c>
      <c r="AH75" s="5">
        <f t="shared" si="59"/>
        <v>56.607065000000006</v>
      </c>
      <c r="AI75" s="5">
        <f t="shared" si="59"/>
        <v>52.060081999999994</v>
      </c>
      <c r="AJ75" s="5">
        <f t="shared" si="59"/>
        <v>50.873007000000001</v>
      </c>
      <c r="AK75" s="5">
        <f t="shared" si="59"/>
        <v>50.127341000000001</v>
      </c>
      <c r="AL75" s="5">
        <f t="shared" ref="AL75:BG75" si="60">AL166+AL212+AL258+AL305</f>
        <v>57.965058999999997</v>
      </c>
      <c r="AM75" s="5">
        <f t="shared" si="60"/>
        <v>61.147751</v>
      </c>
      <c r="AN75" s="5">
        <f t="shared" si="60"/>
        <v>64.645981000000006</v>
      </c>
      <c r="AO75" s="5">
        <f t="shared" si="60"/>
        <v>65.833899000000002</v>
      </c>
      <c r="AP75" s="5">
        <f t="shared" si="60"/>
        <v>70.20575199999999</v>
      </c>
      <c r="AQ75" s="5">
        <f t="shared" si="60"/>
        <v>74.332662999999997</v>
      </c>
      <c r="AR75" s="5">
        <f t="shared" si="60"/>
        <v>73.430631000000005</v>
      </c>
      <c r="AS75" s="5">
        <f t="shared" si="60"/>
        <v>75.783259999999999</v>
      </c>
      <c r="AT75" s="5">
        <f t="shared" si="60"/>
        <v>64.290992000000003</v>
      </c>
      <c r="AU75" s="5">
        <f t="shared" si="60"/>
        <v>68.392267000000004</v>
      </c>
      <c r="AV75" s="5">
        <f t="shared" si="60"/>
        <v>72.336044999999999</v>
      </c>
      <c r="AW75" s="5">
        <f t="shared" si="60"/>
        <v>67.276933999999997</v>
      </c>
      <c r="AX75" s="5">
        <f t="shared" si="60"/>
        <v>65.685034999999999</v>
      </c>
      <c r="AY75" s="5">
        <f t="shared" si="60"/>
        <v>68.050974999999994</v>
      </c>
      <c r="AZ75" s="5">
        <f t="shared" si="60"/>
        <v>65.723133000000004</v>
      </c>
      <c r="BA75" s="5">
        <f t="shared" si="60"/>
        <v>59.350270000000002</v>
      </c>
      <c r="BB75" s="5">
        <f t="shared" si="60"/>
        <v>59.450148999999996</v>
      </c>
      <c r="BC75" s="5">
        <f t="shared" si="60"/>
        <v>57.810139000000007</v>
      </c>
      <c r="BD75" s="5">
        <f t="shared" si="60"/>
        <v>52.892029000000001</v>
      </c>
      <c r="BE75" s="172">
        <f>BE166+BE212+BE258+BE305</f>
        <v>57.874041276485286</v>
      </c>
      <c r="BF75" s="172">
        <f t="shared" si="60"/>
        <v>57.908925823230206</v>
      </c>
      <c r="BG75" s="172">
        <f t="shared" si="60"/>
        <v>58.836761930814696</v>
      </c>
    </row>
    <row r="76" spans="1:59" s="195" customFormat="1" x14ac:dyDescent="0.2">
      <c r="A76" s="13" t="s">
        <v>726</v>
      </c>
      <c r="B76" s="13" t="s">
        <v>7</v>
      </c>
      <c r="C76" s="13" t="s">
        <v>431</v>
      </c>
      <c r="D76" s="13" t="s">
        <v>726</v>
      </c>
      <c r="E76" s="13" t="s">
        <v>433</v>
      </c>
      <c r="F76" s="171">
        <f t="shared" ref="F76:AK76" si="61">F167+F213+F259+F306</f>
        <v>184.29954500000002</v>
      </c>
      <c r="G76" s="171">
        <f t="shared" si="61"/>
        <v>177.08298299999998</v>
      </c>
      <c r="H76" s="171">
        <f t="shared" si="61"/>
        <v>194.400148</v>
      </c>
      <c r="I76" s="171">
        <f t="shared" si="61"/>
        <v>248.926796</v>
      </c>
      <c r="J76" s="171">
        <f t="shared" si="61"/>
        <v>227.35602400000002</v>
      </c>
      <c r="K76" s="171">
        <f t="shared" si="61"/>
        <v>242.49119099999999</v>
      </c>
      <c r="L76" s="171">
        <f t="shared" si="61"/>
        <v>264.75891999999999</v>
      </c>
      <c r="M76" s="171">
        <f t="shared" si="61"/>
        <v>280.21181999999999</v>
      </c>
      <c r="N76" s="171">
        <f t="shared" si="61"/>
        <v>243.76232099999999</v>
      </c>
      <c r="O76" s="171">
        <f t="shared" si="61"/>
        <v>252.91068500000003</v>
      </c>
      <c r="P76" s="171">
        <f t="shared" si="61"/>
        <v>254.92988099999999</v>
      </c>
      <c r="Q76" s="171">
        <f t="shared" si="61"/>
        <v>271.27130800000003</v>
      </c>
      <c r="R76" s="171">
        <f t="shared" si="61"/>
        <v>280.30369000000002</v>
      </c>
      <c r="S76" s="171">
        <f t="shared" si="61"/>
        <v>264.31246699999997</v>
      </c>
      <c r="T76" s="171">
        <f t="shared" si="61"/>
        <v>282.08630799999997</v>
      </c>
      <c r="U76" s="171">
        <f t="shared" si="61"/>
        <v>321.97804899999994</v>
      </c>
      <c r="V76" s="171">
        <f t="shared" si="61"/>
        <v>318.60220600000002</v>
      </c>
      <c r="W76" s="171">
        <f t="shared" si="61"/>
        <v>310.78640400000006</v>
      </c>
      <c r="X76" s="171">
        <f t="shared" si="61"/>
        <v>290.47947899999997</v>
      </c>
      <c r="Y76" s="171">
        <f t="shared" si="61"/>
        <v>297.413859</v>
      </c>
      <c r="Z76" s="171">
        <f t="shared" si="61"/>
        <v>314.55633000000006</v>
      </c>
      <c r="AA76" s="171">
        <f t="shared" si="61"/>
        <v>316.63650499999994</v>
      </c>
      <c r="AB76" s="171">
        <f t="shared" si="61"/>
        <v>295.02936199999999</v>
      </c>
      <c r="AC76" s="171">
        <f t="shared" si="61"/>
        <v>319.18738099999996</v>
      </c>
      <c r="AD76" s="171">
        <f t="shared" si="61"/>
        <v>308.13633699999997</v>
      </c>
      <c r="AE76" s="171">
        <f t="shared" si="61"/>
        <v>309.66134899999997</v>
      </c>
      <c r="AF76" s="171">
        <f t="shared" si="61"/>
        <v>320.531093</v>
      </c>
      <c r="AG76" s="171">
        <f t="shared" si="61"/>
        <v>314.44631000000004</v>
      </c>
      <c r="AH76" s="171">
        <f t="shared" si="61"/>
        <v>338.367392</v>
      </c>
      <c r="AI76" s="171">
        <f t="shared" si="61"/>
        <v>323.01119900000003</v>
      </c>
      <c r="AJ76" s="171">
        <f t="shared" si="61"/>
        <v>290.29001199999999</v>
      </c>
      <c r="AK76" s="171">
        <f t="shared" si="61"/>
        <v>285.76746000000003</v>
      </c>
      <c r="AL76" s="171">
        <f t="shared" ref="AL76:BG76" si="62">AL167+AL213+AL259+AL306</f>
        <v>295.49221199999999</v>
      </c>
      <c r="AM76" s="171">
        <f t="shared" si="62"/>
        <v>277.08690300000001</v>
      </c>
      <c r="AN76" s="171">
        <f t="shared" si="62"/>
        <v>288.10385199999996</v>
      </c>
      <c r="AO76" s="171">
        <f t="shared" si="62"/>
        <v>288.66232400000001</v>
      </c>
      <c r="AP76" s="171">
        <f t="shared" si="62"/>
        <v>290.69512500000002</v>
      </c>
      <c r="AQ76" s="171">
        <f t="shared" si="62"/>
        <v>286.12271200000004</v>
      </c>
      <c r="AR76" s="171">
        <f t="shared" si="62"/>
        <v>292.12007900000003</v>
      </c>
      <c r="AS76" s="171">
        <f t="shared" si="62"/>
        <v>284.11355000000003</v>
      </c>
      <c r="AT76" s="171">
        <f t="shared" si="62"/>
        <v>255.833865</v>
      </c>
      <c r="AU76" s="171">
        <f t="shared" si="62"/>
        <v>281.09253799999999</v>
      </c>
      <c r="AV76" s="171">
        <f t="shared" si="62"/>
        <v>268.838977</v>
      </c>
      <c r="AW76" s="171">
        <f t="shared" si="62"/>
        <v>283.54825299999999</v>
      </c>
      <c r="AX76" s="171">
        <f t="shared" si="62"/>
        <v>283.45250199999998</v>
      </c>
      <c r="AY76" s="171">
        <f t="shared" si="62"/>
        <v>282.38725699999998</v>
      </c>
      <c r="AZ76" s="171">
        <f t="shared" si="62"/>
        <v>274.226764</v>
      </c>
      <c r="BA76" s="171">
        <f t="shared" si="62"/>
        <v>241.83142700000002</v>
      </c>
      <c r="BB76" s="171">
        <f t="shared" si="62"/>
        <v>253.79342499999998</v>
      </c>
      <c r="BC76" s="171">
        <f t="shared" si="62"/>
        <v>241.41667199999998</v>
      </c>
      <c r="BD76" s="171">
        <f t="shared" si="62"/>
        <v>280.966364</v>
      </c>
      <c r="BE76" s="173">
        <f t="shared" si="62"/>
        <v>273.98206727757332</v>
      </c>
      <c r="BF76" s="173">
        <f t="shared" si="62"/>
        <v>261.95247460926981</v>
      </c>
      <c r="BG76" s="173">
        <f t="shared" si="62"/>
        <v>257.73853031696228</v>
      </c>
    </row>
    <row r="77" spans="1:59" s="195" customFormat="1" x14ac:dyDescent="0.2">
      <c r="A77" s="169" t="s">
        <v>727</v>
      </c>
      <c r="B77" s="167" t="s">
        <v>7</v>
      </c>
      <c r="C77" s="167" t="s">
        <v>431</v>
      </c>
      <c r="D77" s="167" t="s">
        <v>728</v>
      </c>
      <c r="E77" s="167" t="s">
        <v>433</v>
      </c>
      <c r="F77" s="5">
        <f t="shared" ref="F77:AK77" si="63">F168+F214+F260+F307</f>
        <v>32.800724000000002</v>
      </c>
      <c r="G77" s="5">
        <f t="shared" si="63"/>
        <v>33.742556</v>
      </c>
      <c r="H77" s="5">
        <f t="shared" si="63"/>
        <v>34.446940999999995</v>
      </c>
      <c r="I77" s="5">
        <f t="shared" si="63"/>
        <v>35.846316000000002</v>
      </c>
      <c r="J77" s="5">
        <f t="shared" si="63"/>
        <v>37.207632000000004</v>
      </c>
      <c r="K77" s="5">
        <f t="shared" si="63"/>
        <v>38.684893000000002</v>
      </c>
      <c r="L77" s="5">
        <f t="shared" si="63"/>
        <v>40.300764000000001</v>
      </c>
      <c r="M77" s="5">
        <f t="shared" si="63"/>
        <v>41.075824000000004</v>
      </c>
      <c r="N77" s="5">
        <f t="shared" si="63"/>
        <v>42.423257999999997</v>
      </c>
      <c r="O77" s="5">
        <f t="shared" si="63"/>
        <v>43.881526000000001</v>
      </c>
      <c r="P77" s="5">
        <f t="shared" si="63"/>
        <v>44.378702999999994</v>
      </c>
      <c r="Q77" s="5">
        <f t="shared" si="63"/>
        <v>44.525823000000003</v>
      </c>
      <c r="R77" s="5">
        <f t="shared" si="63"/>
        <v>46.090543000000004</v>
      </c>
      <c r="S77" s="5">
        <f t="shared" si="63"/>
        <v>45.428019999999997</v>
      </c>
      <c r="T77" s="5">
        <f t="shared" si="63"/>
        <v>44.074478999999997</v>
      </c>
      <c r="U77" s="5">
        <f t="shared" si="63"/>
        <v>46.014556999999996</v>
      </c>
      <c r="V77" s="5">
        <f t="shared" si="63"/>
        <v>46.494848000000005</v>
      </c>
      <c r="W77" s="5">
        <f t="shared" si="63"/>
        <v>46.383657999999997</v>
      </c>
      <c r="X77" s="5">
        <f t="shared" si="63"/>
        <v>46.315520000000006</v>
      </c>
      <c r="Y77" s="5">
        <f t="shared" si="63"/>
        <v>46.050373000000008</v>
      </c>
      <c r="Z77" s="5">
        <f t="shared" si="63"/>
        <v>44.809378000000002</v>
      </c>
      <c r="AA77" s="5">
        <f t="shared" si="63"/>
        <v>45.324157</v>
      </c>
      <c r="AB77" s="5">
        <f t="shared" si="63"/>
        <v>44.872216000000002</v>
      </c>
      <c r="AC77" s="5">
        <f t="shared" si="63"/>
        <v>44.356004999999996</v>
      </c>
      <c r="AD77" s="5">
        <f t="shared" si="63"/>
        <v>43.275185</v>
      </c>
      <c r="AE77" s="5">
        <f t="shared" si="63"/>
        <v>43.985362000000002</v>
      </c>
      <c r="AF77" s="5">
        <f t="shared" si="63"/>
        <v>45.817183000000007</v>
      </c>
      <c r="AG77" s="5">
        <f t="shared" si="63"/>
        <v>45.82302399999999</v>
      </c>
      <c r="AH77" s="5">
        <f t="shared" si="63"/>
        <v>44.966357000000002</v>
      </c>
      <c r="AI77" s="5">
        <f t="shared" si="63"/>
        <v>45.778841999999997</v>
      </c>
      <c r="AJ77" s="5">
        <f t="shared" si="63"/>
        <v>41.713675999999992</v>
      </c>
      <c r="AK77" s="5">
        <f t="shared" si="63"/>
        <v>41.760995999999999</v>
      </c>
      <c r="AL77" s="5">
        <f t="shared" ref="AL77:BD77" si="64">AL168+AL214+AL260+AL307</f>
        <v>40.781618999999999</v>
      </c>
      <c r="AM77" s="5">
        <f t="shared" si="64"/>
        <v>40.508090000000003</v>
      </c>
      <c r="AN77" s="5">
        <f t="shared" si="64"/>
        <v>40.684616000000005</v>
      </c>
      <c r="AO77" s="5">
        <f t="shared" si="64"/>
        <v>41.826523999999992</v>
      </c>
      <c r="AP77" s="5">
        <f t="shared" si="64"/>
        <v>41.858758000000009</v>
      </c>
      <c r="AQ77" s="5">
        <f t="shared" si="64"/>
        <v>41.876825999999994</v>
      </c>
      <c r="AR77" s="5">
        <f t="shared" si="64"/>
        <v>42.442070000000001</v>
      </c>
      <c r="AS77" s="5">
        <f t="shared" si="64"/>
        <v>42.518366999999998</v>
      </c>
      <c r="AT77" s="5">
        <f t="shared" si="64"/>
        <v>43.454360999999999</v>
      </c>
      <c r="AU77" s="5">
        <f t="shared" si="64"/>
        <v>44.581630999999994</v>
      </c>
      <c r="AV77" s="5">
        <f t="shared" si="64"/>
        <v>45.008744999999998</v>
      </c>
      <c r="AW77" s="5">
        <f t="shared" si="64"/>
        <v>46.251900000000006</v>
      </c>
      <c r="AX77" s="5">
        <f t="shared" si="64"/>
        <v>46.596738999999999</v>
      </c>
      <c r="AY77" s="5">
        <f t="shared" si="64"/>
        <v>44.957800999999996</v>
      </c>
      <c r="AZ77" s="5">
        <f t="shared" si="64"/>
        <v>44.736002000000006</v>
      </c>
      <c r="BA77" s="5">
        <f t="shared" si="64"/>
        <v>44.789487000000001</v>
      </c>
      <c r="BB77" s="5">
        <f t="shared" si="64"/>
        <v>44.269993999999997</v>
      </c>
      <c r="BC77" s="5">
        <f t="shared" si="64"/>
        <v>43.675074000000002</v>
      </c>
      <c r="BD77" s="5">
        <f t="shared" si="64"/>
        <v>45.517458000000005</v>
      </c>
      <c r="BE77" s="172"/>
      <c r="BF77" s="172"/>
      <c r="BG77" s="172"/>
    </row>
    <row r="78" spans="1:59" s="195" customFormat="1" x14ac:dyDescent="0.2">
      <c r="A78" s="13" t="s">
        <v>436</v>
      </c>
      <c r="B78" s="13" t="s">
        <v>7</v>
      </c>
      <c r="C78" s="13" t="s">
        <v>431</v>
      </c>
      <c r="D78" s="13" t="s">
        <v>437</v>
      </c>
      <c r="E78" s="13" t="s">
        <v>433</v>
      </c>
      <c r="F78" s="171">
        <f t="shared" ref="F78:AK78" si="65">F169+F215+F261+F308</f>
        <v>35.231731000000003</v>
      </c>
      <c r="G78" s="171">
        <f t="shared" si="65"/>
        <v>36.299095999999999</v>
      </c>
      <c r="H78" s="171">
        <f t="shared" si="65"/>
        <v>37.180269000000003</v>
      </c>
      <c r="I78" s="171">
        <f t="shared" si="65"/>
        <v>38.742739999999998</v>
      </c>
      <c r="J78" s="171">
        <f t="shared" si="65"/>
        <v>40.374226</v>
      </c>
      <c r="K78" s="171">
        <f t="shared" si="65"/>
        <v>42.011505</v>
      </c>
      <c r="L78" s="171">
        <f t="shared" si="65"/>
        <v>43.910483999999997</v>
      </c>
      <c r="M78" s="171">
        <f t="shared" si="65"/>
        <v>44.930663000000003</v>
      </c>
      <c r="N78" s="171">
        <f t="shared" si="65"/>
        <v>46.298487000000002</v>
      </c>
      <c r="O78" s="171">
        <f t="shared" si="65"/>
        <v>48.042764999999996</v>
      </c>
      <c r="P78" s="171">
        <f t="shared" si="65"/>
        <v>48.507441999999998</v>
      </c>
      <c r="Q78" s="171">
        <f t="shared" si="65"/>
        <v>48.914975999999996</v>
      </c>
      <c r="R78" s="171">
        <f t="shared" si="65"/>
        <v>50.885610000000007</v>
      </c>
      <c r="S78" s="171">
        <f t="shared" si="65"/>
        <v>50.357350999999994</v>
      </c>
      <c r="T78" s="171">
        <f t="shared" si="65"/>
        <v>49.304824999999994</v>
      </c>
      <c r="U78" s="171">
        <f t="shared" si="65"/>
        <v>51.641879999999993</v>
      </c>
      <c r="V78" s="171">
        <f t="shared" si="65"/>
        <v>52.278443000000003</v>
      </c>
      <c r="W78" s="171">
        <f t="shared" si="65"/>
        <v>52.695664999999998</v>
      </c>
      <c r="X78" s="171">
        <f t="shared" si="65"/>
        <v>53.330467000000006</v>
      </c>
      <c r="Y78" s="171">
        <f t="shared" si="65"/>
        <v>53.783876999999997</v>
      </c>
      <c r="Z78" s="171">
        <f t="shared" si="65"/>
        <v>53.024982000000001</v>
      </c>
      <c r="AA78" s="171">
        <f t="shared" si="65"/>
        <v>54.340620999999999</v>
      </c>
      <c r="AB78" s="171">
        <f t="shared" si="65"/>
        <v>54.527983999999996</v>
      </c>
      <c r="AC78" s="171">
        <f t="shared" si="65"/>
        <v>54.928058999999998</v>
      </c>
      <c r="AD78" s="171">
        <f t="shared" si="65"/>
        <v>54.579740999999991</v>
      </c>
      <c r="AE78" s="171">
        <f t="shared" si="65"/>
        <v>55.715062000000003</v>
      </c>
      <c r="AF78" s="171">
        <f t="shared" si="65"/>
        <v>57.950846999999996</v>
      </c>
      <c r="AG78" s="171">
        <f t="shared" si="65"/>
        <v>58.603707000000007</v>
      </c>
      <c r="AH78" s="171">
        <f t="shared" si="65"/>
        <v>58.267502</v>
      </c>
      <c r="AI78" s="171">
        <f t="shared" si="65"/>
        <v>59.612731999999994</v>
      </c>
      <c r="AJ78" s="171">
        <f t="shared" si="65"/>
        <v>55.424748999999998</v>
      </c>
      <c r="AK78" s="171">
        <f t="shared" si="65"/>
        <v>55.894219</v>
      </c>
      <c r="AL78" s="171">
        <f t="shared" ref="AL78:BD78" si="66">AL169+AL215+AL261+AL308</f>
        <v>55.485771999999997</v>
      </c>
      <c r="AM78" s="171">
        <f t="shared" si="66"/>
        <v>55.71913</v>
      </c>
      <c r="AN78" s="171">
        <f t="shared" si="66"/>
        <v>56.701765000000002</v>
      </c>
      <c r="AO78" s="171">
        <f t="shared" si="66"/>
        <v>58.426965999999993</v>
      </c>
      <c r="AP78" s="171">
        <f t="shared" si="66"/>
        <v>59.270755000000001</v>
      </c>
      <c r="AQ78" s="171">
        <f t="shared" si="66"/>
        <v>59.942371999999999</v>
      </c>
      <c r="AR78" s="171">
        <f t="shared" si="66"/>
        <v>61.063055999999996</v>
      </c>
      <c r="AS78" s="171">
        <f t="shared" si="66"/>
        <v>61.243558</v>
      </c>
      <c r="AT78" s="171">
        <f t="shared" si="66"/>
        <v>62.716274999999996</v>
      </c>
      <c r="AU78" s="171">
        <f t="shared" si="66"/>
        <v>64.348940999999996</v>
      </c>
      <c r="AV78" s="171">
        <f t="shared" si="66"/>
        <v>65.186273999999997</v>
      </c>
      <c r="AW78" s="171">
        <f t="shared" si="66"/>
        <v>66.476686000000001</v>
      </c>
      <c r="AX78" s="171">
        <f t="shared" si="66"/>
        <v>67.110980999999995</v>
      </c>
      <c r="AY78" s="171">
        <f t="shared" si="66"/>
        <v>66.923390999999995</v>
      </c>
      <c r="AZ78" s="171">
        <f t="shared" si="66"/>
        <v>67.101366999999982</v>
      </c>
      <c r="BA78" s="171">
        <f t="shared" si="66"/>
        <v>66.038820999999999</v>
      </c>
      <c r="BB78" s="171">
        <f t="shared" si="66"/>
        <v>65.304940999999999</v>
      </c>
      <c r="BC78" s="171">
        <f t="shared" si="66"/>
        <v>64.479294999999993</v>
      </c>
      <c r="BD78" s="171">
        <f t="shared" si="66"/>
        <v>66.083349999999996</v>
      </c>
      <c r="BE78" s="173">
        <f>BE169+BE215+BE261+BE308</f>
        <v>66.102193116158062</v>
      </c>
      <c r="BF78" s="173">
        <f>BF169+BF215+BF261+BF308</f>
        <v>66.129606592922812</v>
      </c>
      <c r="BG78" s="173">
        <f>BG169+BG215+BG261+BG308</f>
        <v>66.15656051564477</v>
      </c>
    </row>
    <row r="79" spans="1:59" s="195" customFormat="1" x14ac:dyDescent="0.2">
      <c r="A79" s="13" t="s">
        <v>729</v>
      </c>
      <c r="B79" s="13" t="s">
        <v>7</v>
      </c>
      <c r="C79" s="13" t="s">
        <v>431</v>
      </c>
      <c r="D79" s="13" t="s">
        <v>730</v>
      </c>
      <c r="E79" s="13" t="s">
        <v>433</v>
      </c>
      <c r="F79" s="171">
        <f t="shared" ref="F79:AK79" si="67">F170+F216+F262+F309</f>
        <v>241.559707</v>
      </c>
      <c r="G79" s="171">
        <f t="shared" si="67"/>
        <v>235.223296</v>
      </c>
      <c r="H79" s="171">
        <f t="shared" si="67"/>
        <v>249.54561100000004</v>
      </c>
      <c r="I79" s="171">
        <f t="shared" si="67"/>
        <v>252.052514</v>
      </c>
      <c r="J79" s="171">
        <f t="shared" si="67"/>
        <v>247.41256099999998</v>
      </c>
      <c r="K79" s="171">
        <f t="shared" si="67"/>
        <v>254.71978200000001</v>
      </c>
      <c r="L79" s="171">
        <f t="shared" si="67"/>
        <v>256.50448</v>
      </c>
      <c r="M79" s="171">
        <f t="shared" si="67"/>
        <v>262.82563699999997</v>
      </c>
      <c r="N79" s="171">
        <f t="shared" si="67"/>
        <v>253.41836000000001</v>
      </c>
      <c r="O79" s="171">
        <f t="shared" si="67"/>
        <v>258.41594900000001</v>
      </c>
      <c r="P79" s="171">
        <f t="shared" si="67"/>
        <v>246.08162899999999</v>
      </c>
      <c r="Q79" s="171">
        <f t="shared" si="67"/>
        <v>246.401454</v>
      </c>
      <c r="R79" s="171">
        <f t="shared" si="67"/>
        <v>252.79938199999998</v>
      </c>
      <c r="S79" s="171">
        <f t="shared" si="67"/>
        <v>249.58112699999998</v>
      </c>
      <c r="T79" s="171">
        <f t="shared" si="67"/>
        <v>238.48984800000002</v>
      </c>
      <c r="U79" s="171">
        <f t="shared" si="67"/>
        <v>239.46780699999999</v>
      </c>
      <c r="V79" s="171">
        <f t="shared" si="67"/>
        <v>241.42725099999998</v>
      </c>
      <c r="W79" s="171">
        <f t="shared" si="67"/>
        <v>248.68795399999999</v>
      </c>
      <c r="X79" s="171">
        <f t="shared" si="67"/>
        <v>246.09083200000001</v>
      </c>
      <c r="Y79" s="171">
        <f t="shared" si="67"/>
        <v>211.91121100000001</v>
      </c>
      <c r="Z79" s="171">
        <f t="shared" si="67"/>
        <v>227.88052500000001</v>
      </c>
      <c r="AA79" s="171">
        <f t="shared" si="67"/>
        <v>229.74778900000001</v>
      </c>
      <c r="AB79" s="171">
        <f t="shared" si="67"/>
        <v>219.53443000000001</v>
      </c>
      <c r="AC79" s="171">
        <f t="shared" si="67"/>
        <v>235.932219</v>
      </c>
      <c r="AD79" s="171">
        <f t="shared" si="67"/>
        <v>240.36594999999997</v>
      </c>
      <c r="AE79" s="171">
        <f t="shared" si="67"/>
        <v>236.613766</v>
      </c>
      <c r="AF79" s="171">
        <f t="shared" si="67"/>
        <v>231.19395799999998</v>
      </c>
      <c r="AG79" s="171">
        <f t="shared" si="67"/>
        <v>225.90771799999999</v>
      </c>
      <c r="AH79" s="171">
        <f t="shared" si="67"/>
        <v>223.18239599999998</v>
      </c>
      <c r="AI79" s="171">
        <f t="shared" si="67"/>
        <v>225.47418800000003</v>
      </c>
      <c r="AJ79" s="171">
        <f t="shared" si="67"/>
        <v>204.45434999999998</v>
      </c>
      <c r="AK79" s="171">
        <f t="shared" si="67"/>
        <v>207.29872</v>
      </c>
      <c r="AL79" s="171">
        <f t="shared" ref="AL79:BD79" si="68">AL170+AL216+AL262+AL309</f>
        <v>222.752546</v>
      </c>
      <c r="AM79" s="171">
        <f t="shared" si="68"/>
        <v>200.06571</v>
      </c>
      <c r="AN79" s="171">
        <f t="shared" si="68"/>
        <v>190.38444899999999</v>
      </c>
      <c r="AO79" s="171">
        <f t="shared" si="68"/>
        <v>204.10795899999999</v>
      </c>
      <c r="AP79" s="171">
        <f t="shared" si="68"/>
        <v>191.391885</v>
      </c>
      <c r="AQ79" s="171">
        <f t="shared" si="68"/>
        <v>188.06045999999998</v>
      </c>
      <c r="AR79" s="171">
        <f t="shared" si="68"/>
        <v>185.98437199999998</v>
      </c>
      <c r="AS79" s="171">
        <f t="shared" si="68"/>
        <v>197.81787699999998</v>
      </c>
      <c r="AT79" s="171">
        <f t="shared" si="68"/>
        <v>188.90656400000003</v>
      </c>
      <c r="AU79" s="171">
        <f t="shared" si="68"/>
        <v>176.04885100000001</v>
      </c>
      <c r="AV79" s="171">
        <f t="shared" si="68"/>
        <v>178.16180399999999</v>
      </c>
      <c r="AW79" s="171">
        <f t="shared" si="68"/>
        <v>186.71664799999996</v>
      </c>
      <c r="AX79" s="171">
        <f t="shared" si="68"/>
        <v>171.396344</v>
      </c>
      <c r="AY79" s="171">
        <f t="shared" si="68"/>
        <v>167.80462</v>
      </c>
      <c r="AZ79" s="171">
        <f t="shared" si="68"/>
        <v>171.36055499999998</v>
      </c>
      <c r="BA79" s="171">
        <f t="shared" si="68"/>
        <v>162.46441899999999</v>
      </c>
      <c r="BB79" s="171">
        <f t="shared" si="68"/>
        <v>158.821404</v>
      </c>
      <c r="BC79" s="171">
        <f t="shared" si="68"/>
        <v>152.36720699999998</v>
      </c>
      <c r="BD79" s="171">
        <f t="shared" si="68"/>
        <v>171.44060200000001</v>
      </c>
      <c r="BE79" s="173"/>
      <c r="BF79" s="173"/>
      <c r="BG79" s="173"/>
    </row>
    <row r="80" spans="1:59" s="195" customFormat="1" x14ac:dyDescent="0.2">
      <c r="A80" s="169" t="s">
        <v>731</v>
      </c>
      <c r="B80" s="167" t="s">
        <v>7</v>
      </c>
      <c r="C80" s="167" t="s">
        <v>431</v>
      </c>
      <c r="D80" s="167" t="s">
        <v>599</v>
      </c>
      <c r="E80" s="167" t="s">
        <v>433</v>
      </c>
      <c r="F80" s="5">
        <f t="shared" ref="F80:AK80" si="69">F171+F217+F263+F310</f>
        <v>19.276674</v>
      </c>
      <c r="G80" s="5">
        <f t="shared" si="69"/>
        <v>20.564627999999999</v>
      </c>
      <c r="H80" s="5">
        <f t="shared" si="69"/>
        <v>21.774465999999997</v>
      </c>
      <c r="I80" s="5">
        <f t="shared" si="69"/>
        <v>22.486194999999999</v>
      </c>
      <c r="J80" s="5">
        <f t="shared" si="69"/>
        <v>23.002773000000001</v>
      </c>
      <c r="K80" s="5">
        <f t="shared" si="69"/>
        <v>24.293737</v>
      </c>
      <c r="L80" s="5">
        <f t="shared" si="69"/>
        <v>25.457163999999999</v>
      </c>
      <c r="M80" s="5">
        <f t="shared" si="69"/>
        <v>26.610188000000001</v>
      </c>
      <c r="N80" s="5">
        <f t="shared" si="69"/>
        <v>27.241851</v>
      </c>
      <c r="O80" s="5">
        <f t="shared" si="69"/>
        <v>27.879944999999999</v>
      </c>
      <c r="P80" s="5">
        <f t="shared" si="69"/>
        <v>28.134633000000001</v>
      </c>
      <c r="Q80" s="5">
        <f t="shared" si="69"/>
        <v>28.410481000000001</v>
      </c>
      <c r="R80" s="5">
        <f t="shared" si="69"/>
        <v>28.208206999999998</v>
      </c>
      <c r="S80" s="5">
        <f t="shared" si="69"/>
        <v>30.252845999999995</v>
      </c>
      <c r="T80" s="5">
        <f t="shared" si="69"/>
        <v>31.701387</v>
      </c>
      <c r="U80" s="5">
        <f t="shared" si="69"/>
        <v>33.266167000000003</v>
      </c>
      <c r="V80" s="5">
        <f t="shared" si="69"/>
        <v>33.310323999999994</v>
      </c>
      <c r="W80" s="5">
        <f t="shared" si="69"/>
        <v>32.800733000000001</v>
      </c>
      <c r="X80" s="5">
        <f t="shared" si="69"/>
        <v>31.305737000000001</v>
      </c>
      <c r="Y80" s="5">
        <f t="shared" si="69"/>
        <v>31.008597999999999</v>
      </c>
      <c r="Z80" s="5">
        <f t="shared" si="69"/>
        <v>30.911922999999998</v>
      </c>
      <c r="AA80" s="5">
        <f t="shared" si="69"/>
        <v>30.940991999999998</v>
      </c>
      <c r="AB80" s="5">
        <f t="shared" si="69"/>
        <v>31.651959999999999</v>
      </c>
      <c r="AC80" s="5">
        <f t="shared" si="69"/>
        <v>32.138857999999999</v>
      </c>
      <c r="AD80" s="5">
        <f t="shared" si="69"/>
        <v>32.497357999999998</v>
      </c>
      <c r="AE80" s="5">
        <f t="shared" si="69"/>
        <v>33.410654000000008</v>
      </c>
      <c r="AF80" s="5">
        <f t="shared" si="69"/>
        <v>33.564016000000002</v>
      </c>
      <c r="AG80" s="5">
        <f t="shared" si="69"/>
        <v>33.686520999999999</v>
      </c>
      <c r="AH80" s="5">
        <f t="shared" si="69"/>
        <v>33.500530999999995</v>
      </c>
      <c r="AI80" s="5">
        <f t="shared" si="69"/>
        <v>34.064497000000003</v>
      </c>
      <c r="AJ80" s="5">
        <f t="shared" si="69"/>
        <v>33.567929000000007</v>
      </c>
      <c r="AK80" s="5">
        <f t="shared" si="69"/>
        <v>32.057763999999999</v>
      </c>
      <c r="AL80" s="5">
        <f t="shared" ref="AL80:BD80" si="70">AL171+AL217+AL263+AL310</f>
        <v>30.923779</v>
      </c>
      <c r="AM80" s="5">
        <f t="shared" si="70"/>
        <v>30.923966999999998</v>
      </c>
      <c r="AN80" s="5">
        <f t="shared" si="70"/>
        <v>30.183151000000002</v>
      </c>
      <c r="AO80" s="5">
        <f t="shared" si="70"/>
        <v>29.888269999999999</v>
      </c>
      <c r="AP80" s="5">
        <f t="shared" si="70"/>
        <v>29.414669000000004</v>
      </c>
      <c r="AQ80" s="5">
        <f t="shared" si="70"/>
        <v>29.391467999999996</v>
      </c>
      <c r="AR80" s="5">
        <f t="shared" si="70"/>
        <v>28.997313000000002</v>
      </c>
      <c r="AS80" s="5">
        <f t="shared" si="70"/>
        <v>28.688790999999995</v>
      </c>
      <c r="AT80" s="5">
        <f t="shared" si="70"/>
        <v>28.244532000000003</v>
      </c>
      <c r="AU80" s="5">
        <f t="shared" si="70"/>
        <v>28.966161000000003</v>
      </c>
      <c r="AV80" s="5">
        <f t="shared" si="70"/>
        <v>29.081423999999998</v>
      </c>
      <c r="AW80" s="5">
        <f t="shared" si="70"/>
        <v>29.089928</v>
      </c>
      <c r="AX80" s="5">
        <f t="shared" si="70"/>
        <v>29.259633000000004</v>
      </c>
      <c r="AY80" s="5">
        <f t="shared" si="70"/>
        <v>29.392709</v>
      </c>
      <c r="AZ80" s="5">
        <f t="shared" si="70"/>
        <v>29.741467</v>
      </c>
      <c r="BA80" s="5">
        <f t="shared" si="70"/>
        <v>29.246380000000002</v>
      </c>
      <c r="BB80" s="5">
        <f t="shared" si="70"/>
        <v>28.806991</v>
      </c>
      <c r="BC80" s="5">
        <f t="shared" si="70"/>
        <v>28.515108000000001</v>
      </c>
      <c r="BD80" s="5">
        <f t="shared" si="70"/>
        <v>27.992905</v>
      </c>
      <c r="BE80" s="172">
        <f t="shared" ref="BE80:BG91" si="71">BE171+BE217+BE263+BE310</f>
        <v>28.008782157833636</v>
      </c>
      <c r="BF80" s="172">
        <f t="shared" si="71"/>
        <v>27.552163531510701</v>
      </c>
      <c r="BG80" s="172">
        <f t="shared" si="71"/>
        <v>27.031286125935136</v>
      </c>
    </row>
    <row r="81" spans="1:59" s="195" customFormat="1" x14ac:dyDescent="0.2">
      <c r="A81" s="169" t="s">
        <v>732</v>
      </c>
      <c r="B81" s="167" t="s">
        <v>7</v>
      </c>
      <c r="C81" s="167" t="s">
        <v>431</v>
      </c>
      <c r="D81" s="167" t="s">
        <v>732</v>
      </c>
      <c r="E81" s="167" t="s">
        <v>433</v>
      </c>
      <c r="F81" s="5">
        <f t="shared" ref="F81:AK81" si="72">F172+F218+F264+F311</f>
        <v>20.268052999999998</v>
      </c>
      <c r="G81" s="5">
        <f t="shared" si="72"/>
        <v>21.069961999999997</v>
      </c>
      <c r="H81" s="5">
        <f t="shared" si="72"/>
        <v>21.536868999999999</v>
      </c>
      <c r="I81" s="5">
        <f t="shared" si="72"/>
        <v>20.79738</v>
      </c>
      <c r="J81" s="5">
        <f t="shared" si="72"/>
        <v>22.392944</v>
      </c>
      <c r="K81" s="5">
        <f t="shared" si="72"/>
        <v>22.989832</v>
      </c>
      <c r="L81" s="5">
        <f t="shared" si="72"/>
        <v>23.940324</v>
      </c>
      <c r="M81" s="5">
        <f t="shared" si="72"/>
        <v>24.570998999999997</v>
      </c>
      <c r="N81" s="5">
        <f t="shared" si="72"/>
        <v>24.263544</v>
      </c>
      <c r="O81" s="5">
        <f t="shared" si="72"/>
        <v>25.326577</v>
      </c>
      <c r="P81" s="5">
        <f t="shared" si="72"/>
        <v>27.751358</v>
      </c>
      <c r="Q81" s="5">
        <f t="shared" si="72"/>
        <v>28.690249999999999</v>
      </c>
      <c r="R81" s="5">
        <f t="shared" si="72"/>
        <v>28.931435999999998</v>
      </c>
      <c r="S81" s="5">
        <f t="shared" si="72"/>
        <v>29.651347999999999</v>
      </c>
      <c r="T81" s="5">
        <f t="shared" si="72"/>
        <v>29.474894999999997</v>
      </c>
      <c r="U81" s="5">
        <f t="shared" si="72"/>
        <v>29.536899000000002</v>
      </c>
      <c r="V81" s="5">
        <f t="shared" si="72"/>
        <v>29.768252</v>
      </c>
      <c r="W81" s="5">
        <f t="shared" si="72"/>
        <v>31.604754</v>
      </c>
      <c r="X81" s="5">
        <f t="shared" si="72"/>
        <v>33.656559000000001</v>
      </c>
      <c r="Y81" s="5">
        <f t="shared" si="72"/>
        <v>34.815970999999998</v>
      </c>
      <c r="Z81" s="5">
        <f t="shared" si="72"/>
        <v>34.224876999999999</v>
      </c>
      <c r="AA81" s="5">
        <f t="shared" si="72"/>
        <v>33.514105999999998</v>
      </c>
      <c r="AB81" s="5">
        <f t="shared" si="72"/>
        <v>34.931755000000003</v>
      </c>
      <c r="AC81" s="5">
        <f t="shared" si="72"/>
        <v>35.331333999999998</v>
      </c>
      <c r="AD81" s="5">
        <f t="shared" si="72"/>
        <v>35.962264999999995</v>
      </c>
      <c r="AE81" s="5">
        <f t="shared" si="72"/>
        <v>35.628009000000006</v>
      </c>
      <c r="AF81" s="5">
        <f t="shared" si="72"/>
        <v>36.972839999999998</v>
      </c>
      <c r="AG81" s="5">
        <f t="shared" si="72"/>
        <v>38.674841999999998</v>
      </c>
      <c r="AH81" s="5">
        <f t="shared" si="72"/>
        <v>38.708543999999989</v>
      </c>
      <c r="AI81" s="5">
        <f t="shared" si="72"/>
        <v>38.277622000000001</v>
      </c>
      <c r="AJ81" s="5">
        <f t="shared" si="72"/>
        <v>37.210163000000001</v>
      </c>
      <c r="AK81" s="5">
        <f t="shared" si="72"/>
        <v>36.952264000000007</v>
      </c>
      <c r="AL81" s="5">
        <f t="shared" ref="AL81:BD81" si="73">AL172+AL218+AL264+AL311</f>
        <v>36.694846999999996</v>
      </c>
      <c r="AM81" s="5">
        <f t="shared" si="73"/>
        <v>35.681587</v>
      </c>
      <c r="AN81" s="5">
        <f t="shared" si="73"/>
        <v>35.994102000000005</v>
      </c>
      <c r="AO81" s="5">
        <f t="shared" si="73"/>
        <v>35.972968999999999</v>
      </c>
      <c r="AP81" s="5">
        <f t="shared" si="73"/>
        <v>34.635556000000001</v>
      </c>
      <c r="AQ81" s="5">
        <f t="shared" si="73"/>
        <v>37.221418</v>
      </c>
      <c r="AR81" s="5">
        <f t="shared" si="73"/>
        <v>37.616526</v>
      </c>
      <c r="AS81" s="5">
        <f t="shared" si="73"/>
        <v>36.806422999999995</v>
      </c>
      <c r="AT81" s="5">
        <f t="shared" si="73"/>
        <v>36.646276</v>
      </c>
      <c r="AU81" s="5">
        <f t="shared" si="73"/>
        <v>37.658595000000005</v>
      </c>
      <c r="AV81" s="5">
        <f t="shared" si="73"/>
        <v>38.212516000000001</v>
      </c>
      <c r="AW81" s="5">
        <f t="shared" si="73"/>
        <v>37.812907000000003</v>
      </c>
      <c r="AX81" s="5">
        <f t="shared" si="73"/>
        <v>37.921883999999999</v>
      </c>
      <c r="AY81" s="5">
        <f t="shared" si="73"/>
        <v>37.866187999999994</v>
      </c>
      <c r="AZ81" s="5">
        <f t="shared" si="73"/>
        <v>39.340771000000004</v>
      </c>
      <c r="BA81" s="5">
        <f t="shared" si="73"/>
        <v>39.521778000000005</v>
      </c>
      <c r="BB81" s="5">
        <f t="shared" si="73"/>
        <v>39.074688999999999</v>
      </c>
      <c r="BC81" s="5">
        <f t="shared" si="73"/>
        <v>39.455550999999993</v>
      </c>
      <c r="BD81" s="5">
        <f t="shared" si="73"/>
        <v>39.332438000000003</v>
      </c>
      <c r="BE81" s="172">
        <f t="shared" si="71"/>
        <v>39.183949865124305</v>
      </c>
      <c r="BF81" s="172">
        <f t="shared" si="71"/>
        <v>39.25170790099213</v>
      </c>
      <c r="BG81" s="172">
        <f t="shared" si="71"/>
        <v>39.526125741460937</v>
      </c>
    </row>
    <row r="82" spans="1:59" s="195" customFormat="1" x14ac:dyDescent="0.2">
      <c r="A82" s="169" t="s">
        <v>541</v>
      </c>
      <c r="B82" s="167" t="s">
        <v>7</v>
      </c>
      <c r="C82" s="167" t="s">
        <v>431</v>
      </c>
      <c r="D82" s="167" t="s">
        <v>541</v>
      </c>
      <c r="E82" s="167" t="s">
        <v>433</v>
      </c>
      <c r="F82" s="5">
        <f t="shared" ref="F82:AK82" si="74">F173+F219+F265+F312</f>
        <v>6.5836709999999998</v>
      </c>
      <c r="G82" s="5">
        <f t="shared" si="74"/>
        <v>6.8453520000000001</v>
      </c>
      <c r="H82" s="5">
        <f t="shared" si="74"/>
        <v>7.1387480000000005</v>
      </c>
      <c r="I82" s="5">
        <f t="shared" si="74"/>
        <v>7.3928659999999997</v>
      </c>
      <c r="J82" s="5">
        <f t="shared" si="74"/>
        <v>7.9829799999999995</v>
      </c>
      <c r="K82" s="5">
        <f t="shared" si="74"/>
        <v>8.4649579999999993</v>
      </c>
      <c r="L82" s="5">
        <f t="shared" si="74"/>
        <v>8.9509470000000011</v>
      </c>
      <c r="M82" s="5">
        <f t="shared" si="74"/>
        <v>9.2134739999999997</v>
      </c>
      <c r="N82" s="5">
        <f t="shared" si="74"/>
        <v>9.9116870000000006</v>
      </c>
      <c r="O82" s="5">
        <f t="shared" si="74"/>
        <v>10.887251000000001</v>
      </c>
      <c r="P82" s="5">
        <f t="shared" si="74"/>
        <v>11.362685999999998</v>
      </c>
      <c r="Q82" s="5">
        <f t="shared" si="74"/>
        <v>12.132261</v>
      </c>
      <c r="R82" s="5">
        <f t="shared" si="74"/>
        <v>12.473652999999999</v>
      </c>
      <c r="S82" s="5">
        <f t="shared" si="74"/>
        <v>12.849558</v>
      </c>
      <c r="T82" s="5">
        <f t="shared" si="74"/>
        <v>12.988050000000001</v>
      </c>
      <c r="U82" s="5">
        <f t="shared" si="74"/>
        <v>13.777865</v>
      </c>
      <c r="V82" s="5">
        <f t="shared" si="74"/>
        <v>14.581343</v>
      </c>
      <c r="W82" s="5">
        <f t="shared" si="74"/>
        <v>15.46101</v>
      </c>
      <c r="X82" s="5">
        <f t="shared" si="74"/>
        <v>16.543464</v>
      </c>
      <c r="Y82" s="5">
        <f t="shared" si="74"/>
        <v>17.063457999999997</v>
      </c>
      <c r="Z82" s="5">
        <f t="shared" si="74"/>
        <v>17.857785</v>
      </c>
      <c r="AA82" s="5">
        <f t="shared" si="74"/>
        <v>18.270578</v>
      </c>
      <c r="AB82" s="5">
        <f t="shared" si="74"/>
        <v>18.578626</v>
      </c>
      <c r="AC82" s="5">
        <f t="shared" si="74"/>
        <v>19.038354999999999</v>
      </c>
      <c r="AD82" s="5">
        <f t="shared" si="74"/>
        <v>19.812524</v>
      </c>
      <c r="AE82" s="5">
        <f t="shared" si="74"/>
        <v>20.875186000000003</v>
      </c>
      <c r="AF82" s="5">
        <f t="shared" si="74"/>
        <v>22.174437000000001</v>
      </c>
      <c r="AG82" s="5">
        <f t="shared" si="74"/>
        <v>22.972029000000003</v>
      </c>
      <c r="AH82" s="5">
        <f t="shared" si="74"/>
        <v>23.555751000000001</v>
      </c>
      <c r="AI82" s="5">
        <f t="shared" si="74"/>
        <v>24.687994</v>
      </c>
      <c r="AJ82" s="5">
        <f t="shared" si="74"/>
        <v>24.895169999999997</v>
      </c>
      <c r="AK82" s="5">
        <f t="shared" si="74"/>
        <v>25.093418</v>
      </c>
      <c r="AL82" s="5">
        <f t="shared" ref="AL82:BD82" si="75">AL173+AL219+AL265+AL312</f>
        <v>24.993192999999998</v>
      </c>
      <c r="AM82" s="5">
        <f t="shared" si="75"/>
        <v>25.860695</v>
      </c>
      <c r="AN82" s="5">
        <f t="shared" si="75"/>
        <v>26.184125000000002</v>
      </c>
      <c r="AO82" s="5">
        <f t="shared" si="75"/>
        <v>26.894506999999997</v>
      </c>
      <c r="AP82" s="5">
        <f t="shared" si="75"/>
        <v>27.624599</v>
      </c>
      <c r="AQ82" s="5">
        <f t="shared" si="75"/>
        <v>28.302484000000003</v>
      </c>
      <c r="AR82" s="5">
        <f t="shared" si="75"/>
        <v>28.526996</v>
      </c>
      <c r="AS82" s="5">
        <f t="shared" si="75"/>
        <v>29.332850000000001</v>
      </c>
      <c r="AT82" s="5">
        <f t="shared" si="75"/>
        <v>31.011875</v>
      </c>
      <c r="AU82" s="5">
        <f t="shared" si="75"/>
        <v>32.343568000000005</v>
      </c>
      <c r="AV82" s="5">
        <f t="shared" si="75"/>
        <v>32.406351000000001</v>
      </c>
      <c r="AW82" s="5">
        <f t="shared" si="75"/>
        <v>33.745412000000002</v>
      </c>
      <c r="AX82" s="5">
        <f t="shared" si="75"/>
        <v>34.747464999999998</v>
      </c>
      <c r="AY82" s="5">
        <f t="shared" si="75"/>
        <v>35.100577999999999</v>
      </c>
      <c r="AZ82" s="5">
        <f t="shared" si="75"/>
        <v>36.088662999999997</v>
      </c>
      <c r="BA82" s="5">
        <f t="shared" si="75"/>
        <v>36.817962999999999</v>
      </c>
      <c r="BB82" s="5">
        <f t="shared" si="75"/>
        <v>36.384968999999998</v>
      </c>
      <c r="BC82" s="5">
        <f t="shared" si="75"/>
        <v>37.411248999999998</v>
      </c>
      <c r="BD82" s="5">
        <f t="shared" si="75"/>
        <v>38.319962000000004</v>
      </c>
      <c r="BE82" s="172">
        <f t="shared" si="71"/>
        <v>38.765369107863791</v>
      </c>
      <c r="BF82" s="172">
        <f t="shared" si="71"/>
        <v>38.863035315647593</v>
      </c>
      <c r="BG82" s="172">
        <f t="shared" si="71"/>
        <v>39.720172228786026</v>
      </c>
    </row>
    <row r="83" spans="1:59" s="195" customFormat="1" x14ac:dyDescent="0.2">
      <c r="A83" s="13" t="s">
        <v>10</v>
      </c>
      <c r="B83" s="13" t="s">
        <v>7</v>
      </c>
      <c r="C83" s="13" t="s">
        <v>431</v>
      </c>
      <c r="D83" s="13" t="s">
        <v>733</v>
      </c>
      <c r="E83" s="13" t="s">
        <v>433</v>
      </c>
      <c r="F83" s="171">
        <f t="shared" ref="F83:AK83" si="76">F174+F220+F266+F313</f>
        <v>51.213596999999993</v>
      </c>
      <c r="G83" s="171">
        <f t="shared" si="76"/>
        <v>53.670175</v>
      </c>
      <c r="H83" s="171">
        <f t="shared" si="76"/>
        <v>55.595357000000007</v>
      </c>
      <c r="I83" s="171">
        <f t="shared" si="76"/>
        <v>55.766266999999999</v>
      </c>
      <c r="J83" s="171">
        <f t="shared" si="76"/>
        <v>58.349490999999993</v>
      </c>
      <c r="K83" s="171">
        <f t="shared" si="76"/>
        <v>60.758485</v>
      </c>
      <c r="L83" s="171">
        <f t="shared" si="76"/>
        <v>63.498373999999998</v>
      </c>
      <c r="M83" s="171">
        <f t="shared" si="76"/>
        <v>65.649581999999995</v>
      </c>
      <c r="N83" s="171">
        <f t="shared" si="76"/>
        <v>66.73652899999999</v>
      </c>
      <c r="O83" s="171">
        <f t="shared" si="76"/>
        <v>69.473410999999999</v>
      </c>
      <c r="P83" s="171">
        <f t="shared" si="76"/>
        <v>72.749624999999995</v>
      </c>
      <c r="Q83" s="171">
        <f t="shared" si="76"/>
        <v>74.827150000000003</v>
      </c>
      <c r="R83" s="171">
        <f t="shared" si="76"/>
        <v>74.979737000000014</v>
      </c>
      <c r="S83" s="171">
        <f t="shared" si="76"/>
        <v>77.845811999999995</v>
      </c>
      <c r="T83" s="171">
        <f t="shared" si="76"/>
        <v>79.408445999999984</v>
      </c>
      <c r="U83" s="171">
        <f t="shared" si="76"/>
        <v>81.711961000000002</v>
      </c>
      <c r="V83" s="171">
        <f t="shared" si="76"/>
        <v>82.639068999999992</v>
      </c>
      <c r="W83" s="171">
        <f t="shared" si="76"/>
        <v>84.897521999999995</v>
      </c>
      <c r="X83" s="171">
        <f t="shared" si="76"/>
        <v>86.652737000000002</v>
      </c>
      <c r="Y83" s="171">
        <f t="shared" si="76"/>
        <v>88.028855000000007</v>
      </c>
      <c r="Z83" s="171">
        <f t="shared" si="76"/>
        <v>88.026773000000006</v>
      </c>
      <c r="AA83" s="171">
        <f t="shared" si="76"/>
        <v>87.741613999999998</v>
      </c>
      <c r="AB83" s="171">
        <f t="shared" si="76"/>
        <v>90.24968299999999</v>
      </c>
      <c r="AC83" s="171">
        <f t="shared" si="76"/>
        <v>91.546717000000001</v>
      </c>
      <c r="AD83" s="171">
        <f t="shared" si="76"/>
        <v>93.436778000000004</v>
      </c>
      <c r="AE83" s="171">
        <f t="shared" si="76"/>
        <v>95.031939999999992</v>
      </c>
      <c r="AF83" s="171">
        <f t="shared" si="76"/>
        <v>97.909109000000001</v>
      </c>
      <c r="AG83" s="171">
        <f t="shared" si="76"/>
        <v>100.59513299999999</v>
      </c>
      <c r="AH83" s="171">
        <f t="shared" si="76"/>
        <v>101.05399700000001</v>
      </c>
      <c r="AI83" s="171">
        <f t="shared" si="76"/>
        <v>102.422284</v>
      </c>
      <c r="AJ83" s="171">
        <f t="shared" si="76"/>
        <v>101.005528</v>
      </c>
      <c r="AK83" s="171">
        <f t="shared" si="76"/>
        <v>99.220770000000002</v>
      </c>
      <c r="AL83" s="171">
        <f t="shared" ref="AL83:BD83" si="77">AL174+AL220+AL266+AL313</f>
        <v>97.719062000000008</v>
      </c>
      <c r="AM83" s="171">
        <f t="shared" si="77"/>
        <v>97.475571999999985</v>
      </c>
      <c r="AN83" s="171">
        <f t="shared" si="77"/>
        <v>97.313082000000009</v>
      </c>
      <c r="AO83" s="171">
        <f t="shared" si="77"/>
        <v>97.560939000000005</v>
      </c>
      <c r="AP83" s="171">
        <f t="shared" si="77"/>
        <v>96.294810999999996</v>
      </c>
      <c r="AQ83" s="171">
        <f t="shared" si="77"/>
        <v>99.696467000000013</v>
      </c>
      <c r="AR83" s="171">
        <f t="shared" si="77"/>
        <v>99.797055999999998</v>
      </c>
      <c r="AS83" s="171">
        <f t="shared" si="77"/>
        <v>99.589982000000006</v>
      </c>
      <c r="AT83" s="171">
        <f t="shared" si="77"/>
        <v>100.874978</v>
      </c>
      <c r="AU83" s="171">
        <f t="shared" si="77"/>
        <v>103.64086099999999</v>
      </c>
      <c r="AV83" s="171">
        <f t="shared" si="77"/>
        <v>104.28479</v>
      </c>
      <c r="AW83" s="171">
        <f t="shared" si="77"/>
        <v>104.92179999999999</v>
      </c>
      <c r="AX83" s="171">
        <f t="shared" si="77"/>
        <v>106.233863</v>
      </c>
      <c r="AY83" s="171">
        <f t="shared" si="77"/>
        <v>106.93022999999999</v>
      </c>
      <c r="AZ83" s="171">
        <f t="shared" si="77"/>
        <v>109.95314800000001</v>
      </c>
      <c r="BA83" s="171">
        <f t="shared" si="77"/>
        <v>110.518975</v>
      </c>
      <c r="BB83" s="171">
        <f t="shared" si="77"/>
        <v>109.19242200000001</v>
      </c>
      <c r="BC83" s="171">
        <f t="shared" si="77"/>
        <v>110.26111</v>
      </c>
      <c r="BD83" s="171">
        <f t="shared" si="77"/>
        <v>110.64963900000001</v>
      </c>
      <c r="BE83" s="173">
        <f t="shared" si="71"/>
        <v>110.96358881425996</v>
      </c>
      <c r="BF83" s="173">
        <f t="shared" si="71"/>
        <v>110.61652209645615</v>
      </c>
      <c r="BG83" s="173">
        <f t="shared" si="71"/>
        <v>111.24796335132193</v>
      </c>
    </row>
    <row r="84" spans="1:59" s="195" customFormat="1" x14ac:dyDescent="0.2">
      <c r="A84" s="13" t="s">
        <v>11</v>
      </c>
      <c r="B84" s="13" t="s">
        <v>7</v>
      </c>
      <c r="C84" s="13" t="s">
        <v>431</v>
      </c>
      <c r="D84" s="13" t="s">
        <v>11</v>
      </c>
      <c r="E84" s="13" t="s">
        <v>433</v>
      </c>
      <c r="F84" s="171">
        <f t="shared" ref="F84:AK84" si="78">F175+F221+F267+F314</f>
        <v>11.231865999999998</v>
      </c>
      <c r="G84" s="171">
        <f t="shared" si="78"/>
        <v>11.51224</v>
      </c>
      <c r="H84" s="171">
        <f t="shared" si="78"/>
        <v>11.622707999999999</v>
      </c>
      <c r="I84" s="171">
        <f t="shared" si="78"/>
        <v>12.122966</v>
      </c>
      <c r="J84" s="171">
        <f t="shared" si="78"/>
        <v>12.40413</v>
      </c>
      <c r="K84" s="171">
        <f t="shared" si="78"/>
        <v>12.645170000000002</v>
      </c>
      <c r="L84" s="171">
        <f t="shared" si="78"/>
        <v>13.174043000000001</v>
      </c>
      <c r="M84" s="171">
        <f t="shared" si="78"/>
        <v>13.496573</v>
      </c>
      <c r="N84" s="171">
        <f t="shared" si="78"/>
        <v>13.999330999999998</v>
      </c>
      <c r="O84" s="171">
        <f t="shared" si="78"/>
        <v>14.743178</v>
      </c>
      <c r="P84" s="171">
        <f t="shared" si="78"/>
        <v>15.181775999999999</v>
      </c>
      <c r="Q84" s="171">
        <f t="shared" si="78"/>
        <v>15.508082000000002</v>
      </c>
      <c r="R84" s="171">
        <f t="shared" si="78"/>
        <v>15.492118</v>
      </c>
      <c r="S84" s="171">
        <f t="shared" si="78"/>
        <v>15.751388</v>
      </c>
      <c r="T84" s="171">
        <f t="shared" si="78"/>
        <v>16.034078999999998</v>
      </c>
      <c r="U84" s="171">
        <f t="shared" si="78"/>
        <v>16.055216999999999</v>
      </c>
      <c r="V84" s="171">
        <f t="shared" si="78"/>
        <v>16.566023999999999</v>
      </c>
      <c r="W84" s="171">
        <f t="shared" si="78"/>
        <v>17.128534999999999</v>
      </c>
      <c r="X84" s="171">
        <f t="shared" si="78"/>
        <v>17.497399000000001</v>
      </c>
      <c r="Y84" s="171">
        <f t="shared" si="78"/>
        <v>17.646885000000001</v>
      </c>
      <c r="Z84" s="171">
        <f t="shared" si="78"/>
        <v>17.894358</v>
      </c>
      <c r="AA84" s="171">
        <f t="shared" si="78"/>
        <v>18.067060000000001</v>
      </c>
      <c r="AB84" s="171">
        <f t="shared" si="78"/>
        <v>18.153862</v>
      </c>
      <c r="AC84" s="171">
        <f t="shared" si="78"/>
        <v>18.181357999999999</v>
      </c>
      <c r="AD84" s="171">
        <f t="shared" si="78"/>
        <v>18.433835000000002</v>
      </c>
      <c r="AE84" s="171">
        <f t="shared" si="78"/>
        <v>18.735367</v>
      </c>
      <c r="AF84" s="171">
        <f t="shared" si="78"/>
        <v>18.954546999999998</v>
      </c>
      <c r="AG84" s="171">
        <f t="shared" si="78"/>
        <v>19.095419</v>
      </c>
      <c r="AH84" s="171">
        <f t="shared" si="78"/>
        <v>18.798991999999998</v>
      </c>
      <c r="AI84" s="171">
        <f t="shared" si="78"/>
        <v>18.707138999999998</v>
      </c>
      <c r="AJ84" s="171">
        <f t="shared" si="78"/>
        <v>18.57724</v>
      </c>
      <c r="AK84" s="171">
        <f t="shared" si="78"/>
        <v>17.928317</v>
      </c>
      <c r="AL84" s="171">
        <f t="shared" ref="AL84:BD84" si="79">AL175+AL221+AL267+AL314</f>
        <v>17.376366000000001</v>
      </c>
      <c r="AM84" s="171">
        <f t="shared" si="79"/>
        <v>17.277735999999997</v>
      </c>
      <c r="AN84" s="171">
        <f t="shared" si="79"/>
        <v>17.066599000000004</v>
      </c>
      <c r="AO84" s="171">
        <f t="shared" si="79"/>
        <v>17.051708999999999</v>
      </c>
      <c r="AP84" s="171">
        <f t="shared" si="79"/>
        <v>17.243417000000001</v>
      </c>
      <c r="AQ84" s="171">
        <f t="shared" si="79"/>
        <v>17.621255000000001</v>
      </c>
      <c r="AR84" s="171">
        <f t="shared" si="79"/>
        <v>17.619242</v>
      </c>
      <c r="AS84" s="171">
        <f t="shared" si="79"/>
        <v>17.828869000000001</v>
      </c>
      <c r="AT84" s="171">
        <f t="shared" si="79"/>
        <v>18.197118</v>
      </c>
      <c r="AU84" s="171">
        <f t="shared" si="79"/>
        <v>18.561717999999999</v>
      </c>
      <c r="AV84" s="171">
        <f t="shared" si="79"/>
        <v>18.469100000000001</v>
      </c>
      <c r="AW84" s="171">
        <f t="shared" si="79"/>
        <v>18.862109</v>
      </c>
      <c r="AX84" s="171">
        <f t="shared" si="79"/>
        <v>18.788359999999997</v>
      </c>
      <c r="AY84" s="171">
        <f t="shared" si="79"/>
        <v>19.090947999999997</v>
      </c>
      <c r="AZ84" s="171">
        <f t="shared" si="79"/>
        <v>19.264891000000002</v>
      </c>
      <c r="BA84" s="171">
        <f t="shared" si="79"/>
        <v>19.282018999999998</v>
      </c>
      <c r="BB84" s="171">
        <f t="shared" si="79"/>
        <v>19.364682999999999</v>
      </c>
      <c r="BC84" s="171">
        <f t="shared" si="79"/>
        <v>19.69483</v>
      </c>
      <c r="BD84" s="171">
        <f t="shared" si="79"/>
        <v>19.772031000000002</v>
      </c>
      <c r="BE84" s="173">
        <f t="shared" si="71"/>
        <v>0</v>
      </c>
      <c r="BF84" s="173">
        <f t="shared" si="71"/>
        <v>0</v>
      </c>
      <c r="BG84" s="173">
        <f t="shared" si="71"/>
        <v>0</v>
      </c>
    </row>
    <row r="85" spans="1:59" s="195" customFormat="1" x14ac:dyDescent="0.2">
      <c r="A85" s="13" t="s">
        <v>438</v>
      </c>
      <c r="B85" s="13" t="s">
        <v>7</v>
      </c>
      <c r="C85" s="13" t="s">
        <v>431</v>
      </c>
      <c r="D85" s="13" t="s">
        <v>734</v>
      </c>
      <c r="E85" s="13" t="s">
        <v>433</v>
      </c>
      <c r="F85" s="171">
        <f t="shared" ref="F85:AK85" si="80">F176+F222+F268+F315</f>
        <v>25.215623000000001</v>
      </c>
      <c r="G85" s="171">
        <f t="shared" si="80"/>
        <v>27.144901000000001</v>
      </c>
      <c r="H85" s="171">
        <f t="shared" si="80"/>
        <v>28.579211000000004</v>
      </c>
      <c r="I85" s="171">
        <f t="shared" si="80"/>
        <v>30.755271</v>
      </c>
      <c r="J85" s="171">
        <f t="shared" si="80"/>
        <v>32.319031000000003</v>
      </c>
      <c r="K85" s="171">
        <f t="shared" si="80"/>
        <v>32.857433</v>
      </c>
      <c r="L85" s="171">
        <f t="shared" si="80"/>
        <v>35.273752000000002</v>
      </c>
      <c r="M85" s="171">
        <f t="shared" si="80"/>
        <v>39.938560000000003</v>
      </c>
      <c r="N85" s="171">
        <f t="shared" si="80"/>
        <v>39.114426000000002</v>
      </c>
      <c r="O85" s="171">
        <f t="shared" si="80"/>
        <v>40.004906000000005</v>
      </c>
      <c r="P85" s="171">
        <f t="shared" si="80"/>
        <v>39.509115000000001</v>
      </c>
      <c r="Q85" s="171">
        <f t="shared" si="80"/>
        <v>41.919903999999995</v>
      </c>
      <c r="R85" s="171">
        <f t="shared" si="80"/>
        <v>38.673375</v>
      </c>
      <c r="S85" s="171">
        <f t="shared" si="80"/>
        <v>39.477975000000001</v>
      </c>
      <c r="T85" s="171">
        <f t="shared" si="80"/>
        <v>40.516305000000003</v>
      </c>
      <c r="U85" s="171">
        <f t="shared" si="80"/>
        <v>41.176797999999998</v>
      </c>
      <c r="V85" s="171">
        <f t="shared" si="80"/>
        <v>40.136249999999997</v>
      </c>
      <c r="W85" s="171">
        <f t="shared" si="80"/>
        <v>39.629743999999995</v>
      </c>
      <c r="X85" s="171">
        <f t="shared" si="80"/>
        <v>40.755755999999991</v>
      </c>
      <c r="Y85" s="171">
        <f t="shared" si="80"/>
        <v>41.062657000000002</v>
      </c>
      <c r="Z85" s="171">
        <f t="shared" si="80"/>
        <v>40.945960999999997</v>
      </c>
      <c r="AA85" s="171">
        <f t="shared" si="80"/>
        <v>42.746034999999999</v>
      </c>
      <c r="AB85" s="171">
        <f t="shared" si="80"/>
        <v>43.575184</v>
      </c>
      <c r="AC85" s="171">
        <f t="shared" si="80"/>
        <v>45.327446999999999</v>
      </c>
      <c r="AD85" s="171">
        <f t="shared" si="80"/>
        <v>47.852976999999996</v>
      </c>
      <c r="AE85" s="171">
        <f t="shared" si="80"/>
        <v>49.567976000000002</v>
      </c>
      <c r="AF85" s="171">
        <f t="shared" si="80"/>
        <v>50.473555999999995</v>
      </c>
      <c r="AG85" s="171">
        <f t="shared" si="80"/>
        <v>51.086623000000003</v>
      </c>
      <c r="AH85" s="171">
        <f t="shared" si="80"/>
        <v>50.903537000000007</v>
      </c>
      <c r="AI85" s="171">
        <f t="shared" si="80"/>
        <v>49.061898000000006</v>
      </c>
      <c r="AJ85" s="171">
        <f t="shared" si="80"/>
        <v>45.302007999999994</v>
      </c>
      <c r="AK85" s="171">
        <f t="shared" si="80"/>
        <v>42.694047000000005</v>
      </c>
      <c r="AL85" s="171">
        <f t="shared" ref="AL85:BD85" si="81">AL176+AL222+AL268+AL315</f>
        <v>41.042429999999996</v>
      </c>
      <c r="AM85" s="171">
        <f t="shared" si="81"/>
        <v>42.296291000000004</v>
      </c>
      <c r="AN85" s="171">
        <f t="shared" si="81"/>
        <v>42.787620000000004</v>
      </c>
      <c r="AO85" s="171">
        <f t="shared" si="81"/>
        <v>41.447364999999998</v>
      </c>
      <c r="AP85" s="171">
        <f t="shared" si="81"/>
        <v>43.037089999999999</v>
      </c>
      <c r="AQ85" s="171">
        <f t="shared" si="81"/>
        <v>40.848344000000004</v>
      </c>
      <c r="AR85" s="171">
        <f t="shared" si="81"/>
        <v>40.417876999999997</v>
      </c>
      <c r="AS85" s="171">
        <f t="shared" si="81"/>
        <v>41.122425</v>
      </c>
      <c r="AT85" s="171">
        <f t="shared" si="81"/>
        <v>42.339020000000005</v>
      </c>
      <c r="AU85" s="171">
        <f t="shared" si="81"/>
        <v>40.822924</v>
      </c>
      <c r="AV85" s="171">
        <f t="shared" si="81"/>
        <v>41.130719999999997</v>
      </c>
      <c r="AW85" s="171">
        <f t="shared" si="81"/>
        <v>40.634762000000002</v>
      </c>
      <c r="AX85" s="171">
        <f t="shared" si="81"/>
        <v>40.970746000000005</v>
      </c>
      <c r="AY85" s="171">
        <f t="shared" si="81"/>
        <v>41.296470999999997</v>
      </c>
      <c r="AZ85" s="171">
        <f t="shared" si="81"/>
        <v>40.889589999999998</v>
      </c>
      <c r="BA85" s="171">
        <f t="shared" si="81"/>
        <v>40.433669000000002</v>
      </c>
      <c r="BB85" s="171">
        <f t="shared" si="81"/>
        <v>40.433480000000003</v>
      </c>
      <c r="BC85" s="171">
        <f t="shared" si="81"/>
        <v>39.775546999999996</v>
      </c>
      <c r="BD85" s="171">
        <f t="shared" si="81"/>
        <v>39.848785999999997</v>
      </c>
      <c r="BE85" s="173">
        <f t="shared" si="71"/>
        <v>39.398971531599884</v>
      </c>
      <c r="BF85" s="173">
        <f t="shared" si="71"/>
        <v>39.994953472136167</v>
      </c>
      <c r="BG85" s="173">
        <f t="shared" si="71"/>
        <v>40.365770233350467</v>
      </c>
    </row>
    <row r="86" spans="1:59" s="195" customFormat="1" x14ac:dyDescent="0.2">
      <c r="A86" s="169" t="s">
        <v>735</v>
      </c>
      <c r="B86" s="167" t="s">
        <v>7</v>
      </c>
      <c r="C86" s="167" t="s">
        <v>431</v>
      </c>
      <c r="D86" s="167" t="s">
        <v>755</v>
      </c>
      <c r="E86" s="167" t="s">
        <v>7</v>
      </c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>
        <f t="shared" ref="AB86:BD86" si="82">AB177+AB223+AB269+AB316</f>
        <v>0.76183461048099987</v>
      </c>
      <c r="AC86" s="5">
        <f t="shared" si="82"/>
        <v>0.735054105628</v>
      </c>
      <c r="AD86" s="5">
        <f t="shared" si="82"/>
        <v>0.81962785086900003</v>
      </c>
      <c r="AE86" s="5">
        <f t="shared" si="82"/>
        <v>0.77962909479400011</v>
      </c>
      <c r="AF86" s="5">
        <f t="shared" si="82"/>
        <v>0.83412198337700005</v>
      </c>
      <c r="AG86" s="5">
        <f t="shared" si="82"/>
        <v>0.76157692246899999</v>
      </c>
      <c r="AH86" s="5">
        <f t="shared" si="82"/>
        <v>0.73021628061099997</v>
      </c>
      <c r="AI86" s="5">
        <f t="shared" si="82"/>
        <v>0.77605562465</v>
      </c>
      <c r="AJ86" s="5">
        <f t="shared" si="82"/>
        <v>0.79566257626000003</v>
      </c>
      <c r="AK86" s="5">
        <f t="shared" si="82"/>
        <v>1.0852269965900003</v>
      </c>
      <c r="AL86" s="5">
        <f t="shared" si="82"/>
        <v>1.0591344512199998</v>
      </c>
      <c r="AM86" s="5">
        <f t="shared" si="82"/>
        <v>1.1994533533299998</v>
      </c>
      <c r="AN86" s="5">
        <f t="shared" si="82"/>
        <v>2.2447760566499997</v>
      </c>
      <c r="AO86" s="5">
        <f t="shared" si="82"/>
        <v>2.1583393400800004</v>
      </c>
      <c r="AP86" s="5">
        <f t="shared" si="82"/>
        <v>2.07049307068</v>
      </c>
      <c r="AQ86" s="5">
        <f t="shared" si="82"/>
        <v>2.0257536475099998</v>
      </c>
      <c r="AR86" s="5">
        <f t="shared" si="82"/>
        <v>1.9424098305049999</v>
      </c>
      <c r="AS86" s="5">
        <f t="shared" si="82"/>
        <v>1.9238581797830001</v>
      </c>
      <c r="AT86" s="5">
        <f t="shared" si="82"/>
        <v>1.8545962615039999</v>
      </c>
      <c r="AU86" s="5">
        <f t="shared" si="82"/>
        <v>2.0250671788569998</v>
      </c>
      <c r="AV86" s="5">
        <f t="shared" si="82"/>
        <v>2.1506601814750002</v>
      </c>
      <c r="AW86" s="5">
        <f t="shared" si="82"/>
        <v>2.1726043232380001</v>
      </c>
      <c r="AX86" s="5">
        <f t="shared" si="82"/>
        <v>2.072230144413</v>
      </c>
      <c r="AY86" s="5">
        <f t="shared" si="82"/>
        <v>1.5899770434020002</v>
      </c>
      <c r="AZ86" s="5">
        <f t="shared" si="82"/>
        <v>1.76242936985</v>
      </c>
      <c r="BA86" s="5">
        <f t="shared" si="82"/>
        <v>1.6210908753400002</v>
      </c>
      <c r="BB86" s="5">
        <f t="shared" si="82"/>
        <v>1.88425646461</v>
      </c>
      <c r="BC86" s="5">
        <f t="shared" si="82"/>
        <v>1.7393885841700003</v>
      </c>
      <c r="BD86" s="5">
        <f t="shared" si="82"/>
        <v>1.7465641882799998</v>
      </c>
      <c r="BE86" s="5">
        <f t="shared" si="71"/>
        <v>1.9688504175200001</v>
      </c>
      <c r="BF86" s="5">
        <f t="shared" si="71"/>
        <v>1.82055781369</v>
      </c>
      <c r="BG86" s="5">
        <f t="shared" si="71"/>
        <v>1.8360733030000003</v>
      </c>
    </row>
    <row r="87" spans="1:59" s="195" customFormat="1" x14ac:dyDescent="0.2">
      <c r="A87" s="169" t="s">
        <v>737</v>
      </c>
      <c r="B87" s="167" t="s">
        <v>7</v>
      </c>
      <c r="C87" s="167" t="s">
        <v>431</v>
      </c>
      <c r="D87" s="167" t="s">
        <v>736</v>
      </c>
      <c r="E87" s="167" t="s">
        <v>7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>
        <f t="shared" ref="AB87:BD87" si="83">AB178+AB224+AB270+AB317</f>
        <v>0.20170387988999999</v>
      </c>
      <c r="AC87" s="5">
        <f t="shared" si="83"/>
        <v>0.20853286685</v>
      </c>
      <c r="AD87" s="5">
        <f t="shared" si="83"/>
        <v>0.20867498813299998</v>
      </c>
      <c r="AE87" s="5">
        <f t="shared" si="83"/>
        <v>0.20341876101799999</v>
      </c>
      <c r="AF87" s="5">
        <f t="shared" si="83"/>
        <v>0.228032407435</v>
      </c>
      <c r="AG87" s="5">
        <f t="shared" si="83"/>
        <v>0.22218803841099999</v>
      </c>
      <c r="AH87" s="5">
        <f t="shared" si="83"/>
        <v>0.231446047948</v>
      </c>
      <c r="AI87" s="5">
        <f t="shared" si="83"/>
        <v>0.23912046394400002</v>
      </c>
      <c r="AJ87" s="5">
        <f t="shared" si="83"/>
        <v>0.20682035003799998</v>
      </c>
      <c r="AK87" s="5">
        <f t="shared" si="83"/>
        <v>0.24776286187000002</v>
      </c>
      <c r="AL87" s="5">
        <f t="shared" si="83"/>
        <v>0.37160190602999998</v>
      </c>
      <c r="AM87" s="5">
        <f t="shared" si="83"/>
        <v>0.37204652715999997</v>
      </c>
      <c r="AN87" s="5">
        <f t="shared" si="83"/>
        <v>0.35362630172999998</v>
      </c>
      <c r="AO87" s="5">
        <f t="shared" si="83"/>
        <v>0.36437965725999999</v>
      </c>
      <c r="AP87" s="5">
        <f t="shared" si="83"/>
        <v>0.35957999713</v>
      </c>
      <c r="AQ87" s="5">
        <f t="shared" si="83"/>
        <v>0.68974508188999994</v>
      </c>
      <c r="AR87" s="5">
        <f t="shared" si="83"/>
        <v>0.59325237511999995</v>
      </c>
      <c r="AS87" s="5">
        <f t="shared" si="83"/>
        <v>0.55496910744999994</v>
      </c>
      <c r="AT87" s="5">
        <f t="shared" si="83"/>
        <v>0.63304980595000004</v>
      </c>
      <c r="AU87" s="5">
        <f t="shared" si="83"/>
        <v>0.62742119660999995</v>
      </c>
      <c r="AV87" s="5">
        <f t="shared" si="83"/>
        <v>0.61045620682000001</v>
      </c>
      <c r="AW87" s="5">
        <f t="shared" si="83"/>
        <v>0.61243527621000005</v>
      </c>
      <c r="AX87" s="5">
        <f t="shared" si="83"/>
        <v>0.60673451436000003</v>
      </c>
      <c r="AY87" s="5">
        <f t="shared" si="83"/>
        <v>0.58399574946999999</v>
      </c>
      <c r="AZ87" s="5">
        <f t="shared" si="83"/>
        <v>0.63519134394999999</v>
      </c>
      <c r="BA87" s="5">
        <f t="shared" si="83"/>
        <v>0.57465577609999996</v>
      </c>
      <c r="BB87" s="5">
        <f t="shared" si="83"/>
        <v>0.41175302835000005</v>
      </c>
      <c r="BC87" s="5">
        <f t="shared" si="83"/>
        <v>0.48888988468000005</v>
      </c>
      <c r="BD87" s="5">
        <f t="shared" si="83"/>
        <v>0.52115784474000004</v>
      </c>
      <c r="BE87" s="5">
        <f t="shared" si="71"/>
        <v>0.49992006729000005</v>
      </c>
      <c r="BF87" s="5">
        <f t="shared" si="71"/>
        <v>0.49907563102000008</v>
      </c>
      <c r="BG87" s="5">
        <f t="shared" si="71"/>
        <v>0.49215251705000002</v>
      </c>
    </row>
    <row r="88" spans="1:59" s="195" customFormat="1" x14ac:dyDescent="0.2">
      <c r="A88" s="169" t="s">
        <v>738</v>
      </c>
      <c r="B88" s="167" t="s">
        <v>7</v>
      </c>
      <c r="C88" s="167" t="s">
        <v>431</v>
      </c>
      <c r="D88" s="167" t="s">
        <v>35</v>
      </c>
      <c r="E88" s="167" t="s">
        <v>739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>
        <f t="shared" ref="AB88:BD88" si="84">AB179+AB225+AB271+AB318</f>
        <v>0.96353849037099992</v>
      </c>
      <c r="AC88" s="5">
        <f t="shared" si="84"/>
        <v>0.94358697247800005</v>
      </c>
      <c r="AD88" s="5">
        <f t="shared" si="84"/>
        <v>1.0283028390020001</v>
      </c>
      <c r="AE88" s="5">
        <f t="shared" si="84"/>
        <v>0.98304785581200005</v>
      </c>
      <c r="AF88" s="5">
        <f t="shared" si="84"/>
        <v>1.0621543908120001</v>
      </c>
      <c r="AG88" s="5">
        <f t="shared" si="84"/>
        <v>0.98376496087999987</v>
      </c>
      <c r="AH88" s="5">
        <f t="shared" si="84"/>
        <v>0.96166232855899991</v>
      </c>
      <c r="AI88" s="5">
        <f t="shared" si="84"/>
        <v>1.015176088594</v>
      </c>
      <c r="AJ88" s="5">
        <f t="shared" si="84"/>
        <v>1.002482926298</v>
      </c>
      <c r="AK88" s="5">
        <f t="shared" si="84"/>
        <v>1.33298985846</v>
      </c>
      <c r="AL88" s="5">
        <f t="shared" si="84"/>
        <v>1.4307363572499998</v>
      </c>
      <c r="AM88" s="5">
        <f t="shared" si="84"/>
        <v>1.57149988049</v>
      </c>
      <c r="AN88" s="5">
        <f t="shared" si="84"/>
        <v>2.59840235838</v>
      </c>
      <c r="AO88" s="5">
        <f t="shared" si="84"/>
        <v>2.5227189973400002</v>
      </c>
      <c r="AP88" s="5">
        <f t="shared" si="84"/>
        <v>2.43007306781</v>
      </c>
      <c r="AQ88" s="5">
        <f t="shared" si="84"/>
        <v>2.7154987293999997</v>
      </c>
      <c r="AR88" s="5">
        <f t="shared" si="84"/>
        <v>2.535662205625</v>
      </c>
      <c r="AS88" s="5">
        <f t="shared" si="84"/>
        <v>2.4788272872329999</v>
      </c>
      <c r="AT88" s="5">
        <f t="shared" si="84"/>
        <v>2.487646067454</v>
      </c>
      <c r="AU88" s="5">
        <f t="shared" si="84"/>
        <v>2.6524883754669997</v>
      </c>
      <c r="AV88" s="5">
        <f t="shared" si="84"/>
        <v>2.7611163882949996</v>
      </c>
      <c r="AW88" s="5">
        <f t="shared" si="84"/>
        <v>2.7850395994479999</v>
      </c>
      <c r="AX88" s="5">
        <f t="shared" si="84"/>
        <v>2.6789646587730003</v>
      </c>
      <c r="AY88" s="5">
        <f t="shared" si="84"/>
        <v>2.1739727928720001</v>
      </c>
      <c r="AZ88" s="5">
        <f t="shared" si="84"/>
        <v>2.3976207137999999</v>
      </c>
      <c r="BA88" s="5">
        <f t="shared" si="84"/>
        <v>2.1957466514399999</v>
      </c>
      <c r="BB88" s="5">
        <f t="shared" si="84"/>
        <v>2.2960094929600001</v>
      </c>
      <c r="BC88" s="5">
        <f t="shared" si="84"/>
        <v>2.2282784688500001</v>
      </c>
      <c r="BD88" s="5">
        <f t="shared" si="84"/>
        <v>2.2677220330200001</v>
      </c>
      <c r="BE88" s="5">
        <f t="shared" si="71"/>
        <v>2.4687704848099998</v>
      </c>
      <c r="BF88" s="5">
        <f t="shared" si="71"/>
        <v>2.31963344471</v>
      </c>
      <c r="BG88" s="5">
        <f t="shared" si="71"/>
        <v>2.3282258200499997</v>
      </c>
    </row>
    <row r="89" spans="1:59" s="195" customFormat="1" x14ac:dyDescent="0.2">
      <c r="A89" s="169" t="s">
        <v>740</v>
      </c>
      <c r="B89" s="167" t="s">
        <v>7</v>
      </c>
      <c r="C89" s="167" t="s">
        <v>431</v>
      </c>
      <c r="D89" s="167" t="s">
        <v>741</v>
      </c>
      <c r="E89" s="167" t="s">
        <v>433</v>
      </c>
      <c r="F89" s="5">
        <f t="shared" ref="F89:AA89" si="85">F180+F226+F272+F319</f>
        <v>4.1104620000000001</v>
      </c>
      <c r="G89" s="5">
        <f t="shared" si="85"/>
        <v>4.2401770000000001</v>
      </c>
      <c r="H89" s="5">
        <f t="shared" si="85"/>
        <v>4.2225799999999998</v>
      </c>
      <c r="I89" s="5">
        <f t="shared" si="85"/>
        <v>4.3211710000000005</v>
      </c>
      <c r="J89" s="5">
        <f t="shared" si="85"/>
        <v>4.4955779999999992</v>
      </c>
      <c r="K89" s="5">
        <f t="shared" si="85"/>
        <v>4.4411249999999995</v>
      </c>
      <c r="L89" s="5">
        <f t="shared" si="85"/>
        <v>4.4939460000000011</v>
      </c>
      <c r="M89" s="5">
        <f t="shared" si="85"/>
        <v>4.6163150000000002</v>
      </c>
      <c r="N89" s="5">
        <f t="shared" si="85"/>
        <v>4.6866500000000002</v>
      </c>
      <c r="O89" s="5">
        <f t="shared" si="85"/>
        <v>4.6690070000000006</v>
      </c>
      <c r="P89" s="5">
        <f t="shared" si="85"/>
        <v>4.4886269999999993</v>
      </c>
      <c r="Q89" s="5">
        <f t="shared" si="85"/>
        <v>4.606476999999999</v>
      </c>
      <c r="R89" s="5">
        <f t="shared" si="85"/>
        <v>4.8543899999999995</v>
      </c>
      <c r="S89" s="5">
        <f t="shared" si="85"/>
        <v>4.7694529999999995</v>
      </c>
      <c r="T89" s="5">
        <f t="shared" si="85"/>
        <v>4.7366249999999992</v>
      </c>
      <c r="U89" s="5">
        <f t="shared" si="85"/>
        <v>4.865475</v>
      </c>
      <c r="V89" s="5">
        <f t="shared" si="85"/>
        <v>4.9626970000000004</v>
      </c>
      <c r="W89" s="5">
        <f t="shared" si="85"/>
        <v>5.0925260000000003</v>
      </c>
      <c r="X89" s="5">
        <f t="shared" si="85"/>
        <v>5.1116229999999998</v>
      </c>
      <c r="Y89" s="5">
        <f t="shared" si="85"/>
        <v>5.0381410000000004</v>
      </c>
      <c r="Z89" s="5">
        <f t="shared" si="85"/>
        <v>4.9071480000000003</v>
      </c>
      <c r="AA89" s="5">
        <f t="shared" si="85"/>
        <v>5.0036490000000002</v>
      </c>
      <c r="AB89" s="5">
        <f t="shared" ref="AB89:BD89" si="86">AB180+AB226+AB272+AB319</f>
        <v>5.4569039999999998</v>
      </c>
      <c r="AC89" s="5">
        <f t="shared" si="86"/>
        <v>5.5108739999999994</v>
      </c>
      <c r="AD89" s="5">
        <f t="shared" si="86"/>
        <v>5.4953879999999993</v>
      </c>
      <c r="AE89" s="5">
        <f t="shared" si="86"/>
        <v>5.4481460000000004</v>
      </c>
      <c r="AF89" s="5">
        <f t="shared" si="86"/>
        <v>5.4821920000000004</v>
      </c>
      <c r="AG89" s="5">
        <f t="shared" si="86"/>
        <v>5.5537210000000004</v>
      </c>
      <c r="AH89" s="5">
        <f t="shared" si="86"/>
        <v>5.6063249999999991</v>
      </c>
      <c r="AI89" s="5">
        <f t="shared" si="86"/>
        <v>5.2658609999999992</v>
      </c>
      <c r="AJ89" s="5">
        <f t="shared" si="86"/>
        <v>4.6563650000000001</v>
      </c>
      <c r="AK89" s="5">
        <f t="shared" si="86"/>
        <v>4.5121890000000002</v>
      </c>
      <c r="AL89" s="5">
        <f t="shared" si="86"/>
        <v>4.305072</v>
      </c>
      <c r="AM89" s="5">
        <f t="shared" si="86"/>
        <v>4.00326</v>
      </c>
      <c r="AN89" s="5">
        <f t="shared" si="86"/>
        <v>3.8197940000000008</v>
      </c>
      <c r="AO89" s="5">
        <f t="shared" si="86"/>
        <v>3.5582889999999998</v>
      </c>
      <c r="AP89" s="5">
        <f t="shared" si="86"/>
        <v>3.5113960000000004</v>
      </c>
      <c r="AQ89" s="5">
        <f t="shared" si="86"/>
        <v>3.4780880000000001</v>
      </c>
      <c r="AR89" s="5">
        <f t="shared" si="86"/>
        <v>3.4982859999999993</v>
      </c>
      <c r="AS89" s="5">
        <f t="shared" si="86"/>
        <v>3.4874160000000005</v>
      </c>
      <c r="AT89" s="5">
        <f t="shared" si="86"/>
        <v>3.4840809999999998</v>
      </c>
      <c r="AU89" s="5">
        <f t="shared" si="86"/>
        <v>3.5579209999999999</v>
      </c>
      <c r="AV89" s="5">
        <f t="shared" si="86"/>
        <v>3.6181160000000001</v>
      </c>
      <c r="AW89" s="5">
        <f t="shared" si="86"/>
        <v>3.5507499999999999</v>
      </c>
      <c r="AX89" s="5">
        <f t="shared" si="86"/>
        <v>3.5443000000000002</v>
      </c>
      <c r="AY89" s="5">
        <f t="shared" si="86"/>
        <v>3.6768269999999998</v>
      </c>
      <c r="AZ89" s="5">
        <f t="shared" si="86"/>
        <v>3.6276000000000002</v>
      </c>
      <c r="BA89" s="5">
        <f t="shared" si="86"/>
        <v>3.515326</v>
      </c>
      <c r="BB89" s="5">
        <f t="shared" si="86"/>
        <v>3.4049200000000006</v>
      </c>
      <c r="BC89" s="5">
        <f t="shared" si="86"/>
        <v>3.3570570000000002</v>
      </c>
      <c r="BD89" s="5">
        <f t="shared" si="86"/>
        <v>3.5048180000000002</v>
      </c>
      <c r="BE89" s="172">
        <f t="shared" si="71"/>
        <v>3.6168098934895312</v>
      </c>
      <c r="BF89" s="172">
        <f t="shared" si="71"/>
        <v>3.678851907890873</v>
      </c>
      <c r="BG89" s="172">
        <f t="shared" si="71"/>
        <v>3.7017854472563378</v>
      </c>
    </row>
    <row r="90" spans="1:59" s="195" customFormat="1" x14ac:dyDescent="0.2">
      <c r="A90" s="169" t="s">
        <v>21</v>
      </c>
      <c r="B90" s="167" t="s">
        <v>7</v>
      </c>
      <c r="C90" s="167" t="s">
        <v>431</v>
      </c>
      <c r="D90" s="167" t="s">
        <v>21</v>
      </c>
      <c r="E90" s="167" t="s">
        <v>433</v>
      </c>
      <c r="F90" s="5">
        <f t="shared" ref="F90:AA90" si="87">F181+F227+F273+F320</f>
        <v>4.3846509999999999</v>
      </c>
      <c r="G90" s="5">
        <f t="shared" si="87"/>
        <v>4.5613209999999995</v>
      </c>
      <c r="H90" s="5">
        <f t="shared" si="87"/>
        <v>4.7359699999999991</v>
      </c>
      <c r="I90" s="5">
        <f t="shared" si="87"/>
        <v>4.9293870000000002</v>
      </c>
      <c r="J90" s="5">
        <f t="shared" si="87"/>
        <v>5.212072</v>
      </c>
      <c r="K90" s="5">
        <f t="shared" si="87"/>
        <v>5.4832670000000006</v>
      </c>
      <c r="L90" s="5">
        <f t="shared" si="87"/>
        <v>5.7828710000000001</v>
      </c>
      <c r="M90" s="5">
        <f t="shared" si="87"/>
        <v>5.9462410000000006</v>
      </c>
      <c r="N90" s="5">
        <f t="shared" si="87"/>
        <v>6.2654890000000005</v>
      </c>
      <c r="O90" s="5">
        <f t="shared" si="87"/>
        <v>6.5459480000000001</v>
      </c>
      <c r="P90" s="5">
        <f t="shared" si="87"/>
        <v>6.8191340000000009</v>
      </c>
      <c r="Q90" s="5">
        <f t="shared" si="87"/>
        <v>7.1313750000000002</v>
      </c>
      <c r="R90" s="5">
        <f t="shared" si="87"/>
        <v>7.5811130000000002</v>
      </c>
      <c r="S90" s="5">
        <f t="shared" si="87"/>
        <v>7.8273460000000004</v>
      </c>
      <c r="T90" s="5">
        <f t="shared" si="87"/>
        <v>7.9847000000000001</v>
      </c>
      <c r="U90" s="5">
        <f t="shared" si="87"/>
        <v>8.4103830000000013</v>
      </c>
      <c r="V90" s="5">
        <f t="shared" si="87"/>
        <v>8.7168689999999991</v>
      </c>
      <c r="W90" s="5">
        <f t="shared" si="87"/>
        <v>9.1457329999999999</v>
      </c>
      <c r="X90" s="5">
        <f t="shared" si="87"/>
        <v>9.4461419999999983</v>
      </c>
      <c r="Y90" s="5">
        <f t="shared" si="87"/>
        <v>9.578968999999999</v>
      </c>
      <c r="Z90" s="5">
        <f t="shared" si="87"/>
        <v>9.6561940000000011</v>
      </c>
      <c r="AA90" s="5">
        <f t="shared" si="87"/>
        <v>10.079648000000002</v>
      </c>
      <c r="AB90" s="5">
        <f t="shared" ref="AB90:BD90" si="88">AB181+AB227+AB273+AB320</f>
        <v>10.311907</v>
      </c>
      <c r="AC90" s="5">
        <f t="shared" si="88"/>
        <v>10.721342999999999</v>
      </c>
      <c r="AD90" s="5">
        <f t="shared" si="88"/>
        <v>11.171609</v>
      </c>
      <c r="AE90" s="5">
        <f t="shared" si="88"/>
        <v>11.448831999999999</v>
      </c>
      <c r="AF90" s="5">
        <f t="shared" si="88"/>
        <v>11.816979</v>
      </c>
      <c r="AG90" s="5">
        <f t="shared" si="88"/>
        <v>12.094688</v>
      </c>
      <c r="AH90" s="5">
        <f t="shared" si="88"/>
        <v>12.303361999999998</v>
      </c>
      <c r="AI90" s="5">
        <f t="shared" si="88"/>
        <v>12.643799</v>
      </c>
      <c r="AJ90" s="5">
        <f t="shared" si="88"/>
        <v>12.054223</v>
      </c>
      <c r="AK90" s="5">
        <f t="shared" si="88"/>
        <v>11.598801</v>
      </c>
      <c r="AL90" s="5">
        <f t="shared" si="88"/>
        <v>11.657546</v>
      </c>
      <c r="AM90" s="5">
        <f t="shared" si="88"/>
        <v>11.765379999999999</v>
      </c>
      <c r="AN90" s="5">
        <f t="shared" si="88"/>
        <v>11.795486</v>
      </c>
      <c r="AO90" s="5">
        <f t="shared" si="88"/>
        <v>12.164460000000002</v>
      </c>
      <c r="AP90" s="5">
        <f t="shared" si="88"/>
        <v>12.442126</v>
      </c>
      <c r="AQ90" s="5">
        <f t="shared" si="88"/>
        <v>12.662542</v>
      </c>
      <c r="AR90" s="5">
        <f t="shared" si="88"/>
        <v>12.950575999999998</v>
      </c>
      <c r="AS90" s="5">
        <f t="shared" si="88"/>
        <v>13.246358000000001</v>
      </c>
      <c r="AT90" s="5">
        <f t="shared" si="88"/>
        <v>13.755045000000001</v>
      </c>
      <c r="AU90" s="5">
        <f t="shared" si="88"/>
        <v>14.085376</v>
      </c>
      <c r="AV90" s="5">
        <f t="shared" si="88"/>
        <v>14.233945000000002</v>
      </c>
      <c r="AW90" s="5">
        <f t="shared" si="88"/>
        <v>14.557549999999999</v>
      </c>
      <c r="AX90" s="5">
        <f t="shared" si="88"/>
        <v>14.947410000000001</v>
      </c>
      <c r="AY90" s="5">
        <f t="shared" si="88"/>
        <v>15.25508</v>
      </c>
      <c r="AZ90" s="5">
        <f t="shared" si="88"/>
        <v>15.652226000000001</v>
      </c>
      <c r="BA90" s="5">
        <f t="shared" si="88"/>
        <v>15.684628999999999</v>
      </c>
      <c r="BB90" s="5">
        <f t="shared" si="88"/>
        <v>15.848390000000002</v>
      </c>
      <c r="BC90" s="5">
        <f t="shared" si="88"/>
        <v>16.255901999999999</v>
      </c>
      <c r="BD90" s="5">
        <f t="shared" si="88"/>
        <v>16.407119000000002</v>
      </c>
      <c r="BE90" s="172">
        <f t="shared" si="71"/>
        <v>16.635307587488903</v>
      </c>
      <c r="BF90" s="172">
        <f t="shared" si="71"/>
        <v>16.775707527468825</v>
      </c>
      <c r="BG90" s="172">
        <f t="shared" si="71"/>
        <v>16.954345726018285</v>
      </c>
    </row>
    <row r="91" spans="1:59" s="195" customFormat="1" x14ac:dyDescent="0.2">
      <c r="A91" s="13" t="s">
        <v>12</v>
      </c>
      <c r="B91" s="13" t="s">
        <v>7</v>
      </c>
      <c r="C91" s="13" t="s">
        <v>431</v>
      </c>
      <c r="D91" s="13" t="s">
        <v>439</v>
      </c>
      <c r="E91" s="13" t="s">
        <v>433</v>
      </c>
      <c r="F91" s="171">
        <f t="shared" ref="F91:AA91" si="89">F182+F228+F274+F321</f>
        <v>266.36186099999998</v>
      </c>
      <c r="G91" s="171">
        <f t="shared" si="89"/>
        <v>267.27997499999998</v>
      </c>
      <c r="H91" s="171">
        <f t="shared" si="89"/>
        <v>266.480143</v>
      </c>
      <c r="I91" s="171">
        <f t="shared" si="89"/>
        <v>270.69306899999998</v>
      </c>
      <c r="J91" s="171">
        <f t="shared" si="89"/>
        <v>281.01619999999997</v>
      </c>
      <c r="K91" s="171">
        <f t="shared" si="89"/>
        <v>287.99555900000001</v>
      </c>
      <c r="L91" s="171">
        <f t="shared" si="89"/>
        <v>292.93878899999993</v>
      </c>
      <c r="M91" s="171">
        <f t="shared" si="89"/>
        <v>298.901073</v>
      </c>
      <c r="N91" s="171">
        <f t="shared" si="89"/>
        <v>301.65769200000005</v>
      </c>
      <c r="O91" s="171">
        <f t="shared" si="89"/>
        <v>299.39930099999998</v>
      </c>
      <c r="P91" s="171">
        <f t="shared" si="89"/>
        <v>296.22844599999996</v>
      </c>
      <c r="Q91" s="171">
        <f t="shared" si="89"/>
        <v>302.99339400000002</v>
      </c>
      <c r="R91" s="171">
        <f t="shared" si="89"/>
        <v>310.96011199999998</v>
      </c>
      <c r="S91" s="171">
        <f t="shared" si="89"/>
        <v>311.42582400000003</v>
      </c>
      <c r="T91" s="171">
        <f t="shared" si="89"/>
        <v>309.82321400000001</v>
      </c>
      <c r="U91" s="171">
        <f t="shared" si="89"/>
        <v>315.55682100000001</v>
      </c>
      <c r="V91" s="171">
        <f t="shared" si="89"/>
        <v>322.95184599999999</v>
      </c>
      <c r="W91" s="171">
        <f t="shared" si="89"/>
        <v>330.08563199999998</v>
      </c>
      <c r="X91" s="171">
        <f t="shared" si="89"/>
        <v>333.47066100000001</v>
      </c>
      <c r="Y91" s="171">
        <f t="shared" si="89"/>
        <v>330.05774600000001</v>
      </c>
      <c r="Z91" s="171">
        <f t="shared" si="89"/>
        <v>325.04243799999995</v>
      </c>
      <c r="AA91" s="171">
        <f t="shared" si="89"/>
        <v>332.68628600000005</v>
      </c>
      <c r="AB91" s="171">
        <f t="shared" ref="AB91:BD91" si="90">AB182+AB228+AB274+AB321</f>
        <v>348.23169800000005</v>
      </c>
      <c r="AC91" s="171">
        <f t="shared" si="90"/>
        <v>355.05082300000004</v>
      </c>
      <c r="AD91" s="171">
        <f t="shared" si="90"/>
        <v>355.38628999999997</v>
      </c>
      <c r="AE91" s="171">
        <f t="shared" si="90"/>
        <v>356.74535099999997</v>
      </c>
      <c r="AF91" s="171">
        <f t="shared" si="90"/>
        <v>360.159559</v>
      </c>
      <c r="AG91" s="171">
        <f t="shared" si="90"/>
        <v>359.71162599999997</v>
      </c>
      <c r="AH91" s="171">
        <f t="shared" si="90"/>
        <v>359.49491899999998</v>
      </c>
      <c r="AI91" s="171">
        <f t="shared" si="90"/>
        <v>361.45749799999999</v>
      </c>
      <c r="AJ91" s="171">
        <f t="shared" si="90"/>
        <v>349.19161800000001</v>
      </c>
      <c r="AK91" s="171">
        <f t="shared" si="90"/>
        <v>335.63924500000002</v>
      </c>
      <c r="AL91" s="171">
        <f t="shared" si="90"/>
        <v>328.86386799999997</v>
      </c>
      <c r="AM91" s="171">
        <f t="shared" si="90"/>
        <v>324.72101799999996</v>
      </c>
      <c r="AN91" s="171">
        <f t="shared" si="90"/>
        <v>319.47773699999999</v>
      </c>
      <c r="AO91" s="171">
        <f t="shared" si="90"/>
        <v>314.95369599999998</v>
      </c>
      <c r="AP91" s="171">
        <f t="shared" si="90"/>
        <v>313.38151599999998</v>
      </c>
      <c r="AQ91" s="171">
        <f t="shared" si="90"/>
        <v>315.45816400000001</v>
      </c>
      <c r="AR91" s="171">
        <f t="shared" si="90"/>
        <v>315.89916899999997</v>
      </c>
      <c r="AS91" s="171">
        <f t="shared" si="90"/>
        <v>314.68267199999997</v>
      </c>
      <c r="AT91" s="171">
        <f t="shared" si="90"/>
        <v>318.22896500000007</v>
      </c>
      <c r="AU91" s="171">
        <f t="shared" si="90"/>
        <v>324.89838599999996</v>
      </c>
      <c r="AV91" s="171">
        <f t="shared" si="90"/>
        <v>325.65392600000001</v>
      </c>
      <c r="AW91" s="171">
        <f t="shared" si="90"/>
        <v>323.18550399999998</v>
      </c>
      <c r="AX91" s="171">
        <f t="shared" si="90"/>
        <v>326.03546299999999</v>
      </c>
      <c r="AY91" s="171">
        <f t="shared" si="90"/>
        <v>328.47645699999998</v>
      </c>
      <c r="AZ91" s="171">
        <f t="shared" si="90"/>
        <v>330.40555699999999</v>
      </c>
      <c r="BA91" s="171">
        <f t="shared" si="90"/>
        <v>330.56506099999996</v>
      </c>
      <c r="BB91" s="171">
        <f t="shared" si="90"/>
        <v>328.86451400000004</v>
      </c>
      <c r="BC91" s="171">
        <f t="shared" si="90"/>
        <v>327.20583499999998</v>
      </c>
      <c r="BD91" s="171">
        <f t="shared" si="90"/>
        <v>332.77526599999999</v>
      </c>
      <c r="BE91" s="173">
        <f t="shared" si="71"/>
        <v>336.77532395667674</v>
      </c>
      <c r="BF91" s="173">
        <f t="shared" si="71"/>
        <v>337.26830653289329</v>
      </c>
      <c r="BG91" s="173">
        <f t="shared" si="71"/>
        <v>342.91889019212732</v>
      </c>
    </row>
    <row r="92" spans="1:59" x14ac:dyDescent="0.2">
      <c r="A92" s="46" t="s">
        <v>440</v>
      </c>
      <c r="B92" s="46"/>
      <c r="C92" s="46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</row>
    <row r="93" spans="1:59" x14ac:dyDescent="0.2">
      <c r="A93" s="47" t="s">
        <v>441</v>
      </c>
      <c r="B93" s="47"/>
      <c r="C93" s="47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</row>
    <row r="94" spans="1:59" x14ac:dyDescent="0.2">
      <c r="A94" s="48" t="s">
        <v>442</v>
      </c>
      <c r="B94" s="48"/>
      <c r="C94" s="48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47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  <c r="AV94" s="175"/>
      <c r="AW94" s="175"/>
      <c r="AX94" s="175"/>
      <c r="AY94" s="175"/>
      <c r="AZ94" s="175"/>
      <c r="BA94" s="175"/>
      <c r="BB94" s="175"/>
      <c r="BC94" s="175"/>
      <c r="BD94" s="175"/>
      <c r="BE94" s="175"/>
      <c r="BF94" s="175"/>
      <c r="BG94" s="175"/>
    </row>
    <row r="95" spans="1:59" x14ac:dyDescent="0.2">
      <c r="A95" s="48" t="s">
        <v>443</v>
      </c>
      <c r="B95" s="48"/>
      <c r="C95" s="48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47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</row>
    <row r="96" spans="1:59" x14ac:dyDescent="0.2">
      <c r="A96" s="48" t="s">
        <v>742</v>
      </c>
      <c r="B96" s="48"/>
      <c r="C96" s="48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47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5"/>
      <c r="AY96" s="175"/>
      <c r="AZ96" s="175"/>
      <c r="BA96" s="175"/>
      <c r="BB96" s="175"/>
      <c r="BC96" s="175"/>
      <c r="BD96" s="175"/>
      <c r="BE96" s="175"/>
      <c r="BF96" s="175"/>
      <c r="BG96" s="175"/>
    </row>
    <row r="97" spans="1:74" x14ac:dyDescent="0.2">
      <c r="A97" s="48" t="s">
        <v>743</v>
      </c>
      <c r="B97" s="48"/>
      <c r="C97" s="48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5"/>
      <c r="AY97" s="175"/>
      <c r="AZ97" s="175"/>
      <c r="BA97" s="175"/>
      <c r="BB97" s="175"/>
      <c r="BC97" s="175"/>
      <c r="BD97" s="175"/>
      <c r="BE97" s="175"/>
      <c r="BF97" s="175"/>
      <c r="BG97" s="175"/>
    </row>
    <row r="98" spans="1:74" x14ac:dyDescent="0.2">
      <c r="A98" s="48" t="s">
        <v>744</v>
      </c>
      <c r="B98" s="48"/>
      <c r="C98" s="48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</row>
    <row r="99" spans="1:74" x14ac:dyDescent="0.2">
      <c r="F99" s="175"/>
    </row>
    <row r="101" spans="1:74" ht="15" x14ac:dyDescent="0.2">
      <c r="A101" s="196" t="s">
        <v>25</v>
      </c>
      <c r="B101" s="201" t="s">
        <v>777</v>
      </c>
      <c r="C101" s="166"/>
      <c r="D101" s="175"/>
      <c r="E101" s="166"/>
      <c r="F101" s="175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80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80"/>
      <c r="AS101" s="180"/>
      <c r="AT101" s="180"/>
      <c r="AU101" s="181"/>
      <c r="AV101" s="180"/>
      <c r="AW101" s="180"/>
      <c r="AX101" s="180"/>
      <c r="AY101" s="180"/>
      <c r="AZ101" s="181"/>
      <c r="BA101" s="182"/>
      <c r="BB101" s="175"/>
      <c r="BC101" s="175"/>
      <c r="BD101" s="175"/>
      <c r="BE101" s="183" t="s">
        <v>783</v>
      </c>
      <c r="BF101" s="175"/>
      <c r="BG101" s="17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</row>
    <row r="102" spans="1:74" x14ac:dyDescent="0.2">
      <c r="A102" s="219" t="s">
        <v>643</v>
      </c>
      <c r="B102" s="219" t="s">
        <v>428</v>
      </c>
      <c r="C102" s="219" t="s">
        <v>424</v>
      </c>
      <c r="D102" s="219" t="s">
        <v>429</v>
      </c>
      <c r="E102" s="219" t="s">
        <v>430</v>
      </c>
      <c r="F102" s="188" t="s">
        <v>644</v>
      </c>
      <c r="G102" s="188" t="s">
        <v>645</v>
      </c>
      <c r="H102" s="188" t="s">
        <v>646</v>
      </c>
      <c r="I102" s="188" t="s">
        <v>647</v>
      </c>
      <c r="J102" s="188" t="s">
        <v>648</v>
      </c>
      <c r="K102" s="188" t="s">
        <v>649</v>
      </c>
      <c r="L102" s="188" t="s">
        <v>650</v>
      </c>
      <c r="M102" s="188" t="s">
        <v>651</v>
      </c>
      <c r="N102" s="188" t="s">
        <v>652</v>
      </c>
      <c r="O102" s="188" t="s">
        <v>653</v>
      </c>
      <c r="P102" s="188" t="s">
        <v>654</v>
      </c>
      <c r="Q102" s="188" t="s">
        <v>655</v>
      </c>
      <c r="R102" s="188" t="s">
        <v>656</v>
      </c>
      <c r="S102" s="188" t="s">
        <v>657</v>
      </c>
      <c r="T102" s="188" t="s">
        <v>658</v>
      </c>
      <c r="U102" s="188" t="s">
        <v>659</v>
      </c>
      <c r="V102" s="188" t="s">
        <v>660</v>
      </c>
      <c r="W102" s="188" t="s">
        <v>661</v>
      </c>
      <c r="X102" s="188" t="s">
        <v>662</v>
      </c>
      <c r="Y102" s="188" t="s">
        <v>663</v>
      </c>
      <c r="Z102" s="188" t="s">
        <v>664</v>
      </c>
      <c r="AA102" s="188" t="s">
        <v>665</v>
      </c>
      <c r="AB102" s="188" t="s">
        <v>666</v>
      </c>
      <c r="AC102" s="188" t="s">
        <v>667</v>
      </c>
      <c r="AD102" s="188" t="s">
        <v>668</v>
      </c>
      <c r="AE102" s="188" t="s">
        <v>669</v>
      </c>
      <c r="AF102" s="188" t="s">
        <v>670</v>
      </c>
      <c r="AG102" s="188" t="s">
        <v>671</v>
      </c>
      <c r="AH102" s="188" t="s">
        <v>672</v>
      </c>
      <c r="AI102" s="188" t="s">
        <v>673</v>
      </c>
      <c r="AJ102" s="188" t="s">
        <v>674</v>
      </c>
      <c r="AK102" s="188" t="s">
        <v>675</v>
      </c>
      <c r="AL102" s="188" t="s">
        <v>676</v>
      </c>
      <c r="AM102" s="188" t="s">
        <v>677</v>
      </c>
      <c r="AN102" s="188" t="s">
        <v>678</v>
      </c>
      <c r="AO102" s="188" t="s">
        <v>679</v>
      </c>
      <c r="AP102" s="188" t="s">
        <v>680</v>
      </c>
      <c r="AQ102" s="188" t="s">
        <v>681</v>
      </c>
      <c r="AR102" s="188" t="s">
        <v>682</v>
      </c>
      <c r="AS102" s="188" t="s">
        <v>683</v>
      </c>
      <c r="AT102" s="188" t="s">
        <v>684</v>
      </c>
      <c r="AU102" s="188" t="s">
        <v>685</v>
      </c>
      <c r="AV102" s="188" t="s">
        <v>686</v>
      </c>
      <c r="AW102" s="188" t="s">
        <v>687</v>
      </c>
      <c r="AX102" s="188" t="s">
        <v>688</v>
      </c>
      <c r="AY102" s="188" t="s">
        <v>689</v>
      </c>
      <c r="AZ102" s="188" t="s">
        <v>690</v>
      </c>
      <c r="BA102" s="188" t="s">
        <v>691</v>
      </c>
      <c r="BB102" s="188" t="s">
        <v>692</v>
      </c>
      <c r="BC102" s="188" t="s">
        <v>693</v>
      </c>
      <c r="BD102" s="188" t="s">
        <v>694</v>
      </c>
      <c r="BE102" s="188" t="s">
        <v>695</v>
      </c>
      <c r="BF102" s="188" t="s">
        <v>696</v>
      </c>
      <c r="BG102" s="188" t="s">
        <v>697</v>
      </c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</row>
    <row r="103" spans="1:74" x14ac:dyDescent="0.2">
      <c r="A103" s="224"/>
      <c r="B103" s="224"/>
      <c r="C103" s="224"/>
      <c r="D103" s="220"/>
      <c r="E103" s="220"/>
      <c r="F103" s="189">
        <v>1961</v>
      </c>
      <c r="G103" s="189">
        <v>1962</v>
      </c>
      <c r="H103" s="189">
        <v>1963</v>
      </c>
      <c r="I103" s="189">
        <v>1964</v>
      </c>
      <c r="J103" s="189">
        <v>1965</v>
      </c>
      <c r="K103" s="189">
        <v>1966</v>
      </c>
      <c r="L103" s="189">
        <v>1967</v>
      </c>
      <c r="M103" s="189">
        <v>1968</v>
      </c>
      <c r="N103" s="189">
        <v>1969</v>
      </c>
      <c r="O103" s="189">
        <v>1970</v>
      </c>
      <c r="P103" s="189">
        <v>1971</v>
      </c>
      <c r="Q103" s="189">
        <v>1972</v>
      </c>
      <c r="R103" s="189">
        <v>1973</v>
      </c>
      <c r="S103" s="189">
        <v>1974</v>
      </c>
      <c r="T103" s="189">
        <v>1975</v>
      </c>
      <c r="U103" s="189">
        <v>1976</v>
      </c>
      <c r="V103" s="189">
        <v>1977</v>
      </c>
      <c r="W103" s="189">
        <v>1978</v>
      </c>
      <c r="X103" s="189">
        <v>1979</v>
      </c>
      <c r="Y103" s="189">
        <v>1980</v>
      </c>
      <c r="Z103" s="189">
        <v>1981</v>
      </c>
      <c r="AA103" s="189">
        <v>1982</v>
      </c>
      <c r="AB103" s="189">
        <v>1983</v>
      </c>
      <c r="AC103" s="189">
        <v>1984</v>
      </c>
      <c r="AD103" s="189">
        <v>1985</v>
      </c>
      <c r="AE103" s="189">
        <v>1986</v>
      </c>
      <c r="AF103" s="189">
        <v>1987</v>
      </c>
      <c r="AG103" s="189">
        <v>1988</v>
      </c>
      <c r="AH103" s="189">
        <v>1989</v>
      </c>
      <c r="AI103" s="189">
        <v>1990</v>
      </c>
      <c r="AJ103" s="189">
        <v>1991</v>
      </c>
      <c r="AK103" s="189">
        <v>1992</v>
      </c>
      <c r="AL103" s="189">
        <v>1993</v>
      </c>
      <c r="AM103" s="189">
        <v>1994</v>
      </c>
      <c r="AN103" s="189">
        <v>1995</v>
      </c>
      <c r="AO103" s="189">
        <v>1996</v>
      </c>
      <c r="AP103" s="189">
        <v>1997</v>
      </c>
      <c r="AQ103" s="189">
        <v>1998</v>
      </c>
      <c r="AR103" s="189">
        <v>1999</v>
      </c>
      <c r="AS103" s="189">
        <v>2000</v>
      </c>
      <c r="AT103" s="189">
        <v>2001</v>
      </c>
      <c r="AU103" s="189">
        <v>2002</v>
      </c>
      <c r="AV103" s="189">
        <v>2003</v>
      </c>
      <c r="AW103" s="189">
        <v>2004</v>
      </c>
      <c r="AX103" s="189">
        <v>2005</v>
      </c>
      <c r="AY103" s="189">
        <v>2006</v>
      </c>
      <c r="AZ103" s="189">
        <v>2007</v>
      </c>
      <c r="BA103" s="189">
        <v>2008</v>
      </c>
      <c r="BB103" s="189">
        <v>2009</v>
      </c>
      <c r="BC103" s="189">
        <v>2010</v>
      </c>
      <c r="BD103" s="189">
        <v>2011</v>
      </c>
      <c r="BE103" s="189">
        <v>2012</v>
      </c>
      <c r="BF103" s="189">
        <v>2013</v>
      </c>
      <c r="BG103" s="189">
        <v>2014</v>
      </c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</row>
    <row r="104" spans="1:74" x14ac:dyDescent="0.2">
      <c r="A104" s="29" t="s">
        <v>6</v>
      </c>
      <c r="B104" s="29" t="s">
        <v>464</v>
      </c>
      <c r="C104" s="29" t="s">
        <v>463</v>
      </c>
      <c r="D104" s="29" t="s">
        <v>464</v>
      </c>
      <c r="E104" s="29" t="s">
        <v>465</v>
      </c>
      <c r="F104" s="205">
        <f t="shared" ref="F104:AK104" si="91">F13-F59</f>
        <v>2122.134</v>
      </c>
      <c r="G104" s="205">
        <f t="shared" si="91"/>
        <v>2168.7159999999999</v>
      </c>
      <c r="H104" s="205">
        <f t="shared" si="91"/>
        <v>2217.2830000000004</v>
      </c>
      <c r="I104" s="205">
        <f t="shared" si="91"/>
        <v>2268.6369999999997</v>
      </c>
      <c r="J104" s="205">
        <f t="shared" si="91"/>
        <v>2323.2829999999999</v>
      </c>
      <c r="K104" s="205">
        <f t="shared" si="91"/>
        <v>2381.4290000000001</v>
      </c>
      <c r="L104" s="205">
        <f t="shared" si="91"/>
        <v>2442.7719999999999</v>
      </c>
      <c r="M104" s="205">
        <f t="shared" si="91"/>
        <v>2506.5889999999999</v>
      </c>
      <c r="N104" s="205">
        <f t="shared" si="91"/>
        <v>2571.8469999999998</v>
      </c>
      <c r="O104" s="205">
        <f t="shared" si="91"/>
        <v>2637.7359999999999</v>
      </c>
      <c r="P104" s="205">
        <f t="shared" si="91"/>
        <v>2704.107</v>
      </c>
      <c r="Q104" s="205">
        <f t="shared" si="91"/>
        <v>2771.0169999999998</v>
      </c>
      <c r="R104" s="205">
        <f t="shared" si="91"/>
        <v>2838.2089999999998</v>
      </c>
      <c r="S104" s="205">
        <f t="shared" si="91"/>
        <v>2905.4189999999999</v>
      </c>
      <c r="T104" s="205">
        <f t="shared" si="91"/>
        <v>2972.498</v>
      </c>
      <c r="U104" s="205">
        <f t="shared" si="91"/>
        <v>3039.2870000000003</v>
      </c>
      <c r="V104" s="205">
        <f t="shared" si="91"/>
        <v>3105.8850000000002</v>
      </c>
      <c r="W104" s="205">
        <f t="shared" si="91"/>
        <v>3172.84</v>
      </c>
      <c r="X104" s="205">
        <f t="shared" si="91"/>
        <v>3240.9170000000004</v>
      </c>
      <c r="Y104" s="205">
        <f t="shared" si="91"/>
        <v>3310.6849999999995</v>
      </c>
      <c r="Z104" s="205">
        <f t="shared" si="91"/>
        <v>3382.16</v>
      </c>
      <c r="AA104" s="205">
        <f t="shared" si="91"/>
        <v>3455.2300000000005</v>
      </c>
      <c r="AB104" s="205">
        <f t="shared" si="91"/>
        <v>3530.1860000000006</v>
      </c>
      <c r="AC104" s="205">
        <f t="shared" si="91"/>
        <v>3607.3380000000006</v>
      </c>
      <c r="AD104" s="205">
        <f t="shared" si="91"/>
        <v>3686.817</v>
      </c>
      <c r="AE104" s="205">
        <f t="shared" si="91"/>
        <v>3768.7730000000001</v>
      </c>
      <c r="AF104" s="205">
        <f t="shared" si="91"/>
        <v>3852.8449999999998</v>
      </c>
      <c r="AG104" s="205">
        <f t="shared" si="91"/>
        <v>3938.0019999999995</v>
      </c>
      <c r="AH104" s="205">
        <f t="shared" si="91"/>
        <v>4022.8150000000005</v>
      </c>
      <c r="AI104" s="205">
        <f t="shared" si="91"/>
        <v>4106.2330000000002</v>
      </c>
      <c r="AJ104" s="205">
        <f t="shared" si="91"/>
        <v>4187.8810000000003</v>
      </c>
      <c r="AK104" s="205">
        <f t="shared" si="91"/>
        <v>4267.9030000000002</v>
      </c>
      <c r="AL104" s="205">
        <f t="shared" ref="AL104:BG104" si="92">AL13-AL59</f>
        <v>4346.3209999999999</v>
      </c>
      <c r="AM104" s="205">
        <f t="shared" si="92"/>
        <v>4423.3680000000004</v>
      </c>
      <c r="AN104" s="205">
        <f t="shared" si="92"/>
        <v>4499.2070000000003</v>
      </c>
      <c r="AO104" s="205">
        <f t="shared" si="92"/>
        <v>4573.8010000000004</v>
      </c>
      <c r="AP104" s="205">
        <f t="shared" si="92"/>
        <v>4647.1180000000004</v>
      </c>
      <c r="AQ104" s="205">
        <f t="shared" si="92"/>
        <v>4719.5210000000006</v>
      </c>
      <c r="AR104" s="205">
        <f t="shared" si="92"/>
        <v>4791.4790000000003</v>
      </c>
      <c r="AS104" s="205">
        <f t="shared" si="92"/>
        <v>4863.3610000000008</v>
      </c>
      <c r="AT104" s="205">
        <f t="shared" si="92"/>
        <v>4935.3240000000005</v>
      </c>
      <c r="AU104" s="205">
        <f t="shared" si="92"/>
        <v>5007.402</v>
      </c>
      <c r="AV104" s="205">
        <f t="shared" si="92"/>
        <v>5079.6900000000005</v>
      </c>
      <c r="AW104" s="205">
        <f t="shared" si="92"/>
        <v>5152.2640000000001</v>
      </c>
      <c r="AX104" s="205">
        <f t="shared" si="92"/>
        <v>5225.1869999999999</v>
      </c>
      <c r="AY104" s="205">
        <f t="shared" si="92"/>
        <v>5298.4859999999999</v>
      </c>
      <c r="AZ104" s="205">
        <f t="shared" si="92"/>
        <v>5372.1880000000001</v>
      </c>
      <c r="BA104" s="205">
        <f t="shared" si="92"/>
        <v>5446.4490000000005</v>
      </c>
      <c r="BB104" s="205">
        <f t="shared" si="92"/>
        <v>5521.4040000000005</v>
      </c>
      <c r="BC104" s="205">
        <f t="shared" si="92"/>
        <v>5597.1100000000006</v>
      </c>
      <c r="BD104" s="205">
        <f t="shared" si="92"/>
        <v>5673.6010000000006</v>
      </c>
      <c r="BE104" s="205">
        <f t="shared" si="92"/>
        <v>5750.7619999999997</v>
      </c>
      <c r="BF104" s="205">
        <f t="shared" si="92"/>
        <v>5828.2120000000004</v>
      </c>
      <c r="BG104" s="205">
        <f t="shared" si="92"/>
        <v>5905.4629999999997</v>
      </c>
      <c r="BH104" s="17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</row>
    <row r="105" spans="1:74" s="195" customFormat="1" x14ac:dyDescent="0.2">
      <c r="A105" s="169" t="s">
        <v>708</v>
      </c>
      <c r="B105" s="167" t="s">
        <v>7</v>
      </c>
      <c r="C105" s="167" t="s">
        <v>431</v>
      </c>
      <c r="D105" s="167" t="s">
        <v>449</v>
      </c>
      <c r="E105" s="167" t="s">
        <v>433</v>
      </c>
      <c r="F105" s="5">
        <f t="shared" ref="F105:AK105" si="93">F15-F60</f>
        <v>77.861282999999986</v>
      </c>
      <c r="G105" s="5">
        <f t="shared" si="93"/>
        <v>81.979199000000023</v>
      </c>
      <c r="H105" s="5">
        <f t="shared" si="93"/>
        <v>87.091567999999995</v>
      </c>
      <c r="I105" s="5">
        <f t="shared" si="93"/>
        <v>92.796919000000031</v>
      </c>
      <c r="J105" s="5">
        <f t="shared" si="93"/>
        <v>108.97922700000001</v>
      </c>
      <c r="K105" s="5">
        <f t="shared" si="93"/>
        <v>103.86875600000002</v>
      </c>
      <c r="L105" s="5">
        <f t="shared" si="93"/>
        <v>106.08105300000003</v>
      </c>
      <c r="M105" s="5">
        <f t="shared" si="93"/>
        <v>110.86253700000003</v>
      </c>
      <c r="N105" s="5">
        <f t="shared" si="93"/>
        <v>115.97263800000002</v>
      </c>
      <c r="O105" s="5">
        <f t="shared" si="93"/>
        <v>121.03753599999999</v>
      </c>
      <c r="P105" s="5">
        <f t="shared" si="93"/>
        <v>126.30745899999997</v>
      </c>
      <c r="Q105" s="5">
        <f t="shared" si="93"/>
        <v>137.54886700000006</v>
      </c>
      <c r="R105" s="5">
        <f t="shared" si="93"/>
        <v>142.57610000000003</v>
      </c>
      <c r="S105" s="5">
        <f t="shared" si="93"/>
        <v>145.94236799999999</v>
      </c>
      <c r="T105" s="5">
        <f t="shared" si="93"/>
        <v>153.08759300000003</v>
      </c>
      <c r="U105" s="5">
        <f t="shared" si="93"/>
        <v>154.09636799999998</v>
      </c>
      <c r="V105" s="5">
        <f t="shared" si="93"/>
        <v>164.63700899999998</v>
      </c>
      <c r="W105" s="5">
        <f t="shared" si="93"/>
        <v>183.36281200000002</v>
      </c>
      <c r="X105" s="5">
        <f t="shared" si="93"/>
        <v>192.365658</v>
      </c>
      <c r="Y105" s="5">
        <f t="shared" si="93"/>
        <v>200.46665899999999</v>
      </c>
      <c r="Z105" s="5">
        <f t="shared" si="93"/>
        <v>210.41143100000002</v>
      </c>
      <c r="AA105" s="5">
        <f t="shared" si="93"/>
        <v>220.00278800000001</v>
      </c>
      <c r="AB105" s="5">
        <f t="shared" si="93"/>
        <v>234.496644</v>
      </c>
      <c r="AC105" s="5">
        <f t="shared" si="93"/>
        <v>242.64590299999998</v>
      </c>
      <c r="AD105" s="5">
        <f t="shared" si="93"/>
        <v>252.11075700000001</v>
      </c>
      <c r="AE105" s="5">
        <f t="shared" si="93"/>
        <v>258.29168299999998</v>
      </c>
      <c r="AF105" s="5">
        <f t="shared" si="93"/>
        <v>266.69823000000008</v>
      </c>
      <c r="AG105" s="5">
        <f t="shared" si="93"/>
        <v>272.00831900000003</v>
      </c>
      <c r="AH105" s="5">
        <f t="shared" si="93"/>
        <v>276.48310699999996</v>
      </c>
      <c r="AI105" s="5">
        <f t="shared" si="93"/>
        <v>271.22201099999995</v>
      </c>
      <c r="AJ105" s="5">
        <f t="shared" si="93"/>
        <v>297.17039399999999</v>
      </c>
      <c r="AK105" s="5">
        <f t="shared" si="93"/>
        <v>302.07886900000005</v>
      </c>
      <c r="AL105" s="5">
        <f t="shared" ref="AL105:BG105" si="94">AL15-AL60</f>
        <v>306.27677700000004</v>
      </c>
      <c r="AM105" s="5">
        <f t="shared" si="94"/>
        <v>313.60595699999993</v>
      </c>
      <c r="AN105" s="5">
        <f t="shared" si="94"/>
        <v>317.61632700000001</v>
      </c>
      <c r="AO105" s="5">
        <f t="shared" si="94"/>
        <v>319.71644700000002</v>
      </c>
      <c r="AP105" s="5">
        <f t="shared" si="94"/>
        <v>328.089921</v>
      </c>
      <c r="AQ105" s="5">
        <f t="shared" si="94"/>
        <v>335.03231800000003</v>
      </c>
      <c r="AR105" s="5">
        <f t="shared" si="94"/>
        <v>337.87721599999992</v>
      </c>
      <c r="AS105" s="5">
        <f t="shared" si="94"/>
        <v>345.59729500000003</v>
      </c>
      <c r="AT105" s="5">
        <f t="shared" si="94"/>
        <v>348.00589300000001</v>
      </c>
      <c r="AU105" s="5">
        <f t="shared" si="94"/>
        <v>348.87877099999997</v>
      </c>
      <c r="AV105" s="5">
        <f t="shared" si="94"/>
        <v>345.23508600000002</v>
      </c>
      <c r="AW105" s="5">
        <f t="shared" si="94"/>
        <v>347.654518</v>
      </c>
      <c r="AX105" s="5">
        <f t="shared" si="94"/>
        <v>349.99954099999997</v>
      </c>
      <c r="AY105" s="5">
        <f t="shared" si="94"/>
        <v>360.69797500000004</v>
      </c>
      <c r="AZ105" s="5">
        <f t="shared" si="94"/>
        <v>363.16612099999998</v>
      </c>
      <c r="BA105" s="5">
        <f t="shared" si="94"/>
        <v>367.75097600000009</v>
      </c>
      <c r="BB105" s="5">
        <f t="shared" si="94"/>
        <v>380.76937099999998</v>
      </c>
      <c r="BC105" s="5">
        <f t="shared" si="94"/>
        <v>391.72823700000004</v>
      </c>
      <c r="BD105" s="5">
        <f t="shared" si="94"/>
        <v>411.84023699999995</v>
      </c>
      <c r="BE105" s="172">
        <f t="shared" si="94"/>
        <v>412.33161440959356</v>
      </c>
      <c r="BF105" s="172">
        <f t="shared" si="94"/>
        <v>413.7987527631206</v>
      </c>
      <c r="BG105" s="172">
        <f t="shared" si="94"/>
        <v>418.64666142849848</v>
      </c>
    </row>
    <row r="106" spans="1:74" s="195" customFormat="1" x14ac:dyDescent="0.2">
      <c r="A106" s="169" t="s">
        <v>709</v>
      </c>
      <c r="B106" s="167" t="s">
        <v>7</v>
      </c>
      <c r="C106" s="167" t="s">
        <v>431</v>
      </c>
      <c r="D106" s="167" t="s">
        <v>710</v>
      </c>
      <c r="E106" s="167" t="s">
        <v>433</v>
      </c>
      <c r="F106" s="5">
        <f t="shared" ref="F106:AK106" si="95">F16-F61</f>
        <v>67.729974999999996</v>
      </c>
      <c r="G106" s="5">
        <f t="shared" si="95"/>
        <v>66.80003899999997</v>
      </c>
      <c r="H106" s="5">
        <f t="shared" si="95"/>
        <v>72.842514000000023</v>
      </c>
      <c r="I106" s="5">
        <f t="shared" si="95"/>
        <v>76.615027999999967</v>
      </c>
      <c r="J106" s="5">
        <f t="shared" si="95"/>
        <v>80.460937000000001</v>
      </c>
      <c r="K106" s="5">
        <f t="shared" si="95"/>
        <v>87.667733999999967</v>
      </c>
      <c r="L106" s="5">
        <f t="shared" si="95"/>
        <v>93.567239000000029</v>
      </c>
      <c r="M106" s="5">
        <f t="shared" si="95"/>
        <v>92.083921000000004</v>
      </c>
      <c r="N106" s="5">
        <f t="shared" si="95"/>
        <v>93.477113000000003</v>
      </c>
      <c r="O106" s="5">
        <f t="shared" si="95"/>
        <v>103.378344</v>
      </c>
      <c r="P106" s="5">
        <f t="shared" si="95"/>
        <v>103.40668199999999</v>
      </c>
      <c r="Q106" s="5">
        <f t="shared" si="95"/>
        <v>103.95390600000002</v>
      </c>
      <c r="R106" s="5">
        <f t="shared" si="95"/>
        <v>113.40955700000001</v>
      </c>
      <c r="S106" s="5">
        <f t="shared" si="95"/>
        <v>118.99166199999999</v>
      </c>
      <c r="T106" s="5">
        <f t="shared" si="95"/>
        <v>128.53051199999999</v>
      </c>
      <c r="U106" s="5">
        <f t="shared" si="95"/>
        <v>131.08124000000001</v>
      </c>
      <c r="V106" s="5">
        <f t="shared" si="95"/>
        <v>135.52421099999998</v>
      </c>
      <c r="W106" s="5">
        <f t="shared" si="95"/>
        <v>147.03590200000002</v>
      </c>
      <c r="X106" s="5">
        <f t="shared" si="95"/>
        <v>155.70269099999999</v>
      </c>
      <c r="Y106" s="5">
        <f t="shared" si="95"/>
        <v>169.47465799999998</v>
      </c>
      <c r="Z106" s="5">
        <f t="shared" si="95"/>
        <v>167.54531</v>
      </c>
      <c r="AA106" s="5">
        <f t="shared" si="95"/>
        <v>169.35337000000004</v>
      </c>
      <c r="AB106" s="5">
        <f t="shared" si="95"/>
        <v>180.74910499999999</v>
      </c>
      <c r="AC106" s="5">
        <f t="shared" si="95"/>
        <v>188.35841800000003</v>
      </c>
      <c r="AD106" s="5">
        <f t="shared" si="95"/>
        <v>176.24091100000001</v>
      </c>
      <c r="AE106" s="5">
        <f t="shared" si="95"/>
        <v>184.62836000000004</v>
      </c>
      <c r="AF106" s="5">
        <f t="shared" si="95"/>
        <v>200.47750500000001</v>
      </c>
      <c r="AG106" s="5">
        <f t="shared" si="95"/>
        <v>209.62511600000005</v>
      </c>
      <c r="AH106" s="5">
        <f t="shared" si="95"/>
        <v>220.00449000000003</v>
      </c>
      <c r="AI106" s="5">
        <f t="shared" si="95"/>
        <v>226.88402400000004</v>
      </c>
      <c r="AJ106" s="5">
        <f t="shared" si="95"/>
        <v>229.424892</v>
      </c>
      <c r="AK106" s="5">
        <f t="shared" si="95"/>
        <v>243.21188399999994</v>
      </c>
      <c r="AL106" s="5">
        <f t="shared" ref="AL106:BG106" si="96">AL16-AL61</f>
        <v>256.42015300000003</v>
      </c>
      <c r="AM106" s="5">
        <f t="shared" si="96"/>
        <v>264.12219499999998</v>
      </c>
      <c r="AN106" s="5">
        <f t="shared" si="96"/>
        <v>290.60897800000004</v>
      </c>
      <c r="AO106" s="5">
        <f t="shared" si="96"/>
        <v>301.32044099999996</v>
      </c>
      <c r="AP106" s="5">
        <f t="shared" si="96"/>
        <v>292.19559200000003</v>
      </c>
      <c r="AQ106" s="5">
        <f t="shared" si="96"/>
        <v>297.97301900000002</v>
      </c>
      <c r="AR106" s="5">
        <f t="shared" si="96"/>
        <v>305.078844</v>
      </c>
      <c r="AS106" s="5">
        <f t="shared" si="96"/>
        <v>313.70595700000007</v>
      </c>
      <c r="AT106" s="5">
        <f t="shared" si="96"/>
        <v>318.926919</v>
      </c>
      <c r="AU106" s="5">
        <f t="shared" si="96"/>
        <v>324.08524</v>
      </c>
      <c r="AV106" s="5">
        <f t="shared" si="96"/>
        <v>340.80790300000001</v>
      </c>
      <c r="AW106" s="5">
        <f t="shared" si="96"/>
        <v>349.97627900000003</v>
      </c>
      <c r="AX106" s="5">
        <f t="shared" si="96"/>
        <v>361.60092300000002</v>
      </c>
      <c r="AY106" s="5">
        <f t="shared" si="96"/>
        <v>375.92755799999998</v>
      </c>
      <c r="AZ106" s="5">
        <f t="shared" si="96"/>
        <v>396.04969899999998</v>
      </c>
      <c r="BA106" s="5">
        <f t="shared" si="96"/>
        <v>431.56301400000001</v>
      </c>
      <c r="BB106" s="5">
        <f t="shared" si="96"/>
        <v>419.40939300000002</v>
      </c>
      <c r="BC106" s="5">
        <f t="shared" si="96"/>
        <v>450.59762200000006</v>
      </c>
      <c r="BD106" s="5">
        <f t="shared" si="96"/>
        <v>470.10194700000005</v>
      </c>
      <c r="BE106" s="172">
        <f t="shared" si="96"/>
        <v>492.89163252177349</v>
      </c>
      <c r="BF106" s="172">
        <f t="shared" si="96"/>
        <v>510.75072325722783</v>
      </c>
      <c r="BG106" s="172">
        <f t="shared" si="96"/>
        <v>519.41791597333565</v>
      </c>
    </row>
    <row r="107" spans="1:74" s="195" customFormat="1" x14ac:dyDescent="0.2">
      <c r="A107" s="169" t="s">
        <v>711</v>
      </c>
      <c r="B107" s="167" t="s">
        <v>7</v>
      </c>
      <c r="C107" s="167" t="s">
        <v>431</v>
      </c>
      <c r="D107" s="167" t="s">
        <v>712</v>
      </c>
      <c r="E107" s="167" t="s">
        <v>433</v>
      </c>
      <c r="F107" s="5">
        <f t="shared" ref="F107:AK107" si="97">F17-F62</f>
        <v>126.91509600000001</v>
      </c>
      <c r="G107" s="5">
        <f t="shared" si="97"/>
        <v>136.35811800000002</v>
      </c>
      <c r="H107" s="5">
        <f t="shared" si="97"/>
        <v>145.16864600000002</v>
      </c>
      <c r="I107" s="5">
        <f t="shared" si="97"/>
        <v>154.94380999999998</v>
      </c>
      <c r="J107" s="5">
        <f t="shared" si="97"/>
        <v>156.57598400000001</v>
      </c>
      <c r="K107" s="5">
        <f t="shared" si="97"/>
        <v>162.96133500000002</v>
      </c>
      <c r="L107" s="5">
        <f t="shared" si="97"/>
        <v>166.866806</v>
      </c>
      <c r="M107" s="5">
        <f t="shared" si="97"/>
        <v>173.625291</v>
      </c>
      <c r="N107" s="5">
        <f t="shared" si="97"/>
        <v>177.601371</v>
      </c>
      <c r="O107" s="5">
        <f t="shared" si="97"/>
        <v>192.939661</v>
      </c>
      <c r="P107" s="5">
        <f t="shared" si="97"/>
        <v>196.065754</v>
      </c>
      <c r="Q107" s="5">
        <f t="shared" si="97"/>
        <v>197.676535</v>
      </c>
      <c r="R107" s="5">
        <f t="shared" si="97"/>
        <v>203.41587600000003</v>
      </c>
      <c r="S107" s="5">
        <f t="shared" si="97"/>
        <v>207.94868399999999</v>
      </c>
      <c r="T107" s="5">
        <f t="shared" si="97"/>
        <v>217.462951</v>
      </c>
      <c r="U107" s="5">
        <f t="shared" si="97"/>
        <v>218.90234799999999</v>
      </c>
      <c r="V107" s="5">
        <f t="shared" si="97"/>
        <v>228.67728099999999</v>
      </c>
      <c r="W107" s="5">
        <f t="shared" si="97"/>
        <v>236.62332499999999</v>
      </c>
      <c r="X107" s="5">
        <f t="shared" si="97"/>
        <v>238.83392500000002</v>
      </c>
      <c r="Y107" s="5">
        <f t="shared" si="97"/>
        <v>246.46372100000002</v>
      </c>
      <c r="Z107" s="5">
        <f t="shared" si="97"/>
        <v>252.414917</v>
      </c>
      <c r="AA107" s="5">
        <f t="shared" si="97"/>
        <v>269.06876799999998</v>
      </c>
      <c r="AB107" s="5">
        <f t="shared" si="97"/>
        <v>280.34757400000001</v>
      </c>
      <c r="AC107" s="5">
        <f t="shared" si="97"/>
        <v>285.25201899999996</v>
      </c>
      <c r="AD107" s="5">
        <f t="shared" si="97"/>
        <v>291.86870900000002</v>
      </c>
      <c r="AE107" s="5">
        <f t="shared" si="97"/>
        <v>292.04069899999996</v>
      </c>
      <c r="AF107" s="5">
        <f t="shared" si="97"/>
        <v>301.24840799999998</v>
      </c>
      <c r="AG107" s="5">
        <f t="shared" si="97"/>
        <v>309.81886299999996</v>
      </c>
      <c r="AH107" s="5">
        <f t="shared" si="97"/>
        <v>316.90869599999996</v>
      </c>
      <c r="AI107" s="5">
        <f t="shared" si="97"/>
        <v>323.484061</v>
      </c>
      <c r="AJ107" s="5">
        <f t="shared" si="97"/>
        <v>317.27563900000001</v>
      </c>
      <c r="AK107" s="5">
        <f t="shared" si="97"/>
        <v>322.019879</v>
      </c>
      <c r="AL107" s="5">
        <f t="shared" ref="AL107:BG107" si="98">AL17-AL62</f>
        <v>333.61834600000003</v>
      </c>
      <c r="AM107" s="5">
        <f t="shared" si="98"/>
        <v>337.435835</v>
      </c>
      <c r="AN107" s="5">
        <f t="shared" si="98"/>
        <v>347.97258999999997</v>
      </c>
      <c r="AO107" s="5">
        <f t="shared" si="98"/>
        <v>355.03651300000001</v>
      </c>
      <c r="AP107" s="5">
        <f t="shared" si="98"/>
        <v>358.51321199999995</v>
      </c>
      <c r="AQ107" s="5">
        <f t="shared" si="98"/>
        <v>365.68765400000001</v>
      </c>
      <c r="AR107" s="5">
        <f t="shared" si="98"/>
        <v>377.44784800000002</v>
      </c>
      <c r="AS107" s="5">
        <f t="shared" si="98"/>
        <v>379.94069300000001</v>
      </c>
      <c r="AT107" s="5">
        <f t="shared" si="98"/>
        <v>382.514027</v>
      </c>
      <c r="AU107" s="5">
        <f t="shared" si="98"/>
        <v>386.32198900000003</v>
      </c>
      <c r="AV107" s="5">
        <f t="shared" si="98"/>
        <v>387.73049900000001</v>
      </c>
      <c r="AW107" s="5">
        <f t="shared" si="98"/>
        <v>393.13412599999998</v>
      </c>
      <c r="AX107" s="5">
        <f t="shared" si="98"/>
        <v>399.71341999999999</v>
      </c>
      <c r="AY107" s="5">
        <f t="shared" si="98"/>
        <v>407.32318799999996</v>
      </c>
      <c r="AZ107" s="5">
        <f t="shared" si="98"/>
        <v>414.58642100000003</v>
      </c>
      <c r="BA107" s="5">
        <f t="shared" si="98"/>
        <v>432.31803600000001</v>
      </c>
      <c r="BB107" s="5">
        <f t="shared" si="98"/>
        <v>436.78054000000003</v>
      </c>
      <c r="BC107" s="5">
        <f t="shared" si="98"/>
        <v>442.59920699999998</v>
      </c>
      <c r="BD107" s="5">
        <f t="shared" si="98"/>
        <v>451.05452400000001</v>
      </c>
      <c r="BE107" s="172">
        <f t="shared" si="98"/>
        <v>457.8894971354556</v>
      </c>
      <c r="BF107" s="172">
        <f t="shared" si="98"/>
        <v>470.76737866554288</v>
      </c>
      <c r="BG107" s="172">
        <f t="shared" si="98"/>
        <v>478.35752242977765</v>
      </c>
    </row>
    <row r="108" spans="1:74" s="195" customFormat="1" x14ac:dyDescent="0.2">
      <c r="A108" s="13" t="s">
        <v>713</v>
      </c>
      <c r="B108" s="13" t="s">
        <v>7</v>
      </c>
      <c r="C108" s="13" t="s">
        <v>431</v>
      </c>
      <c r="D108" s="13" t="s">
        <v>432</v>
      </c>
      <c r="E108" s="13" t="s">
        <v>433</v>
      </c>
      <c r="F108" s="171">
        <f t="shared" ref="F108:AK108" si="99">F18-F63</f>
        <v>348.490028</v>
      </c>
      <c r="G108" s="171">
        <f t="shared" si="99"/>
        <v>366.29434400000002</v>
      </c>
      <c r="H108" s="171">
        <f t="shared" si="99"/>
        <v>384.93038000000001</v>
      </c>
      <c r="I108" s="171">
        <f t="shared" si="99"/>
        <v>406.75789900000007</v>
      </c>
      <c r="J108" s="171">
        <f t="shared" si="99"/>
        <v>425.31282599999997</v>
      </c>
      <c r="K108" s="171">
        <f t="shared" si="99"/>
        <v>439.35896400000001</v>
      </c>
      <c r="L108" s="171">
        <f t="shared" si="99"/>
        <v>455.31389200000001</v>
      </c>
      <c r="M108" s="171">
        <f t="shared" si="99"/>
        <v>465.26147299999991</v>
      </c>
      <c r="N108" s="171">
        <f t="shared" si="99"/>
        <v>476.79078700000002</v>
      </c>
      <c r="O108" s="171">
        <f t="shared" si="99"/>
        <v>511.71784000000002</v>
      </c>
      <c r="P108" s="171">
        <f t="shared" si="99"/>
        <v>517.3912959999999</v>
      </c>
      <c r="Q108" s="171">
        <f t="shared" si="99"/>
        <v>526.15267500000027</v>
      </c>
      <c r="R108" s="171">
        <f t="shared" si="99"/>
        <v>556.76783999999998</v>
      </c>
      <c r="S108" s="171">
        <f t="shared" si="99"/>
        <v>567.76191300000005</v>
      </c>
      <c r="T108" s="171">
        <f t="shared" si="99"/>
        <v>598.74373900000001</v>
      </c>
      <c r="U108" s="171">
        <f t="shared" si="99"/>
        <v>602.58174400000007</v>
      </c>
      <c r="V108" s="171">
        <f t="shared" si="99"/>
        <v>626.86127500000009</v>
      </c>
      <c r="W108" s="171">
        <f t="shared" si="99"/>
        <v>667.667329</v>
      </c>
      <c r="X108" s="171">
        <f t="shared" si="99"/>
        <v>687.28300100000013</v>
      </c>
      <c r="Y108" s="171">
        <f t="shared" si="99"/>
        <v>713.42482800000005</v>
      </c>
      <c r="Z108" s="171">
        <f t="shared" si="99"/>
        <v>735.6504450000001</v>
      </c>
      <c r="AA108" s="171">
        <f t="shared" si="99"/>
        <v>764.13396799999998</v>
      </c>
      <c r="AB108" s="171">
        <f t="shared" si="99"/>
        <v>807.34682000000021</v>
      </c>
      <c r="AC108" s="171">
        <f t="shared" si="99"/>
        <v>827.83032200000014</v>
      </c>
      <c r="AD108" s="171">
        <f t="shared" si="99"/>
        <v>827.67134599999997</v>
      </c>
      <c r="AE108" s="171">
        <f t="shared" si="99"/>
        <v>845.07177700000011</v>
      </c>
      <c r="AF108" s="171">
        <f t="shared" si="99"/>
        <v>878.04052899999988</v>
      </c>
      <c r="AG108" s="171">
        <f t="shared" si="99"/>
        <v>902.96521699999994</v>
      </c>
      <c r="AH108" s="171">
        <f t="shared" si="99"/>
        <v>925.8952109999999</v>
      </c>
      <c r="AI108" s="171">
        <f t="shared" si="99"/>
        <v>934.97116099999994</v>
      </c>
      <c r="AJ108" s="171">
        <f t="shared" si="99"/>
        <v>951.6833160000001</v>
      </c>
      <c r="AK108" s="171">
        <f t="shared" si="99"/>
        <v>986.03156400000012</v>
      </c>
      <c r="AL108" s="171">
        <f t="shared" ref="AL108:BG108" si="100">AL18-AL63</f>
        <v>1011.9752730000001</v>
      </c>
      <c r="AM108" s="171">
        <f t="shared" si="100"/>
        <v>1033.6600229999999</v>
      </c>
      <c r="AN108" s="171">
        <f t="shared" si="100"/>
        <v>1072.4105679999998</v>
      </c>
      <c r="AO108" s="171">
        <f t="shared" si="100"/>
        <v>1103.1223679999998</v>
      </c>
      <c r="AP108" s="171">
        <f t="shared" si="100"/>
        <v>1096.7149749999999</v>
      </c>
      <c r="AQ108" s="171">
        <f t="shared" si="100"/>
        <v>1119.6613990000001</v>
      </c>
      <c r="AR108" s="171">
        <f t="shared" si="100"/>
        <v>1140.6621949999999</v>
      </c>
      <c r="AS108" s="171">
        <f t="shared" si="100"/>
        <v>1160.6007649999999</v>
      </c>
      <c r="AT108" s="171">
        <f t="shared" si="100"/>
        <v>1169.242792</v>
      </c>
      <c r="AU108" s="171">
        <f t="shared" si="100"/>
        <v>1180.1611109999999</v>
      </c>
      <c r="AV108" s="171">
        <f t="shared" si="100"/>
        <v>1203.8597829999999</v>
      </c>
      <c r="AW108" s="171">
        <f t="shared" si="100"/>
        <v>1217.8947639999999</v>
      </c>
      <c r="AX108" s="171">
        <f t="shared" si="100"/>
        <v>1246.1093620000001</v>
      </c>
      <c r="AY108" s="171">
        <f t="shared" si="100"/>
        <v>1280.9298439999998</v>
      </c>
      <c r="AZ108" s="171">
        <f t="shared" si="100"/>
        <v>1305.7996520000002</v>
      </c>
      <c r="BA108" s="171">
        <f t="shared" si="100"/>
        <v>1357.6416979999999</v>
      </c>
      <c r="BB108" s="171">
        <f t="shared" si="100"/>
        <v>1365.507231</v>
      </c>
      <c r="BC108" s="171">
        <f t="shared" si="100"/>
        <v>1418.4099209999999</v>
      </c>
      <c r="BD108" s="171">
        <f t="shared" si="100"/>
        <v>1465.920991</v>
      </c>
      <c r="BE108" s="173">
        <f t="shared" si="100"/>
        <v>1497.5772203176077</v>
      </c>
      <c r="BF108" s="173">
        <f t="shared" si="100"/>
        <v>1541.0346542442551</v>
      </c>
      <c r="BG108" s="173">
        <f t="shared" si="100"/>
        <v>1568.1247958641948</v>
      </c>
    </row>
    <row r="109" spans="1:74" s="195" customFormat="1" x14ac:dyDescent="0.2">
      <c r="A109" s="13" t="s">
        <v>714</v>
      </c>
      <c r="B109" s="13" t="s">
        <v>7</v>
      </c>
      <c r="C109" s="13" t="s">
        <v>431</v>
      </c>
      <c r="D109" s="13" t="s">
        <v>715</v>
      </c>
      <c r="E109" s="13" t="s">
        <v>716</v>
      </c>
      <c r="F109" s="171">
        <f t="shared" ref="F109:AK109" si="101">F19-F64</f>
        <v>221.57493199999999</v>
      </c>
      <c r="G109" s="171">
        <f t="shared" si="101"/>
        <v>229.93622599999998</v>
      </c>
      <c r="H109" s="171">
        <f t="shared" si="101"/>
        <v>239.76173400000005</v>
      </c>
      <c r="I109" s="171">
        <f t="shared" si="101"/>
        <v>251.81408900000014</v>
      </c>
      <c r="J109" s="171">
        <f t="shared" si="101"/>
        <v>268.73684200000008</v>
      </c>
      <c r="K109" s="171">
        <f t="shared" si="101"/>
        <v>276.39762900000005</v>
      </c>
      <c r="L109" s="171">
        <f t="shared" si="101"/>
        <v>288.44708600000001</v>
      </c>
      <c r="M109" s="171">
        <f t="shared" si="101"/>
        <v>291.63618200000008</v>
      </c>
      <c r="N109" s="171">
        <f t="shared" si="101"/>
        <v>299.18941600000005</v>
      </c>
      <c r="O109" s="171">
        <f t="shared" si="101"/>
        <v>318.77817900000002</v>
      </c>
      <c r="P109" s="171">
        <f t="shared" si="101"/>
        <v>321.32554199999993</v>
      </c>
      <c r="Q109" s="171">
        <f t="shared" si="101"/>
        <v>328.47614000000021</v>
      </c>
      <c r="R109" s="171">
        <f t="shared" si="101"/>
        <v>353.35196400000007</v>
      </c>
      <c r="S109" s="171">
        <f t="shared" si="101"/>
        <v>359.81322899999998</v>
      </c>
      <c r="T109" s="171">
        <f t="shared" si="101"/>
        <v>381.28078800000014</v>
      </c>
      <c r="U109" s="171">
        <f t="shared" si="101"/>
        <v>383.679396</v>
      </c>
      <c r="V109" s="171">
        <f t="shared" si="101"/>
        <v>398.18399399999987</v>
      </c>
      <c r="W109" s="171">
        <f t="shared" si="101"/>
        <v>431.04400399999997</v>
      </c>
      <c r="X109" s="171">
        <f t="shared" si="101"/>
        <v>448.44907599999999</v>
      </c>
      <c r="Y109" s="171">
        <f t="shared" si="101"/>
        <v>466.96110699999997</v>
      </c>
      <c r="Z109" s="171">
        <f t="shared" si="101"/>
        <v>483.23552799999993</v>
      </c>
      <c r="AA109" s="171">
        <f t="shared" si="101"/>
        <v>495.06519999999978</v>
      </c>
      <c r="AB109" s="171">
        <f t="shared" si="101"/>
        <v>526.9992460000002</v>
      </c>
      <c r="AC109" s="171">
        <f t="shared" si="101"/>
        <v>542.57830300000023</v>
      </c>
      <c r="AD109" s="171">
        <f t="shared" si="101"/>
        <v>535.802637</v>
      </c>
      <c r="AE109" s="171">
        <f t="shared" si="101"/>
        <v>553.03107800000021</v>
      </c>
      <c r="AF109" s="171">
        <f t="shared" si="101"/>
        <v>576.79212099999984</v>
      </c>
      <c r="AG109" s="171">
        <f t="shared" si="101"/>
        <v>593.14635400000009</v>
      </c>
      <c r="AH109" s="171">
        <f t="shared" si="101"/>
        <v>608.98651500000017</v>
      </c>
      <c r="AI109" s="171">
        <f t="shared" si="101"/>
        <v>611.48709999999994</v>
      </c>
      <c r="AJ109" s="171">
        <f t="shared" si="101"/>
        <v>634.40767700000004</v>
      </c>
      <c r="AK109" s="171">
        <f t="shared" si="101"/>
        <v>664.01168500000006</v>
      </c>
      <c r="AL109" s="171">
        <f t="shared" ref="AL109:BG109" si="102">AL19-AL64</f>
        <v>678.35692700000004</v>
      </c>
      <c r="AM109" s="171">
        <f t="shared" si="102"/>
        <v>696.22418799999991</v>
      </c>
      <c r="AN109" s="171">
        <f t="shared" si="102"/>
        <v>724.43797799999993</v>
      </c>
      <c r="AO109" s="171">
        <f t="shared" si="102"/>
        <v>748.08585499999992</v>
      </c>
      <c r="AP109" s="171">
        <f t="shared" si="102"/>
        <v>738.2017629999998</v>
      </c>
      <c r="AQ109" s="171">
        <f t="shared" si="102"/>
        <v>753.97374499999989</v>
      </c>
      <c r="AR109" s="171">
        <f t="shared" si="102"/>
        <v>763.2143470000002</v>
      </c>
      <c r="AS109" s="171">
        <f t="shared" si="102"/>
        <v>780.6600719999999</v>
      </c>
      <c r="AT109" s="171">
        <f t="shared" si="102"/>
        <v>786.72876499999995</v>
      </c>
      <c r="AU109" s="171">
        <f t="shared" si="102"/>
        <v>793.83912200000009</v>
      </c>
      <c r="AV109" s="171">
        <f t="shared" si="102"/>
        <v>816.12928399999987</v>
      </c>
      <c r="AW109" s="171">
        <f t="shared" si="102"/>
        <v>824.76063799999986</v>
      </c>
      <c r="AX109" s="171">
        <f t="shared" si="102"/>
        <v>846.39594199999999</v>
      </c>
      <c r="AY109" s="171">
        <f t="shared" si="102"/>
        <v>873.60665599999982</v>
      </c>
      <c r="AZ109" s="171">
        <f t="shared" si="102"/>
        <v>891.21323100000029</v>
      </c>
      <c r="BA109" s="171">
        <f t="shared" si="102"/>
        <v>925.32366200000013</v>
      </c>
      <c r="BB109" s="171">
        <f t="shared" si="102"/>
        <v>928.72669100000019</v>
      </c>
      <c r="BC109" s="171">
        <f t="shared" si="102"/>
        <v>975.81071399999973</v>
      </c>
      <c r="BD109" s="171">
        <f t="shared" si="102"/>
        <v>1014.8664670000002</v>
      </c>
      <c r="BE109" s="173">
        <f t="shared" si="102"/>
        <v>1039.6877231821522</v>
      </c>
      <c r="BF109" s="173">
        <f t="shared" si="102"/>
        <v>1070.2672755787123</v>
      </c>
      <c r="BG109" s="173">
        <f t="shared" si="102"/>
        <v>1089.7672734344169</v>
      </c>
    </row>
    <row r="110" spans="1:74" s="195" customFormat="1" x14ac:dyDescent="0.2">
      <c r="A110" s="169" t="s">
        <v>717</v>
      </c>
      <c r="B110" s="167" t="s">
        <v>7</v>
      </c>
      <c r="C110" s="167" t="s">
        <v>431</v>
      </c>
      <c r="D110" s="167" t="s">
        <v>718</v>
      </c>
      <c r="E110" s="167" t="s">
        <v>433</v>
      </c>
      <c r="F110" s="5">
        <f t="shared" ref="F110:AK110" si="103">F20-F65</f>
        <v>7.4094639999999963</v>
      </c>
      <c r="G110" s="5">
        <f t="shared" si="103"/>
        <v>7.7962670000000003</v>
      </c>
      <c r="H110" s="5">
        <f t="shared" si="103"/>
        <v>8.2799399999999999</v>
      </c>
      <c r="I110" s="5">
        <f t="shared" si="103"/>
        <v>8.6850489999999994</v>
      </c>
      <c r="J110" s="5">
        <f t="shared" si="103"/>
        <v>8.1870359999999991</v>
      </c>
      <c r="K110" s="5">
        <f t="shared" si="103"/>
        <v>9.9071130000000025</v>
      </c>
      <c r="L110" s="5">
        <f t="shared" si="103"/>
        <v>10.236650999999995</v>
      </c>
      <c r="M110" s="5">
        <f t="shared" si="103"/>
        <v>10.241318999999997</v>
      </c>
      <c r="N110" s="5">
        <f t="shared" si="103"/>
        <v>10.409148000000002</v>
      </c>
      <c r="O110" s="5">
        <f t="shared" si="103"/>
        <v>11.668859000000005</v>
      </c>
      <c r="P110" s="5">
        <f t="shared" si="103"/>
        <v>12.581226000000008</v>
      </c>
      <c r="Q110" s="5">
        <f t="shared" si="103"/>
        <v>12.482674000000003</v>
      </c>
      <c r="R110" s="5">
        <f t="shared" si="103"/>
        <v>14.427898999999996</v>
      </c>
      <c r="S110" s="5">
        <f t="shared" si="103"/>
        <v>16.135837000000002</v>
      </c>
      <c r="T110" s="5">
        <f t="shared" si="103"/>
        <v>18.250737999999991</v>
      </c>
      <c r="U110" s="5">
        <f t="shared" si="103"/>
        <v>20.361872000000005</v>
      </c>
      <c r="V110" s="5">
        <f t="shared" si="103"/>
        <v>21.545386000000001</v>
      </c>
      <c r="W110" s="5">
        <f t="shared" si="103"/>
        <v>23.734946000000008</v>
      </c>
      <c r="X110" s="5">
        <f t="shared" si="103"/>
        <v>24.493465999999991</v>
      </c>
      <c r="Y110" s="5">
        <f t="shared" si="103"/>
        <v>28.761890999999999</v>
      </c>
      <c r="Z110" s="5">
        <f t="shared" si="103"/>
        <v>32.414425999999999</v>
      </c>
      <c r="AA110" s="5">
        <f t="shared" si="103"/>
        <v>32.684619000000005</v>
      </c>
      <c r="AB110" s="5">
        <f t="shared" si="103"/>
        <v>33.580323</v>
      </c>
      <c r="AC110" s="5">
        <f t="shared" si="103"/>
        <v>35.152681999999999</v>
      </c>
      <c r="AD110" s="5">
        <f t="shared" si="103"/>
        <v>37.897390999999999</v>
      </c>
      <c r="AE110" s="5">
        <f t="shared" si="103"/>
        <v>38.644601000000002</v>
      </c>
      <c r="AF110" s="5">
        <f t="shared" si="103"/>
        <v>42.31140700000001</v>
      </c>
      <c r="AG110" s="5">
        <f t="shared" si="103"/>
        <v>43.847495000000002</v>
      </c>
      <c r="AH110" s="5">
        <f t="shared" si="103"/>
        <v>45.996416000000004</v>
      </c>
      <c r="AI110" s="5">
        <f t="shared" si="103"/>
        <v>47.659880999999999</v>
      </c>
      <c r="AJ110" s="5">
        <f t="shared" si="103"/>
        <v>46.547139999999999</v>
      </c>
      <c r="AK110" s="5">
        <f t="shared" si="103"/>
        <v>52.175503000000013</v>
      </c>
      <c r="AL110" s="5">
        <f t="shared" ref="AL110:BG110" si="104">AL20-AL65</f>
        <v>58.974270000000004</v>
      </c>
      <c r="AM110" s="5">
        <f t="shared" si="104"/>
        <v>62.722845999999997</v>
      </c>
      <c r="AN110" s="5">
        <f t="shared" si="104"/>
        <v>65.228594999999999</v>
      </c>
      <c r="AO110" s="5">
        <f t="shared" si="104"/>
        <v>68.999908000000019</v>
      </c>
      <c r="AP110" s="5">
        <f t="shared" si="104"/>
        <v>71.438064000000011</v>
      </c>
      <c r="AQ110" s="5">
        <f t="shared" si="104"/>
        <v>80.300814000000017</v>
      </c>
      <c r="AR110" s="5">
        <f t="shared" si="104"/>
        <v>85.17143200000001</v>
      </c>
      <c r="AS110" s="5">
        <f t="shared" si="104"/>
        <v>89.756355999999997</v>
      </c>
      <c r="AT110" s="5">
        <f t="shared" si="104"/>
        <v>98.518879999999996</v>
      </c>
      <c r="AU110" s="5">
        <f t="shared" si="104"/>
        <v>105.75510600000001</v>
      </c>
      <c r="AV110" s="5">
        <f t="shared" si="104"/>
        <v>120.403992</v>
      </c>
      <c r="AW110" s="5">
        <f t="shared" si="104"/>
        <v>122.405925</v>
      </c>
      <c r="AX110" s="5">
        <f t="shared" si="104"/>
        <v>133.87573200000003</v>
      </c>
      <c r="AY110" s="5">
        <f t="shared" si="104"/>
        <v>138.51412000000002</v>
      </c>
      <c r="AZ110" s="5">
        <f t="shared" si="104"/>
        <v>151.07176000000001</v>
      </c>
      <c r="BA110" s="5">
        <f t="shared" si="104"/>
        <v>149.99871899999999</v>
      </c>
      <c r="BB110" s="5">
        <f t="shared" si="104"/>
        <v>151.229398</v>
      </c>
      <c r="BC110" s="5">
        <f t="shared" si="104"/>
        <v>180.80404799999997</v>
      </c>
      <c r="BD110" s="5">
        <f t="shared" si="104"/>
        <v>185.06602400000003</v>
      </c>
      <c r="BE110" s="172">
        <f t="shared" si="104"/>
        <v>187.52801075858486</v>
      </c>
      <c r="BF110" s="172">
        <f t="shared" si="104"/>
        <v>197.32952498414144</v>
      </c>
      <c r="BG110" s="172">
        <f t="shared" si="104"/>
        <v>211.44839897213541</v>
      </c>
    </row>
    <row r="111" spans="1:74" s="195" customFormat="1" x14ac:dyDescent="0.2">
      <c r="A111" s="169" t="s">
        <v>719</v>
      </c>
      <c r="B111" s="167" t="s">
        <v>7</v>
      </c>
      <c r="C111" s="167" t="s">
        <v>431</v>
      </c>
      <c r="D111" s="167" t="s">
        <v>720</v>
      </c>
      <c r="E111" s="167" t="s">
        <v>433</v>
      </c>
      <c r="F111" s="5">
        <f t="shared" ref="F111:AK111" si="105">F21-F66</f>
        <v>2.2586250000000003</v>
      </c>
      <c r="G111" s="5">
        <f t="shared" si="105"/>
        <v>2.2830009999999996</v>
      </c>
      <c r="H111" s="5">
        <f t="shared" si="105"/>
        <v>2.472359</v>
      </c>
      <c r="I111" s="5">
        <f t="shared" si="105"/>
        <v>2.2145469999999996</v>
      </c>
      <c r="J111" s="5">
        <f t="shared" si="105"/>
        <v>3.0304060000000002</v>
      </c>
      <c r="K111" s="5">
        <f t="shared" si="105"/>
        <v>2.8502619999999999</v>
      </c>
      <c r="L111" s="5">
        <f t="shared" si="105"/>
        <v>2.7786369999999994</v>
      </c>
      <c r="M111" s="5">
        <f t="shared" si="105"/>
        <v>3.2474130000000003</v>
      </c>
      <c r="N111" s="5">
        <f t="shared" si="105"/>
        <v>2.9338230000000003</v>
      </c>
      <c r="O111" s="5">
        <f t="shared" si="105"/>
        <v>3.2978490000000003</v>
      </c>
      <c r="P111" s="5">
        <f t="shared" si="105"/>
        <v>3.9729289999999997</v>
      </c>
      <c r="Q111" s="5">
        <f t="shared" si="105"/>
        <v>3.5816250000000003</v>
      </c>
      <c r="R111" s="5">
        <f t="shared" si="105"/>
        <v>3.9522240000000002</v>
      </c>
      <c r="S111" s="5">
        <f t="shared" si="105"/>
        <v>3.8037190000000001</v>
      </c>
      <c r="T111" s="5">
        <f t="shared" si="105"/>
        <v>4.5027470000000012</v>
      </c>
      <c r="U111" s="5">
        <f t="shared" si="105"/>
        <v>4.0022969999999995</v>
      </c>
      <c r="V111" s="5">
        <f t="shared" si="105"/>
        <v>3.5255170000000007</v>
      </c>
      <c r="W111" s="5">
        <f t="shared" si="105"/>
        <v>4.2794489999999996</v>
      </c>
      <c r="X111" s="5">
        <f t="shared" si="105"/>
        <v>5.0928239999999994</v>
      </c>
      <c r="Y111" s="5">
        <f t="shared" si="105"/>
        <v>4.872198</v>
      </c>
      <c r="Z111" s="5">
        <f t="shared" si="105"/>
        <v>6.5767079999999991</v>
      </c>
      <c r="AA111" s="5">
        <f t="shared" si="105"/>
        <v>7.7948180000000002</v>
      </c>
      <c r="AB111" s="5">
        <f t="shared" si="105"/>
        <v>7.8559010000000011</v>
      </c>
      <c r="AC111" s="5">
        <f t="shared" si="105"/>
        <v>8.5612819999999967</v>
      </c>
      <c r="AD111" s="5">
        <f t="shared" si="105"/>
        <v>9.5125100000000007</v>
      </c>
      <c r="AE111" s="5">
        <f t="shared" si="105"/>
        <v>9.450924999999998</v>
      </c>
      <c r="AF111" s="5">
        <f t="shared" si="105"/>
        <v>9.817556999999999</v>
      </c>
      <c r="AG111" s="5">
        <f t="shared" si="105"/>
        <v>10.015125000000003</v>
      </c>
      <c r="AH111" s="5">
        <f t="shared" si="105"/>
        <v>11.186510000000002</v>
      </c>
      <c r="AI111" s="5">
        <f t="shared" si="105"/>
        <v>12.177386</v>
      </c>
      <c r="AJ111" s="5">
        <f t="shared" si="105"/>
        <v>13.192239000000001</v>
      </c>
      <c r="AK111" s="5">
        <f t="shared" si="105"/>
        <v>14.538858999999999</v>
      </c>
      <c r="AL111" s="5">
        <f t="shared" ref="AL111:BG111" si="106">AL21-AL66</f>
        <v>13.749316000000002</v>
      </c>
      <c r="AM111" s="5">
        <f t="shared" si="106"/>
        <v>14.349426999999997</v>
      </c>
      <c r="AN111" s="5">
        <f t="shared" si="106"/>
        <v>16.376225999999999</v>
      </c>
      <c r="AO111" s="5">
        <f t="shared" si="106"/>
        <v>17.584016999999999</v>
      </c>
      <c r="AP111" s="5">
        <f t="shared" si="106"/>
        <v>17.811935999999996</v>
      </c>
      <c r="AQ111" s="5">
        <f t="shared" si="106"/>
        <v>16.339890999999998</v>
      </c>
      <c r="AR111" s="5">
        <f t="shared" si="106"/>
        <v>19.807293999999999</v>
      </c>
      <c r="AS111" s="5">
        <f t="shared" si="106"/>
        <v>21.294949000000006</v>
      </c>
      <c r="AT111" s="5">
        <f t="shared" si="106"/>
        <v>19.700218000000003</v>
      </c>
      <c r="AU111" s="5">
        <f t="shared" si="106"/>
        <v>20.887536000000004</v>
      </c>
      <c r="AV111" s="5">
        <f t="shared" si="106"/>
        <v>18.588043000000003</v>
      </c>
      <c r="AW111" s="5">
        <f t="shared" si="106"/>
        <v>22.605283</v>
      </c>
      <c r="AX111" s="5">
        <f t="shared" si="106"/>
        <v>24.249697000000001</v>
      </c>
      <c r="AY111" s="5">
        <f t="shared" si="106"/>
        <v>25.106521999999998</v>
      </c>
      <c r="AZ111" s="5">
        <f t="shared" si="106"/>
        <v>23.122532999999997</v>
      </c>
      <c r="BA111" s="5">
        <f t="shared" si="106"/>
        <v>23.409211999999997</v>
      </c>
      <c r="BB111" s="5">
        <f t="shared" si="106"/>
        <v>27.721730999999991</v>
      </c>
      <c r="BC111" s="5">
        <f t="shared" si="106"/>
        <v>27.934840999999999</v>
      </c>
      <c r="BD111" s="5">
        <f t="shared" si="106"/>
        <v>28.201159999999994</v>
      </c>
      <c r="BE111" s="172">
        <f t="shared" si="106"/>
        <v>29.17975462788413</v>
      </c>
      <c r="BF111" s="172">
        <f t="shared" si="106"/>
        <v>31.124510166515769</v>
      </c>
      <c r="BG111" s="172">
        <f t="shared" si="106"/>
        <v>31.370615469904628</v>
      </c>
    </row>
    <row r="112" spans="1:74" s="195" customFormat="1" x14ac:dyDescent="0.2">
      <c r="A112" s="169" t="s">
        <v>721</v>
      </c>
      <c r="B112" s="167" t="s">
        <v>7</v>
      </c>
      <c r="C112" s="167" t="s">
        <v>431</v>
      </c>
      <c r="D112" s="167" t="s">
        <v>721</v>
      </c>
      <c r="E112" s="167" t="s">
        <v>433</v>
      </c>
      <c r="F112" s="5">
        <f t="shared" ref="F112:AK112" si="107">F22-F67</f>
        <v>0.95998800000000006</v>
      </c>
      <c r="G112" s="5">
        <f t="shared" si="107"/>
        <v>1.0344189999999998</v>
      </c>
      <c r="H112" s="5">
        <f t="shared" si="107"/>
        <v>1.000776000000001</v>
      </c>
      <c r="I112" s="5">
        <f t="shared" si="107"/>
        <v>0.86392599999999842</v>
      </c>
      <c r="J112" s="5">
        <f t="shared" si="107"/>
        <v>1.2652800000000006</v>
      </c>
      <c r="K112" s="5">
        <f t="shared" si="107"/>
        <v>1.4527740000000007</v>
      </c>
      <c r="L112" s="5">
        <f t="shared" si="107"/>
        <v>1.6571860000000012</v>
      </c>
      <c r="M112" s="5">
        <f t="shared" si="107"/>
        <v>1.5176490000000022</v>
      </c>
      <c r="N112" s="5">
        <f t="shared" si="107"/>
        <v>1.5645590000000009</v>
      </c>
      <c r="O112" s="5">
        <f t="shared" si="107"/>
        <v>1.9645430000000008</v>
      </c>
      <c r="P112" s="5">
        <f t="shared" si="107"/>
        <v>1.9251430000000003</v>
      </c>
      <c r="Q112" s="5">
        <f t="shared" si="107"/>
        <v>1.9960330000000006</v>
      </c>
      <c r="R112" s="5">
        <f t="shared" si="107"/>
        <v>2.3619159999999999</v>
      </c>
      <c r="S112" s="5">
        <f t="shared" si="107"/>
        <v>2.2158970000000018</v>
      </c>
      <c r="T112" s="5">
        <f t="shared" si="107"/>
        <v>1.9052930000000003</v>
      </c>
      <c r="U112" s="5">
        <f t="shared" si="107"/>
        <v>2.2609049999999984</v>
      </c>
      <c r="V112" s="5">
        <f t="shared" si="107"/>
        <v>2.4986239999999995</v>
      </c>
      <c r="W112" s="5">
        <f t="shared" si="107"/>
        <v>3.1146380000000011</v>
      </c>
      <c r="X112" s="5">
        <f t="shared" si="107"/>
        <v>3.1982949999999999</v>
      </c>
      <c r="Y112" s="5">
        <f t="shared" si="107"/>
        <v>4.454247999999998</v>
      </c>
      <c r="Z112" s="5">
        <f t="shared" si="107"/>
        <v>4.3751749999999987</v>
      </c>
      <c r="AA112" s="5">
        <f t="shared" si="107"/>
        <v>5.162393999999999</v>
      </c>
      <c r="AB112" s="5">
        <f t="shared" si="107"/>
        <v>5.6705579999999998</v>
      </c>
      <c r="AC112" s="5">
        <f t="shared" si="107"/>
        <v>6.0940379999999994</v>
      </c>
      <c r="AD112" s="5">
        <f t="shared" si="107"/>
        <v>7.1609060000000007</v>
      </c>
      <c r="AE112" s="5">
        <f t="shared" si="107"/>
        <v>7.7959130000000005</v>
      </c>
      <c r="AF112" s="5">
        <f t="shared" si="107"/>
        <v>6.7751150000000013</v>
      </c>
      <c r="AG112" s="5">
        <f t="shared" si="107"/>
        <v>7.0001460000000009</v>
      </c>
      <c r="AH112" s="5">
        <f t="shared" si="107"/>
        <v>7.3775540000000017</v>
      </c>
      <c r="AI112" s="5">
        <f t="shared" si="107"/>
        <v>8.3207170000000019</v>
      </c>
      <c r="AJ112" s="5">
        <f t="shared" si="107"/>
        <v>8.8948030000000031</v>
      </c>
      <c r="AK112" s="5">
        <f t="shared" si="107"/>
        <v>8.5568690000000007</v>
      </c>
      <c r="AL112" s="5">
        <f t="shared" ref="AL112:BG112" si="108">AL22-AL67</f>
        <v>7.6666569999999989</v>
      </c>
      <c r="AM112" s="5">
        <f t="shared" si="108"/>
        <v>8.0832359999999994</v>
      </c>
      <c r="AN112" s="5">
        <f t="shared" si="108"/>
        <v>10.284346000000001</v>
      </c>
      <c r="AO112" s="5">
        <f t="shared" si="108"/>
        <v>10.917607</v>
      </c>
      <c r="AP112" s="5">
        <f t="shared" si="108"/>
        <v>10.749503000000001</v>
      </c>
      <c r="AQ112" s="5">
        <f t="shared" si="108"/>
        <v>10.880147000000001</v>
      </c>
      <c r="AR112" s="5">
        <f t="shared" si="108"/>
        <v>12.070613999999999</v>
      </c>
      <c r="AS112" s="5">
        <f t="shared" si="108"/>
        <v>11.117356000000001</v>
      </c>
      <c r="AT112" s="5">
        <f t="shared" si="108"/>
        <v>8.2932050000000004</v>
      </c>
      <c r="AU112" s="5">
        <f t="shared" si="108"/>
        <v>9.0221490000000024</v>
      </c>
      <c r="AV112" s="5">
        <f t="shared" si="108"/>
        <v>9.5423459999999984</v>
      </c>
      <c r="AW112" s="5">
        <f t="shared" si="108"/>
        <v>9.4944499999999969</v>
      </c>
      <c r="AX112" s="5">
        <f t="shared" si="108"/>
        <v>10.567174999999999</v>
      </c>
      <c r="AY112" s="5">
        <f t="shared" si="108"/>
        <v>10.569708000000002</v>
      </c>
      <c r="AZ112" s="5">
        <f t="shared" si="108"/>
        <v>10.038660000000004</v>
      </c>
      <c r="BA112" s="5">
        <f t="shared" si="108"/>
        <v>12.078569999999999</v>
      </c>
      <c r="BB112" s="5">
        <f t="shared" si="108"/>
        <v>11.920233000000003</v>
      </c>
      <c r="BC112" s="5">
        <f t="shared" si="108"/>
        <v>11.290812999999996</v>
      </c>
      <c r="BD112" s="5">
        <f t="shared" si="108"/>
        <v>12.231756000000001</v>
      </c>
      <c r="BE112" s="172">
        <f t="shared" si="108"/>
        <v>10.945145323964628</v>
      </c>
      <c r="BF112" s="172">
        <f t="shared" si="108"/>
        <v>11.916299198172734</v>
      </c>
      <c r="BG112" s="172">
        <f t="shared" si="108"/>
        <v>11.421042854686512</v>
      </c>
    </row>
    <row r="113" spans="1:59" s="195" customFormat="1" x14ac:dyDescent="0.2">
      <c r="A113" s="13" t="s">
        <v>8</v>
      </c>
      <c r="B113" s="13" t="s">
        <v>7</v>
      </c>
      <c r="C113" s="13" t="s">
        <v>431</v>
      </c>
      <c r="D113" s="13" t="s">
        <v>434</v>
      </c>
      <c r="E113" s="13" t="s">
        <v>716</v>
      </c>
      <c r="F113" s="171">
        <f t="shared" ref="F113:AK113" si="109">F23-F68</f>
        <v>48.689632999999994</v>
      </c>
      <c r="G113" s="171">
        <f t="shared" si="109"/>
        <v>53.957253000000001</v>
      </c>
      <c r="H113" s="171">
        <f t="shared" si="109"/>
        <v>56.361561999999992</v>
      </c>
      <c r="I113" s="171">
        <f t="shared" si="109"/>
        <v>58.03767100000001</v>
      </c>
      <c r="J113" s="171">
        <f t="shared" si="109"/>
        <v>59.245618</v>
      </c>
      <c r="K113" s="171">
        <f t="shared" si="109"/>
        <v>62.499245999999999</v>
      </c>
      <c r="L113" s="171">
        <f t="shared" si="109"/>
        <v>63.557026999999998</v>
      </c>
      <c r="M113" s="171">
        <f t="shared" si="109"/>
        <v>63.870608999999988</v>
      </c>
      <c r="N113" s="171">
        <f t="shared" si="109"/>
        <v>64.355218999999991</v>
      </c>
      <c r="O113" s="171">
        <f t="shared" si="109"/>
        <v>70.181498000000019</v>
      </c>
      <c r="P113" s="171">
        <f t="shared" si="109"/>
        <v>74.089486000000008</v>
      </c>
      <c r="Q113" s="171">
        <f t="shared" si="109"/>
        <v>72.289873999999998</v>
      </c>
      <c r="R113" s="171">
        <f t="shared" si="109"/>
        <v>75.676184000000021</v>
      </c>
      <c r="S113" s="171">
        <f t="shared" si="109"/>
        <v>79.169612000000001</v>
      </c>
      <c r="T113" s="171">
        <f t="shared" si="109"/>
        <v>83.162790000000001</v>
      </c>
      <c r="U113" s="171">
        <f t="shared" si="109"/>
        <v>84.86135400000002</v>
      </c>
      <c r="V113" s="171">
        <f t="shared" si="109"/>
        <v>88.138756000000015</v>
      </c>
      <c r="W113" s="171">
        <f t="shared" si="109"/>
        <v>94.87955199999999</v>
      </c>
      <c r="X113" s="171">
        <f t="shared" si="109"/>
        <v>95.16476200000001</v>
      </c>
      <c r="Y113" s="171">
        <f t="shared" si="109"/>
        <v>101.71228499999999</v>
      </c>
      <c r="Z113" s="171">
        <f t="shared" si="109"/>
        <v>112.44297600000002</v>
      </c>
      <c r="AA113" s="171">
        <f t="shared" si="109"/>
        <v>114.77656400000001</v>
      </c>
      <c r="AB113" s="171">
        <f t="shared" si="109"/>
        <v>118.29344799999998</v>
      </c>
      <c r="AC113" s="171">
        <f t="shared" si="109"/>
        <v>124.98321</v>
      </c>
      <c r="AD113" s="171">
        <f t="shared" si="109"/>
        <v>129.28842</v>
      </c>
      <c r="AE113" s="171">
        <f t="shared" si="109"/>
        <v>133.50282400000003</v>
      </c>
      <c r="AF113" s="171">
        <f t="shared" si="109"/>
        <v>138.432346</v>
      </c>
      <c r="AG113" s="171">
        <f t="shared" si="109"/>
        <v>144.35389500000002</v>
      </c>
      <c r="AH113" s="171">
        <f t="shared" si="109"/>
        <v>148.29772200000002</v>
      </c>
      <c r="AI113" s="171">
        <f t="shared" si="109"/>
        <v>158.95675399999999</v>
      </c>
      <c r="AJ113" s="171">
        <f t="shared" si="109"/>
        <v>160.77674800000003</v>
      </c>
      <c r="AK113" s="171">
        <f t="shared" si="109"/>
        <v>169.35891899999996</v>
      </c>
      <c r="AL113" s="171">
        <f t="shared" ref="AL113:BG113" si="110">AL23-AL68</f>
        <v>174.38209900000001</v>
      </c>
      <c r="AM113" s="171">
        <f t="shared" si="110"/>
        <v>182.70284499999997</v>
      </c>
      <c r="AN113" s="171">
        <f t="shared" si="110"/>
        <v>196.43202700000001</v>
      </c>
      <c r="AO113" s="171">
        <f t="shared" si="110"/>
        <v>199.14615600000002</v>
      </c>
      <c r="AP113" s="171">
        <f t="shared" si="110"/>
        <v>202.53746799999999</v>
      </c>
      <c r="AQ113" s="171">
        <f t="shared" si="110"/>
        <v>212.63021799999996</v>
      </c>
      <c r="AR113" s="171">
        <f t="shared" si="110"/>
        <v>218.74568400000004</v>
      </c>
      <c r="AS113" s="171">
        <f t="shared" si="110"/>
        <v>230.32323200000002</v>
      </c>
      <c r="AT113" s="171">
        <f t="shared" si="110"/>
        <v>242.07263399999999</v>
      </c>
      <c r="AU113" s="171">
        <f t="shared" si="110"/>
        <v>249.76666700000001</v>
      </c>
      <c r="AV113" s="171">
        <f t="shared" si="110"/>
        <v>266.62924200000003</v>
      </c>
      <c r="AW113" s="171">
        <f t="shared" si="110"/>
        <v>279.24881700000003</v>
      </c>
      <c r="AX113" s="171">
        <f t="shared" si="110"/>
        <v>300.26379300000002</v>
      </c>
      <c r="AY113" s="171">
        <f t="shared" si="110"/>
        <v>307.54737299999999</v>
      </c>
      <c r="AZ113" s="171">
        <f t="shared" si="110"/>
        <v>326.11102299999999</v>
      </c>
      <c r="BA113" s="171">
        <f t="shared" si="110"/>
        <v>323.99827800000003</v>
      </c>
      <c r="BB113" s="171">
        <f t="shared" si="110"/>
        <v>328.45134299999995</v>
      </c>
      <c r="BC113" s="171">
        <f t="shared" si="110"/>
        <v>366.99125299999997</v>
      </c>
      <c r="BD113" s="171">
        <f t="shared" si="110"/>
        <v>371.66955199999995</v>
      </c>
      <c r="BE113" s="173">
        <f t="shared" si="110"/>
        <v>381.74117899853428</v>
      </c>
      <c r="BF113" s="173">
        <f t="shared" si="110"/>
        <v>403.7844306607879</v>
      </c>
      <c r="BG113" s="173">
        <f t="shared" si="110"/>
        <v>413.67598215613305</v>
      </c>
    </row>
    <row r="114" spans="1:59" s="195" customFormat="1" x14ac:dyDescent="0.2">
      <c r="A114" s="169" t="s">
        <v>722</v>
      </c>
      <c r="B114" s="167" t="s">
        <v>7</v>
      </c>
      <c r="C114" s="167" t="s">
        <v>431</v>
      </c>
      <c r="D114" s="167" t="s">
        <v>723</v>
      </c>
      <c r="E114" s="167" t="s">
        <v>433</v>
      </c>
      <c r="F114" s="5">
        <f t="shared" ref="F114:AK114" si="111">F24-F69</f>
        <v>0.92411399999999999</v>
      </c>
      <c r="G114" s="5">
        <f t="shared" si="111"/>
        <v>0.97937200000000002</v>
      </c>
      <c r="H114" s="5">
        <f t="shared" si="111"/>
        <v>1.011978</v>
      </c>
      <c r="I114" s="5">
        <f t="shared" si="111"/>
        <v>1.0333679999999998</v>
      </c>
      <c r="J114" s="5">
        <f t="shared" si="111"/>
        <v>1.03176</v>
      </c>
      <c r="K114" s="5">
        <f t="shared" si="111"/>
        <v>1.1286130000000001</v>
      </c>
      <c r="L114" s="5">
        <f t="shared" si="111"/>
        <v>1.1654640000000001</v>
      </c>
      <c r="M114" s="5">
        <f t="shared" si="111"/>
        <v>1.222278</v>
      </c>
      <c r="N114" s="5">
        <f t="shared" si="111"/>
        <v>1.2978809999999998</v>
      </c>
      <c r="O114" s="5">
        <f t="shared" si="111"/>
        <v>1.203146</v>
      </c>
      <c r="P114" s="5">
        <f t="shared" si="111"/>
        <v>1.2639259999999999</v>
      </c>
      <c r="Q114" s="5">
        <f t="shared" si="111"/>
        <v>1.2757900000000002</v>
      </c>
      <c r="R114" s="5">
        <f t="shared" si="111"/>
        <v>1.3176760000000001</v>
      </c>
      <c r="S114" s="5">
        <f t="shared" si="111"/>
        <v>1.4252019999999996</v>
      </c>
      <c r="T114" s="5">
        <f t="shared" si="111"/>
        <v>1.6338629999999998</v>
      </c>
      <c r="U114" s="5">
        <f t="shared" si="111"/>
        <v>1.7562649999999997</v>
      </c>
      <c r="V114" s="5">
        <f t="shared" si="111"/>
        <v>2.205959</v>
      </c>
      <c r="W114" s="5">
        <f t="shared" si="111"/>
        <v>2.3494739999999998</v>
      </c>
      <c r="X114" s="5">
        <f t="shared" si="111"/>
        <v>2.682906</v>
      </c>
      <c r="Y114" s="5">
        <f t="shared" si="111"/>
        <v>3.3809040000000001</v>
      </c>
      <c r="Z114" s="5">
        <f t="shared" si="111"/>
        <v>3.7019500000000001</v>
      </c>
      <c r="AA114" s="5">
        <f t="shared" si="111"/>
        <v>4.166112</v>
      </c>
      <c r="AB114" s="5">
        <f t="shared" si="111"/>
        <v>4.7710539999999995</v>
      </c>
      <c r="AC114" s="5">
        <f t="shared" si="111"/>
        <v>4.514475</v>
      </c>
      <c r="AD114" s="5">
        <f t="shared" si="111"/>
        <v>5.146001</v>
      </c>
      <c r="AE114" s="5">
        <f t="shared" si="111"/>
        <v>6.1715079999999993</v>
      </c>
      <c r="AF114" s="5">
        <f t="shared" si="111"/>
        <v>6.5308520000000003</v>
      </c>
      <c r="AG114" s="5">
        <f t="shared" si="111"/>
        <v>6.5162079999999998</v>
      </c>
      <c r="AH114" s="5">
        <f t="shared" si="111"/>
        <v>7.2910469999999989</v>
      </c>
      <c r="AI114" s="5">
        <f t="shared" si="111"/>
        <v>8.4236269999999998</v>
      </c>
      <c r="AJ114" s="5">
        <f t="shared" si="111"/>
        <v>8.2844040000000003</v>
      </c>
      <c r="AK114" s="5">
        <f t="shared" si="111"/>
        <v>9.2231170000000002</v>
      </c>
      <c r="AL114" s="5">
        <f t="shared" ref="AL114:BG114" si="112">AL24-AL69</f>
        <v>9.7528500000000005</v>
      </c>
      <c r="AM114" s="5">
        <f t="shared" si="112"/>
        <v>10.872947999999999</v>
      </c>
      <c r="AN114" s="5">
        <f t="shared" si="112"/>
        <v>12.282893000000001</v>
      </c>
      <c r="AO114" s="5">
        <f t="shared" si="112"/>
        <v>12.604038000000001</v>
      </c>
      <c r="AP114" s="5">
        <f t="shared" si="112"/>
        <v>12.40329</v>
      </c>
      <c r="AQ114" s="5">
        <f t="shared" si="112"/>
        <v>13.927614</v>
      </c>
      <c r="AR114" s="5">
        <f t="shared" si="112"/>
        <v>14.760897999999997</v>
      </c>
      <c r="AS114" s="5">
        <f t="shared" si="112"/>
        <v>15.995213</v>
      </c>
      <c r="AT114" s="5">
        <f t="shared" si="112"/>
        <v>17.204602999999999</v>
      </c>
      <c r="AU114" s="5">
        <f t="shared" si="112"/>
        <v>19.15372</v>
      </c>
      <c r="AV114" s="5">
        <f t="shared" si="112"/>
        <v>21.486826999999998</v>
      </c>
      <c r="AW114" s="5">
        <f t="shared" si="112"/>
        <v>21.086254</v>
      </c>
      <c r="AX114" s="5">
        <f t="shared" si="112"/>
        <v>22.515804000000003</v>
      </c>
      <c r="AY114" s="5">
        <f t="shared" si="112"/>
        <v>28.603971000000001</v>
      </c>
      <c r="AZ114" s="5">
        <f t="shared" si="112"/>
        <v>31.140547999999999</v>
      </c>
      <c r="BA114" s="5">
        <f t="shared" si="112"/>
        <v>28.970032999999997</v>
      </c>
      <c r="BB114" s="5">
        <f t="shared" si="112"/>
        <v>30.024276</v>
      </c>
      <c r="BC114" s="5">
        <f t="shared" si="112"/>
        <v>32.342756000000001</v>
      </c>
      <c r="BD114" s="5">
        <f t="shared" si="112"/>
        <v>35.342613</v>
      </c>
      <c r="BE114" s="172">
        <f t="shared" si="112"/>
        <v>38.13865234423676</v>
      </c>
      <c r="BF114" s="172">
        <f t="shared" si="112"/>
        <v>40.189274928646114</v>
      </c>
      <c r="BG114" s="172">
        <f t="shared" si="112"/>
        <v>42.996576878545831</v>
      </c>
    </row>
    <row r="115" spans="1:59" s="195" customFormat="1" x14ac:dyDescent="0.2">
      <c r="A115" s="169" t="s">
        <v>751</v>
      </c>
      <c r="B115" s="167" t="s">
        <v>7</v>
      </c>
      <c r="C115" s="167" t="s">
        <v>431</v>
      </c>
      <c r="D115" s="167" t="s">
        <v>748</v>
      </c>
      <c r="E115" s="167" t="s">
        <v>433</v>
      </c>
      <c r="F115" s="5">
        <f t="shared" ref="F115:AK115" si="113">F25-F70</f>
        <v>0.53961700000000024</v>
      </c>
      <c r="G115" s="5">
        <f t="shared" si="113"/>
        <v>0.61266899999999991</v>
      </c>
      <c r="H115" s="5">
        <f t="shared" si="113"/>
        <v>0.69575099999999956</v>
      </c>
      <c r="I115" s="5">
        <f t="shared" si="113"/>
        <v>0.77742000000000022</v>
      </c>
      <c r="J115" s="5">
        <f t="shared" si="113"/>
        <v>0.80676599999999965</v>
      </c>
      <c r="K115" s="5">
        <f t="shared" si="113"/>
        <v>0.83103400000000027</v>
      </c>
      <c r="L115" s="5">
        <f t="shared" si="113"/>
        <v>0.88519199999999953</v>
      </c>
      <c r="M115" s="5">
        <f t="shared" si="113"/>
        <v>0.93820199999999998</v>
      </c>
      <c r="N115" s="5">
        <f t="shared" si="113"/>
        <v>1.0491839999999995</v>
      </c>
      <c r="O115" s="5">
        <f t="shared" si="113"/>
        <v>1.3281869999999998</v>
      </c>
      <c r="P115" s="5">
        <f t="shared" si="113"/>
        <v>1.455368</v>
      </c>
      <c r="Q115" s="5">
        <f t="shared" si="113"/>
        <v>1.5742819999999993</v>
      </c>
      <c r="R115" s="5">
        <f t="shared" si="113"/>
        <v>1.6686209999999999</v>
      </c>
      <c r="S115" s="5">
        <f t="shared" si="113"/>
        <v>2.1572560000000003</v>
      </c>
      <c r="T115" s="5">
        <f t="shared" si="113"/>
        <v>2.3862799999999993</v>
      </c>
      <c r="U115" s="5">
        <f t="shared" si="113"/>
        <v>2.5911920000000004</v>
      </c>
      <c r="V115" s="5">
        <f t="shared" si="113"/>
        <v>3.3584589999999999</v>
      </c>
      <c r="W115" s="5">
        <f t="shared" si="113"/>
        <v>3.8208280000000006</v>
      </c>
      <c r="X115" s="5">
        <f t="shared" si="113"/>
        <v>4.2081249999999999</v>
      </c>
      <c r="Y115" s="5">
        <f t="shared" si="113"/>
        <v>4.8170730000000015</v>
      </c>
      <c r="Z115" s="5">
        <f t="shared" si="113"/>
        <v>5.0410039999999992</v>
      </c>
      <c r="AA115" s="5">
        <f t="shared" si="113"/>
        <v>5.6008139999999988</v>
      </c>
      <c r="AB115" s="5">
        <f t="shared" si="113"/>
        <v>5.6398820000000001</v>
      </c>
      <c r="AC115" s="5">
        <f t="shared" si="113"/>
        <v>5.7099799999999989</v>
      </c>
      <c r="AD115" s="5">
        <f t="shared" si="113"/>
        <v>5.7192119999999989</v>
      </c>
      <c r="AE115" s="5">
        <f t="shared" si="113"/>
        <v>5.8959219999999997</v>
      </c>
      <c r="AF115" s="5">
        <f t="shared" si="113"/>
        <v>6.6838569999999997</v>
      </c>
      <c r="AG115" s="5">
        <f t="shared" si="113"/>
        <v>6.9247449999999997</v>
      </c>
      <c r="AH115" s="5">
        <f t="shared" si="113"/>
        <v>7.4636449999999996</v>
      </c>
      <c r="AI115" s="5">
        <f t="shared" si="113"/>
        <v>7.2810909999999982</v>
      </c>
      <c r="AJ115" s="5">
        <f t="shared" si="113"/>
        <v>7.8930340000000019</v>
      </c>
      <c r="AK115" s="5">
        <f t="shared" si="113"/>
        <v>8.727252</v>
      </c>
      <c r="AL115" s="5">
        <f t="shared" ref="AL115:BG115" si="114">AL25-AL70</f>
        <v>8.5674280000000014</v>
      </c>
      <c r="AM115" s="5">
        <f t="shared" si="114"/>
        <v>8.7659450000000003</v>
      </c>
      <c r="AN115" s="5">
        <f t="shared" si="114"/>
        <v>9.2460930000000001</v>
      </c>
      <c r="AO115" s="5">
        <f t="shared" si="114"/>
        <v>10.246913000000001</v>
      </c>
      <c r="AP115" s="5">
        <f t="shared" si="114"/>
        <v>11.197526</v>
      </c>
      <c r="AQ115" s="5">
        <f t="shared" si="114"/>
        <v>12.238220000000002</v>
      </c>
      <c r="AR115" s="5">
        <f t="shared" si="114"/>
        <v>13.586822000000002</v>
      </c>
      <c r="AS115" s="5">
        <f t="shared" si="114"/>
        <v>14.069485999999999</v>
      </c>
      <c r="AT115" s="5">
        <f t="shared" si="114"/>
        <v>15.507960000000002</v>
      </c>
      <c r="AU115" s="5">
        <f t="shared" si="114"/>
        <v>16.578823999999997</v>
      </c>
      <c r="AV115" s="5">
        <f t="shared" si="114"/>
        <v>18.442838999999999</v>
      </c>
      <c r="AW115" s="5">
        <f t="shared" si="114"/>
        <v>18.797846999999997</v>
      </c>
      <c r="AX115" s="5">
        <f t="shared" si="114"/>
        <v>20.497444000000002</v>
      </c>
      <c r="AY115" s="5">
        <f t="shared" si="114"/>
        <v>20.793160999999998</v>
      </c>
      <c r="AZ115" s="5">
        <f t="shared" si="114"/>
        <v>23.783902000000005</v>
      </c>
      <c r="BA115" s="5">
        <f t="shared" si="114"/>
        <v>23.788764</v>
      </c>
      <c r="BB115" s="5">
        <f t="shared" si="114"/>
        <v>25.216141999999998</v>
      </c>
      <c r="BC115" s="5">
        <f t="shared" si="114"/>
        <v>28.174046000000004</v>
      </c>
      <c r="BD115" s="5">
        <f t="shared" si="114"/>
        <v>29.960699999999996</v>
      </c>
      <c r="BE115" s="172">
        <f t="shared" si="114"/>
        <v>30.40122721033849</v>
      </c>
      <c r="BF115" s="172">
        <f t="shared" si="114"/>
        <v>32.893508756353611</v>
      </c>
      <c r="BG115" s="172">
        <f t="shared" si="114"/>
        <v>34.621817059751436</v>
      </c>
    </row>
    <row r="116" spans="1:59" s="195" customFormat="1" x14ac:dyDescent="0.2">
      <c r="A116" s="169" t="s">
        <v>752</v>
      </c>
      <c r="B116" s="167" t="s">
        <v>7</v>
      </c>
      <c r="C116" s="167" t="s">
        <v>431</v>
      </c>
      <c r="D116" s="167" t="s">
        <v>747</v>
      </c>
      <c r="E116" s="167" t="s">
        <v>433</v>
      </c>
      <c r="F116" s="5">
        <f t="shared" ref="F116:AK116" si="115">F26-F71</f>
        <v>0.66283300000000001</v>
      </c>
      <c r="G116" s="5">
        <f t="shared" si="115"/>
        <v>0.68791899999999995</v>
      </c>
      <c r="H116" s="5">
        <f t="shared" si="115"/>
        <v>0.71738200000000008</v>
      </c>
      <c r="I116" s="5">
        <f t="shared" si="115"/>
        <v>0.64832100000000004</v>
      </c>
      <c r="J116" s="5">
        <f t="shared" si="115"/>
        <v>0.90883899999999995</v>
      </c>
      <c r="K116" s="5">
        <f t="shared" si="115"/>
        <v>0.8891150000000001</v>
      </c>
      <c r="L116" s="5">
        <f t="shared" si="115"/>
        <v>0.86832699999999985</v>
      </c>
      <c r="M116" s="5">
        <f t="shared" si="115"/>
        <v>0.98900200000000005</v>
      </c>
      <c r="N116" s="5">
        <f t="shared" si="115"/>
        <v>0.906806</v>
      </c>
      <c r="O116" s="5">
        <f t="shared" si="115"/>
        <v>1.0228440000000001</v>
      </c>
      <c r="P116" s="5">
        <f t="shared" si="115"/>
        <v>1.2095309999999999</v>
      </c>
      <c r="Q116" s="5">
        <f t="shared" si="115"/>
        <v>1.062333</v>
      </c>
      <c r="R116" s="5">
        <f t="shared" si="115"/>
        <v>1.296692</v>
      </c>
      <c r="S116" s="5">
        <f t="shared" si="115"/>
        <v>1.285725</v>
      </c>
      <c r="T116" s="5">
        <f t="shared" si="115"/>
        <v>1.540006</v>
      </c>
      <c r="U116" s="5">
        <f t="shared" si="115"/>
        <v>1.3799969999999999</v>
      </c>
      <c r="V116" s="5">
        <f t="shared" si="115"/>
        <v>1.4840470000000003</v>
      </c>
      <c r="W116" s="5">
        <f t="shared" si="115"/>
        <v>1.7349429999999999</v>
      </c>
      <c r="X116" s="5">
        <f t="shared" si="115"/>
        <v>1.8700079999999999</v>
      </c>
      <c r="Y116" s="5">
        <f t="shared" si="115"/>
        <v>1.9077299999999997</v>
      </c>
      <c r="Z116" s="5">
        <f t="shared" si="115"/>
        <v>2.4083509999999997</v>
      </c>
      <c r="AA116" s="5">
        <f t="shared" si="115"/>
        <v>2.6879750000000002</v>
      </c>
      <c r="AB116" s="5">
        <f t="shared" si="115"/>
        <v>2.7192509999999994</v>
      </c>
      <c r="AC116" s="5">
        <f t="shared" si="115"/>
        <v>2.9634330000000002</v>
      </c>
      <c r="AD116" s="5">
        <f t="shared" si="115"/>
        <v>3.387553</v>
      </c>
      <c r="AE116" s="5">
        <f t="shared" si="115"/>
        <v>3.5474939999999995</v>
      </c>
      <c r="AF116" s="5">
        <f t="shared" si="115"/>
        <v>3.6659980000000001</v>
      </c>
      <c r="AG116" s="5">
        <f t="shared" si="115"/>
        <v>3.9697760000000004</v>
      </c>
      <c r="AH116" s="5">
        <f t="shared" si="115"/>
        <v>4.3859929999999991</v>
      </c>
      <c r="AI116" s="5">
        <f t="shared" si="115"/>
        <v>4.8176710000000007</v>
      </c>
      <c r="AJ116" s="5">
        <f t="shared" si="115"/>
        <v>5.2369060000000003</v>
      </c>
      <c r="AK116" s="5">
        <f t="shared" si="115"/>
        <v>5.2465080000000004</v>
      </c>
      <c r="AL116" s="5">
        <f t="shared" ref="AL116:BG116" si="116">AL26-AL71</f>
        <v>4.9114109999999993</v>
      </c>
      <c r="AM116" s="5">
        <f t="shared" si="116"/>
        <v>5.3258789999999987</v>
      </c>
      <c r="AN116" s="5">
        <f t="shared" si="116"/>
        <v>5.7781229999999999</v>
      </c>
      <c r="AO116" s="5">
        <f t="shared" si="116"/>
        <v>6.2188390000000009</v>
      </c>
      <c r="AP116" s="5">
        <f t="shared" si="116"/>
        <v>6.3286559999999996</v>
      </c>
      <c r="AQ116" s="5">
        <f t="shared" si="116"/>
        <v>6.1353859999999996</v>
      </c>
      <c r="AR116" s="5">
        <f t="shared" si="116"/>
        <v>6.8219109999999992</v>
      </c>
      <c r="AS116" s="5">
        <f t="shared" si="116"/>
        <v>7.1564449999999997</v>
      </c>
      <c r="AT116" s="5">
        <f t="shared" si="116"/>
        <v>6.2043569999999999</v>
      </c>
      <c r="AU116" s="5">
        <f t="shared" si="116"/>
        <v>6.9760599999999995</v>
      </c>
      <c r="AV116" s="5">
        <f t="shared" si="116"/>
        <v>6.4225640000000013</v>
      </c>
      <c r="AW116" s="5">
        <f t="shared" si="116"/>
        <v>8.0043150000000001</v>
      </c>
      <c r="AX116" s="5">
        <f t="shared" si="116"/>
        <v>8.6587919999999983</v>
      </c>
      <c r="AY116" s="5">
        <f t="shared" si="116"/>
        <v>9.0266690000000001</v>
      </c>
      <c r="AZ116" s="5">
        <f t="shared" si="116"/>
        <v>8.8595190000000024</v>
      </c>
      <c r="BA116" s="5">
        <f t="shared" si="116"/>
        <v>8.5442650000000011</v>
      </c>
      <c r="BB116" s="5">
        <f t="shared" si="116"/>
        <v>9.6704520000000009</v>
      </c>
      <c r="BC116" s="5">
        <f t="shared" si="116"/>
        <v>10.197949000000001</v>
      </c>
      <c r="BD116" s="5">
        <f t="shared" si="116"/>
        <v>10.420339999999998</v>
      </c>
      <c r="BE116" s="172">
        <f t="shared" si="116"/>
        <v>10.557356444356735</v>
      </c>
      <c r="BF116" s="172">
        <f t="shared" si="116"/>
        <v>11.586930706843434</v>
      </c>
      <c r="BG116" s="172">
        <f t="shared" si="116"/>
        <v>12.564918644239198</v>
      </c>
    </row>
    <row r="117" spans="1:59" s="195" customFormat="1" x14ac:dyDescent="0.2">
      <c r="A117" s="169" t="s">
        <v>753</v>
      </c>
      <c r="B117" s="167" t="s">
        <v>7</v>
      </c>
      <c r="C117" s="167" t="s">
        <v>431</v>
      </c>
      <c r="D117" s="167" t="s">
        <v>749</v>
      </c>
      <c r="E117" s="167" t="s">
        <v>433</v>
      </c>
      <c r="F117" s="5">
        <f t="shared" ref="F117:AK117" si="117">F27-F72</f>
        <v>0.29659199999999997</v>
      </c>
      <c r="G117" s="5">
        <f t="shared" si="117"/>
        <v>0.34239199999999981</v>
      </c>
      <c r="H117" s="5">
        <f t="shared" si="117"/>
        <v>0.34408199999999978</v>
      </c>
      <c r="I117" s="5">
        <f t="shared" si="117"/>
        <v>0.37692699999999979</v>
      </c>
      <c r="J117" s="5">
        <f t="shared" si="117"/>
        <v>0.44827200000000023</v>
      </c>
      <c r="K117" s="5">
        <f t="shared" si="117"/>
        <v>0.59538899999999995</v>
      </c>
      <c r="L117" s="5">
        <f t="shared" si="117"/>
        <v>0.62662600000000035</v>
      </c>
      <c r="M117" s="5">
        <f t="shared" si="117"/>
        <v>0.74276799999999943</v>
      </c>
      <c r="N117" s="5">
        <f t="shared" si="117"/>
        <v>0.78323400000000021</v>
      </c>
      <c r="O117" s="5">
        <f t="shared" si="117"/>
        <v>0.71870999999999974</v>
      </c>
      <c r="P117" s="5">
        <f t="shared" si="117"/>
        <v>0.70709700000000009</v>
      </c>
      <c r="Q117" s="5">
        <f t="shared" si="117"/>
        <v>0.78509300000000026</v>
      </c>
      <c r="R117" s="5">
        <f t="shared" si="117"/>
        <v>0.85132500000000011</v>
      </c>
      <c r="S117" s="5">
        <f t="shared" si="117"/>
        <v>0.84390500000000035</v>
      </c>
      <c r="T117" s="5">
        <f t="shared" si="117"/>
        <v>0.86609399999999992</v>
      </c>
      <c r="U117" s="5">
        <f t="shared" si="117"/>
        <v>0.82043899999999992</v>
      </c>
      <c r="V117" s="5">
        <f t="shared" si="117"/>
        <v>0.90834700000000046</v>
      </c>
      <c r="W117" s="5">
        <f t="shared" si="117"/>
        <v>1.1155089999999994</v>
      </c>
      <c r="X117" s="5">
        <f t="shared" si="117"/>
        <v>1.195792</v>
      </c>
      <c r="Y117" s="5">
        <f t="shared" si="117"/>
        <v>1.6417890000000002</v>
      </c>
      <c r="Z117" s="5">
        <f t="shared" si="117"/>
        <v>1.6526509999999996</v>
      </c>
      <c r="AA117" s="5">
        <f t="shared" si="117"/>
        <v>1.670207</v>
      </c>
      <c r="AB117" s="5">
        <f t="shared" si="117"/>
        <v>1.9332380000000007</v>
      </c>
      <c r="AC117" s="5">
        <f t="shared" si="117"/>
        <v>2.2909890000000006</v>
      </c>
      <c r="AD117" s="5">
        <f t="shared" si="117"/>
        <v>2.4079850000000005</v>
      </c>
      <c r="AE117" s="5">
        <f t="shared" si="117"/>
        <v>2.5847670000000003</v>
      </c>
      <c r="AF117" s="5">
        <f t="shared" si="117"/>
        <v>2.7219610000000012</v>
      </c>
      <c r="AG117" s="5">
        <f t="shared" si="117"/>
        <v>2.9216450000000007</v>
      </c>
      <c r="AH117" s="5">
        <f t="shared" si="117"/>
        <v>2.9146860000000006</v>
      </c>
      <c r="AI117" s="5">
        <f t="shared" si="117"/>
        <v>2.9879249999999997</v>
      </c>
      <c r="AJ117" s="5">
        <f t="shared" si="117"/>
        <v>3.2320730000000006</v>
      </c>
      <c r="AK117" s="5">
        <f t="shared" si="117"/>
        <v>3.2496700000000001</v>
      </c>
      <c r="AL117" s="5">
        <f t="shared" ref="AL117:BG117" si="118">AL27-AL72</f>
        <v>2.9884520000000006</v>
      </c>
      <c r="AM117" s="5">
        <f t="shared" si="118"/>
        <v>3.3311979999999988</v>
      </c>
      <c r="AN117" s="5">
        <f t="shared" si="118"/>
        <v>3.9145930000000009</v>
      </c>
      <c r="AO117" s="5">
        <f t="shared" si="118"/>
        <v>3.9480320000000013</v>
      </c>
      <c r="AP117" s="5">
        <f t="shared" si="118"/>
        <v>3.8835250000000006</v>
      </c>
      <c r="AQ117" s="5">
        <f t="shared" si="118"/>
        <v>4.2111669999999997</v>
      </c>
      <c r="AR117" s="5">
        <f t="shared" si="118"/>
        <v>4.1292259999999992</v>
      </c>
      <c r="AS117" s="5">
        <f t="shared" si="118"/>
        <v>4.0644359999999988</v>
      </c>
      <c r="AT117" s="5">
        <f t="shared" si="118"/>
        <v>3.5080680000000006</v>
      </c>
      <c r="AU117" s="5">
        <f t="shared" si="118"/>
        <v>3.2546740000000005</v>
      </c>
      <c r="AV117" s="5">
        <f t="shared" si="118"/>
        <v>3.5507989999999996</v>
      </c>
      <c r="AW117" s="5">
        <f t="shared" si="118"/>
        <v>3.5911830000000009</v>
      </c>
      <c r="AX117" s="5">
        <f t="shared" si="118"/>
        <v>3.5242559999999994</v>
      </c>
      <c r="AY117" s="5">
        <f t="shared" si="118"/>
        <v>3.518961</v>
      </c>
      <c r="AZ117" s="5">
        <f t="shared" si="118"/>
        <v>3.8122670000000003</v>
      </c>
      <c r="BA117" s="5">
        <f t="shared" si="118"/>
        <v>4.2227609999999993</v>
      </c>
      <c r="BB117" s="5">
        <f t="shared" si="118"/>
        <v>5.1374370000000003</v>
      </c>
      <c r="BC117" s="5">
        <f t="shared" si="118"/>
        <v>4.9629959999999986</v>
      </c>
      <c r="BD117" s="5">
        <f t="shared" si="118"/>
        <v>4.9057470000000007</v>
      </c>
      <c r="BE117" s="172">
        <f t="shared" si="118"/>
        <v>5.2837259620670478</v>
      </c>
      <c r="BF117" s="172">
        <f t="shared" si="118"/>
        <v>6.2183766997486369</v>
      </c>
      <c r="BG117" s="172">
        <f t="shared" si="118"/>
        <v>6.2631373123287393</v>
      </c>
    </row>
    <row r="118" spans="1:59" s="195" customFormat="1" x14ac:dyDescent="0.2">
      <c r="A118" s="13" t="s">
        <v>9</v>
      </c>
      <c r="B118" s="13" t="s">
        <v>7</v>
      </c>
      <c r="C118" s="13" t="s">
        <v>431</v>
      </c>
      <c r="D118" s="13" t="s">
        <v>435</v>
      </c>
      <c r="E118" s="13" t="s">
        <v>433</v>
      </c>
      <c r="F118" s="171">
        <f t="shared" ref="F118:AK118" si="119">F28-F73</f>
        <v>7.579561</v>
      </c>
      <c r="G118" s="171">
        <f t="shared" si="119"/>
        <v>8.0852609999999991</v>
      </c>
      <c r="H118" s="171">
        <f t="shared" si="119"/>
        <v>8.5044819999999994</v>
      </c>
      <c r="I118" s="171">
        <f t="shared" si="119"/>
        <v>8.9167060000000014</v>
      </c>
      <c r="J118" s="171">
        <f t="shared" si="119"/>
        <v>9.559151</v>
      </c>
      <c r="K118" s="171">
        <f t="shared" si="119"/>
        <v>9.7711619999999968</v>
      </c>
      <c r="L118" s="171">
        <f t="shared" si="119"/>
        <v>9.9472460000000016</v>
      </c>
      <c r="M118" s="171">
        <f t="shared" si="119"/>
        <v>10.412134999999999</v>
      </c>
      <c r="N118" s="171">
        <f t="shared" si="119"/>
        <v>10.758672000000002</v>
      </c>
      <c r="O118" s="171">
        <f t="shared" si="119"/>
        <v>11.338720999999998</v>
      </c>
      <c r="P118" s="171">
        <f t="shared" si="119"/>
        <v>11.765270000000001</v>
      </c>
      <c r="Q118" s="171">
        <f t="shared" si="119"/>
        <v>12.130547</v>
      </c>
      <c r="R118" s="171">
        <f t="shared" si="119"/>
        <v>12.696991000000001</v>
      </c>
      <c r="S118" s="171">
        <f t="shared" si="119"/>
        <v>13.722455000000004</v>
      </c>
      <c r="T118" s="171">
        <f t="shared" si="119"/>
        <v>14.565251</v>
      </c>
      <c r="U118" s="171">
        <f t="shared" si="119"/>
        <v>15.119492000000005</v>
      </c>
      <c r="V118" s="171">
        <f t="shared" si="119"/>
        <v>16.597163999999996</v>
      </c>
      <c r="W118" s="171">
        <f t="shared" si="119"/>
        <v>18.058561000000001</v>
      </c>
      <c r="X118" s="171">
        <f t="shared" si="119"/>
        <v>18.571973</v>
      </c>
      <c r="Y118" s="171">
        <f t="shared" si="119"/>
        <v>20.801574000000002</v>
      </c>
      <c r="Z118" s="171">
        <f t="shared" si="119"/>
        <v>22.121462999999999</v>
      </c>
      <c r="AA118" s="171">
        <f t="shared" si="119"/>
        <v>23.818759</v>
      </c>
      <c r="AB118" s="171">
        <f t="shared" si="119"/>
        <v>24.557265000000001</v>
      </c>
      <c r="AC118" s="171">
        <f t="shared" si="119"/>
        <v>25.705061000000001</v>
      </c>
      <c r="AD118" s="171">
        <f t="shared" si="119"/>
        <v>26.704786000000002</v>
      </c>
      <c r="AE118" s="171">
        <f t="shared" si="119"/>
        <v>29.080498000000002</v>
      </c>
      <c r="AF118" s="171">
        <f t="shared" si="119"/>
        <v>30.413378999999999</v>
      </c>
      <c r="AG118" s="171">
        <f t="shared" si="119"/>
        <v>31.615899999999996</v>
      </c>
      <c r="AH118" s="171">
        <f t="shared" si="119"/>
        <v>33.745562999999997</v>
      </c>
      <c r="AI118" s="171">
        <f t="shared" si="119"/>
        <v>36.276013000000006</v>
      </c>
      <c r="AJ118" s="171">
        <f t="shared" si="119"/>
        <v>37.534337999999991</v>
      </c>
      <c r="AK118" s="171">
        <f t="shared" si="119"/>
        <v>39.338934999999992</v>
      </c>
      <c r="AL118" s="171">
        <f t="shared" ref="AL118:BG118" si="120">AL28-AL73</f>
        <v>39.61245199999999</v>
      </c>
      <c r="AM118" s="171">
        <f t="shared" si="120"/>
        <v>42.876760000000004</v>
      </c>
      <c r="AN118" s="171">
        <f t="shared" si="120"/>
        <v>45.520921999999992</v>
      </c>
      <c r="AO118" s="171">
        <f t="shared" si="120"/>
        <v>48.083725999999999</v>
      </c>
      <c r="AP118" s="171">
        <f t="shared" si="120"/>
        <v>49.081117999999989</v>
      </c>
      <c r="AQ118" s="171">
        <f t="shared" si="120"/>
        <v>52.007114999999999</v>
      </c>
      <c r="AR118" s="171">
        <f t="shared" si="120"/>
        <v>54.777546000000008</v>
      </c>
      <c r="AS118" s="171">
        <f t="shared" si="120"/>
        <v>57.639502999999998</v>
      </c>
      <c r="AT118" s="171">
        <f t="shared" si="120"/>
        <v>59.797854999999991</v>
      </c>
      <c r="AU118" s="171">
        <f t="shared" si="120"/>
        <v>64.425432999999998</v>
      </c>
      <c r="AV118" s="171">
        <f t="shared" si="120"/>
        <v>68.884176999999994</v>
      </c>
      <c r="AW118" s="171">
        <f t="shared" si="120"/>
        <v>70.755932999999999</v>
      </c>
      <c r="AX118" s="171">
        <f t="shared" si="120"/>
        <v>75.39715799999999</v>
      </c>
      <c r="AY118" s="171">
        <f t="shared" si="120"/>
        <v>82.877930000000006</v>
      </c>
      <c r="AZ118" s="171">
        <f t="shared" si="120"/>
        <v>89.375767999999994</v>
      </c>
      <c r="BA118" s="171">
        <f t="shared" si="120"/>
        <v>88.294723000000005</v>
      </c>
      <c r="BB118" s="171">
        <f t="shared" si="120"/>
        <v>92.342603999999994</v>
      </c>
      <c r="BC118" s="171">
        <f t="shared" si="120"/>
        <v>99.161742000000004</v>
      </c>
      <c r="BD118" s="171">
        <f t="shared" si="120"/>
        <v>104.48163500000001</v>
      </c>
      <c r="BE118" s="173">
        <f t="shared" si="120"/>
        <v>109.90632820935171</v>
      </c>
      <c r="BF118" s="173">
        <f t="shared" si="120"/>
        <v>115.37776435723103</v>
      </c>
      <c r="BG118" s="173">
        <f t="shared" si="120"/>
        <v>120.35737788932767</v>
      </c>
    </row>
    <row r="119" spans="1:59" s="195" customFormat="1" x14ac:dyDescent="0.2">
      <c r="A119" s="169" t="s">
        <v>724</v>
      </c>
      <c r="B119" s="167" t="s">
        <v>7</v>
      </c>
      <c r="C119" s="167" t="s">
        <v>431</v>
      </c>
      <c r="D119" s="167" t="s">
        <v>724</v>
      </c>
      <c r="E119" s="167" t="s">
        <v>433</v>
      </c>
      <c r="F119" s="5">
        <f t="shared" ref="F119:AK119" si="121">F29-F74</f>
        <v>5.3362539999999967</v>
      </c>
      <c r="G119" s="5">
        <f t="shared" si="121"/>
        <v>5.3206260000000043</v>
      </c>
      <c r="H119" s="5">
        <f t="shared" si="121"/>
        <v>6.5991539999999986</v>
      </c>
      <c r="I119" s="5">
        <f t="shared" si="121"/>
        <v>8.5989629999999977</v>
      </c>
      <c r="J119" s="5">
        <f t="shared" si="121"/>
        <v>8.6243340000000046</v>
      </c>
      <c r="K119" s="5">
        <f t="shared" si="121"/>
        <v>11.864791999999966</v>
      </c>
      <c r="L119" s="5">
        <f t="shared" si="121"/>
        <v>13.132710000000003</v>
      </c>
      <c r="M119" s="5">
        <f t="shared" si="121"/>
        <v>13.065530999999993</v>
      </c>
      <c r="N119" s="5">
        <f t="shared" si="121"/>
        <v>12.455405000000013</v>
      </c>
      <c r="O119" s="5">
        <f t="shared" si="121"/>
        <v>13.669427999999982</v>
      </c>
      <c r="P119" s="5">
        <f t="shared" si="121"/>
        <v>16.130015999999983</v>
      </c>
      <c r="Q119" s="5">
        <f t="shared" si="121"/>
        <v>15.942830000000015</v>
      </c>
      <c r="R119" s="5">
        <f t="shared" si="121"/>
        <v>14.852737999999988</v>
      </c>
      <c r="S119" s="5">
        <f t="shared" si="121"/>
        <v>16.010881000000012</v>
      </c>
      <c r="T119" s="5">
        <f t="shared" si="121"/>
        <v>18.912489000000022</v>
      </c>
      <c r="U119" s="5">
        <f t="shared" si="121"/>
        <v>24.139413999999988</v>
      </c>
      <c r="V119" s="5">
        <f t="shared" si="121"/>
        <v>21.110881999999947</v>
      </c>
      <c r="W119" s="5">
        <f t="shared" si="121"/>
        <v>19.656150999999966</v>
      </c>
      <c r="X119" s="5">
        <f t="shared" si="121"/>
        <v>19.837493999999992</v>
      </c>
      <c r="Y119" s="5">
        <f t="shared" si="121"/>
        <v>20.58781799999997</v>
      </c>
      <c r="Z119" s="5">
        <f t="shared" si="121"/>
        <v>25.614827999999989</v>
      </c>
      <c r="AA119" s="5">
        <f t="shared" si="121"/>
        <v>28.181226999999978</v>
      </c>
      <c r="AB119" s="5">
        <f t="shared" si="121"/>
        <v>30.937183000000005</v>
      </c>
      <c r="AC119" s="5">
        <f t="shared" si="121"/>
        <v>28.998402999999996</v>
      </c>
      <c r="AD119" s="5">
        <f t="shared" si="121"/>
        <v>28.385043999999994</v>
      </c>
      <c r="AE119" s="5">
        <f t="shared" si="121"/>
        <v>30.759927000000033</v>
      </c>
      <c r="AF119" s="5">
        <f t="shared" si="121"/>
        <v>32.533759999999972</v>
      </c>
      <c r="AG119" s="5">
        <f t="shared" si="121"/>
        <v>35.43127000000004</v>
      </c>
      <c r="AH119" s="5">
        <f t="shared" si="121"/>
        <v>31.068637999999964</v>
      </c>
      <c r="AI119" s="5">
        <f t="shared" si="121"/>
        <v>39.114722000000029</v>
      </c>
      <c r="AJ119" s="5">
        <f t="shared" si="121"/>
        <v>43.790283999999986</v>
      </c>
      <c r="AK119" s="5">
        <f t="shared" si="121"/>
        <v>44.311378000000019</v>
      </c>
      <c r="AL119" s="5">
        <f t="shared" ref="AL119:BG119" si="122">AL29-AL74</f>
        <v>41.06241</v>
      </c>
      <c r="AM119" s="5">
        <f t="shared" si="122"/>
        <v>39.008503999999988</v>
      </c>
      <c r="AN119" s="5">
        <f t="shared" si="122"/>
        <v>38.795422999999971</v>
      </c>
      <c r="AO119" s="5">
        <f t="shared" si="122"/>
        <v>42.454680999999994</v>
      </c>
      <c r="AP119" s="5">
        <f t="shared" si="122"/>
        <v>45.422595000000001</v>
      </c>
      <c r="AQ119" s="5">
        <f t="shared" si="122"/>
        <v>50.162916999999993</v>
      </c>
      <c r="AR119" s="5">
        <f t="shared" si="122"/>
        <v>40.77927200000002</v>
      </c>
      <c r="AS119" s="5">
        <f t="shared" si="122"/>
        <v>40.707022999999964</v>
      </c>
      <c r="AT119" s="5">
        <f t="shared" si="122"/>
        <v>37.401673999999986</v>
      </c>
      <c r="AU119" s="5">
        <f t="shared" si="122"/>
        <v>45.536294999999967</v>
      </c>
      <c r="AV119" s="5">
        <f t="shared" si="122"/>
        <v>33.126760000000019</v>
      </c>
      <c r="AW119" s="5">
        <f t="shared" si="122"/>
        <v>33.056255000000021</v>
      </c>
      <c r="AX119" s="5">
        <f t="shared" si="122"/>
        <v>35.972734000000003</v>
      </c>
      <c r="AY119" s="5">
        <f t="shared" si="122"/>
        <v>39.15731199999999</v>
      </c>
      <c r="AZ119" s="5">
        <f t="shared" si="122"/>
        <v>36.549342000000024</v>
      </c>
      <c r="BA119" s="5">
        <f t="shared" si="122"/>
        <v>36.81301400000001</v>
      </c>
      <c r="BB119" s="5">
        <f t="shared" si="122"/>
        <v>35.775046000000003</v>
      </c>
      <c r="BC119" s="5">
        <f t="shared" si="122"/>
        <v>43.172771999999981</v>
      </c>
      <c r="BD119" s="5">
        <f t="shared" si="122"/>
        <v>43.531341000000026</v>
      </c>
      <c r="BE119" s="172">
        <f t="shared" si="122"/>
        <v>43.375229905271823</v>
      </c>
      <c r="BF119" s="172">
        <f t="shared" si="122"/>
        <v>46.286055896618535</v>
      </c>
      <c r="BG119" s="172">
        <f t="shared" si="122"/>
        <v>48.233105680194541</v>
      </c>
    </row>
    <row r="120" spans="1:59" s="195" customFormat="1" x14ac:dyDescent="0.2">
      <c r="A120" s="169" t="s">
        <v>725</v>
      </c>
      <c r="B120" s="167" t="s">
        <v>7</v>
      </c>
      <c r="C120" s="167" t="s">
        <v>431</v>
      </c>
      <c r="D120" s="167" t="s">
        <v>725</v>
      </c>
      <c r="E120" s="167" t="s">
        <v>433</v>
      </c>
      <c r="F120" s="5">
        <f t="shared" ref="F120:AK120" si="123">F30-F75</f>
        <v>402.34094499999998</v>
      </c>
      <c r="G120" s="5">
        <f t="shared" si="123"/>
        <v>389.35264599999999</v>
      </c>
      <c r="H120" s="5">
        <f t="shared" si="123"/>
        <v>386.74851000000001</v>
      </c>
      <c r="I120" s="5">
        <f t="shared" si="123"/>
        <v>424.18795699999998</v>
      </c>
      <c r="J120" s="5">
        <f t="shared" si="123"/>
        <v>479.39609100000001</v>
      </c>
      <c r="K120" s="5">
        <f t="shared" si="123"/>
        <v>477.14584300000001</v>
      </c>
      <c r="L120" s="5">
        <f t="shared" si="123"/>
        <v>460.00510300000002</v>
      </c>
      <c r="M120" s="5">
        <f t="shared" si="123"/>
        <v>452.03742499999998</v>
      </c>
      <c r="N120" s="5">
        <f t="shared" si="123"/>
        <v>487.62656600000003</v>
      </c>
      <c r="O120" s="5">
        <f t="shared" si="123"/>
        <v>555.36744899999997</v>
      </c>
      <c r="P120" s="5">
        <f t="shared" si="123"/>
        <v>529.07093399999997</v>
      </c>
      <c r="Q120" s="5">
        <f t="shared" si="123"/>
        <v>511.62465800000001</v>
      </c>
      <c r="R120" s="5">
        <f t="shared" si="123"/>
        <v>547.12273200000004</v>
      </c>
      <c r="S120" s="5">
        <f t="shared" si="123"/>
        <v>595.96238099999994</v>
      </c>
      <c r="T120" s="5">
        <f t="shared" si="123"/>
        <v>598.02357200000006</v>
      </c>
      <c r="U120" s="5">
        <f t="shared" si="123"/>
        <v>627.91368599999998</v>
      </c>
      <c r="V120" s="5">
        <f t="shared" si="123"/>
        <v>676.64182400000004</v>
      </c>
      <c r="W120" s="5">
        <f t="shared" si="123"/>
        <v>718.56427499999995</v>
      </c>
      <c r="X120" s="5">
        <f t="shared" si="123"/>
        <v>716.02037799999994</v>
      </c>
      <c r="Y120" s="5">
        <f t="shared" si="123"/>
        <v>676.71544499999993</v>
      </c>
      <c r="Z120" s="5">
        <f t="shared" si="123"/>
        <v>740.34743300000002</v>
      </c>
      <c r="AA120" s="5">
        <f t="shared" si="123"/>
        <v>844.39979600000004</v>
      </c>
      <c r="AB120" s="5">
        <f t="shared" si="123"/>
        <v>846.60264500000005</v>
      </c>
      <c r="AC120" s="5">
        <f t="shared" si="123"/>
        <v>870.77343799999994</v>
      </c>
      <c r="AD120" s="5">
        <f t="shared" si="123"/>
        <v>871.69837900000005</v>
      </c>
      <c r="AE120" s="5">
        <f t="shared" si="123"/>
        <v>877.10307499999999</v>
      </c>
      <c r="AF120" s="5">
        <f t="shared" si="123"/>
        <v>919.09371599999997</v>
      </c>
      <c r="AG120" s="5">
        <f t="shared" si="123"/>
        <v>926.91220399999997</v>
      </c>
      <c r="AH120" s="5">
        <f t="shared" si="123"/>
        <v>958.58667200000002</v>
      </c>
      <c r="AI120" s="5">
        <f t="shared" si="123"/>
        <v>994.34842300000014</v>
      </c>
      <c r="AJ120" s="5">
        <f t="shared" si="123"/>
        <v>1033.3096740000001</v>
      </c>
      <c r="AK120" s="5">
        <f t="shared" si="123"/>
        <v>1057.8426880000002</v>
      </c>
      <c r="AL120" s="5">
        <f t="shared" ref="AL120:BG120" si="124">AL30-AL75</f>
        <v>968.61630900000011</v>
      </c>
      <c r="AM120" s="5">
        <f t="shared" si="124"/>
        <v>1024.646125</v>
      </c>
      <c r="AN120" s="5">
        <f t="shared" si="124"/>
        <v>1106.2493939999999</v>
      </c>
      <c r="AO120" s="5">
        <f t="shared" si="124"/>
        <v>1150.010092</v>
      </c>
      <c r="AP120" s="5">
        <f t="shared" si="124"/>
        <v>1175.7342309999999</v>
      </c>
      <c r="AQ120" s="5">
        <f t="shared" si="124"/>
        <v>1194.2664180000002</v>
      </c>
      <c r="AR120" s="5">
        <f t="shared" si="124"/>
        <v>1201.1529390000001</v>
      </c>
      <c r="AS120" s="5">
        <f t="shared" si="124"/>
        <v>1175.0627830000001</v>
      </c>
      <c r="AT120" s="5">
        <f t="shared" si="124"/>
        <v>1201.705733</v>
      </c>
      <c r="AU120" s="5">
        <f t="shared" si="124"/>
        <v>1261.193311</v>
      </c>
      <c r="AV120" s="5">
        <f t="shared" si="124"/>
        <v>1301.9976799999999</v>
      </c>
      <c r="AW120" s="5">
        <f t="shared" si="124"/>
        <v>1270.215837</v>
      </c>
      <c r="AX120" s="5">
        <f t="shared" si="124"/>
        <v>1244.994293</v>
      </c>
      <c r="AY120" s="5">
        <f t="shared" si="124"/>
        <v>1350.6075580000002</v>
      </c>
      <c r="AZ120" s="5">
        <f t="shared" si="124"/>
        <v>1544.633433</v>
      </c>
      <c r="BA120" s="5">
        <f t="shared" si="124"/>
        <v>1664.398285</v>
      </c>
      <c r="BB120" s="5">
        <f t="shared" si="124"/>
        <v>1620.2831349999999</v>
      </c>
      <c r="BC120" s="5">
        <f t="shared" si="124"/>
        <v>1638.0969090000001</v>
      </c>
      <c r="BD120" s="5">
        <f t="shared" si="124"/>
        <v>1758.722317</v>
      </c>
      <c r="BE120" s="172">
        <f t="shared" si="124"/>
        <v>1729.0582709886937</v>
      </c>
      <c r="BF120" s="172">
        <f t="shared" si="124"/>
        <v>1794.5010363245945</v>
      </c>
      <c r="BG120" s="172">
        <f t="shared" si="124"/>
        <v>1804.0245658536576</v>
      </c>
    </row>
    <row r="121" spans="1:59" s="195" customFormat="1" x14ac:dyDescent="0.2">
      <c r="A121" s="13" t="s">
        <v>726</v>
      </c>
      <c r="B121" s="13" t="s">
        <v>7</v>
      </c>
      <c r="C121" s="13" t="s">
        <v>431</v>
      </c>
      <c r="D121" s="13" t="s">
        <v>726</v>
      </c>
      <c r="E121" s="13" t="s">
        <v>433</v>
      </c>
      <c r="F121" s="171">
        <f t="shared" ref="F121:AK121" si="125">F31-F76</f>
        <v>407.67719900000003</v>
      </c>
      <c r="G121" s="171">
        <f t="shared" si="125"/>
        <v>394.673272</v>
      </c>
      <c r="H121" s="171">
        <f t="shared" si="125"/>
        <v>393.34766399999995</v>
      </c>
      <c r="I121" s="171">
        <f t="shared" si="125"/>
        <v>432.78692000000001</v>
      </c>
      <c r="J121" s="171">
        <f t="shared" si="125"/>
        <v>488.02042499999993</v>
      </c>
      <c r="K121" s="171">
        <f t="shared" si="125"/>
        <v>489.01063500000009</v>
      </c>
      <c r="L121" s="171">
        <f t="shared" si="125"/>
        <v>473.13781300000005</v>
      </c>
      <c r="M121" s="171">
        <f t="shared" si="125"/>
        <v>465.10295600000006</v>
      </c>
      <c r="N121" s="171">
        <f t="shared" si="125"/>
        <v>500.08197100000001</v>
      </c>
      <c r="O121" s="171">
        <f t="shared" si="125"/>
        <v>569.03687699999989</v>
      </c>
      <c r="P121" s="171">
        <f t="shared" si="125"/>
        <v>545.20094999999992</v>
      </c>
      <c r="Q121" s="171">
        <f t="shared" si="125"/>
        <v>527.56748799999991</v>
      </c>
      <c r="R121" s="171">
        <f t="shared" si="125"/>
        <v>561.97547000000009</v>
      </c>
      <c r="S121" s="171">
        <f t="shared" si="125"/>
        <v>611.97326199999998</v>
      </c>
      <c r="T121" s="171">
        <f t="shared" si="125"/>
        <v>616.93606100000011</v>
      </c>
      <c r="U121" s="171">
        <f t="shared" si="125"/>
        <v>652.05310000000009</v>
      </c>
      <c r="V121" s="171">
        <f t="shared" si="125"/>
        <v>697.75270599999999</v>
      </c>
      <c r="W121" s="171">
        <f t="shared" si="125"/>
        <v>738.22042599999997</v>
      </c>
      <c r="X121" s="171">
        <f t="shared" si="125"/>
        <v>735.85787199999993</v>
      </c>
      <c r="Y121" s="171">
        <f t="shared" si="125"/>
        <v>697.30326300000002</v>
      </c>
      <c r="Z121" s="171">
        <f t="shared" si="125"/>
        <v>765.9622609999999</v>
      </c>
      <c r="AA121" s="171">
        <f t="shared" si="125"/>
        <v>872.58102299999996</v>
      </c>
      <c r="AB121" s="171">
        <f t="shared" si="125"/>
        <v>877.53982799999994</v>
      </c>
      <c r="AC121" s="171">
        <f t="shared" si="125"/>
        <v>899.77184099999999</v>
      </c>
      <c r="AD121" s="171">
        <f t="shared" si="125"/>
        <v>900.08342300000004</v>
      </c>
      <c r="AE121" s="171">
        <f t="shared" si="125"/>
        <v>907.86300200000005</v>
      </c>
      <c r="AF121" s="171">
        <f t="shared" si="125"/>
        <v>951.62747599999989</v>
      </c>
      <c r="AG121" s="171">
        <f t="shared" si="125"/>
        <v>962.34347400000001</v>
      </c>
      <c r="AH121" s="171">
        <f t="shared" si="125"/>
        <v>989.65530999999999</v>
      </c>
      <c r="AI121" s="171">
        <f t="shared" si="125"/>
        <v>1033.4631449999999</v>
      </c>
      <c r="AJ121" s="171">
        <f t="shared" si="125"/>
        <v>1077.099958</v>
      </c>
      <c r="AK121" s="171">
        <f t="shared" si="125"/>
        <v>1102.1540660000001</v>
      </c>
      <c r="AL121" s="171">
        <f t="shared" ref="AL121:BG121" si="126">AL31-AL76</f>
        <v>1009.6787190000001</v>
      </c>
      <c r="AM121" s="171">
        <f t="shared" si="126"/>
        <v>1063.6546290000001</v>
      </c>
      <c r="AN121" s="171">
        <f t="shared" si="126"/>
        <v>1145.044817</v>
      </c>
      <c r="AO121" s="171">
        <f t="shared" si="126"/>
        <v>1192.4647730000002</v>
      </c>
      <c r="AP121" s="171">
        <f t="shared" si="126"/>
        <v>1221.1568260000001</v>
      </c>
      <c r="AQ121" s="171">
        <f t="shared" si="126"/>
        <v>1244.4293349999998</v>
      </c>
      <c r="AR121" s="171">
        <f t="shared" si="126"/>
        <v>1241.9322110000001</v>
      </c>
      <c r="AS121" s="171">
        <f t="shared" si="126"/>
        <v>1215.769822</v>
      </c>
      <c r="AT121" s="171">
        <f t="shared" si="126"/>
        <v>1239.1074229999999</v>
      </c>
      <c r="AU121" s="171">
        <f t="shared" si="126"/>
        <v>1306.7296059999999</v>
      </c>
      <c r="AV121" s="171">
        <f t="shared" si="126"/>
        <v>1335.12444</v>
      </c>
      <c r="AW121" s="171">
        <f t="shared" si="126"/>
        <v>1303.2720980000001</v>
      </c>
      <c r="AX121" s="171">
        <f t="shared" si="126"/>
        <v>1280.9671629999998</v>
      </c>
      <c r="AY121" s="171">
        <f t="shared" si="126"/>
        <v>1389.76487</v>
      </c>
      <c r="AZ121" s="171">
        <f t="shared" si="126"/>
        <v>1581.182785</v>
      </c>
      <c r="BA121" s="171">
        <f t="shared" si="126"/>
        <v>1701.2112989999998</v>
      </c>
      <c r="BB121" s="171">
        <f t="shared" si="126"/>
        <v>1656.0581869999999</v>
      </c>
      <c r="BC121" s="171">
        <f t="shared" si="126"/>
        <v>1681.269681</v>
      </c>
      <c r="BD121" s="171">
        <f t="shared" si="126"/>
        <v>1802.2536580000001</v>
      </c>
      <c r="BE121" s="173">
        <f t="shared" si="126"/>
        <v>1774.5170143900939</v>
      </c>
      <c r="BF121" s="173">
        <f t="shared" si="126"/>
        <v>1842.8731216486231</v>
      </c>
      <c r="BG121" s="173">
        <f t="shared" si="126"/>
        <v>1855.2688831141013</v>
      </c>
    </row>
    <row r="122" spans="1:59" s="195" customFormat="1" x14ac:dyDescent="0.2">
      <c r="A122" s="169" t="s">
        <v>727</v>
      </c>
      <c r="B122" s="167" t="s">
        <v>7</v>
      </c>
      <c r="C122" s="167" t="s">
        <v>431</v>
      </c>
      <c r="D122" s="167" t="s">
        <v>728</v>
      </c>
      <c r="E122" s="167" t="s">
        <v>433</v>
      </c>
      <c r="F122" s="5">
        <f t="shared" ref="F122:AK122" si="127">F32-F77</f>
        <v>16.091932999999997</v>
      </c>
      <c r="G122" s="5">
        <f t="shared" si="127"/>
        <v>17.478878999999999</v>
      </c>
      <c r="H122" s="5">
        <f t="shared" si="127"/>
        <v>17.701022000000002</v>
      </c>
      <c r="I122" s="5">
        <f t="shared" si="127"/>
        <v>18.479135999999997</v>
      </c>
      <c r="J122" s="5">
        <f t="shared" si="127"/>
        <v>19.950980999999999</v>
      </c>
      <c r="K122" s="5">
        <f t="shared" si="127"/>
        <v>20.727376</v>
      </c>
      <c r="L122" s="5">
        <f t="shared" si="127"/>
        <v>21.513041999999999</v>
      </c>
      <c r="M122" s="5">
        <f t="shared" si="127"/>
        <v>22.544300999999997</v>
      </c>
      <c r="N122" s="5">
        <f t="shared" si="127"/>
        <v>24.443897</v>
      </c>
      <c r="O122" s="5">
        <f t="shared" si="127"/>
        <v>26.147496999999994</v>
      </c>
      <c r="P122" s="5">
        <f t="shared" si="127"/>
        <v>27.982638000000001</v>
      </c>
      <c r="Q122" s="5">
        <f t="shared" si="127"/>
        <v>28.746487999999999</v>
      </c>
      <c r="R122" s="5">
        <f t="shared" si="127"/>
        <v>29.73712299999999</v>
      </c>
      <c r="S122" s="5">
        <f t="shared" si="127"/>
        <v>30.932893999999997</v>
      </c>
      <c r="T122" s="5">
        <f t="shared" si="127"/>
        <v>32.136820999999998</v>
      </c>
      <c r="U122" s="5">
        <f t="shared" si="127"/>
        <v>33.658085</v>
      </c>
      <c r="V122" s="5">
        <f t="shared" si="127"/>
        <v>35.414942999999994</v>
      </c>
      <c r="W122" s="5">
        <f t="shared" si="127"/>
        <v>38.719898999999998</v>
      </c>
      <c r="X122" s="5">
        <f t="shared" si="127"/>
        <v>42.866862999999995</v>
      </c>
      <c r="Y122" s="5">
        <f t="shared" si="127"/>
        <v>43.330301999999989</v>
      </c>
      <c r="Z122" s="5">
        <f t="shared" si="127"/>
        <v>43.595702999999993</v>
      </c>
      <c r="AA122" s="5">
        <f t="shared" si="127"/>
        <v>46.371510000000001</v>
      </c>
      <c r="AB122" s="5">
        <f t="shared" si="127"/>
        <v>46.851770999999992</v>
      </c>
      <c r="AC122" s="5">
        <f t="shared" si="127"/>
        <v>51.340536999999998</v>
      </c>
      <c r="AD122" s="5">
        <f t="shared" si="127"/>
        <v>52.954181999999996</v>
      </c>
      <c r="AE122" s="5">
        <f t="shared" si="127"/>
        <v>54.709455999999996</v>
      </c>
      <c r="AF122" s="5">
        <f t="shared" si="127"/>
        <v>57.959595999999998</v>
      </c>
      <c r="AG122" s="5">
        <f t="shared" si="127"/>
        <v>58.462199000000012</v>
      </c>
      <c r="AH122" s="5">
        <f t="shared" si="127"/>
        <v>60.482308000000003</v>
      </c>
      <c r="AI122" s="5">
        <f t="shared" si="127"/>
        <v>63.097144999999998</v>
      </c>
      <c r="AJ122" s="5">
        <f t="shared" si="127"/>
        <v>65.374359000000013</v>
      </c>
      <c r="AK122" s="5">
        <f t="shared" si="127"/>
        <v>66.877803</v>
      </c>
      <c r="AL122" s="5">
        <f t="shared" ref="AL122:BD122" si="128">AL32-AL77</f>
        <v>66.388445999999988</v>
      </c>
      <c r="AM122" s="5">
        <f t="shared" si="128"/>
        <v>68.376692999999989</v>
      </c>
      <c r="AN122" s="5">
        <f t="shared" si="128"/>
        <v>73.079256000000001</v>
      </c>
      <c r="AO122" s="5">
        <f t="shared" si="128"/>
        <v>76.696090000000012</v>
      </c>
      <c r="AP122" s="5">
        <f t="shared" si="128"/>
        <v>80.100163999999992</v>
      </c>
      <c r="AQ122" s="5">
        <f t="shared" si="128"/>
        <v>81.413148000000007</v>
      </c>
      <c r="AR122" s="5">
        <f t="shared" si="128"/>
        <v>79.486525</v>
      </c>
      <c r="AS122" s="5">
        <f t="shared" si="128"/>
        <v>83.39564</v>
      </c>
      <c r="AT122" s="5">
        <f t="shared" si="128"/>
        <v>89.347110999999984</v>
      </c>
      <c r="AU122" s="5">
        <f t="shared" si="128"/>
        <v>92.678077000000002</v>
      </c>
      <c r="AV122" s="5">
        <f t="shared" si="128"/>
        <v>94.477471000000008</v>
      </c>
      <c r="AW122" s="5">
        <f t="shared" si="128"/>
        <v>95.072116999999992</v>
      </c>
      <c r="AX122" s="5">
        <f t="shared" si="128"/>
        <v>96.834349999999986</v>
      </c>
      <c r="AY122" s="5">
        <f t="shared" si="128"/>
        <v>100.85932100000002</v>
      </c>
      <c r="AZ122" s="5">
        <f t="shared" si="128"/>
        <v>103.346949</v>
      </c>
      <c r="BA122" s="5">
        <f t="shared" si="128"/>
        <v>108.529484</v>
      </c>
      <c r="BB122" s="5">
        <f t="shared" si="128"/>
        <v>105.682931</v>
      </c>
      <c r="BC122" s="5">
        <f t="shared" si="128"/>
        <v>109.32306600000001</v>
      </c>
      <c r="BD122" s="5">
        <f t="shared" si="128"/>
        <v>111.89214999999999</v>
      </c>
      <c r="BE122" s="172"/>
      <c r="BF122" s="172"/>
      <c r="BG122" s="172"/>
    </row>
    <row r="123" spans="1:59" s="195" customFormat="1" x14ac:dyDescent="0.2">
      <c r="A123" s="13" t="s">
        <v>436</v>
      </c>
      <c r="B123" s="13" t="s">
        <v>7</v>
      </c>
      <c r="C123" s="13" t="s">
        <v>431</v>
      </c>
      <c r="D123" s="13" t="s">
        <v>437</v>
      </c>
      <c r="E123" s="13" t="s">
        <v>433</v>
      </c>
      <c r="F123" s="171">
        <f t="shared" ref="F123:AK123" si="129">F33-F78</f>
        <v>27.300525999999998</v>
      </c>
      <c r="G123" s="171">
        <f t="shared" si="129"/>
        <v>28.113960999999996</v>
      </c>
      <c r="H123" s="171">
        <f t="shared" si="129"/>
        <v>28.905950999999995</v>
      </c>
      <c r="I123" s="171">
        <f t="shared" si="129"/>
        <v>30.297727000000009</v>
      </c>
      <c r="J123" s="171">
        <f t="shared" si="129"/>
        <v>32.548741</v>
      </c>
      <c r="K123" s="171">
        <f t="shared" si="129"/>
        <v>33.301828999999998</v>
      </c>
      <c r="L123" s="171">
        <f t="shared" si="129"/>
        <v>33.300271000000009</v>
      </c>
      <c r="M123" s="171">
        <f t="shared" si="129"/>
        <v>34.293709999999997</v>
      </c>
      <c r="N123" s="171">
        <f t="shared" si="129"/>
        <v>37.382747999999999</v>
      </c>
      <c r="O123" s="171">
        <f t="shared" si="129"/>
        <v>39.401288000000001</v>
      </c>
      <c r="P123" s="171">
        <f t="shared" si="129"/>
        <v>41.073818000000003</v>
      </c>
      <c r="Q123" s="171">
        <f t="shared" si="129"/>
        <v>41.260673000000011</v>
      </c>
      <c r="R123" s="171">
        <f t="shared" si="129"/>
        <v>42.126511999999998</v>
      </c>
      <c r="S123" s="171">
        <f t="shared" si="129"/>
        <v>45.036433000000002</v>
      </c>
      <c r="T123" s="171">
        <f t="shared" si="129"/>
        <v>45.817049000000011</v>
      </c>
      <c r="U123" s="171">
        <f t="shared" si="129"/>
        <v>48.019827000000014</v>
      </c>
      <c r="V123" s="171">
        <f t="shared" si="129"/>
        <v>50.442402999999992</v>
      </c>
      <c r="W123" s="171">
        <f t="shared" si="129"/>
        <v>54.326619000000001</v>
      </c>
      <c r="X123" s="171">
        <f t="shared" si="129"/>
        <v>57.002486999999995</v>
      </c>
      <c r="Y123" s="171">
        <f t="shared" si="129"/>
        <v>57.608472999999996</v>
      </c>
      <c r="Z123" s="171">
        <f t="shared" si="129"/>
        <v>59.022562000000001</v>
      </c>
      <c r="AA123" s="171">
        <f t="shared" si="129"/>
        <v>61.124443999999997</v>
      </c>
      <c r="AB123" s="171">
        <f t="shared" si="129"/>
        <v>62.24966100000001</v>
      </c>
      <c r="AC123" s="171">
        <f t="shared" si="129"/>
        <v>68.191474999999997</v>
      </c>
      <c r="AD123" s="171">
        <f t="shared" si="129"/>
        <v>68.820173000000011</v>
      </c>
      <c r="AE123" s="171">
        <f t="shared" si="129"/>
        <v>68.78487299999999</v>
      </c>
      <c r="AF123" s="171">
        <f t="shared" si="129"/>
        <v>71.773060999999998</v>
      </c>
      <c r="AG123" s="171">
        <f t="shared" si="129"/>
        <v>72.146544999999975</v>
      </c>
      <c r="AH123" s="171">
        <f t="shared" si="129"/>
        <v>75.665961999999979</v>
      </c>
      <c r="AI123" s="171">
        <f t="shared" si="129"/>
        <v>78.06344900000002</v>
      </c>
      <c r="AJ123" s="171">
        <f t="shared" si="129"/>
        <v>80.616627000000022</v>
      </c>
      <c r="AK123" s="171">
        <f t="shared" si="129"/>
        <v>82.033907999999997</v>
      </c>
      <c r="AL123" s="171">
        <f t="shared" ref="AL123:BD123" si="130">AL33-AL78</f>
        <v>82.351058999999992</v>
      </c>
      <c r="AM123" s="171">
        <f t="shared" si="130"/>
        <v>84.866890999999981</v>
      </c>
      <c r="AN123" s="171">
        <f t="shared" si="130"/>
        <v>88.875920000000008</v>
      </c>
      <c r="AO123" s="171">
        <f t="shared" si="130"/>
        <v>91.309417999999994</v>
      </c>
      <c r="AP123" s="171">
        <f t="shared" si="130"/>
        <v>96.978819999999985</v>
      </c>
      <c r="AQ123" s="171">
        <f t="shared" si="130"/>
        <v>98.541721999999993</v>
      </c>
      <c r="AR123" s="171">
        <f t="shared" si="130"/>
        <v>96.255976000000004</v>
      </c>
      <c r="AS123" s="171">
        <f t="shared" si="130"/>
        <v>99.591791999999998</v>
      </c>
      <c r="AT123" s="171">
        <f t="shared" si="130"/>
        <v>105.58794499999999</v>
      </c>
      <c r="AU123" s="171">
        <f t="shared" si="130"/>
        <v>107.29207600000001</v>
      </c>
      <c r="AV123" s="171">
        <f t="shared" si="130"/>
        <v>108.98454100000001</v>
      </c>
      <c r="AW123" s="171">
        <f t="shared" si="130"/>
        <v>109.929405</v>
      </c>
      <c r="AX123" s="171">
        <f t="shared" si="130"/>
        <v>112.78790600000001</v>
      </c>
      <c r="AY123" s="171">
        <f t="shared" si="130"/>
        <v>117.742262</v>
      </c>
      <c r="AZ123" s="171">
        <f t="shared" si="130"/>
        <v>117.56845400000003</v>
      </c>
      <c r="BA123" s="171">
        <f t="shared" si="130"/>
        <v>121.89245699999999</v>
      </c>
      <c r="BB123" s="171">
        <f t="shared" si="130"/>
        <v>122.62221899999999</v>
      </c>
      <c r="BC123" s="171">
        <f t="shared" si="130"/>
        <v>126.633661</v>
      </c>
      <c r="BD123" s="171">
        <f t="shared" si="130"/>
        <v>127.13982100000001</v>
      </c>
      <c r="BE123" s="173">
        <f>BE33-BE78</f>
        <v>132.18840415115523</v>
      </c>
      <c r="BF123" s="173">
        <f>BF33-BF78</f>
        <v>137.64137314801198</v>
      </c>
      <c r="BG123" s="173">
        <f>BG33-BG78</f>
        <v>141.96578965663275</v>
      </c>
    </row>
    <row r="124" spans="1:59" s="195" customFormat="1" x14ac:dyDescent="0.2">
      <c r="A124" s="13" t="s">
        <v>729</v>
      </c>
      <c r="B124" s="13" t="s">
        <v>7</v>
      </c>
      <c r="C124" s="13" t="s">
        <v>431</v>
      </c>
      <c r="D124" s="13" t="s">
        <v>730</v>
      </c>
      <c r="E124" s="13" t="s">
        <v>433</v>
      </c>
      <c r="F124" s="171">
        <f t="shared" ref="F124:AK124" si="131">F34-F79</f>
        <v>192.44087200000001</v>
      </c>
      <c r="G124" s="171">
        <f t="shared" si="131"/>
        <v>203.10691500000001</v>
      </c>
      <c r="H124" s="171">
        <f t="shared" si="131"/>
        <v>199.74047499999998</v>
      </c>
      <c r="I124" s="171">
        <f t="shared" si="131"/>
        <v>203.56524399999998</v>
      </c>
      <c r="J124" s="171">
        <f t="shared" si="131"/>
        <v>227.57976300000001</v>
      </c>
      <c r="K124" s="171">
        <f t="shared" si="131"/>
        <v>239.69072699999998</v>
      </c>
      <c r="L124" s="171">
        <f t="shared" si="131"/>
        <v>245.08707800000002</v>
      </c>
      <c r="M124" s="171">
        <f t="shared" si="131"/>
        <v>250.65027700000002</v>
      </c>
      <c r="N124" s="171">
        <f t="shared" si="131"/>
        <v>265.86252400000001</v>
      </c>
      <c r="O124" s="171">
        <f t="shared" si="131"/>
        <v>282.834093</v>
      </c>
      <c r="P124" s="171">
        <f t="shared" si="131"/>
        <v>273.32395399999996</v>
      </c>
      <c r="Q124" s="171">
        <f t="shared" si="131"/>
        <v>267.94192000000004</v>
      </c>
      <c r="R124" s="171">
        <f t="shared" si="131"/>
        <v>297.28971100000007</v>
      </c>
      <c r="S124" s="171">
        <f t="shared" si="131"/>
        <v>295.05183500000004</v>
      </c>
      <c r="T124" s="171">
        <f t="shared" si="131"/>
        <v>300.21954899999992</v>
      </c>
      <c r="U124" s="171">
        <f t="shared" si="131"/>
        <v>290.76722400000006</v>
      </c>
      <c r="V124" s="171">
        <f t="shared" si="131"/>
        <v>307.50807900000007</v>
      </c>
      <c r="W124" s="171">
        <f t="shared" si="131"/>
        <v>318.94705599999998</v>
      </c>
      <c r="X124" s="171">
        <f t="shared" si="131"/>
        <v>306.27828599999998</v>
      </c>
      <c r="Y124" s="171">
        <f t="shared" si="131"/>
        <v>304.35533499999997</v>
      </c>
      <c r="Z124" s="171">
        <f t="shared" si="131"/>
        <v>295.29814599999997</v>
      </c>
      <c r="AA124" s="171">
        <f t="shared" si="131"/>
        <v>302.08458899999994</v>
      </c>
      <c r="AB124" s="171">
        <f t="shared" si="131"/>
        <v>309.58364599999993</v>
      </c>
      <c r="AC124" s="171">
        <f t="shared" si="131"/>
        <v>314.972396</v>
      </c>
      <c r="AD124" s="171">
        <f t="shared" si="131"/>
        <v>307.47454100000004</v>
      </c>
      <c r="AE124" s="171">
        <f t="shared" si="131"/>
        <v>305.58598699999999</v>
      </c>
      <c r="AF124" s="171">
        <f t="shared" si="131"/>
        <v>320.13300400000003</v>
      </c>
      <c r="AG124" s="171">
        <f t="shared" si="131"/>
        <v>325.02101599999997</v>
      </c>
      <c r="AH124" s="171">
        <f t="shared" si="131"/>
        <v>336.64737900000006</v>
      </c>
      <c r="AI124" s="171">
        <f t="shared" si="131"/>
        <v>343.36447499999997</v>
      </c>
      <c r="AJ124" s="171">
        <f t="shared" si="131"/>
        <v>357.783188</v>
      </c>
      <c r="AK124" s="171">
        <f t="shared" si="131"/>
        <v>374.37713199999996</v>
      </c>
      <c r="AL124" s="171">
        <f t="shared" ref="AL124:BD124" si="132">AL34-AL79</f>
        <v>396.73188099999999</v>
      </c>
      <c r="AM124" s="171">
        <f t="shared" si="132"/>
        <v>393.22400400000004</v>
      </c>
      <c r="AN124" s="171">
        <f t="shared" si="132"/>
        <v>416.205151</v>
      </c>
      <c r="AO124" s="171">
        <f t="shared" si="132"/>
        <v>424.77755199999996</v>
      </c>
      <c r="AP124" s="171">
        <f t="shared" si="132"/>
        <v>427.98572899999999</v>
      </c>
      <c r="AQ124" s="171">
        <f t="shared" si="132"/>
        <v>448.23710499999999</v>
      </c>
      <c r="AR124" s="171">
        <f t="shared" si="132"/>
        <v>470.42859699999997</v>
      </c>
      <c r="AS124" s="171">
        <f t="shared" si="132"/>
        <v>481.3940090000001</v>
      </c>
      <c r="AT124" s="171">
        <f t="shared" si="132"/>
        <v>490.14899000000003</v>
      </c>
      <c r="AU124" s="171">
        <f t="shared" si="132"/>
        <v>507.02496299999996</v>
      </c>
      <c r="AV124" s="171">
        <f t="shared" si="132"/>
        <v>510.73582199999998</v>
      </c>
      <c r="AW124" s="171">
        <f t="shared" si="132"/>
        <v>536.07418300000006</v>
      </c>
      <c r="AX124" s="171">
        <f t="shared" si="132"/>
        <v>540.12657799999999</v>
      </c>
      <c r="AY124" s="171">
        <f t="shared" si="132"/>
        <v>530.67109200000004</v>
      </c>
      <c r="AZ124" s="171">
        <f t="shared" si="132"/>
        <v>531.81594200000006</v>
      </c>
      <c r="BA124" s="171">
        <f t="shared" si="132"/>
        <v>557.89076899999998</v>
      </c>
      <c r="BB124" s="171">
        <f t="shared" si="132"/>
        <v>561.57298200000002</v>
      </c>
      <c r="BC124" s="171">
        <f t="shared" si="132"/>
        <v>584.43671500000005</v>
      </c>
      <c r="BD124" s="171">
        <f t="shared" si="132"/>
        <v>621.604105</v>
      </c>
      <c r="BE124" s="173"/>
      <c r="BF124" s="173"/>
      <c r="BG124" s="173"/>
    </row>
    <row r="125" spans="1:59" s="195" customFormat="1" x14ac:dyDescent="0.2">
      <c r="A125" s="169" t="s">
        <v>731</v>
      </c>
      <c r="B125" s="167" t="s">
        <v>7</v>
      </c>
      <c r="C125" s="167" t="s">
        <v>431</v>
      </c>
      <c r="D125" s="167" t="s">
        <v>599</v>
      </c>
      <c r="E125" s="167" t="s">
        <v>433</v>
      </c>
      <c r="F125" s="5">
        <f t="shared" ref="F125:AK125" si="133">F35-F80</f>
        <v>9.2472309999999993</v>
      </c>
      <c r="G125" s="5">
        <f t="shared" si="133"/>
        <v>9.5816990000000004</v>
      </c>
      <c r="H125" s="5">
        <f t="shared" si="133"/>
        <v>9.7699460000000045</v>
      </c>
      <c r="I125" s="5">
        <f t="shared" si="133"/>
        <v>9.6855550000000044</v>
      </c>
      <c r="J125" s="5">
        <f t="shared" si="133"/>
        <v>9.9063369999999971</v>
      </c>
      <c r="K125" s="5">
        <f t="shared" si="133"/>
        <v>10.264113000000002</v>
      </c>
      <c r="L125" s="5">
        <f t="shared" si="133"/>
        <v>10.608964</v>
      </c>
      <c r="M125" s="5">
        <f t="shared" si="133"/>
        <v>11.232151000000002</v>
      </c>
      <c r="N125" s="5">
        <f t="shared" si="133"/>
        <v>11.635606999999997</v>
      </c>
      <c r="O125" s="5">
        <f t="shared" si="133"/>
        <v>11.582532</v>
      </c>
      <c r="P125" s="5">
        <f t="shared" si="133"/>
        <v>11.122351999999999</v>
      </c>
      <c r="Q125" s="5">
        <f t="shared" si="133"/>
        <v>11.373121999999999</v>
      </c>
      <c r="R125" s="5">
        <f t="shared" si="133"/>
        <v>11.775221000000005</v>
      </c>
      <c r="S125" s="5">
        <f t="shared" si="133"/>
        <v>12.441149000000006</v>
      </c>
      <c r="T125" s="5">
        <f t="shared" si="133"/>
        <v>13.162034999999999</v>
      </c>
      <c r="U125" s="5">
        <f t="shared" si="133"/>
        <v>13.863572999999995</v>
      </c>
      <c r="V125" s="5">
        <f t="shared" si="133"/>
        <v>14.268609000000005</v>
      </c>
      <c r="W125" s="5">
        <f t="shared" si="133"/>
        <v>15.025249000000002</v>
      </c>
      <c r="X125" s="5">
        <f t="shared" si="133"/>
        <v>15.183700999999999</v>
      </c>
      <c r="Y125" s="5">
        <f t="shared" si="133"/>
        <v>15.691608000000002</v>
      </c>
      <c r="Z125" s="5">
        <f t="shared" si="133"/>
        <v>16.165645999999999</v>
      </c>
      <c r="AA125" s="5">
        <f t="shared" si="133"/>
        <v>16.211360000000003</v>
      </c>
      <c r="AB125" s="5">
        <f t="shared" si="133"/>
        <v>16.610347000000001</v>
      </c>
      <c r="AC125" s="5">
        <f t="shared" si="133"/>
        <v>17.353900000000003</v>
      </c>
      <c r="AD125" s="5">
        <f t="shared" si="133"/>
        <v>17.900455000000001</v>
      </c>
      <c r="AE125" s="5">
        <f t="shared" si="133"/>
        <v>19.36745299999999</v>
      </c>
      <c r="AF125" s="5">
        <f t="shared" si="133"/>
        <v>18.859271999999997</v>
      </c>
      <c r="AG125" s="5">
        <f t="shared" si="133"/>
        <v>19.151394000000003</v>
      </c>
      <c r="AH125" s="5">
        <f t="shared" si="133"/>
        <v>19.940454000000003</v>
      </c>
      <c r="AI125" s="5">
        <f t="shared" si="133"/>
        <v>20.812183999999995</v>
      </c>
      <c r="AJ125" s="5">
        <f t="shared" si="133"/>
        <v>21.545671999999996</v>
      </c>
      <c r="AK125" s="5">
        <f t="shared" si="133"/>
        <v>22.380335000000002</v>
      </c>
      <c r="AL125" s="5">
        <f t="shared" ref="AL125:BD125" si="134">AL35-AL80</f>
        <v>22.927570999999997</v>
      </c>
      <c r="AM125" s="5">
        <f t="shared" si="134"/>
        <v>23.792152999999999</v>
      </c>
      <c r="AN125" s="5">
        <f t="shared" si="134"/>
        <v>24.793495999999998</v>
      </c>
      <c r="AO125" s="5">
        <f t="shared" si="134"/>
        <v>25.938859000000001</v>
      </c>
      <c r="AP125" s="5">
        <f t="shared" si="134"/>
        <v>27.088374999999999</v>
      </c>
      <c r="AQ125" s="5">
        <f t="shared" si="134"/>
        <v>27.308357000000001</v>
      </c>
      <c r="AR125" s="5">
        <f t="shared" si="134"/>
        <v>28.450453</v>
      </c>
      <c r="AS125" s="5">
        <f t="shared" si="134"/>
        <v>29.366494000000003</v>
      </c>
      <c r="AT125" s="5">
        <f t="shared" si="134"/>
        <v>28.807270999999997</v>
      </c>
      <c r="AU125" s="5">
        <f t="shared" si="134"/>
        <v>29.800892999999999</v>
      </c>
      <c r="AV125" s="5">
        <f t="shared" si="134"/>
        <v>30.014942000000005</v>
      </c>
      <c r="AW125" s="5">
        <f t="shared" si="134"/>
        <v>30.823633000000001</v>
      </c>
      <c r="AX125" s="5">
        <f t="shared" si="134"/>
        <v>31.813233999999998</v>
      </c>
      <c r="AY125" s="5">
        <f t="shared" si="134"/>
        <v>33.238996999999998</v>
      </c>
      <c r="AZ125" s="5">
        <f t="shared" si="134"/>
        <v>34.904730999999998</v>
      </c>
      <c r="BA125" s="5">
        <f t="shared" si="134"/>
        <v>35.249465000000001</v>
      </c>
      <c r="BB125" s="5">
        <f t="shared" si="134"/>
        <v>35.674857000000003</v>
      </c>
      <c r="BC125" s="5">
        <f t="shared" si="134"/>
        <v>36.465159</v>
      </c>
      <c r="BD125" s="5">
        <f t="shared" si="134"/>
        <v>36.742582000000006</v>
      </c>
      <c r="BE125" s="172">
        <f t="shared" ref="BE125:BG136" si="135">BE35-BE80</f>
        <v>37.226607546877503</v>
      </c>
      <c r="BF125" s="172">
        <f t="shared" si="135"/>
        <v>38.107064916877306</v>
      </c>
      <c r="BG125" s="172">
        <f t="shared" si="135"/>
        <v>39.080287879705992</v>
      </c>
    </row>
    <row r="126" spans="1:59" s="195" customFormat="1" x14ac:dyDescent="0.2">
      <c r="A126" s="169" t="s">
        <v>732</v>
      </c>
      <c r="B126" s="167" t="s">
        <v>7</v>
      </c>
      <c r="C126" s="167" t="s">
        <v>431</v>
      </c>
      <c r="D126" s="167" t="s">
        <v>732</v>
      </c>
      <c r="E126" s="167" t="s">
        <v>433</v>
      </c>
      <c r="F126" s="5">
        <f t="shared" ref="F126:AK126" si="136">F36-F81</f>
        <v>4.3945480000000003</v>
      </c>
      <c r="G126" s="5">
        <f t="shared" si="136"/>
        <v>4.8937090000000047</v>
      </c>
      <c r="H126" s="5">
        <f t="shared" si="136"/>
        <v>6.4679299999999991</v>
      </c>
      <c r="I126" s="5">
        <f t="shared" si="136"/>
        <v>7.7150809999999979</v>
      </c>
      <c r="J126" s="5">
        <f t="shared" si="136"/>
        <v>8.5447510000000015</v>
      </c>
      <c r="K126" s="5">
        <f t="shared" si="136"/>
        <v>9.2298809999999989</v>
      </c>
      <c r="L126" s="5">
        <f t="shared" si="136"/>
        <v>9.697300000000002</v>
      </c>
      <c r="M126" s="5">
        <f t="shared" si="136"/>
        <v>9.7231249999999996</v>
      </c>
      <c r="N126" s="5">
        <f t="shared" si="136"/>
        <v>9.671049</v>
      </c>
      <c r="O126" s="5">
        <f t="shared" si="136"/>
        <v>9.7760340000000028</v>
      </c>
      <c r="P126" s="5">
        <f t="shared" si="136"/>
        <v>10.835215999999999</v>
      </c>
      <c r="Q126" s="5">
        <f t="shared" si="136"/>
        <v>11.624948000000003</v>
      </c>
      <c r="R126" s="5">
        <f t="shared" si="136"/>
        <v>11.800150000000002</v>
      </c>
      <c r="S126" s="5">
        <f t="shared" si="136"/>
        <v>11.922408000000004</v>
      </c>
      <c r="T126" s="5">
        <f t="shared" si="136"/>
        <v>12.167774000000001</v>
      </c>
      <c r="U126" s="5">
        <f t="shared" si="136"/>
        <v>12.366207999999997</v>
      </c>
      <c r="V126" s="5">
        <f t="shared" si="136"/>
        <v>12.664607999999998</v>
      </c>
      <c r="W126" s="5">
        <f t="shared" si="136"/>
        <v>13.701062</v>
      </c>
      <c r="X126" s="5">
        <f t="shared" si="136"/>
        <v>16.169817999999999</v>
      </c>
      <c r="Y126" s="5">
        <f t="shared" si="136"/>
        <v>17.713083000000005</v>
      </c>
      <c r="Z126" s="5">
        <f t="shared" si="136"/>
        <v>18.544926000000004</v>
      </c>
      <c r="AA126" s="5">
        <f t="shared" si="136"/>
        <v>19.379376000000001</v>
      </c>
      <c r="AB126" s="5">
        <f t="shared" si="136"/>
        <v>20.235242</v>
      </c>
      <c r="AC126" s="5">
        <f t="shared" si="136"/>
        <v>21.757297999999999</v>
      </c>
      <c r="AD126" s="5">
        <f t="shared" si="136"/>
        <v>23.909367000000003</v>
      </c>
      <c r="AE126" s="5">
        <f t="shared" si="136"/>
        <v>24.381252999999994</v>
      </c>
      <c r="AF126" s="5">
        <f t="shared" si="136"/>
        <v>25.994601000000003</v>
      </c>
      <c r="AG126" s="5">
        <f t="shared" si="136"/>
        <v>27.993685999999997</v>
      </c>
      <c r="AH126" s="5">
        <f t="shared" si="136"/>
        <v>29.159745000000015</v>
      </c>
      <c r="AI126" s="5">
        <f t="shared" si="136"/>
        <v>30.897615999999992</v>
      </c>
      <c r="AJ126" s="5">
        <f t="shared" si="136"/>
        <v>32.770240999999992</v>
      </c>
      <c r="AK126" s="5">
        <f t="shared" si="136"/>
        <v>34.914465</v>
      </c>
      <c r="AL126" s="5">
        <f t="shared" ref="AL126:BD126" si="137">AL36-AL81</f>
        <v>36.636200000000002</v>
      </c>
      <c r="AM126" s="5">
        <f t="shared" si="137"/>
        <v>39.524880000000003</v>
      </c>
      <c r="AN126" s="5">
        <f t="shared" si="137"/>
        <v>40.548470999999999</v>
      </c>
      <c r="AO126" s="5">
        <f t="shared" si="137"/>
        <v>40.988244999999999</v>
      </c>
      <c r="AP126" s="5">
        <f t="shared" si="137"/>
        <v>42.624773999999995</v>
      </c>
      <c r="AQ126" s="5">
        <f t="shared" si="137"/>
        <v>45.254964999999999</v>
      </c>
      <c r="AR126" s="5">
        <f t="shared" si="137"/>
        <v>46.304073999999993</v>
      </c>
      <c r="AS126" s="5">
        <f t="shared" si="137"/>
        <v>49.072237000000001</v>
      </c>
      <c r="AT126" s="5">
        <f t="shared" si="137"/>
        <v>49.344177000000002</v>
      </c>
      <c r="AU126" s="5">
        <f t="shared" si="137"/>
        <v>50.799708999999993</v>
      </c>
      <c r="AV126" s="5">
        <f t="shared" si="137"/>
        <v>53.501489999999997</v>
      </c>
      <c r="AW126" s="5">
        <f t="shared" si="137"/>
        <v>54.033961999999995</v>
      </c>
      <c r="AX126" s="5">
        <f t="shared" si="137"/>
        <v>55.582901</v>
      </c>
      <c r="AY126" s="5">
        <f t="shared" si="137"/>
        <v>58.441804000000005</v>
      </c>
      <c r="AZ126" s="5">
        <f t="shared" si="137"/>
        <v>59.920783999999998</v>
      </c>
      <c r="BA126" s="5">
        <f t="shared" si="137"/>
        <v>62.958531999999998</v>
      </c>
      <c r="BB126" s="5">
        <f t="shared" si="137"/>
        <v>65.131887000000006</v>
      </c>
      <c r="BC126" s="5">
        <f t="shared" si="137"/>
        <v>67.199297000000001</v>
      </c>
      <c r="BD126" s="5">
        <f t="shared" si="137"/>
        <v>67.872771</v>
      </c>
      <c r="BE126" s="172">
        <f t="shared" si="135"/>
        <v>72.494054108944226</v>
      </c>
      <c r="BF126" s="172">
        <f t="shared" si="135"/>
        <v>74.634839800168763</v>
      </c>
      <c r="BG126" s="172">
        <f t="shared" si="135"/>
        <v>75.827692938890152</v>
      </c>
    </row>
    <row r="127" spans="1:59" s="195" customFormat="1" x14ac:dyDescent="0.2">
      <c r="A127" s="169" t="s">
        <v>541</v>
      </c>
      <c r="B127" s="167" t="s">
        <v>7</v>
      </c>
      <c r="C127" s="167" t="s">
        <v>431</v>
      </c>
      <c r="D127" s="167" t="s">
        <v>541</v>
      </c>
      <c r="E127" s="167" t="s">
        <v>433</v>
      </c>
      <c r="F127" s="5">
        <f t="shared" ref="F127:AK127" si="138">F37-F82</f>
        <v>2.2387710000000007</v>
      </c>
      <c r="G127" s="5">
        <f t="shared" si="138"/>
        <v>2.3576230000000002</v>
      </c>
      <c r="H127" s="5">
        <f t="shared" si="138"/>
        <v>2.519614999999999</v>
      </c>
      <c r="I127" s="5">
        <f t="shared" si="138"/>
        <v>2.6755320000000005</v>
      </c>
      <c r="J127" s="5">
        <f t="shared" si="138"/>
        <v>2.9199750000000009</v>
      </c>
      <c r="K127" s="5">
        <f t="shared" si="138"/>
        <v>3.0763310000000015</v>
      </c>
      <c r="L127" s="5">
        <f t="shared" si="138"/>
        <v>3.2952349999999981</v>
      </c>
      <c r="M127" s="5">
        <f t="shared" si="138"/>
        <v>3.5202140000000011</v>
      </c>
      <c r="N127" s="5">
        <f t="shared" si="138"/>
        <v>3.7581229999999994</v>
      </c>
      <c r="O127" s="5">
        <f t="shared" si="138"/>
        <v>4.0222559999999987</v>
      </c>
      <c r="P127" s="5">
        <f t="shared" si="138"/>
        <v>4.2302850000000021</v>
      </c>
      <c r="Q127" s="5">
        <f t="shared" si="138"/>
        <v>4.5709559999999989</v>
      </c>
      <c r="R127" s="5">
        <f t="shared" si="138"/>
        <v>4.9074510000000018</v>
      </c>
      <c r="S127" s="5">
        <f t="shared" si="138"/>
        <v>5.2417050000000014</v>
      </c>
      <c r="T127" s="5">
        <f t="shared" si="138"/>
        <v>5.5627449999999996</v>
      </c>
      <c r="U127" s="5">
        <f t="shared" si="138"/>
        <v>5.9117669999999993</v>
      </c>
      <c r="V127" s="5">
        <f t="shared" si="138"/>
        <v>6.3874919999999982</v>
      </c>
      <c r="W127" s="5">
        <f t="shared" si="138"/>
        <v>7.0236929999999997</v>
      </c>
      <c r="X127" s="5">
        <f t="shared" si="138"/>
        <v>7.7460400000000007</v>
      </c>
      <c r="Y127" s="5">
        <f t="shared" si="138"/>
        <v>8.534982000000003</v>
      </c>
      <c r="Z127" s="5">
        <f t="shared" si="138"/>
        <v>9.1828980000000016</v>
      </c>
      <c r="AA127" s="5">
        <f t="shared" si="138"/>
        <v>9.7991369999999982</v>
      </c>
      <c r="AB127" s="5">
        <f t="shared" si="138"/>
        <v>10.256853</v>
      </c>
      <c r="AC127" s="5">
        <f t="shared" si="138"/>
        <v>10.260462</v>
      </c>
      <c r="AD127" s="5">
        <f t="shared" si="138"/>
        <v>10.86514</v>
      </c>
      <c r="AE127" s="5">
        <f t="shared" si="138"/>
        <v>11.972929999999995</v>
      </c>
      <c r="AF127" s="5">
        <f t="shared" si="138"/>
        <v>13.281045000000002</v>
      </c>
      <c r="AG127" s="5">
        <f t="shared" si="138"/>
        <v>14.301022</v>
      </c>
      <c r="AH127" s="5">
        <f t="shared" si="138"/>
        <v>14.535691</v>
      </c>
      <c r="AI127" s="5">
        <f t="shared" si="138"/>
        <v>15.795514000000001</v>
      </c>
      <c r="AJ127" s="5">
        <f t="shared" si="138"/>
        <v>17.839362000000005</v>
      </c>
      <c r="AK127" s="5">
        <f t="shared" si="138"/>
        <v>19.689674000000004</v>
      </c>
      <c r="AL127" s="5">
        <f t="shared" ref="AL127:BD127" si="139">AL37-AL82</f>
        <v>22.245391000000005</v>
      </c>
      <c r="AM127" s="5">
        <f t="shared" si="139"/>
        <v>24.021754000000001</v>
      </c>
      <c r="AN127" s="5">
        <f t="shared" si="139"/>
        <v>27.276215000000001</v>
      </c>
      <c r="AO127" s="5">
        <f t="shared" si="139"/>
        <v>27.753048</v>
      </c>
      <c r="AP127" s="5">
        <f t="shared" si="139"/>
        <v>30.666568999999999</v>
      </c>
      <c r="AQ127" s="5">
        <f t="shared" si="139"/>
        <v>32.340678999999994</v>
      </c>
      <c r="AR127" s="5">
        <f t="shared" si="139"/>
        <v>35.136283000000006</v>
      </c>
      <c r="AS127" s="5">
        <f t="shared" si="139"/>
        <v>37.64678</v>
      </c>
      <c r="AT127" s="5">
        <f t="shared" si="139"/>
        <v>38.255144000000001</v>
      </c>
      <c r="AU127" s="5">
        <f t="shared" si="139"/>
        <v>39.905760000000001</v>
      </c>
      <c r="AV127" s="5">
        <f t="shared" si="139"/>
        <v>41.884861999999998</v>
      </c>
      <c r="AW127" s="5">
        <f t="shared" si="139"/>
        <v>43.178805999999994</v>
      </c>
      <c r="AX127" s="5">
        <f t="shared" si="139"/>
        <v>44.482756000000002</v>
      </c>
      <c r="AY127" s="5">
        <f t="shared" si="139"/>
        <v>46.990358000000001</v>
      </c>
      <c r="AZ127" s="5">
        <f t="shared" si="139"/>
        <v>50.763390999999999</v>
      </c>
      <c r="BA127" s="5">
        <f t="shared" si="139"/>
        <v>54.586902000000002</v>
      </c>
      <c r="BB127" s="5">
        <f t="shared" si="139"/>
        <v>57.139972</v>
      </c>
      <c r="BC127" s="5">
        <f t="shared" si="139"/>
        <v>60.014554000000004</v>
      </c>
      <c r="BD127" s="5">
        <f t="shared" si="139"/>
        <v>62.997923</v>
      </c>
      <c r="BE127" s="172">
        <f t="shared" si="135"/>
        <v>65.233823885953228</v>
      </c>
      <c r="BF127" s="172">
        <f t="shared" si="135"/>
        <v>65.643983789104425</v>
      </c>
      <c r="BG127" s="172">
        <f t="shared" si="135"/>
        <v>67.206227333103996</v>
      </c>
    </row>
    <row r="128" spans="1:59" s="195" customFormat="1" x14ac:dyDescent="0.2">
      <c r="A128" s="13" t="s">
        <v>10</v>
      </c>
      <c r="B128" s="13" t="s">
        <v>7</v>
      </c>
      <c r="C128" s="13" t="s">
        <v>431</v>
      </c>
      <c r="D128" s="13" t="s">
        <v>733</v>
      </c>
      <c r="E128" s="13" t="s">
        <v>433</v>
      </c>
      <c r="F128" s="171">
        <f t="shared" ref="F128:AK128" si="140">F38-F83</f>
        <v>19.39622700000001</v>
      </c>
      <c r="G128" s="171">
        <f t="shared" si="140"/>
        <v>20.385062000000005</v>
      </c>
      <c r="H128" s="171">
        <f t="shared" si="140"/>
        <v>22.353089999999995</v>
      </c>
      <c r="I128" s="171">
        <f t="shared" si="140"/>
        <v>23.762191999999999</v>
      </c>
      <c r="J128" s="171">
        <f t="shared" si="140"/>
        <v>25.140457000000005</v>
      </c>
      <c r="K128" s="171">
        <f t="shared" si="140"/>
        <v>26.497526000000001</v>
      </c>
      <c r="L128" s="171">
        <f t="shared" si="140"/>
        <v>27.611990000000006</v>
      </c>
      <c r="M128" s="171">
        <f t="shared" si="140"/>
        <v>28.616229000000004</v>
      </c>
      <c r="N128" s="171">
        <f t="shared" si="140"/>
        <v>29.287133000000011</v>
      </c>
      <c r="O128" s="171">
        <f t="shared" si="140"/>
        <v>29.632763999999995</v>
      </c>
      <c r="P128" s="171">
        <f t="shared" si="140"/>
        <v>30.536998000000011</v>
      </c>
      <c r="Q128" s="171">
        <f t="shared" si="140"/>
        <v>31.922174999999996</v>
      </c>
      <c r="R128" s="171">
        <f t="shared" si="140"/>
        <v>32.798385999999979</v>
      </c>
      <c r="S128" s="171">
        <f t="shared" si="140"/>
        <v>34.04894800000001</v>
      </c>
      <c r="T128" s="171">
        <f t="shared" si="140"/>
        <v>35.51148000000002</v>
      </c>
      <c r="U128" s="171">
        <f t="shared" si="140"/>
        <v>36.846856000000002</v>
      </c>
      <c r="V128" s="171">
        <f t="shared" si="140"/>
        <v>38.230090000000004</v>
      </c>
      <c r="W128" s="171">
        <f t="shared" si="140"/>
        <v>40.837481000000011</v>
      </c>
      <c r="X128" s="171">
        <f t="shared" si="140"/>
        <v>44.223770999999999</v>
      </c>
      <c r="Y128" s="171">
        <f t="shared" si="140"/>
        <v>47.298840999999996</v>
      </c>
      <c r="Z128" s="171">
        <f t="shared" si="140"/>
        <v>49.488277999999994</v>
      </c>
      <c r="AA128" s="171">
        <f t="shared" si="140"/>
        <v>51.200686999999988</v>
      </c>
      <c r="AB128" s="171">
        <f t="shared" si="140"/>
        <v>53.059281000000013</v>
      </c>
      <c r="AC128" s="171">
        <f t="shared" si="140"/>
        <v>55.444334999999995</v>
      </c>
      <c r="AD128" s="171">
        <f t="shared" si="140"/>
        <v>58.957400000000007</v>
      </c>
      <c r="AE128" s="171">
        <f t="shared" si="140"/>
        <v>62.151691999999997</v>
      </c>
      <c r="AF128" s="171">
        <f t="shared" si="140"/>
        <v>64.908137000000011</v>
      </c>
      <c r="AG128" s="171">
        <f t="shared" si="140"/>
        <v>68.438053000000011</v>
      </c>
      <c r="AH128" s="171">
        <f t="shared" si="140"/>
        <v>70.944203999999985</v>
      </c>
      <c r="AI128" s="171">
        <f t="shared" si="140"/>
        <v>75.187559000000007</v>
      </c>
      <c r="AJ128" s="171">
        <f t="shared" si="140"/>
        <v>80.124649000000005</v>
      </c>
      <c r="AK128" s="171">
        <f t="shared" si="140"/>
        <v>85.437622999999988</v>
      </c>
      <c r="AL128" s="171">
        <f t="shared" ref="AL128:BD128" si="141">AL38-AL83</f>
        <v>90.390477000000004</v>
      </c>
      <c r="AM128" s="171">
        <f t="shared" si="141"/>
        <v>96.392642000000009</v>
      </c>
      <c r="AN128" s="171">
        <f t="shared" si="141"/>
        <v>102.231525</v>
      </c>
      <c r="AO128" s="171">
        <f t="shared" si="141"/>
        <v>104.18370799999998</v>
      </c>
      <c r="AP128" s="171">
        <f t="shared" si="141"/>
        <v>110.40935499999999</v>
      </c>
      <c r="AQ128" s="171">
        <f t="shared" si="141"/>
        <v>115.35307799999998</v>
      </c>
      <c r="AR128" s="171">
        <f t="shared" si="141"/>
        <v>120.706962</v>
      </c>
      <c r="AS128" s="171">
        <f t="shared" si="141"/>
        <v>127.27493599999998</v>
      </c>
      <c r="AT128" s="171">
        <f t="shared" si="141"/>
        <v>127.88861600000001</v>
      </c>
      <c r="AU128" s="171">
        <f t="shared" si="141"/>
        <v>132.31609500000002</v>
      </c>
      <c r="AV128" s="171">
        <f t="shared" si="141"/>
        <v>137.52757500000001</v>
      </c>
      <c r="AW128" s="171">
        <f t="shared" si="141"/>
        <v>140.66721900000002</v>
      </c>
      <c r="AX128" s="171">
        <f t="shared" si="141"/>
        <v>145.02747699999998</v>
      </c>
      <c r="AY128" s="171">
        <f t="shared" si="141"/>
        <v>152.07116200000002</v>
      </c>
      <c r="AZ128" s="171">
        <f t="shared" si="141"/>
        <v>159.67067000000003</v>
      </c>
      <c r="BA128" s="171">
        <f t="shared" si="141"/>
        <v>166.79527899999999</v>
      </c>
      <c r="BB128" s="171">
        <f t="shared" si="141"/>
        <v>172.220325</v>
      </c>
      <c r="BC128" s="171">
        <f t="shared" si="141"/>
        <v>178.32531200000003</v>
      </c>
      <c r="BD128" s="171">
        <f t="shared" si="141"/>
        <v>182.43970299999998</v>
      </c>
      <c r="BE128" s="173">
        <f t="shared" si="135"/>
        <v>190.17872109094671</v>
      </c>
      <c r="BF128" s="173">
        <f t="shared" si="135"/>
        <v>194.04354603468551</v>
      </c>
      <c r="BG128" s="173">
        <f t="shared" si="135"/>
        <v>198.13754619874618</v>
      </c>
    </row>
    <row r="129" spans="1:59" s="195" customFormat="1" x14ac:dyDescent="0.2">
      <c r="A129" s="13" t="s">
        <v>11</v>
      </c>
      <c r="B129" s="13" t="s">
        <v>7</v>
      </c>
      <c r="C129" s="13" t="s">
        <v>431</v>
      </c>
      <c r="D129" s="13" t="s">
        <v>11</v>
      </c>
      <c r="E129" s="13" t="s">
        <v>433</v>
      </c>
      <c r="F129" s="171">
        <f t="shared" ref="F129:AK129" si="142">F39-F84</f>
        <v>3.7967120000000012</v>
      </c>
      <c r="G129" s="171">
        <f t="shared" si="142"/>
        <v>3.8887660000000004</v>
      </c>
      <c r="H129" s="171">
        <f t="shared" si="142"/>
        <v>3.9747820000000011</v>
      </c>
      <c r="I129" s="171">
        <f t="shared" si="142"/>
        <v>4.1427229999999984</v>
      </c>
      <c r="J129" s="171">
        <f t="shared" si="142"/>
        <v>4.3573800000000009</v>
      </c>
      <c r="K129" s="171">
        <f t="shared" si="142"/>
        <v>4.5622579999999981</v>
      </c>
      <c r="L129" s="171">
        <f t="shared" si="142"/>
        <v>4.8075100000000006</v>
      </c>
      <c r="M129" s="171">
        <f t="shared" si="142"/>
        <v>5.0080089999999995</v>
      </c>
      <c r="N129" s="171">
        <f t="shared" si="142"/>
        <v>5.3228940000000016</v>
      </c>
      <c r="O129" s="171">
        <f t="shared" si="142"/>
        <v>5.5088669999999986</v>
      </c>
      <c r="P129" s="171">
        <f t="shared" si="142"/>
        <v>5.7838239999999992</v>
      </c>
      <c r="Q129" s="171">
        <f t="shared" si="142"/>
        <v>6.1122949999999996</v>
      </c>
      <c r="R129" s="171">
        <f t="shared" si="142"/>
        <v>6.381279000000001</v>
      </c>
      <c r="S129" s="171">
        <f t="shared" si="142"/>
        <v>6.6410450000000001</v>
      </c>
      <c r="T129" s="171">
        <f t="shared" si="142"/>
        <v>7.1077440000000003</v>
      </c>
      <c r="U129" s="171">
        <f t="shared" si="142"/>
        <v>7.4717520000000022</v>
      </c>
      <c r="V129" s="171">
        <f t="shared" si="142"/>
        <v>8.051516000000003</v>
      </c>
      <c r="W129" s="171">
        <f t="shared" si="142"/>
        <v>8.5606049999999989</v>
      </c>
      <c r="X129" s="171">
        <f t="shared" si="142"/>
        <v>8.9073519999999995</v>
      </c>
      <c r="Y129" s="171">
        <f t="shared" si="142"/>
        <v>9.5649859999999975</v>
      </c>
      <c r="Z129" s="171">
        <f t="shared" si="142"/>
        <v>9.861345</v>
      </c>
      <c r="AA129" s="171">
        <f t="shared" si="142"/>
        <v>10.474466999999997</v>
      </c>
      <c r="AB129" s="171">
        <f t="shared" si="142"/>
        <v>10.996278</v>
      </c>
      <c r="AC129" s="171">
        <f t="shared" si="142"/>
        <v>12.401709</v>
      </c>
      <c r="AD129" s="171">
        <f t="shared" si="142"/>
        <v>13.905856999999997</v>
      </c>
      <c r="AE129" s="171">
        <f t="shared" si="142"/>
        <v>14.651616000000001</v>
      </c>
      <c r="AF129" s="171">
        <f t="shared" si="142"/>
        <v>15.325051000000002</v>
      </c>
      <c r="AG129" s="171">
        <f t="shared" si="142"/>
        <v>16.708846000000001</v>
      </c>
      <c r="AH129" s="171">
        <f t="shared" si="142"/>
        <v>17.267053000000004</v>
      </c>
      <c r="AI129" s="171">
        <f t="shared" si="142"/>
        <v>18.412675</v>
      </c>
      <c r="AJ129" s="171">
        <f t="shared" si="142"/>
        <v>20.182058000000001</v>
      </c>
      <c r="AK129" s="171">
        <f t="shared" si="142"/>
        <v>21.436863000000002</v>
      </c>
      <c r="AL129" s="171">
        <f t="shared" ref="AL129:BD129" si="143">AL39-AL84</f>
        <v>23.389954999999997</v>
      </c>
      <c r="AM129" s="171">
        <f t="shared" si="143"/>
        <v>26.989001000000002</v>
      </c>
      <c r="AN129" s="171">
        <f t="shared" si="143"/>
        <v>29.263683999999998</v>
      </c>
      <c r="AO129" s="171">
        <f t="shared" si="143"/>
        <v>32.434584999999998</v>
      </c>
      <c r="AP129" s="171">
        <f t="shared" si="143"/>
        <v>32.319414000000002</v>
      </c>
      <c r="AQ129" s="171">
        <f t="shared" si="143"/>
        <v>33.694768999999994</v>
      </c>
      <c r="AR129" s="171">
        <f t="shared" si="143"/>
        <v>35.585532999999998</v>
      </c>
      <c r="AS129" s="171">
        <f t="shared" si="143"/>
        <v>36.868432999999996</v>
      </c>
      <c r="AT129" s="171">
        <f t="shared" si="143"/>
        <v>37.639752000000001</v>
      </c>
      <c r="AU129" s="171">
        <f t="shared" si="143"/>
        <v>38.683945000000001</v>
      </c>
      <c r="AV129" s="171">
        <f t="shared" si="143"/>
        <v>39.805956999999992</v>
      </c>
      <c r="AW129" s="171">
        <f t="shared" si="143"/>
        <v>40.628145000000004</v>
      </c>
      <c r="AX129" s="171">
        <f t="shared" si="143"/>
        <v>41.919880000000006</v>
      </c>
      <c r="AY129" s="171">
        <f t="shared" si="143"/>
        <v>42.87086</v>
      </c>
      <c r="AZ129" s="171">
        <f t="shared" si="143"/>
        <v>44.666274000000001</v>
      </c>
      <c r="BA129" s="171">
        <f t="shared" si="143"/>
        <v>46.979765000000008</v>
      </c>
      <c r="BB129" s="171">
        <f t="shared" si="143"/>
        <v>48.194132999999994</v>
      </c>
      <c r="BC129" s="171">
        <f t="shared" si="143"/>
        <v>49.22893400000001</v>
      </c>
      <c r="BD129" s="171">
        <f t="shared" si="143"/>
        <v>50.334347000000008</v>
      </c>
      <c r="BE129" s="173">
        <f t="shared" si="135"/>
        <v>0</v>
      </c>
      <c r="BF129" s="173">
        <f t="shared" si="135"/>
        <v>0</v>
      </c>
      <c r="BG129" s="173">
        <f t="shared" si="135"/>
        <v>0</v>
      </c>
    </row>
    <row r="130" spans="1:59" s="195" customFormat="1" x14ac:dyDescent="0.2">
      <c r="A130" s="13" t="s">
        <v>438</v>
      </c>
      <c r="B130" s="13" t="s">
        <v>7</v>
      </c>
      <c r="C130" s="13" t="s">
        <v>431</v>
      </c>
      <c r="D130" s="13" t="s">
        <v>734</v>
      </c>
      <c r="E130" s="13" t="s">
        <v>433</v>
      </c>
      <c r="F130" s="171">
        <f t="shared" ref="F130:AK130" si="144">F40-F85</f>
        <v>11.801688999999996</v>
      </c>
      <c r="G130" s="171">
        <f t="shared" si="144"/>
        <v>12.424213999999996</v>
      </c>
      <c r="H130" s="171">
        <f t="shared" si="144"/>
        <v>13.283757999999995</v>
      </c>
      <c r="I130" s="171">
        <f t="shared" si="144"/>
        <v>14.253607000000002</v>
      </c>
      <c r="J130" s="171">
        <f t="shared" si="144"/>
        <v>15.040057999999995</v>
      </c>
      <c r="K130" s="171">
        <f t="shared" si="144"/>
        <v>16.014955</v>
      </c>
      <c r="L130" s="171">
        <f t="shared" si="144"/>
        <v>16.824041000000001</v>
      </c>
      <c r="M130" s="171">
        <f t="shared" si="144"/>
        <v>18.291145</v>
      </c>
      <c r="N130" s="171">
        <f t="shared" si="144"/>
        <v>19.112822999999999</v>
      </c>
      <c r="O130" s="171">
        <f t="shared" si="144"/>
        <v>19.410038999999998</v>
      </c>
      <c r="P130" s="171">
        <f t="shared" si="144"/>
        <v>21.272812000000002</v>
      </c>
      <c r="Q130" s="171">
        <f t="shared" si="144"/>
        <v>22.160926000000011</v>
      </c>
      <c r="R130" s="171">
        <f t="shared" si="144"/>
        <v>22.594607000000003</v>
      </c>
      <c r="S130" s="171">
        <f t="shared" si="144"/>
        <v>23.413561000000001</v>
      </c>
      <c r="T130" s="171">
        <f t="shared" si="144"/>
        <v>25.079532999999998</v>
      </c>
      <c r="U130" s="171">
        <f t="shared" si="144"/>
        <v>26.068137999999998</v>
      </c>
      <c r="V130" s="171">
        <f t="shared" si="144"/>
        <v>26.825848999999998</v>
      </c>
      <c r="W130" s="171">
        <f t="shared" si="144"/>
        <v>28.434999000000012</v>
      </c>
      <c r="X130" s="171">
        <f t="shared" si="144"/>
        <v>29.452779000000007</v>
      </c>
      <c r="Y130" s="171">
        <f t="shared" si="144"/>
        <v>29.405762999999993</v>
      </c>
      <c r="Z130" s="171">
        <f t="shared" si="144"/>
        <v>31.591076000000001</v>
      </c>
      <c r="AA130" s="171">
        <f t="shared" si="144"/>
        <v>33.921245000000006</v>
      </c>
      <c r="AB130" s="171">
        <f t="shared" si="144"/>
        <v>33.394093000000005</v>
      </c>
      <c r="AC130" s="171">
        <f t="shared" si="144"/>
        <v>36.643948000000002</v>
      </c>
      <c r="AD130" s="171">
        <f t="shared" si="144"/>
        <v>38.449095</v>
      </c>
      <c r="AE130" s="171">
        <f t="shared" si="144"/>
        <v>41.548878999999999</v>
      </c>
      <c r="AF130" s="171">
        <f t="shared" si="144"/>
        <v>45.286548000000003</v>
      </c>
      <c r="AG130" s="171">
        <f t="shared" si="144"/>
        <v>47.629685999999992</v>
      </c>
      <c r="AH130" s="171">
        <f t="shared" si="144"/>
        <v>50.267932999999992</v>
      </c>
      <c r="AI130" s="171">
        <f t="shared" si="144"/>
        <v>49.766129999999997</v>
      </c>
      <c r="AJ130" s="171">
        <f t="shared" si="144"/>
        <v>53.360493000000012</v>
      </c>
      <c r="AK130" s="171">
        <f t="shared" si="144"/>
        <v>56.781783999999995</v>
      </c>
      <c r="AL130" s="171">
        <f t="shared" ref="AL130:BD130" si="145">AL40-AL85</f>
        <v>60.945767000000004</v>
      </c>
      <c r="AM130" s="171">
        <f t="shared" si="145"/>
        <v>69.098072999999999</v>
      </c>
      <c r="AN130" s="171">
        <f t="shared" si="145"/>
        <v>73.542518000000001</v>
      </c>
      <c r="AO130" s="171">
        <f t="shared" si="145"/>
        <v>77.686599000000001</v>
      </c>
      <c r="AP130" s="171">
        <f t="shared" si="145"/>
        <v>78.607105999999987</v>
      </c>
      <c r="AQ130" s="171">
        <f t="shared" si="145"/>
        <v>73.641344000000004</v>
      </c>
      <c r="AR130" s="171">
        <f t="shared" si="145"/>
        <v>80.188711000000012</v>
      </c>
      <c r="AS130" s="171">
        <f t="shared" si="145"/>
        <v>85.711106000000001</v>
      </c>
      <c r="AT130" s="171">
        <f t="shared" si="145"/>
        <v>85.007705999999999</v>
      </c>
      <c r="AU130" s="171">
        <f t="shared" si="145"/>
        <v>86.141249999999999</v>
      </c>
      <c r="AV130" s="171">
        <f t="shared" si="145"/>
        <v>86.535137000000006</v>
      </c>
      <c r="AW130" s="171">
        <f t="shared" si="145"/>
        <v>92.827088000000003</v>
      </c>
      <c r="AX130" s="171">
        <f t="shared" si="145"/>
        <v>98.127999000000003</v>
      </c>
      <c r="AY130" s="171">
        <f t="shared" si="145"/>
        <v>97.988905000000017</v>
      </c>
      <c r="AZ130" s="171">
        <f t="shared" si="145"/>
        <v>101.23625899999999</v>
      </c>
      <c r="BA130" s="171">
        <f t="shared" si="145"/>
        <v>105.77965699999999</v>
      </c>
      <c r="BB130" s="171">
        <f t="shared" si="145"/>
        <v>109.65932699999999</v>
      </c>
      <c r="BC130" s="171">
        <f t="shared" si="145"/>
        <v>112.49527800000001</v>
      </c>
      <c r="BD130" s="171">
        <f t="shared" si="145"/>
        <v>117.30734600000002</v>
      </c>
      <c r="BE130" s="173">
        <f t="shared" si="135"/>
        <v>118.78158957621629</v>
      </c>
      <c r="BF130" s="173">
        <f t="shared" si="135"/>
        <v>123.3032920668677</v>
      </c>
      <c r="BG130" s="173">
        <f t="shared" si="135"/>
        <v>126.6717581382922</v>
      </c>
    </row>
    <row r="131" spans="1:59" s="195" customFormat="1" x14ac:dyDescent="0.2">
      <c r="A131" s="169" t="s">
        <v>735</v>
      </c>
      <c r="B131" s="167" t="s">
        <v>7</v>
      </c>
      <c r="C131" s="167" t="s">
        <v>431</v>
      </c>
      <c r="D131" s="167" t="s">
        <v>755</v>
      </c>
      <c r="E131" s="167" t="s">
        <v>7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>
        <f t="shared" ref="AB131:BD131" si="146">AB41-AB86</f>
        <v>1.1285959275190003</v>
      </c>
      <c r="AC131" s="5">
        <f t="shared" si="146"/>
        <v>1.1920891393719999</v>
      </c>
      <c r="AD131" s="5">
        <f t="shared" si="146"/>
        <v>1.216023642131</v>
      </c>
      <c r="AE131" s="5">
        <f t="shared" si="146"/>
        <v>1.3405579302060002</v>
      </c>
      <c r="AF131" s="5">
        <f t="shared" si="146"/>
        <v>1.2367444266230003</v>
      </c>
      <c r="AG131" s="5">
        <f t="shared" si="146"/>
        <v>1.146144926531</v>
      </c>
      <c r="AH131" s="5">
        <f t="shared" si="146"/>
        <v>1.129443288389</v>
      </c>
      <c r="AI131" s="5">
        <f t="shared" si="146"/>
        <v>1.1327929173499998</v>
      </c>
      <c r="AJ131" s="5">
        <f t="shared" si="146"/>
        <v>1.1933257987399999</v>
      </c>
      <c r="AK131" s="5">
        <f t="shared" si="146"/>
        <v>1.1970054244099999</v>
      </c>
      <c r="AL131" s="5">
        <f t="shared" si="146"/>
        <v>1.2084223897800004</v>
      </c>
      <c r="AM131" s="5">
        <f t="shared" si="146"/>
        <v>1.2212679756700002</v>
      </c>
      <c r="AN131" s="5">
        <f t="shared" si="146"/>
        <v>1.2254227413500001</v>
      </c>
      <c r="AO131" s="5">
        <f t="shared" si="146"/>
        <v>1.2394110649199992</v>
      </c>
      <c r="AP131" s="5">
        <f t="shared" si="146"/>
        <v>1.2276516103200001</v>
      </c>
      <c r="AQ131" s="5">
        <f t="shared" si="146"/>
        <v>1.2079632704900005</v>
      </c>
      <c r="AR131" s="5">
        <f t="shared" si="146"/>
        <v>1.253532785495</v>
      </c>
      <c r="AS131" s="5">
        <f t="shared" si="146"/>
        <v>1.2280375952169997</v>
      </c>
      <c r="AT131" s="5">
        <f t="shared" si="146"/>
        <v>1.343033466496</v>
      </c>
      <c r="AU131" s="5">
        <f t="shared" si="146"/>
        <v>1.3670670081430001</v>
      </c>
      <c r="AV131" s="5">
        <f t="shared" si="146"/>
        <v>1.3820655725249997</v>
      </c>
      <c r="AW131" s="5">
        <f t="shared" si="146"/>
        <v>1.3930694727619999</v>
      </c>
      <c r="AX131" s="5">
        <f t="shared" si="146"/>
        <v>1.4808388895869999</v>
      </c>
      <c r="AY131" s="5">
        <f t="shared" si="146"/>
        <v>1.4706846325979999</v>
      </c>
      <c r="AZ131" s="5">
        <f t="shared" si="146"/>
        <v>1.4960271391500002</v>
      </c>
      <c r="BA131" s="5">
        <f t="shared" si="146"/>
        <v>1.5748806466599996</v>
      </c>
      <c r="BB131" s="5">
        <f t="shared" si="146"/>
        <v>1.6533314563899997</v>
      </c>
      <c r="BC131" s="5">
        <f t="shared" si="146"/>
        <v>1.6972925398299998</v>
      </c>
      <c r="BD131" s="5">
        <f t="shared" si="146"/>
        <v>1.8884396997200006</v>
      </c>
      <c r="BE131" s="5">
        <f t="shared" si="135"/>
        <v>1.9592555874799999</v>
      </c>
      <c r="BF131" s="5">
        <f t="shared" si="135"/>
        <v>2.0169548123099998</v>
      </c>
      <c r="BG131" s="5">
        <f t="shared" si="135"/>
        <v>2.095605816</v>
      </c>
    </row>
    <row r="132" spans="1:59" s="195" customFormat="1" x14ac:dyDescent="0.2">
      <c r="A132" s="169" t="s">
        <v>737</v>
      </c>
      <c r="B132" s="167" t="s">
        <v>7</v>
      </c>
      <c r="C132" s="167" t="s">
        <v>431</v>
      </c>
      <c r="D132" s="167" t="s">
        <v>736</v>
      </c>
      <c r="E132" s="167" t="s">
        <v>7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>
        <f t="shared" ref="AB132:BD132" si="147">AB42-AB87</f>
        <v>0.8636363251100001</v>
      </c>
      <c r="AC132" s="5">
        <f t="shared" si="147"/>
        <v>0.89707722015000013</v>
      </c>
      <c r="AD132" s="5">
        <f t="shared" si="147"/>
        <v>0.94691730386700013</v>
      </c>
      <c r="AE132" s="5">
        <f t="shared" si="147"/>
        <v>0.99823345998199997</v>
      </c>
      <c r="AF132" s="5">
        <f t="shared" si="147"/>
        <v>1.023755647565</v>
      </c>
      <c r="AG132" s="5">
        <f t="shared" si="147"/>
        <v>1.1360212305890001</v>
      </c>
      <c r="AH132" s="5">
        <f t="shared" si="147"/>
        <v>1.1797428630519999</v>
      </c>
      <c r="AI132" s="5">
        <f t="shared" si="147"/>
        <v>1.236569417056</v>
      </c>
      <c r="AJ132" s="5">
        <f t="shared" si="147"/>
        <v>1.157798336962</v>
      </c>
      <c r="AK132" s="5">
        <f t="shared" si="147"/>
        <v>1.2357034771299999</v>
      </c>
      <c r="AL132" s="5">
        <f t="shared" si="147"/>
        <v>1.2132912899699999</v>
      </c>
      <c r="AM132" s="5">
        <f t="shared" si="147"/>
        <v>1.42691731384</v>
      </c>
      <c r="AN132" s="5">
        <f t="shared" si="147"/>
        <v>1.5885394972700002</v>
      </c>
      <c r="AO132" s="5">
        <f t="shared" si="147"/>
        <v>1.5171479727400001</v>
      </c>
      <c r="AP132" s="5">
        <f t="shared" si="147"/>
        <v>1.5989771268699999</v>
      </c>
      <c r="AQ132" s="5">
        <f t="shared" si="147"/>
        <v>1.6567240481100001</v>
      </c>
      <c r="AR132" s="5">
        <f t="shared" si="147"/>
        <v>1.6901200528800002</v>
      </c>
      <c r="AS132" s="5">
        <f t="shared" si="147"/>
        <v>2.34161361555</v>
      </c>
      <c r="AT132" s="5">
        <f t="shared" si="147"/>
        <v>2.5196442620499999</v>
      </c>
      <c r="AU132" s="5">
        <f t="shared" si="147"/>
        <v>2.5763142513899999</v>
      </c>
      <c r="AV132" s="5">
        <f t="shared" si="147"/>
        <v>2.8346010401800004</v>
      </c>
      <c r="AW132" s="5">
        <f t="shared" si="147"/>
        <v>2.9899680017899994</v>
      </c>
      <c r="AX132" s="5">
        <f t="shared" si="147"/>
        <v>3.1087421206399997</v>
      </c>
      <c r="AY132" s="5">
        <f t="shared" si="147"/>
        <v>3.2347446175299996</v>
      </c>
      <c r="AZ132" s="5">
        <f t="shared" si="147"/>
        <v>3.4657121810499998</v>
      </c>
      <c r="BA132" s="5">
        <f t="shared" si="147"/>
        <v>3.4147861999</v>
      </c>
      <c r="BB132" s="5">
        <f t="shared" si="147"/>
        <v>3.5026471266499994</v>
      </c>
      <c r="BC132" s="5">
        <f t="shared" si="147"/>
        <v>3.8421318523200005</v>
      </c>
      <c r="BD132" s="5">
        <f t="shared" si="147"/>
        <v>3.9894507132599992</v>
      </c>
      <c r="BE132" s="5">
        <f t="shared" si="135"/>
        <v>4.1914826027100007</v>
      </c>
      <c r="BF132" s="5">
        <f t="shared" si="135"/>
        <v>4.4484822879799992</v>
      </c>
      <c r="BG132" s="5">
        <f t="shared" si="135"/>
        <v>4.4546098229500002</v>
      </c>
    </row>
    <row r="133" spans="1:59" s="195" customFormat="1" x14ac:dyDescent="0.2">
      <c r="A133" s="169" t="s">
        <v>738</v>
      </c>
      <c r="B133" s="167" t="s">
        <v>7</v>
      </c>
      <c r="C133" s="167" t="s">
        <v>431</v>
      </c>
      <c r="D133" s="167" t="s">
        <v>35</v>
      </c>
      <c r="E133" s="167" t="s">
        <v>739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>
        <f t="shared" ref="AB133:BD133" si="148">AB43-AB88</f>
        <v>1.9922322526290004</v>
      </c>
      <c r="AC133" s="5">
        <f t="shared" si="148"/>
        <v>2.0891663595219998</v>
      </c>
      <c r="AD133" s="5">
        <f t="shared" si="148"/>
        <v>2.1629409459979998</v>
      </c>
      <c r="AE133" s="5">
        <f t="shared" si="148"/>
        <v>2.3387913901880006</v>
      </c>
      <c r="AF133" s="5">
        <f t="shared" si="148"/>
        <v>2.2605000741880001</v>
      </c>
      <c r="AG133" s="5">
        <f t="shared" si="148"/>
        <v>2.2821661571200003</v>
      </c>
      <c r="AH133" s="5">
        <f t="shared" si="148"/>
        <v>2.3091861514409997</v>
      </c>
      <c r="AI133" s="5">
        <f t="shared" si="148"/>
        <v>2.369362334406</v>
      </c>
      <c r="AJ133" s="5">
        <f t="shared" si="148"/>
        <v>2.3511241357020003</v>
      </c>
      <c r="AK133" s="5">
        <f t="shared" si="148"/>
        <v>2.4327089015400003</v>
      </c>
      <c r="AL133" s="5">
        <f t="shared" si="148"/>
        <v>2.4217136797500003</v>
      </c>
      <c r="AM133" s="5">
        <f t="shared" si="148"/>
        <v>2.6481852895099998</v>
      </c>
      <c r="AN133" s="5">
        <f t="shared" si="148"/>
        <v>2.8139622386199998</v>
      </c>
      <c r="AO133" s="5">
        <f t="shared" si="148"/>
        <v>2.7565590376599998</v>
      </c>
      <c r="AP133" s="5">
        <f t="shared" si="148"/>
        <v>2.8266287371900005</v>
      </c>
      <c r="AQ133" s="5">
        <f t="shared" si="148"/>
        <v>2.8646873186000001</v>
      </c>
      <c r="AR133" s="5">
        <f t="shared" si="148"/>
        <v>2.9436528383749998</v>
      </c>
      <c r="AS133" s="5">
        <f t="shared" si="148"/>
        <v>3.5696512107669998</v>
      </c>
      <c r="AT133" s="5">
        <f t="shared" si="148"/>
        <v>3.8626777285459997</v>
      </c>
      <c r="AU133" s="5">
        <f t="shared" si="148"/>
        <v>3.943381259533</v>
      </c>
      <c r="AV133" s="5">
        <f t="shared" si="148"/>
        <v>4.2166666127050014</v>
      </c>
      <c r="AW133" s="5">
        <f t="shared" si="148"/>
        <v>4.3830374745519993</v>
      </c>
      <c r="AX133" s="5">
        <f t="shared" si="148"/>
        <v>4.5895810102269996</v>
      </c>
      <c r="AY133" s="5">
        <f t="shared" si="148"/>
        <v>4.7054292501279997</v>
      </c>
      <c r="AZ133" s="5">
        <f t="shared" si="148"/>
        <v>4.9617393201999995</v>
      </c>
      <c r="BA133" s="5">
        <f t="shared" si="148"/>
        <v>4.9896668465600005</v>
      </c>
      <c r="BB133" s="5">
        <f t="shared" si="148"/>
        <v>5.1559785830399996</v>
      </c>
      <c r="BC133" s="5">
        <f t="shared" si="148"/>
        <v>5.5394243921499999</v>
      </c>
      <c r="BD133" s="5">
        <f t="shared" si="148"/>
        <v>5.8778904129799994</v>
      </c>
      <c r="BE133" s="5">
        <f t="shared" si="135"/>
        <v>6.1507381901900011</v>
      </c>
      <c r="BF133" s="5">
        <f t="shared" si="135"/>
        <v>6.46543710029</v>
      </c>
      <c r="BG133" s="5">
        <f t="shared" si="135"/>
        <v>6.5502156389500019</v>
      </c>
    </row>
    <row r="134" spans="1:59" s="195" customFormat="1" x14ac:dyDescent="0.2">
      <c r="A134" s="169" t="s">
        <v>740</v>
      </c>
      <c r="B134" s="167" t="s">
        <v>7</v>
      </c>
      <c r="C134" s="167" t="s">
        <v>431</v>
      </c>
      <c r="D134" s="167" t="s">
        <v>741</v>
      </c>
      <c r="E134" s="167" t="s">
        <v>433</v>
      </c>
      <c r="F134" s="5">
        <f t="shared" ref="F134:AA134" si="149">F44-F89</f>
        <v>1.0249009999999998</v>
      </c>
      <c r="G134" s="5">
        <f t="shared" si="149"/>
        <v>1.0521229999999999</v>
      </c>
      <c r="H134" s="5">
        <f t="shared" si="149"/>
        <v>1.0507800000000005</v>
      </c>
      <c r="I134" s="5">
        <f t="shared" si="149"/>
        <v>1.1022619999999996</v>
      </c>
      <c r="J134" s="5">
        <f t="shared" si="149"/>
        <v>1.1223150000000004</v>
      </c>
      <c r="K134" s="5">
        <f t="shared" si="149"/>
        <v>1.143116</v>
      </c>
      <c r="L134" s="5">
        <f t="shared" si="149"/>
        <v>1.178793999999999</v>
      </c>
      <c r="M134" s="5">
        <f t="shared" si="149"/>
        <v>1.2264270000000002</v>
      </c>
      <c r="N134" s="5">
        <f t="shared" si="149"/>
        <v>1.2425499999999996</v>
      </c>
      <c r="O134" s="5">
        <f t="shared" si="149"/>
        <v>1.2649559999999997</v>
      </c>
      <c r="P134" s="5">
        <f t="shared" si="149"/>
        <v>1.2718110000000005</v>
      </c>
      <c r="Q134" s="5">
        <f t="shared" si="149"/>
        <v>1.2498140000000006</v>
      </c>
      <c r="R134" s="5">
        <f t="shared" si="149"/>
        <v>1.2997490000000003</v>
      </c>
      <c r="S134" s="5">
        <f t="shared" si="149"/>
        <v>1.3425030000000007</v>
      </c>
      <c r="T134" s="5">
        <f t="shared" si="149"/>
        <v>1.4680590000000011</v>
      </c>
      <c r="U134" s="5">
        <f t="shared" si="149"/>
        <v>1.513388</v>
      </c>
      <c r="V134" s="5">
        <f t="shared" si="149"/>
        <v>1.5666949999999993</v>
      </c>
      <c r="W134" s="5">
        <f t="shared" si="149"/>
        <v>1.6780459999999993</v>
      </c>
      <c r="X134" s="5">
        <f t="shared" si="149"/>
        <v>1.7861600000000006</v>
      </c>
      <c r="Y134" s="5">
        <f t="shared" si="149"/>
        <v>1.8474049999999993</v>
      </c>
      <c r="Z134" s="5">
        <f t="shared" si="149"/>
        <v>1.8911349999999993</v>
      </c>
      <c r="AA134" s="5">
        <f t="shared" si="149"/>
        <v>1.8219579999999995</v>
      </c>
      <c r="AB134" s="5">
        <f t="shared" ref="AB134:BD134" si="150">AB44-AB89</f>
        <v>1.8638840000000005</v>
      </c>
      <c r="AC134" s="5">
        <f t="shared" si="150"/>
        <v>1.9449390000000006</v>
      </c>
      <c r="AD134" s="5">
        <f t="shared" si="150"/>
        <v>2.0082220000000008</v>
      </c>
      <c r="AE134" s="5">
        <f t="shared" si="150"/>
        <v>2.0323819999999992</v>
      </c>
      <c r="AF134" s="5">
        <f t="shared" si="150"/>
        <v>2.1780839999999992</v>
      </c>
      <c r="AG134" s="5">
        <f t="shared" si="150"/>
        <v>2.2484569999999993</v>
      </c>
      <c r="AH134" s="5">
        <f t="shared" si="150"/>
        <v>2.3114720000000011</v>
      </c>
      <c r="AI134" s="5">
        <f t="shared" si="150"/>
        <v>2.4698620000000009</v>
      </c>
      <c r="AJ134" s="5">
        <f t="shared" si="150"/>
        <v>2.5507970000000002</v>
      </c>
      <c r="AK134" s="5">
        <f t="shared" si="150"/>
        <v>2.5902189999999994</v>
      </c>
      <c r="AL134" s="5">
        <f t="shared" si="150"/>
        <v>2.6918119999999996</v>
      </c>
      <c r="AM134" s="5">
        <f t="shared" si="150"/>
        <v>2.7874869999999996</v>
      </c>
      <c r="AN134" s="5">
        <f t="shared" si="150"/>
        <v>2.9120029999999995</v>
      </c>
      <c r="AO134" s="5">
        <f t="shared" si="150"/>
        <v>3.0560459999999998</v>
      </c>
      <c r="AP134" s="5">
        <f t="shared" si="150"/>
        <v>3.1355129999999996</v>
      </c>
      <c r="AQ134" s="5">
        <f t="shared" si="150"/>
        <v>3.3173980000000003</v>
      </c>
      <c r="AR134" s="5">
        <f t="shared" si="150"/>
        <v>3.5672830000000006</v>
      </c>
      <c r="AS134" s="5">
        <f t="shared" si="150"/>
        <v>3.7943939999999996</v>
      </c>
      <c r="AT134" s="5">
        <f t="shared" si="150"/>
        <v>4.0402800000000001</v>
      </c>
      <c r="AU134" s="5">
        <f t="shared" si="150"/>
        <v>4.3186239999999998</v>
      </c>
      <c r="AV134" s="5">
        <f t="shared" si="150"/>
        <v>4.4634549999999997</v>
      </c>
      <c r="AW134" s="5">
        <f t="shared" si="150"/>
        <v>4.700285</v>
      </c>
      <c r="AX134" s="5">
        <f t="shared" si="150"/>
        <v>4.8853419999999996</v>
      </c>
      <c r="AY134" s="5">
        <f t="shared" si="150"/>
        <v>4.9887720000000009</v>
      </c>
      <c r="AZ134" s="5">
        <f t="shared" si="150"/>
        <v>5.1634000000000002</v>
      </c>
      <c r="BA134" s="5">
        <f t="shared" si="150"/>
        <v>5.2114969999999996</v>
      </c>
      <c r="BB134" s="5">
        <f t="shared" si="150"/>
        <v>5.4150869999999998</v>
      </c>
      <c r="BC134" s="5">
        <f t="shared" si="150"/>
        <v>5.6799390000000001</v>
      </c>
      <c r="BD134" s="5">
        <f t="shared" si="150"/>
        <v>5.8001909999999999</v>
      </c>
      <c r="BE134" s="172">
        <f t="shared" si="135"/>
        <v>5.9749604715546987</v>
      </c>
      <c r="BF134" s="172">
        <f t="shared" si="135"/>
        <v>6.1500237266183202</v>
      </c>
      <c r="BG134" s="172">
        <f t="shared" si="135"/>
        <v>6.3988473521633669</v>
      </c>
    </row>
    <row r="135" spans="1:59" s="195" customFormat="1" x14ac:dyDescent="0.2">
      <c r="A135" s="169" t="s">
        <v>21</v>
      </c>
      <c r="B135" s="167" t="s">
        <v>7</v>
      </c>
      <c r="C135" s="167" t="s">
        <v>431</v>
      </c>
      <c r="D135" s="167" t="s">
        <v>21</v>
      </c>
      <c r="E135" s="167" t="s">
        <v>433</v>
      </c>
      <c r="F135" s="5">
        <f t="shared" ref="F135:AA135" si="151">F45-F90</f>
        <v>0.91422000000000025</v>
      </c>
      <c r="G135" s="5">
        <f t="shared" si="151"/>
        <v>0.94381200000000032</v>
      </c>
      <c r="H135" s="5">
        <f t="shared" si="151"/>
        <v>0.96271800000000063</v>
      </c>
      <c r="I135" s="5">
        <f t="shared" si="151"/>
        <v>0.98830599999999968</v>
      </c>
      <c r="J135" s="5">
        <f t="shared" si="151"/>
        <v>1.0204250000000004</v>
      </c>
      <c r="K135" s="5">
        <f t="shared" si="151"/>
        <v>1.0685969999999996</v>
      </c>
      <c r="L135" s="5">
        <f t="shared" si="151"/>
        <v>1.0858730000000003</v>
      </c>
      <c r="M135" s="5">
        <f t="shared" si="151"/>
        <v>1.1300799999999995</v>
      </c>
      <c r="N135" s="5">
        <f t="shared" si="151"/>
        <v>1.1658219999999995</v>
      </c>
      <c r="O135" s="5">
        <f t="shared" si="151"/>
        <v>1.1802650000000003</v>
      </c>
      <c r="P135" s="5">
        <f t="shared" si="151"/>
        <v>1.2189839999999998</v>
      </c>
      <c r="Q135" s="5">
        <f t="shared" si="151"/>
        <v>1.2257069999999999</v>
      </c>
      <c r="R135" s="5">
        <f t="shared" si="151"/>
        <v>1.2786810000000006</v>
      </c>
      <c r="S135" s="5">
        <f t="shared" si="151"/>
        <v>1.3231989999999989</v>
      </c>
      <c r="T135" s="5">
        <f t="shared" si="151"/>
        <v>1.3889239999999994</v>
      </c>
      <c r="U135" s="5">
        <f t="shared" si="151"/>
        <v>1.4737129999999983</v>
      </c>
      <c r="V135" s="5">
        <f t="shared" si="151"/>
        <v>1.534358000000001</v>
      </c>
      <c r="W135" s="5">
        <f t="shared" si="151"/>
        <v>1.5821869999999993</v>
      </c>
      <c r="X135" s="5">
        <f t="shared" si="151"/>
        <v>1.6639290000000013</v>
      </c>
      <c r="Y135" s="5">
        <f t="shared" si="151"/>
        <v>1.7170100000000019</v>
      </c>
      <c r="Z135" s="5">
        <f t="shared" si="151"/>
        <v>1.7844319999999989</v>
      </c>
      <c r="AA135" s="5">
        <f t="shared" si="151"/>
        <v>1.8080089999999984</v>
      </c>
      <c r="AB135" s="5">
        <f t="shared" ref="AB135:BD135" si="152">AB45-AB90</f>
        <v>1.8700310000000009</v>
      </c>
      <c r="AC135" s="5">
        <f t="shared" si="152"/>
        <v>1.8920260000000013</v>
      </c>
      <c r="AD135" s="5">
        <f t="shared" si="152"/>
        <v>1.8861989999999995</v>
      </c>
      <c r="AE135" s="5">
        <f t="shared" si="152"/>
        <v>1.9087990000000001</v>
      </c>
      <c r="AF135" s="5">
        <f t="shared" si="152"/>
        <v>2.0207850000000001</v>
      </c>
      <c r="AG135" s="5">
        <f t="shared" si="152"/>
        <v>2.0005260000000007</v>
      </c>
      <c r="AH135" s="5">
        <f t="shared" si="152"/>
        <v>2.0271750000000015</v>
      </c>
      <c r="AI135" s="5">
        <f t="shared" si="152"/>
        <v>2.0886120000000012</v>
      </c>
      <c r="AJ135" s="5">
        <f t="shared" si="152"/>
        <v>2.157551999999999</v>
      </c>
      <c r="AK135" s="5">
        <f t="shared" si="152"/>
        <v>2.2031899999999993</v>
      </c>
      <c r="AL135" s="5">
        <f t="shared" si="152"/>
        <v>2.2891689999999993</v>
      </c>
      <c r="AM135" s="5">
        <f t="shared" si="152"/>
        <v>2.4097690000000007</v>
      </c>
      <c r="AN135" s="5">
        <f t="shared" si="152"/>
        <v>2.500278999999999</v>
      </c>
      <c r="AO135" s="5">
        <f t="shared" si="152"/>
        <v>2.4884799999999974</v>
      </c>
      <c r="AP135" s="5">
        <f t="shared" si="152"/>
        <v>2.5820620000000005</v>
      </c>
      <c r="AQ135" s="5">
        <f t="shared" si="152"/>
        <v>2.5846400000000003</v>
      </c>
      <c r="AR135" s="5">
        <f t="shared" si="152"/>
        <v>2.7811870000000027</v>
      </c>
      <c r="AS135" s="5">
        <f t="shared" si="152"/>
        <v>2.8972300000000004</v>
      </c>
      <c r="AT135" s="5">
        <f t="shared" si="152"/>
        <v>2.8915319999999998</v>
      </c>
      <c r="AU135" s="5">
        <f t="shared" si="152"/>
        <v>2.9275319999999994</v>
      </c>
      <c r="AV135" s="5">
        <f t="shared" si="152"/>
        <v>3.0584019999999974</v>
      </c>
      <c r="AW135" s="5">
        <f t="shared" si="152"/>
        <v>3.1650500000000008</v>
      </c>
      <c r="AX135" s="5">
        <f t="shared" si="152"/>
        <v>3.2231459999999998</v>
      </c>
      <c r="AY135" s="5">
        <f t="shared" si="152"/>
        <v>3.2776899999999998</v>
      </c>
      <c r="AZ135" s="5">
        <f t="shared" si="152"/>
        <v>3.4292779999999983</v>
      </c>
      <c r="BA135" s="5">
        <f t="shared" si="152"/>
        <v>3.5707590000000007</v>
      </c>
      <c r="BB135" s="5">
        <f t="shared" si="152"/>
        <v>3.6325929999999964</v>
      </c>
      <c r="BC135" s="5">
        <f t="shared" si="152"/>
        <v>3.8556020000000011</v>
      </c>
      <c r="BD135" s="5">
        <f t="shared" si="152"/>
        <v>3.8518849999999993</v>
      </c>
      <c r="BE135" s="172">
        <f t="shared" si="135"/>
        <v>3.9563818789456811</v>
      </c>
      <c r="BF135" s="172">
        <f t="shared" si="135"/>
        <v>4.086246283345254</v>
      </c>
      <c r="BG135" s="172">
        <f t="shared" si="135"/>
        <v>4.1713806205937658</v>
      </c>
    </row>
    <row r="136" spans="1:59" s="195" customFormat="1" x14ac:dyDescent="0.2">
      <c r="A136" s="13" t="s">
        <v>12</v>
      </c>
      <c r="B136" s="13" t="s">
        <v>7</v>
      </c>
      <c r="C136" s="13" t="s">
        <v>431</v>
      </c>
      <c r="D136" s="13" t="s">
        <v>439</v>
      </c>
      <c r="E136" s="13" t="s">
        <v>433</v>
      </c>
      <c r="F136" s="171">
        <f t="shared" ref="F136:AA136" si="153">F46-F91</f>
        <v>72.316352000000052</v>
      </c>
      <c r="G136" s="171">
        <f t="shared" si="153"/>
        <v>73.522841000000028</v>
      </c>
      <c r="H136" s="171">
        <f t="shared" si="153"/>
        <v>74.730012999999985</v>
      </c>
      <c r="I136" s="171">
        <f t="shared" si="153"/>
        <v>76.199338000000012</v>
      </c>
      <c r="J136" s="171">
        <f t="shared" si="153"/>
        <v>77.612123000000054</v>
      </c>
      <c r="K136" s="171">
        <f t="shared" si="153"/>
        <v>80.306891000000007</v>
      </c>
      <c r="L136" s="171">
        <f t="shared" si="153"/>
        <v>81.857032000000061</v>
      </c>
      <c r="M136" s="171">
        <f t="shared" si="153"/>
        <v>85.925866999999982</v>
      </c>
      <c r="N136" s="171">
        <f t="shared" si="153"/>
        <v>87.867834999999957</v>
      </c>
      <c r="O136" s="171">
        <f t="shared" si="153"/>
        <v>88.892416000000026</v>
      </c>
      <c r="P136" s="171">
        <f t="shared" si="153"/>
        <v>92.089832000000058</v>
      </c>
      <c r="Q136" s="171">
        <f t="shared" si="153"/>
        <v>94.529549999999972</v>
      </c>
      <c r="R136" s="171">
        <f t="shared" si="153"/>
        <v>97.015264000000002</v>
      </c>
      <c r="S136" s="171">
        <f t="shared" si="153"/>
        <v>101.41488799999996</v>
      </c>
      <c r="T136" s="171">
        <f t="shared" si="153"/>
        <v>104.26694700000002</v>
      </c>
      <c r="U136" s="171">
        <f t="shared" si="153"/>
        <v>110.04450700000001</v>
      </c>
      <c r="V136" s="171">
        <f t="shared" si="153"/>
        <v>115.149382</v>
      </c>
      <c r="W136" s="171">
        <f t="shared" si="153"/>
        <v>118.28948300000002</v>
      </c>
      <c r="X136" s="171">
        <f t="shared" si="153"/>
        <v>123.40612099999998</v>
      </c>
      <c r="Y136" s="171">
        <f t="shared" si="153"/>
        <v>130.23278499999998</v>
      </c>
      <c r="Z136" s="171">
        <f t="shared" si="153"/>
        <v>134.21877300000006</v>
      </c>
      <c r="AA136" s="171">
        <f t="shared" si="153"/>
        <v>138.54344199999997</v>
      </c>
      <c r="AB136" s="171">
        <f t="shared" ref="AB136:BD136" si="154">AB46-AB91</f>
        <v>142.38561899999996</v>
      </c>
      <c r="AC136" s="171">
        <f t="shared" si="154"/>
        <v>148.25349299999993</v>
      </c>
      <c r="AD136" s="171">
        <f t="shared" si="154"/>
        <v>154.34812400000004</v>
      </c>
      <c r="AE136" s="171">
        <f t="shared" si="154"/>
        <v>159.27446300000003</v>
      </c>
      <c r="AF136" s="171">
        <f t="shared" si="154"/>
        <v>163.72344700000002</v>
      </c>
      <c r="AG136" s="171">
        <f t="shared" si="154"/>
        <v>167.73900300000008</v>
      </c>
      <c r="AH136" s="171">
        <f t="shared" si="154"/>
        <v>172.66491700000006</v>
      </c>
      <c r="AI136" s="171">
        <f t="shared" si="154"/>
        <v>178.645038</v>
      </c>
      <c r="AJ136" s="171">
        <f t="shared" si="154"/>
        <v>182.56428099999999</v>
      </c>
      <c r="AK136" s="171">
        <f t="shared" si="154"/>
        <v>189.30397099999999</v>
      </c>
      <c r="AL136" s="171">
        <f t="shared" si="154"/>
        <v>195.78705600000006</v>
      </c>
      <c r="AM136" s="171">
        <f t="shared" si="154"/>
        <v>202.28172700000005</v>
      </c>
      <c r="AN136" s="171">
        <f t="shared" si="154"/>
        <v>215.60592100000002</v>
      </c>
      <c r="AO136" s="171">
        <f t="shared" si="154"/>
        <v>224.85640500000005</v>
      </c>
      <c r="AP136" s="171">
        <f t="shared" si="154"/>
        <v>231.14617700000002</v>
      </c>
      <c r="AQ136" s="171">
        <f t="shared" si="154"/>
        <v>237.41233099999999</v>
      </c>
      <c r="AR136" s="171">
        <f t="shared" si="154"/>
        <v>249.517267</v>
      </c>
      <c r="AS136" s="171">
        <f t="shared" si="154"/>
        <v>255.06689499999999</v>
      </c>
      <c r="AT136" s="171">
        <f t="shared" si="154"/>
        <v>263.13490199999995</v>
      </c>
      <c r="AU136" s="171">
        <f t="shared" si="154"/>
        <v>271.90753900000004</v>
      </c>
      <c r="AV136" s="171">
        <f t="shared" si="154"/>
        <v>284.75588399999998</v>
      </c>
      <c r="AW136" s="171">
        <f t="shared" si="154"/>
        <v>299.64557900000005</v>
      </c>
      <c r="AX136" s="171">
        <f t="shared" si="154"/>
        <v>312.14860100000004</v>
      </c>
      <c r="AY136" s="171">
        <f t="shared" si="154"/>
        <v>328.58956999999998</v>
      </c>
      <c r="AZ136" s="171">
        <f t="shared" si="154"/>
        <v>344.25546200000002</v>
      </c>
      <c r="BA136" s="171">
        <f t="shared" si="154"/>
        <v>355.41088700000006</v>
      </c>
      <c r="BB136" s="171">
        <f t="shared" si="154"/>
        <v>366.89913199999995</v>
      </c>
      <c r="BC136" s="171">
        <f t="shared" si="154"/>
        <v>384.77666499999998</v>
      </c>
      <c r="BD136" s="171">
        <f t="shared" si="154"/>
        <v>401.45174800000007</v>
      </c>
      <c r="BE136" s="173">
        <f t="shared" si="135"/>
        <v>417.72743320744723</v>
      </c>
      <c r="BF136" s="173">
        <f t="shared" si="135"/>
        <v>429.37942049650366</v>
      </c>
      <c r="BG136" s="173">
        <f t="shared" si="135"/>
        <v>444.07823236971836</v>
      </c>
    </row>
    <row r="137" spans="1:59" x14ac:dyDescent="0.2">
      <c r="A137" s="46" t="s">
        <v>440</v>
      </c>
      <c r="B137" s="46"/>
      <c r="C137" s="46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  <c r="S137" s="185"/>
      <c r="T137" s="185"/>
      <c r="U137" s="185"/>
      <c r="V137" s="185"/>
      <c r="W137" s="185"/>
      <c r="X137" s="185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5"/>
      <c r="AT137" s="185"/>
      <c r="AU137" s="185"/>
      <c r="AV137" s="185"/>
      <c r="AW137" s="185"/>
      <c r="AX137" s="185"/>
      <c r="AY137" s="185"/>
      <c r="AZ137" s="185"/>
      <c r="BA137" s="185"/>
      <c r="BB137" s="185"/>
      <c r="BC137" s="185"/>
      <c r="BD137" s="185"/>
      <c r="BE137" s="185"/>
      <c r="BF137" s="185"/>
      <c r="BG137" s="185"/>
    </row>
    <row r="138" spans="1:59" x14ac:dyDescent="0.2">
      <c r="A138" s="47" t="s">
        <v>441</v>
      </c>
      <c r="B138" s="47"/>
      <c r="C138" s="47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</row>
    <row r="139" spans="1:59" x14ac:dyDescent="0.2">
      <c r="A139" s="48" t="s">
        <v>442</v>
      </c>
      <c r="B139" s="48"/>
      <c r="C139" s="48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47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</row>
    <row r="140" spans="1:59" x14ac:dyDescent="0.2">
      <c r="A140" s="48" t="s">
        <v>443</v>
      </c>
      <c r="B140" s="48"/>
      <c r="C140" s="48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47"/>
      <c r="Q140" s="175"/>
      <c r="R140" s="175"/>
      <c r="S140" s="175"/>
      <c r="T140" s="175"/>
      <c r="U140" s="175"/>
      <c r="V140" s="175"/>
      <c r="W140" s="175"/>
      <c r="X140" s="175"/>
      <c r="Y140" s="175"/>
      <c r="Z140" s="175"/>
      <c r="AA140" s="175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  <c r="AV140" s="175"/>
      <c r="AW140" s="175"/>
      <c r="AX140" s="175"/>
      <c r="AY140" s="175"/>
      <c r="AZ140" s="175"/>
      <c r="BA140" s="175"/>
      <c r="BB140" s="175"/>
      <c r="BC140" s="175"/>
      <c r="BD140" s="175"/>
      <c r="BE140" s="175"/>
      <c r="BF140" s="175"/>
      <c r="BG140" s="175"/>
    </row>
    <row r="141" spans="1:59" x14ac:dyDescent="0.2">
      <c r="A141" s="48" t="s">
        <v>742</v>
      </c>
      <c r="B141" s="48"/>
      <c r="C141" s="48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47"/>
      <c r="Q141" s="175"/>
      <c r="R141" s="175"/>
      <c r="S141" s="175"/>
      <c r="T141" s="175"/>
      <c r="U141" s="175"/>
      <c r="V141" s="175"/>
      <c r="W141" s="175"/>
      <c r="X141" s="175"/>
      <c r="Y141" s="175"/>
      <c r="Z141" s="175"/>
      <c r="AA141" s="175"/>
      <c r="AB141" s="175"/>
      <c r="AC141" s="175"/>
      <c r="AD141" s="175"/>
      <c r="AE141" s="175"/>
      <c r="AF141" s="175"/>
      <c r="AG141" s="175"/>
      <c r="AH141" s="175"/>
      <c r="AI141" s="175"/>
      <c r="AJ141" s="175"/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  <c r="AV141" s="175"/>
      <c r="AW141" s="175"/>
      <c r="AX141" s="175"/>
      <c r="AY141" s="175"/>
      <c r="AZ141" s="175"/>
      <c r="BA141" s="175"/>
      <c r="BB141" s="175"/>
      <c r="BC141" s="175"/>
      <c r="BD141" s="175"/>
      <c r="BE141" s="175"/>
      <c r="BF141" s="175"/>
      <c r="BG141" s="175"/>
    </row>
    <row r="142" spans="1:59" x14ac:dyDescent="0.2">
      <c r="A142" s="48" t="s">
        <v>743</v>
      </c>
      <c r="B142" s="48"/>
      <c r="C142" s="48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175"/>
      <c r="AE142" s="175"/>
      <c r="AF142" s="175"/>
      <c r="AG142" s="175"/>
      <c r="AH142" s="175"/>
      <c r="AI142" s="175"/>
      <c r="AJ142" s="175"/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  <c r="AV142" s="175"/>
      <c r="AW142" s="175"/>
      <c r="AX142" s="175"/>
      <c r="AY142" s="175"/>
      <c r="AZ142" s="175"/>
      <c r="BA142" s="175"/>
      <c r="BB142" s="175"/>
      <c r="BC142" s="175"/>
      <c r="BD142" s="175"/>
      <c r="BE142" s="175"/>
      <c r="BF142" s="175"/>
      <c r="BG142" s="175"/>
    </row>
    <row r="143" spans="1:59" x14ac:dyDescent="0.2">
      <c r="A143" s="48" t="s">
        <v>744</v>
      </c>
      <c r="B143" s="48"/>
      <c r="C143" s="48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</row>
    <row r="144" spans="1:59" x14ac:dyDescent="0.2">
      <c r="A144" s="48"/>
      <c r="B144" s="48"/>
      <c r="C144" s="48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175"/>
      <c r="AE144" s="175"/>
      <c r="AF144" s="175"/>
      <c r="AG144" s="175"/>
      <c r="AH144" s="175"/>
      <c r="AI144" s="175"/>
      <c r="AJ144" s="175"/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  <c r="AV144" s="175"/>
      <c r="AW144" s="175"/>
      <c r="AX144" s="175"/>
      <c r="AY144" s="175"/>
      <c r="AZ144" s="175"/>
      <c r="BA144" s="175"/>
      <c r="BB144" s="175"/>
      <c r="BC144" s="175"/>
      <c r="BD144" s="175"/>
      <c r="BE144" s="175"/>
      <c r="BF144" s="175"/>
      <c r="BG144" s="175"/>
    </row>
    <row r="145" spans="1:81" x14ac:dyDescent="0.2">
      <c r="A145" s="48"/>
      <c r="B145" s="48"/>
      <c r="C145" s="48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</row>
    <row r="146" spans="1:81" ht="15" x14ac:dyDescent="0.2">
      <c r="A146" s="196" t="s">
        <v>453</v>
      </c>
      <c r="B146" s="166"/>
      <c r="C146" s="166"/>
      <c r="D146" s="175"/>
      <c r="E146" s="166"/>
      <c r="F146" s="175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  <c r="S146" s="179"/>
      <c r="T146" s="179"/>
      <c r="U146" s="179"/>
      <c r="V146" s="179"/>
      <c r="W146" s="179"/>
      <c r="X146" s="179"/>
      <c r="Y146" s="179"/>
      <c r="Z146" s="179"/>
      <c r="AA146" s="179"/>
      <c r="AB146" s="179"/>
      <c r="AC146" s="179"/>
      <c r="AD146" s="179"/>
      <c r="AE146" s="179"/>
      <c r="AF146" s="179"/>
      <c r="AG146" s="179"/>
      <c r="AH146" s="180"/>
      <c r="AI146" s="179"/>
      <c r="AJ146" s="179"/>
      <c r="AK146" s="179"/>
      <c r="AL146" s="179"/>
      <c r="AM146" s="179"/>
      <c r="AN146" s="179"/>
      <c r="AO146" s="179"/>
      <c r="AP146" s="179"/>
      <c r="AQ146" s="179"/>
      <c r="AR146" s="180"/>
      <c r="AS146" s="180"/>
      <c r="AT146" s="180"/>
      <c r="AU146" s="181"/>
      <c r="AV146" s="180"/>
      <c r="AW146" s="180"/>
      <c r="AX146" s="180"/>
      <c r="AY146" s="180"/>
      <c r="AZ146" s="181"/>
      <c r="BA146" s="182"/>
      <c r="BB146" s="175"/>
      <c r="BC146" s="175"/>
      <c r="BD146" s="175"/>
      <c r="BE146" s="183" t="s">
        <v>783</v>
      </c>
      <c r="BF146" s="175"/>
      <c r="BG146" s="175"/>
    </row>
    <row r="147" spans="1:81" x14ac:dyDescent="0.2">
      <c r="A147" s="219" t="s">
        <v>643</v>
      </c>
      <c r="B147" s="219" t="s">
        <v>428</v>
      </c>
      <c r="C147" s="219" t="s">
        <v>424</v>
      </c>
      <c r="D147" s="219" t="s">
        <v>429</v>
      </c>
      <c r="E147" s="219" t="s">
        <v>430</v>
      </c>
      <c r="F147" s="194" t="s">
        <v>644</v>
      </c>
      <c r="G147" s="194" t="s">
        <v>645</v>
      </c>
      <c r="H147" s="194" t="s">
        <v>646</v>
      </c>
      <c r="I147" s="194" t="s">
        <v>647</v>
      </c>
      <c r="J147" s="194" t="s">
        <v>648</v>
      </c>
      <c r="K147" s="194" t="s">
        <v>649</v>
      </c>
      <c r="L147" s="194" t="s">
        <v>650</v>
      </c>
      <c r="M147" s="194" t="s">
        <v>651</v>
      </c>
      <c r="N147" s="194" t="s">
        <v>652</v>
      </c>
      <c r="O147" s="194" t="s">
        <v>653</v>
      </c>
      <c r="P147" s="194" t="s">
        <v>654</v>
      </c>
      <c r="Q147" s="194" t="s">
        <v>655</v>
      </c>
      <c r="R147" s="194" t="s">
        <v>656</v>
      </c>
      <c r="S147" s="194" t="s">
        <v>657</v>
      </c>
      <c r="T147" s="194" t="s">
        <v>658</v>
      </c>
      <c r="U147" s="194" t="s">
        <v>659</v>
      </c>
      <c r="V147" s="194" t="s">
        <v>660</v>
      </c>
      <c r="W147" s="194" t="s">
        <v>661</v>
      </c>
      <c r="X147" s="194" t="s">
        <v>662</v>
      </c>
      <c r="Y147" s="194" t="s">
        <v>663</v>
      </c>
      <c r="Z147" s="194" t="s">
        <v>664</v>
      </c>
      <c r="AA147" s="194" t="s">
        <v>665</v>
      </c>
      <c r="AB147" s="194" t="s">
        <v>666</v>
      </c>
      <c r="AC147" s="194" t="s">
        <v>667</v>
      </c>
      <c r="AD147" s="194" t="s">
        <v>668</v>
      </c>
      <c r="AE147" s="194" t="s">
        <v>669</v>
      </c>
      <c r="AF147" s="194" t="s">
        <v>670</v>
      </c>
      <c r="AG147" s="194" t="s">
        <v>671</v>
      </c>
      <c r="AH147" s="194" t="s">
        <v>672</v>
      </c>
      <c r="AI147" s="194" t="s">
        <v>673</v>
      </c>
      <c r="AJ147" s="194" t="s">
        <v>674</v>
      </c>
      <c r="AK147" s="194" t="s">
        <v>675</v>
      </c>
      <c r="AL147" s="194" t="s">
        <v>676</v>
      </c>
      <c r="AM147" s="194" t="s">
        <v>677</v>
      </c>
      <c r="AN147" s="194" t="s">
        <v>678</v>
      </c>
      <c r="AO147" s="194" t="s">
        <v>679</v>
      </c>
      <c r="AP147" s="194" t="s">
        <v>680</v>
      </c>
      <c r="AQ147" s="194" t="s">
        <v>681</v>
      </c>
      <c r="AR147" s="194" t="s">
        <v>682</v>
      </c>
      <c r="AS147" s="194" t="s">
        <v>683</v>
      </c>
      <c r="AT147" s="194" t="s">
        <v>684</v>
      </c>
      <c r="AU147" s="194" t="s">
        <v>685</v>
      </c>
      <c r="AV147" s="194" t="s">
        <v>686</v>
      </c>
      <c r="AW147" s="194" t="s">
        <v>687</v>
      </c>
      <c r="AX147" s="194" t="s">
        <v>688</v>
      </c>
      <c r="AY147" s="194" t="s">
        <v>689</v>
      </c>
      <c r="AZ147" s="194" t="s">
        <v>690</v>
      </c>
      <c r="BA147" s="194" t="s">
        <v>691</v>
      </c>
      <c r="BB147" s="194" t="s">
        <v>692</v>
      </c>
      <c r="BC147" s="194" t="s">
        <v>693</v>
      </c>
      <c r="BD147" s="194" t="s">
        <v>694</v>
      </c>
      <c r="BE147" s="194" t="s">
        <v>695</v>
      </c>
      <c r="BF147" s="194" t="s">
        <v>696</v>
      </c>
      <c r="BG147" s="194" t="s">
        <v>697</v>
      </c>
      <c r="BI147" s="219" t="s">
        <v>698</v>
      </c>
      <c r="BJ147" s="219" t="s">
        <v>699</v>
      </c>
      <c r="BK147" s="188" t="s">
        <v>694</v>
      </c>
      <c r="BL147" s="188" t="s">
        <v>695</v>
      </c>
      <c r="BM147" s="188" t="s">
        <v>696</v>
      </c>
      <c r="BN147" s="188" t="s">
        <v>697</v>
      </c>
      <c r="BO147" s="221" t="s">
        <v>700</v>
      </c>
      <c r="BP147" s="222"/>
      <c r="BQ147" s="223"/>
    </row>
    <row r="148" spans="1:81" x14ac:dyDescent="0.2">
      <c r="A148" s="224"/>
      <c r="B148" s="224"/>
      <c r="C148" s="224"/>
      <c r="D148" s="224"/>
      <c r="E148" s="224"/>
      <c r="F148" s="194">
        <v>1961</v>
      </c>
      <c r="G148" s="194">
        <v>1962</v>
      </c>
      <c r="H148" s="194">
        <v>1963</v>
      </c>
      <c r="I148" s="194">
        <v>1964</v>
      </c>
      <c r="J148" s="194">
        <v>1965</v>
      </c>
      <c r="K148" s="194">
        <v>1966</v>
      </c>
      <c r="L148" s="194">
        <v>1967</v>
      </c>
      <c r="M148" s="194">
        <v>1968</v>
      </c>
      <c r="N148" s="194">
        <v>1969</v>
      </c>
      <c r="O148" s="194">
        <v>1970</v>
      </c>
      <c r="P148" s="194">
        <v>1971</v>
      </c>
      <c r="Q148" s="194">
        <v>1972</v>
      </c>
      <c r="R148" s="194">
        <v>1973</v>
      </c>
      <c r="S148" s="194">
        <v>1974</v>
      </c>
      <c r="T148" s="194">
        <v>1975</v>
      </c>
      <c r="U148" s="194">
        <v>1976</v>
      </c>
      <c r="V148" s="194">
        <v>1977</v>
      </c>
      <c r="W148" s="194">
        <v>1978</v>
      </c>
      <c r="X148" s="194">
        <v>1979</v>
      </c>
      <c r="Y148" s="194">
        <v>1980</v>
      </c>
      <c r="Z148" s="194">
        <v>1981</v>
      </c>
      <c r="AA148" s="194">
        <v>1982</v>
      </c>
      <c r="AB148" s="194">
        <v>1983</v>
      </c>
      <c r="AC148" s="194">
        <v>1984</v>
      </c>
      <c r="AD148" s="194">
        <v>1985</v>
      </c>
      <c r="AE148" s="194">
        <v>1986</v>
      </c>
      <c r="AF148" s="194">
        <v>1987</v>
      </c>
      <c r="AG148" s="194">
        <v>1988</v>
      </c>
      <c r="AH148" s="194">
        <v>1989</v>
      </c>
      <c r="AI148" s="194">
        <v>1990</v>
      </c>
      <c r="AJ148" s="194">
        <v>1991</v>
      </c>
      <c r="AK148" s="194">
        <v>1992</v>
      </c>
      <c r="AL148" s="194">
        <v>1993</v>
      </c>
      <c r="AM148" s="194">
        <v>1994</v>
      </c>
      <c r="AN148" s="194">
        <v>1995</v>
      </c>
      <c r="AO148" s="194">
        <v>1996</v>
      </c>
      <c r="AP148" s="194">
        <v>1997</v>
      </c>
      <c r="AQ148" s="194">
        <v>1998</v>
      </c>
      <c r="AR148" s="194">
        <v>1999</v>
      </c>
      <c r="AS148" s="194">
        <v>2000</v>
      </c>
      <c r="AT148" s="194">
        <v>2001</v>
      </c>
      <c r="AU148" s="194">
        <v>2002</v>
      </c>
      <c r="AV148" s="194">
        <v>2003</v>
      </c>
      <c r="AW148" s="194">
        <v>2004</v>
      </c>
      <c r="AX148" s="194">
        <v>2005</v>
      </c>
      <c r="AY148" s="194">
        <v>2006</v>
      </c>
      <c r="AZ148" s="194">
        <v>2007</v>
      </c>
      <c r="BA148" s="194">
        <v>2008</v>
      </c>
      <c r="BB148" s="194">
        <v>2009</v>
      </c>
      <c r="BC148" s="194">
        <v>2010</v>
      </c>
      <c r="BD148" s="194">
        <v>2011</v>
      </c>
      <c r="BE148" s="194">
        <v>2012</v>
      </c>
      <c r="BF148" s="194">
        <v>2013</v>
      </c>
      <c r="BG148" s="194">
        <v>2014</v>
      </c>
      <c r="BI148" s="220"/>
      <c r="BJ148" s="220"/>
      <c r="BK148" s="189">
        <v>2011</v>
      </c>
      <c r="BL148" s="189">
        <v>2012</v>
      </c>
      <c r="BM148" s="189" t="s">
        <v>701</v>
      </c>
      <c r="BN148" s="189" t="s">
        <v>702</v>
      </c>
      <c r="BO148" s="189" t="s">
        <v>703</v>
      </c>
      <c r="BP148" s="189" t="s">
        <v>704</v>
      </c>
      <c r="BQ148" s="189" t="s">
        <v>705</v>
      </c>
    </row>
    <row r="149" spans="1:81" x14ac:dyDescent="0.2">
      <c r="A149" s="29" t="s">
        <v>6</v>
      </c>
      <c r="B149" s="29" t="s">
        <v>464</v>
      </c>
      <c r="C149" s="29" t="s">
        <v>463</v>
      </c>
      <c r="D149" s="29" t="s">
        <v>464</v>
      </c>
      <c r="E149" s="29" t="s">
        <v>465</v>
      </c>
      <c r="F149" s="205">
        <v>207.654</v>
      </c>
      <c r="G149" s="205">
        <v>210.82</v>
      </c>
      <c r="H149" s="205">
        <v>213.84200000000001</v>
      </c>
      <c r="I149" s="205">
        <v>216.72200000000001</v>
      </c>
      <c r="J149" s="205">
        <v>219.46700000000001</v>
      </c>
      <c r="K149" s="205">
        <v>222.06800000000001</v>
      </c>
      <c r="L149" s="205">
        <v>224.52699999999999</v>
      </c>
      <c r="M149" s="205">
        <v>226.881</v>
      </c>
      <c r="N149" s="205">
        <v>229.16900000000001</v>
      </c>
      <c r="O149" s="205">
        <v>231.428</v>
      </c>
      <c r="P149" s="205">
        <v>233.673</v>
      </c>
      <c r="Q149" s="205">
        <v>235.90299999999999</v>
      </c>
      <c r="R149" s="205">
        <v>238.13900000000001</v>
      </c>
      <c r="S149" s="205">
        <v>240.39500000000001</v>
      </c>
      <c r="T149" s="205">
        <v>242.685</v>
      </c>
      <c r="U149" s="205">
        <v>245.02099999999999</v>
      </c>
      <c r="V149" s="205">
        <v>247.40799999999999</v>
      </c>
      <c r="W149" s="205">
        <v>249.84</v>
      </c>
      <c r="X149" s="205">
        <v>252.30699999999999</v>
      </c>
      <c r="Y149" s="205">
        <v>254.79900000000001</v>
      </c>
      <c r="Z149" s="205">
        <v>257.31799999999998</v>
      </c>
      <c r="AA149" s="205">
        <v>259.87</v>
      </c>
      <c r="AB149" s="205">
        <v>262.46300000000002</v>
      </c>
      <c r="AC149" s="205">
        <v>265.11399999999998</v>
      </c>
      <c r="AD149" s="205">
        <v>267.83</v>
      </c>
      <c r="AE149" s="205">
        <v>270.62400000000002</v>
      </c>
      <c r="AF149" s="205">
        <v>273.48899999999998</v>
      </c>
      <c r="AG149" s="205">
        <v>276.40499999999997</v>
      </c>
      <c r="AH149" s="205">
        <v>279.34300000000002</v>
      </c>
      <c r="AI149" s="205">
        <v>282.28699999999998</v>
      </c>
      <c r="AJ149" s="205">
        <v>285.20800000000003</v>
      </c>
      <c r="AK149" s="205">
        <v>288.12299999999999</v>
      </c>
      <c r="AL149" s="205">
        <v>291.089</v>
      </c>
      <c r="AM149" s="205">
        <v>294.18400000000003</v>
      </c>
      <c r="AN149" s="205">
        <v>297.45800000000003</v>
      </c>
      <c r="AO149" s="205">
        <v>300.94200000000001</v>
      </c>
      <c r="AP149" s="205">
        <v>304.59699999999998</v>
      </c>
      <c r="AQ149" s="205">
        <v>308.31900000000002</v>
      </c>
      <c r="AR149" s="205">
        <v>311.95999999999998</v>
      </c>
      <c r="AS149" s="205">
        <v>315.416</v>
      </c>
      <c r="AT149" s="205">
        <v>318.64499999999998</v>
      </c>
      <c r="AU149" s="205">
        <v>321.68</v>
      </c>
      <c r="AV149" s="205">
        <v>324.60199999999998</v>
      </c>
      <c r="AW149" s="205">
        <v>327.52800000000002</v>
      </c>
      <c r="AX149" s="205">
        <v>330.54599999999999</v>
      </c>
      <c r="AY149" s="205">
        <v>333.68099999999998</v>
      </c>
      <c r="AZ149" s="205">
        <v>336.90100000000001</v>
      </c>
      <c r="BA149" s="205">
        <v>340.15499999999997</v>
      </c>
      <c r="BB149" s="205">
        <v>343.37299999999999</v>
      </c>
      <c r="BC149" s="205">
        <v>346.50099999999998</v>
      </c>
      <c r="BD149" s="205">
        <v>349.52699999999999</v>
      </c>
      <c r="BE149" s="205">
        <v>352.471</v>
      </c>
      <c r="BF149" s="205">
        <v>355.36099999999999</v>
      </c>
      <c r="BG149" s="205">
        <v>358.23599999999999</v>
      </c>
      <c r="BH149" s="175"/>
      <c r="BI149" s="29"/>
      <c r="BJ149" s="29"/>
      <c r="BK149" s="210"/>
      <c r="BL149" s="210"/>
      <c r="BM149" s="210"/>
      <c r="BN149" s="210"/>
      <c r="BO149" s="211"/>
      <c r="BP149" s="211"/>
      <c r="BQ149" s="211"/>
      <c r="BR149" s="175"/>
      <c r="BS149" s="175"/>
    </row>
    <row r="150" spans="1:81" x14ac:dyDescent="0.2">
      <c r="A150" s="29" t="s">
        <v>706</v>
      </c>
      <c r="B150" s="29" t="s">
        <v>707</v>
      </c>
      <c r="C150" s="29" t="s">
        <v>516</v>
      </c>
      <c r="D150" s="29" t="s">
        <v>489</v>
      </c>
      <c r="E150" s="29" t="s">
        <v>490</v>
      </c>
      <c r="F150" s="205"/>
      <c r="G150" s="205"/>
      <c r="H150" s="205"/>
      <c r="I150" s="205"/>
      <c r="J150" s="205"/>
      <c r="K150" s="205"/>
      <c r="L150" s="205"/>
      <c r="M150" s="205"/>
      <c r="N150" s="205"/>
      <c r="O150" s="205">
        <v>18291.337940000001</v>
      </c>
      <c r="P150" s="205">
        <v>18625.139759999998</v>
      </c>
      <c r="Q150" s="205">
        <v>19436.68994</v>
      </c>
      <c r="R150" s="205">
        <v>20356.63034</v>
      </c>
      <c r="S150" s="205">
        <v>19412.351709999999</v>
      </c>
      <c r="T150" s="205">
        <v>19138.181530000002</v>
      </c>
      <c r="U150" s="205">
        <v>20039.225539999999</v>
      </c>
      <c r="V150" s="205">
        <v>20623.384569999998</v>
      </c>
      <c r="W150" s="205">
        <v>21494.308349999999</v>
      </c>
      <c r="X150" s="205">
        <v>21404.254700000001</v>
      </c>
      <c r="Y150" s="205">
        <v>20782.255130000001</v>
      </c>
      <c r="Z150" s="205">
        <v>21180.988700000002</v>
      </c>
      <c r="AA150" s="205">
        <v>20558.18089</v>
      </c>
      <c r="AB150" s="205">
        <v>21690.46617</v>
      </c>
      <c r="AC150" s="205">
        <v>23211.806489999999</v>
      </c>
      <c r="AD150" s="205">
        <v>24077.565600000002</v>
      </c>
      <c r="AE150" s="205">
        <v>24810.213039999999</v>
      </c>
      <c r="AF150" s="205">
        <v>25383.889500000001</v>
      </c>
      <c r="AG150" s="205">
        <v>26361.03991</v>
      </c>
      <c r="AH150" s="205">
        <v>27096.09549</v>
      </c>
      <c r="AI150" s="205">
        <v>27143.986209999999</v>
      </c>
      <c r="AJ150" s="205">
        <v>26759.091189999999</v>
      </c>
      <c r="AK150" s="205">
        <v>27390.680700000001</v>
      </c>
      <c r="AL150" s="205">
        <v>27805.09274</v>
      </c>
      <c r="AM150" s="205">
        <v>28608.93606</v>
      </c>
      <c r="AN150" s="205">
        <v>29001.0262</v>
      </c>
      <c r="AO150" s="205">
        <v>29721.371330000002</v>
      </c>
      <c r="AP150" s="205">
        <v>30777.383860000002</v>
      </c>
      <c r="AQ150" s="205">
        <v>31927.938579999998</v>
      </c>
      <c r="AR150" s="205">
        <v>33086.177020000003</v>
      </c>
      <c r="AS150" s="205">
        <v>33752.947460000003</v>
      </c>
      <c r="AT150" s="205">
        <v>33814.54653</v>
      </c>
      <c r="AU150" s="205">
        <v>34223.10226</v>
      </c>
      <c r="AV150" s="205">
        <v>34854.275529999999</v>
      </c>
      <c r="AW150" s="205">
        <v>35837.400399999999</v>
      </c>
      <c r="AX150" s="205">
        <v>36365.055939999998</v>
      </c>
      <c r="AY150" s="205">
        <v>36750.576869999997</v>
      </c>
      <c r="AZ150" s="205">
        <v>37098.665410000001</v>
      </c>
      <c r="BA150" s="205">
        <v>36019.201379999999</v>
      </c>
      <c r="BB150" s="205">
        <v>35293.906230000001</v>
      </c>
      <c r="BC150" s="205">
        <v>36116.859909999999</v>
      </c>
      <c r="BD150" s="205">
        <v>36395.066639999997</v>
      </c>
      <c r="BE150" s="205">
        <v>36984.392269999997</v>
      </c>
      <c r="BF150" s="205">
        <v>37596.215640000002</v>
      </c>
      <c r="BG150" s="205"/>
      <c r="BH150" s="175"/>
      <c r="BI150" s="29"/>
      <c r="BJ150" s="29"/>
      <c r="BK150" s="210"/>
      <c r="BL150" s="210"/>
      <c r="BM150" s="210"/>
      <c r="BN150" s="210"/>
      <c r="BO150" s="211"/>
      <c r="BP150" s="211"/>
      <c r="BQ150" s="211"/>
      <c r="BR150" s="175"/>
      <c r="BS150" s="175"/>
    </row>
    <row r="151" spans="1:81" s="195" customFormat="1" x14ac:dyDescent="0.2">
      <c r="A151" s="169" t="s">
        <v>708</v>
      </c>
      <c r="B151" s="167" t="s">
        <v>7</v>
      </c>
      <c r="C151" s="167" t="s">
        <v>431</v>
      </c>
      <c r="D151" s="167" t="s">
        <v>449</v>
      </c>
      <c r="E151" s="167" t="s">
        <v>433</v>
      </c>
      <c r="F151" s="5">
        <v>19.908065000000001</v>
      </c>
      <c r="G151" s="5">
        <v>19.768540999999999</v>
      </c>
      <c r="H151" s="5">
        <v>20.167946000000001</v>
      </c>
      <c r="I151" s="5">
        <v>20.647542999999999</v>
      </c>
      <c r="J151" s="5">
        <v>23.481777999999998</v>
      </c>
      <c r="K151" s="5">
        <v>22.503246000000001</v>
      </c>
      <c r="L151" s="5">
        <v>21.171569999999999</v>
      </c>
      <c r="M151" s="5">
        <v>23.998798000000001</v>
      </c>
      <c r="N151" s="5">
        <v>25.402501000000001</v>
      </c>
      <c r="O151" s="5">
        <v>25.106608999999999</v>
      </c>
      <c r="P151" s="5">
        <v>27.231355000000001</v>
      </c>
      <c r="Q151" s="5">
        <v>25.966612999999999</v>
      </c>
      <c r="R151" s="5">
        <v>24.708344</v>
      </c>
      <c r="S151" s="5">
        <v>22.392389999999999</v>
      </c>
      <c r="T151" s="5">
        <v>23.657522</v>
      </c>
      <c r="U151" s="5">
        <v>25.385497999999998</v>
      </c>
      <c r="V151" s="5">
        <v>27.946559000000001</v>
      </c>
      <c r="W151" s="5">
        <v>27.384167999999999</v>
      </c>
      <c r="X151" s="5">
        <v>26.475480000000001</v>
      </c>
      <c r="Y151" s="5">
        <v>26.063043</v>
      </c>
      <c r="Z151" s="5">
        <v>27.699414000000001</v>
      </c>
      <c r="AA151" s="5">
        <v>29.804390000000001</v>
      </c>
      <c r="AB151" s="5">
        <v>34.962774000000003</v>
      </c>
      <c r="AC151" s="5">
        <v>36.171100000000003</v>
      </c>
      <c r="AD151" s="5">
        <v>33.900706</v>
      </c>
      <c r="AE151" s="5">
        <v>38.105224</v>
      </c>
      <c r="AF151" s="5">
        <v>36.623021000000001</v>
      </c>
      <c r="AG151" s="5">
        <v>32.967658</v>
      </c>
      <c r="AH151" s="5">
        <v>32.044756999999997</v>
      </c>
      <c r="AI151" s="5">
        <v>42.555407000000002</v>
      </c>
      <c r="AJ151" s="5">
        <v>37.197850000000003</v>
      </c>
      <c r="AK151" s="5">
        <v>37.158510999999997</v>
      </c>
      <c r="AL151" s="5">
        <v>41.630012999999998</v>
      </c>
      <c r="AM151" s="5">
        <v>42.617879000000002</v>
      </c>
      <c r="AN151" s="5">
        <v>40.438243</v>
      </c>
      <c r="AO151" s="5">
        <v>43.198883000000002</v>
      </c>
      <c r="AP151" s="5">
        <v>40.706665999999998</v>
      </c>
      <c r="AQ151" s="5">
        <v>45.407584999999997</v>
      </c>
      <c r="AR151" s="5">
        <v>42.981070000000003</v>
      </c>
      <c r="AS151" s="5">
        <v>43.275410999999998</v>
      </c>
      <c r="AT151" s="5">
        <v>39.527858999999999</v>
      </c>
      <c r="AU151" s="5">
        <v>37.931542999999998</v>
      </c>
      <c r="AV151" s="5">
        <v>39.928727000000002</v>
      </c>
      <c r="AW151" s="5">
        <v>40.639476000000002</v>
      </c>
      <c r="AX151" s="5">
        <v>39.493780999999998</v>
      </c>
      <c r="AY151" s="5">
        <v>38.679425999999999</v>
      </c>
      <c r="AZ151" s="5">
        <v>37.018380000000001</v>
      </c>
      <c r="BA151" s="5">
        <v>41.672939</v>
      </c>
      <c r="BB151" s="5">
        <v>39.125478000000001</v>
      </c>
      <c r="BC151" s="5">
        <v>38.620545</v>
      </c>
      <c r="BD151" s="5">
        <v>36.882474000000002</v>
      </c>
      <c r="BE151" s="172">
        <f>BD151+(BD151*BO151)</f>
        <v>41.513708406394542</v>
      </c>
      <c r="BF151" s="172">
        <f t="shared" ref="BF151:BF154" si="155">BE151+(BE151*BP151)</f>
        <v>38.935379656978974</v>
      </c>
      <c r="BG151" s="172">
        <f t="shared" ref="BG151:BG154" si="156">BF151+(BF151*BQ151)</f>
        <v>36.417578627058759</v>
      </c>
      <c r="BI151" s="167" t="s">
        <v>708</v>
      </c>
      <c r="BJ151" s="167" t="s">
        <v>765</v>
      </c>
      <c r="BK151" s="5">
        <v>42.527783320000005</v>
      </c>
      <c r="BL151" s="5">
        <v>47.867884240000002</v>
      </c>
      <c r="BM151" s="5">
        <v>44.894911050000005</v>
      </c>
      <c r="BN151" s="5">
        <v>41.991730080000004</v>
      </c>
      <c r="BO151" s="168">
        <f t="shared" ref="BO151:BO154" si="157">(BL151-BK151)/BK151</f>
        <v>0.12556734687576934</v>
      </c>
      <c r="BP151" s="168">
        <f t="shared" ref="BP151:BP154" si="158">(BM151-BL151)/BL151</f>
        <v>-6.2107887933673951E-2</v>
      </c>
      <c r="BQ151" s="168">
        <f t="shared" ref="BQ151:BQ154" si="159">(BN151-BM151)/BM151</f>
        <v>-6.4666148169147578E-2</v>
      </c>
      <c r="BS151"/>
      <c r="BT151"/>
      <c r="BU151"/>
      <c r="BV151"/>
      <c r="BW151"/>
      <c r="BX151"/>
      <c r="BY151"/>
      <c r="BZ151"/>
      <c r="CA151"/>
      <c r="CB151"/>
      <c r="CC151"/>
    </row>
    <row r="152" spans="1:81" s="195" customFormat="1" x14ac:dyDescent="0.2">
      <c r="A152" s="169" t="s">
        <v>709</v>
      </c>
      <c r="B152" s="167" t="s">
        <v>7</v>
      </c>
      <c r="C152" s="167" t="s">
        <v>431</v>
      </c>
      <c r="D152" s="167" t="s">
        <v>710</v>
      </c>
      <c r="E152" s="167" t="s">
        <v>433</v>
      </c>
      <c r="F152" s="5">
        <v>91.445704000000006</v>
      </c>
      <c r="G152" s="5">
        <v>90.789734999999993</v>
      </c>
      <c r="H152" s="5">
        <v>87.845930999999993</v>
      </c>
      <c r="I152" s="5">
        <v>86.973950000000002</v>
      </c>
      <c r="J152" s="5">
        <v>97.294409000000002</v>
      </c>
      <c r="K152" s="5">
        <v>96.848478999999998</v>
      </c>
      <c r="L152" s="5">
        <v>101.961029</v>
      </c>
      <c r="M152" s="5">
        <v>104.082313</v>
      </c>
      <c r="N152" s="5">
        <v>109.563417</v>
      </c>
      <c r="O152" s="5">
        <v>104.759987</v>
      </c>
      <c r="P152" s="5">
        <v>114.819473</v>
      </c>
      <c r="Q152" s="5">
        <v>123.778198</v>
      </c>
      <c r="R152" s="5">
        <v>121.87835099999999</v>
      </c>
      <c r="S152" s="5">
        <v>97.098163</v>
      </c>
      <c r="T152" s="5">
        <v>108.495941</v>
      </c>
      <c r="U152" s="5">
        <v>109.096425</v>
      </c>
      <c r="V152" s="5">
        <v>114.171627</v>
      </c>
      <c r="W152" s="5">
        <v>128.37398400000001</v>
      </c>
      <c r="X152" s="5">
        <v>137.63312199999999</v>
      </c>
      <c r="Y152" s="5">
        <v>130.42551900000001</v>
      </c>
      <c r="Z152" s="5">
        <v>133.065517</v>
      </c>
      <c r="AA152" s="5">
        <v>143.950222</v>
      </c>
      <c r="AB152" s="5">
        <v>128.258782</v>
      </c>
      <c r="AC152" s="5">
        <v>137.84376499999999</v>
      </c>
      <c r="AD152" s="5">
        <v>140.67120499999999</v>
      </c>
      <c r="AE152" s="5">
        <v>155.99618899999999</v>
      </c>
      <c r="AF152" s="5">
        <v>160.40261100000001</v>
      </c>
      <c r="AG152" s="5">
        <v>138.54839799999999</v>
      </c>
      <c r="AH152" s="5">
        <v>153.27952199999999</v>
      </c>
      <c r="AI152" s="5">
        <v>160.128558</v>
      </c>
      <c r="AJ152" s="5">
        <v>167.42520500000001</v>
      </c>
      <c r="AK152" s="5">
        <v>178.28385800000001</v>
      </c>
      <c r="AL152" s="5">
        <v>167.30710199999999</v>
      </c>
      <c r="AM152" s="5">
        <v>189.27814699999999</v>
      </c>
      <c r="AN152" s="5">
        <v>168.08806300000001</v>
      </c>
      <c r="AO152" s="5">
        <v>184.933854</v>
      </c>
      <c r="AP152" s="5">
        <v>192.76705999999999</v>
      </c>
      <c r="AQ152" s="5">
        <v>195.46094500000001</v>
      </c>
      <c r="AR152" s="5">
        <v>200.834834</v>
      </c>
      <c r="AS152" s="5">
        <v>206.64000799999999</v>
      </c>
      <c r="AT152" s="5">
        <v>211.982271</v>
      </c>
      <c r="AU152" s="5">
        <v>213.010143</v>
      </c>
      <c r="AV152" s="5">
        <v>224.29505900000001</v>
      </c>
      <c r="AW152" s="5">
        <v>234.170346</v>
      </c>
      <c r="AX152" s="5">
        <v>242.708471</v>
      </c>
      <c r="AY152" s="5">
        <v>240.735174</v>
      </c>
      <c r="AZ152" s="5">
        <v>274.66797000000003</v>
      </c>
      <c r="BA152" s="5">
        <v>271.21779299999997</v>
      </c>
      <c r="BB152" s="5">
        <v>292.44767300000001</v>
      </c>
      <c r="BC152" s="5">
        <v>297.11389800000001</v>
      </c>
      <c r="BD152" s="5">
        <v>289.368087</v>
      </c>
      <c r="BE152" s="172">
        <f t="shared" ref="BE152:BE154" si="160">BD152+(BD152*BO152)</f>
        <v>277.2947314585374</v>
      </c>
      <c r="BF152" s="172">
        <f t="shared" si="155"/>
        <v>310.52393123451799</v>
      </c>
      <c r="BG152" s="172">
        <f t="shared" si="156"/>
        <v>323.06285459752155</v>
      </c>
      <c r="BI152" s="167" t="s">
        <v>756</v>
      </c>
      <c r="BJ152" s="167" t="s">
        <v>765</v>
      </c>
      <c r="BK152" s="5">
        <v>307.31809070000003</v>
      </c>
      <c r="BL152" s="5">
        <v>294.49580400000002</v>
      </c>
      <c r="BM152" s="5">
        <v>329.78626860000003</v>
      </c>
      <c r="BN152" s="5">
        <v>343.10300309999997</v>
      </c>
      <c r="BO152" s="168">
        <f t="shared" si="157"/>
        <v>-4.1723175719313436E-2</v>
      </c>
      <c r="BP152" s="168">
        <f t="shared" si="158"/>
        <v>0.11983350567534742</v>
      </c>
      <c r="BQ152" s="168">
        <f t="shared" si="159"/>
        <v>4.0379893791611728E-2</v>
      </c>
      <c r="BS152"/>
      <c r="BT152"/>
      <c r="BU152"/>
      <c r="BV152"/>
      <c r="BW152"/>
      <c r="BX152"/>
      <c r="BY152"/>
      <c r="BZ152"/>
      <c r="CA152"/>
      <c r="CB152"/>
      <c r="CC152"/>
    </row>
    <row r="153" spans="1:81" s="195" customFormat="1" x14ac:dyDescent="0.2">
      <c r="A153" s="169" t="s">
        <v>711</v>
      </c>
      <c r="B153" s="167" t="s">
        <v>7</v>
      </c>
      <c r="C153" s="167" t="s">
        <v>431</v>
      </c>
      <c r="D153" s="167" t="s">
        <v>712</v>
      </c>
      <c r="E153" s="167" t="s">
        <v>433</v>
      </c>
      <c r="F153" s="5">
        <v>0.87418600000000002</v>
      </c>
      <c r="G153" s="5">
        <v>0.92582799999999998</v>
      </c>
      <c r="H153" s="5">
        <v>0.86927299999999996</v>
      </c>
      <c r="I153" s="5">
        <v>0.89424300000000001</v>
      </c>
      <c r="J153" s="5">
        <v>1.07989</v>
      </c>
      <c r="K153" s="5">
        <v>1.021107</v>
      </c>
      <c r="L153" s="5">
        <v>1.0164960000000001</v>
      </c>
      <c r="M153" s="5">
        <v>1.130026</v>
      </c>
      <c r="N153" s="5">
        <v>1.1977500000000001</v>
      </c>
      <c r="O153" s="5">
        <v>1.0990249999999999</v>
      </c>
      <c r="P153" s="5">
        <v>1.192366</v>
      </c>
      <c r="Q153" s="5">
        <v>1.257503</v>
      </c>
      <c r="R153" s="5">
        <v>1.2135579999999999</v>
      </c>
      <c r="S153" s="5">
        <v>1.3240719999999999</v>
      </c>
      <c r="T153" s="5">
        <v>1.364495</v>
      </c>
      <c r="U153" s="5">
        <v>1.3519620000000001</v>
      </c>
      <c r="V153" s="5">
        <v>1.5264990000000001</v>
      </c>
      <c r="W153" s="5">
        <v>1.285677</v>
      </c>
      <c r="X153" s="5">
        <v>1.8047850000000001</v>
      </c>
      <c r="Y153" s="5">
        <v>1.832705</v>
      </c>
      <c r="Z153" s="5">
        <v>2.0861779999999999</v>
      </c>
      <c r="AA153" s="5">
        <v>2.1534300000000002</v>
      </c>
      <c r="AB153" s="5">
        <v>1.9702930000000001</v>
      </c>
      <c r="AC153" s="5">
        <v>1.8585689999999999</v>
      </c>
      <c r="AD153" s="5">
        <v>1.74346</v>
      </c>
      <c r="AE153" s="5">
        <v>2.2273960000000002</v>
      </c>
      <c r="AF153" s="5">
        <v>2.7467570000000001</v>
      </c>
      <c r="AG153" s="5">
        <v>2.721927</v>
      </c>
      <c r="AH153" s="5">
        <v>2.7891249999999999</v>
      </c>
      <c r="AI153" s="5">
        <v>3.1234229999999998</v>
      </c>
      <c r="AJ153" s="5">
        <v>3.4497460000000002</v>
      </c>
      <c r="AK153" s="5">
        <v>3.4319860000000002</v>
      </c>
      <c r="AL153" s="5">
        <v>3.178363</v>
      </c>
      <c r="AM153" s="5">
        <v>3.3975110000000002</v>
      </c>
      <c r="AN153" s="5">
        <v>3.6583389999999998</v>
      </c>
      <c r="AO153" s="5">
        <v>3.5202079999999998</v>
      </c>
      <c r="AP153" s="5">
        <v>4.0748699999999998</v>
      </c>
      <c r="AQ153" s="5">
        <v>3.524886</v>
      </c>
      <c r="AR153" s="5">
        <v>3.8310209999999998</v>
      </c>
      <c r="AS153" s="5">
        <v>3.3661159999999999</v>
      </c>
      <c r="AT153" s="5">
        <v>3.9481540000000002</v>
      </c>
      <c r="AU153" s="5">
        <v>4.0136279999999998</v>
      </c>
      <c r="AV153" s="5">
        <v>3.302791</v>
      </c>
      <c r="AW153" s="5">
        <v>4.2384209999999998</v>
      </c>
      <c r="AX153" s="5">
        <v>3.6397699999999999</v>
      </c>
      <c r="AY153" s="5">
        <v>3.3243719999999999</v>
      </c>
      <c r="AZ153" s="5">
        <v>3.533067</v>
      </c>
      <c r="BA153" s="5">
        <v>3.3483139999999998</v>
      </c>
      <c r="BB153" s="5">
        <v>4.1905250000000001</v>
      </c>
      <c r="BC153" s="5">
        <v>4.4174689999999996</v>
      </c>
      <c r="BD153" s="5">
        <v>3.3228460000000002</v>
      </c>
      <c r="BE153" s="172">
        <f t="shared" si="160"/>
        <v>3.5263389374021012</v>
      </c>
      <c r="BF153" s="172">
        <f t="shared" si="155"/>
        <v>3.5782764998165919</v>
      </c>
      <c r="BG153" s="172">
        <f t="shared" si="156"/>
        <v>3.9420537731334235</v>
      </c>
      <c r="BI153" s="167" t="s">
        <v>711</v>
      </c>
      <c r="BJ153" s="167" t="s">
        <v>765</v>
      </c>
      <c r="BK153" s="5">
        <v>3.8778140419999998</v>
      </c>
      <c r="BL153" s="5">
        <v>4.1152935309999998</v>
      </c>
      <c r="BM153" s="5">
        <v>4.1759054910000009</v>
      </c>
      <c r="BN153" s="5">
        <v>4.6004393449999998</v>
      </c>
      <c r="BO153" s="168">
        <f t="shared" si="157"/>
        <v>6.1240556258731517E-2</v>
      </c>
      <c r="BP153" s="168">
        <f t="shared" si="158"/>
        <v>1.4728465793124739E-2</v>
      </c>
      <c r="BQ153" s="168">
        <f t="shared" si="159"/>
        <v>0.10166270642737564</v>
      </c>
      <c r="BS153"/>
      <c r="BT153"/>
      <c r="BU153"/>
      <c r="BV153"/>
      <c r="BW153"/>
      <c r="BX153"/>
      <c r="BY153"/>
      <c r="BZ153"/>
      <c r="CA153"/>
      <c r="CB153"/>
      <c r="CC153"/>
    </row>
    <row r="154" spans="1:81" s="195" customFormat="1" x14ac:dyDescent="0.2">
      <c r="A154" s="13" t="s">
        <v>713</v>
      </c>
      <c r="B154" s="13" t="s">
        <v>7</v>
      </c>
      <c r="C154" s="13" t="s">
        <v>431</v>
      </c>
      <c r="D154" s="13" t="s">
        <v>432</v>
      </c>
      <c r="E154" s="13" t="s">
        <v>433</v>
      </c>
      <c r="F154" s="171">
        <v>155.15199000000001</v>
      </c>
      <c r="G154" s="171">
        <v>154.37956299999999</v>
      </c>
      <c r="H154" s="171">
        <v>154.032038</v>
      </c>
      <c r="I154" s="171">
        <v>151.64605</v>
      </c>
      <c r="J154" s="171">
        <v>168.283975</v>
      </c>
      <c r="K154" s="171">
        <v>169.07093599999999</v>
      </c>
      <c r="L154" s="171">
        <v>168.35428300000001</v>
      </c>
      <c r="M154" s="171">
        <v>177.28329500000001</v>
      </c>
      <c r="N154" s="171">
        <v>188.401387</v>
      </c>
      <c r="O154" s="171">
        <v>186.41083800000001</v>
      </c>
      <c r="P154" s="171">
        <v>199.247175</v>
      </c>
      <c r="Q154" s="171">
        <v>202.14204799999999</v>
      </c>
      <c r="R154" s="171">
        <v>199.21108799999999</v>
      </c>
      <c r="S154" s="171">
        <v>162.32702699999999</v>
      </c>
      <c r="T154" s="171">
        <v>177.357846</v>
      </c>
      <c r="U154" s="171">
        <v>174.46884600000001</v>
      </c>
      <c r="V154" s="171">
        <v>184.26736500000001</v>
      </c>
      <c r="W154" s="171">
        <v>201.06617299999999</v>
      </c>
      <c r="X154" s="171">
        <v>208.405294</v>
      </c>
      <c r="Y154" s="171">
        <v>194.17450199999999</v>
      </c>
      <c r="Z154" s="171">
        <v>202.98949400000001</v>
      </c>
      <c r="AA154" s="171">
        <v>217.48934299999999</v>
      </c>
      <c r="AB154" s="171">
        <v>205.47025099999999</v>
      </c>
      <c r="AC154" s="171">
        <v>218.206062</v>
      </c>
      <c r="AD154" s="171">
        <v>225.965598</v>
      </c>
      <c r="AE154" s="171">
        <v>240.21086700000001</v>
      </c>
      <c r="AF154" s="171">
        <v>242.31876700000001</v>
      </c>
      <c r="AG154" s="171">
        <v>210.46225000000001</v>
      </c>
      <c r="AH154" s="171">
        <v>227.245048</v>
      </c>
      <c r="AI154" s="171">
        <v>242.92927700000001</v>
      </c>
      <c r="AJ154" s="171">
        <v>242.052864</v>
      </c>
      <c r="AK154" s="171">
        <v>255.29171099999999</v>
      </c>
      <c r="AL154" s="171">
        <v>250.54959199999999</v>
      </c>
      <c r="AM154" s="171">
        <v>272.78404</v>
      </c>
      <c r="AN154" s="171">
        <v>244.95480900000001</v>
      </c>
      <c r="AO154" s="171">
        <v>272.52530000000002</v>
      </c>
      <c r="AP154" s="171">
        <v>273.07458200000002</v>
      </c>
      <c r="AQ154" s="171">
        <v>277.32699200000002</v>
      </c>
      <c r="AR154" s="171">
        <v>281.653322</v>
      </c>
      <c r="AS154" s="171">
        <v>285.14523400000002</v>
      </c>
      <c r="AT154" s="171">
        <v>282.68297999999999</v>
      </c>
      <c r="AU154" s="171">
        <v>277.708934</v>
      </c>
      <c r="AV154" s="171">
        <v>294.74980799999997</v>
      </c>
      <c r="AW154" s="171">
        <v>305.98969299999999</v>
      </c>
      <c r="AX154" s="171">
        <v>310.09634599999998</v>
      </c>
      <c r="AY154" s="171">
        <v>304.46725500000002</v>
      </c>
      <c r="AZ154" s="171">
        <v>339.45310699999999</v>
      </c>
      <c r="BA154" s="171">
        <v>341.15537899999998</v>
      </c>
      <c r="BB154" s="171">
        <v>356.77956899999998</v>
      </c>
      <c r="BC154" s="171">
        <v>360.10432800000001</v>
      </c>
      <c r="BD154" s="171">
        <v>348.57224000000002</v>
      </c>
      <c r="BE154" s="173">
        <f t="shared" si="160"/>
        <v>341.43304184838138</v>
      </c>
      <c r="BF154" s="173">
        <f t="shared" si="155"/>
        <v>373.3396073387147</v>
      </c>
      <c r="BG154" s="173">
        <f t="shared" si="156"/>
        <v>384.01985444756656</v>
      </c>
      <c r="BI154" s="13" t="s">
        <v>763</v>
      </c>
      <c r="BJ154" s="13" t="s">
        <v>765</v>
      </c>
      <c r="BK154" s="171">
        <f>SUM(BK151:BK153)</f>
        <v>353.72368806200006</v>
      </c>
      <c r="BL154" s="171">
        <f t="shared" ref="BL154:BN154" si="161">SUM(BL151:BL153)</f>
        <v>346.47898177100006</v>
      </c>
      <c r="BM154" s="171">
        <f t="shared" si="161"/>
        <v>378.85708514100003</v>
      </c>
      <c r="BN154" s="171">
        <f t="shared" si="161"/>
        <v>389.69517252499998</v>
      </c>
      <c r="BO154" s="170">
        <f t="shared" si="157"/>
        <v>-2.0481258494992736E-2</v>
      </c>
      <c r="BP154" s="170">
        <f t="shared" si="158"/>
        <v>9.3448968259205317E-2</v>
      </c>
      <c r="BQ154" s="170">
        <f t="shared" si="159"/>
        <v>2.8607323999144202E-2</v>
      </c>
      <c r="BS154"/>
      <c r="BT154"/>
      <c r="BU154"/>
      <c r="BV154"/>
      <c r="BW154"/>
      <c r="BX154"/>
      <c r="BY154"/>
      <c r="BZ154"/>
      <c r="CA154"/>
      <c r="CB154"/>
      <c r="CC154"/>
    </row>
    <row r="155" spans="1:81" s="195" customFormat="1" x14ac:dyDescent="0.2">
      <c r="A155" s="13" t="s">
        <v>714</v>
      </c>
      <c r="B155" s="13" t="s">
        <v>7</v>
      </c>
      <c r="C155" s="13" t="s">
        <v>431</v>
      </c>
      <c r="D155" s="13" t="s">
        <v>715</v>
      </c>
      <c r="E155" s="13" t="s">
        <v>716</v>
      </c>
      <c r="F155" s="171">
        <f>F154-F153</f>
        <v>154.277804</v>
      </c>
      <c r="G155" s="171">
        <f t="shared" ref="G155:BD155" si="162">G154-G153</f>
        <v>153.45373499999999</v>
      </c>
      <c r="H155" s="171">
        <f t="shared" si="162"/>
        <v>153.16276500000001</v>
      </c>
      <c r="I155" s="171">
        <f t="shared" si="162"/>
        <v>150.75180700000001</v>
      </c>
      <c r="J155" s="171">
        <f t="shared" si="162"/>
        <v>167.20408499999999</v>
      </c>
      <c r="K155" s="171">
        <f t="shared" si="162"/>
        <v>168.04982899999999</v>
      </c>
      <c r="L155" s="171">
        <f t="shared" si="162"/>
        <v>167.33778700000002</v>
      </c>
      <c r="M155" s="171">
        <f t="shared" si="162"/>
        <v>176.15326900000002</v>
      </c>
      <c r="N155" s="171">
        <f t="shared" si="162"/>
        <v>187.20363699999999</v>
      </c>
      <c r="O155" s="171">
        <f t="shared" si="162"/>
        <v>185.311813</v>
      </c>
      <c r="P155" s="171">
        <f t="shared" si="162"/>
        <v>198.05480900000001</v>
      </c>
      <c r="Q155" s="171">
        <f t="shared" si="162"/>
        <v>200.88454499999997</v>
      </c>
      <c r="R155" s="171">
        <f t="shared" si="162"/>
        <v>197.99752999999998</v>
      </c>
      <c r="S155" s="171">
        <f t="shared" si="162"/>
        <v>161.00295499999999</v>
      </c>
      <c r="T155" s="171">
        <f t="shared" si="162"/>
        <v>175.99335099999999</v>
      </c>
      <c r="U155" s="171">
        <f t="shared" si="162"/>
        <v>173.11688400000003</v>
      </c>
      <c r="V155" s="171">
        <f t="shared" si="162"/>
        <v>182.74086600000001</v>
      </c>
      <c r="W155" s="171">
        <f t="shared" si="162"/>
        <v>199.780496</v>
      </c>
      <c r="X155" s="171">
        <f t="shared" si="162"/>
        <v>206.60050899999999</v>
      </c>
      <c r="Y155" s="171">
        <f t="shared" si="162"/>
        <v>192.34179699999999</v>
      </c>
      <c r="Z155" s="171">
        <f t="shared" si="162"/>
        <v>200.90331600000002</v>
      </c>
      <c r="AA155" s="171">
        <f t="shared" si="162"/>
        <v>215.33591300000001</v>
      </c>
      <c r="AB155" s="171">
        <f t="shared" si="162"/>
        <v>203.49995799999999</v>
      </c>
      <c r="AC155" s="171">
        <f t="shared" si="162"/>
        <v>216.34749300000001</v>
      </c>
      <c r="AD155" s="171">
        <f t="shared" si="162"/>
        <v>224.222138</v>
      </c>
      <c r="AE155" s="171">
        <f t="shared" si="162"/>
        <v>237.98347100000001</v>
      </c>
      <c r="AF155" s="171">
        <f t="shared" si="162"/>
        <v>239.57201000000001</v>
      </c>
      <c r="AG155" s="171">
        <f t="shared" si="162"/>
        <v>207.74032300000002</v>
      </c>
      <c r="AH155" s="171">
        <f t="shared" si="162"/>
        <v>224.45592299999998</v>
      </c>
      <c r="AI155" s="171">
        <f t="shared" si="162"/>
        <v>239.80585400000001</v>
      </c>
      <c r="AJ155" s="171">
        <f t="shared" si="162"/>
        <v>238.60311799999999</v>
      </c>
      <c r="AK155" s="171">
        <f t="shared" si="162"/>
        <v>251.859725</v>
      </c>
      <c r="AL155" s="171">
        <f t="shared" si="162"/>
        <v>247.371229</v>
      </c>
      <c r="AM155" s="171">
        <f t="shared" si="162"/>
        <v>269.386529</v>
      </c>
      <c r="AN155" s="171">
        <f t="shared" si="162"/>
        <v>241.29647</v>
      </c>
      <c r="AO155" s="171">
        <f t="shared" si="162"/>
        <v>269.00509199999999</v>
      </c>
      <c r="AP155" s="171">
        <f t="shared" si="162"/>
        <v>268.99971200000005</v>
      </c>
      <c r="AQ155" s="171">
        <f t="shared" si="162"/>
        <v>273.80210600000004</v>
      </c>
      <c r="AR155" s="171">
        <f t="shared" si="162"/>
        <v>277.82230099999998</v>
      </c>
      <c r="AS155" s="171">
        <f t="shared" si="162"/>
        <v>281.77911800000004</v>
      </c>
      <c r="AT155" s="171">
        <f t="shared" si="162"/>
        <v>278.734826</v>
      </c>
      <c r="AU155" s="171">
        <f t="shared" si="162"/>
        <v>273.69530600000002</v>
      </c>
      <c r="AV155" s="171">
        <f t="shared" si="162"/>
        <v>291.44701699999996</v>
      </c>
      <c r="AW155" s="171">
        <f t="shared" si="162"/>
        <v>301.75127199999997</v>
      </c>
      <c r="AX155" s="171">
        <f t="shared" si="162"/>
        <v>306.45657599999998</v>
      </c>
      <c r="AY155" s="171">
        <f t="shared" si="162"/>
        <v>301.14288300000004</v>
      </c>
      <c r="AZ155" s="171">
        <f t="shared" si="162"/>
        <v>335.92003999999997</v>
      </c>
      <c r="BA155" s="171">
        <f t="shared" si="162"/>
        <v>337.80706499999997</v>
      </c>
      <c r="BB155" s="171">
        <f t="shared" si="162"/>
        <v>352.589044</v>
      </c>
      <c r="BC155" s="171">
        <f t="shared" si="162"/>
        <v>355.68685900000003</v>
      </c>
      <c r="BD155" s="171">
        <f t="shared" si="162"/>
        <v>345.249394</v>
      </c>
      <c r="BE155" s="173">
        <f t="shared" ref="BE155" si="163">BE154-BE153</f>
        <v>337.90670291097928</v>
      </c>
      <c r="BF155" s="173">
        <f t="shared" ref="BF155" si="164">BF154-BF153</f>
        <v>369.76133083889812</v>
      </c>
      <c r="BG155" s="173">
        <f t="shared" ref="BG155" si="165">BG154-BG153</f>
        <v>380.07780067443315</v>
      </c>
      <c r="BI155" s="13"/>
      <c r="BJ155" s="13"/>
      <c r="BK155" s="171"/>
      <c r="BL155" s="171"/>
      <c r="BM155" s="171"/>
      <c r="BN155" s="171"/>
      <c r="BO155" s="170"/>
      <c r="BP155" s="170"/>
      <c r="BQ155" s="170"/>
      <c r="BS155"/>
      <c r="BT155"/>
      <c r="BU155"/>
      <c r="BV155"/>
      <c r="BW155"/>
      <c r="BX155"/>
      <c r="BY155"/>
      <c r="BZ155"/>
      <c r="CA155"/>
      <c r="CB155"/>
      <c r="CC155"/>
    </row>
    <row r="156" spans="1:81" s="195" customFormat="1" x14ac:dyDescent="0.2">
      <c r="A156" s="169" t="s">
        <v>717</v>
      </c>
      <c r="B156" s="167" t="s">
        <v>7</v>
      </c>
      <c r="C156" s="167" t="s">
        <v>431</v>
      </c>
      <c r="D156" s="167" t="s">
        <v>718</v>
      </c>
      <c r="E156" s="167" t="s">
        <v>433</v>
      </c>
      <c r="F156" s="5">
        <v>13.268522000000001</v>
      </c>
      <c r="G156" s="5">
        <v>14.136941999999999</v>
      </c>
      <c r="H156" s="5">
        <v>15.182836</v>
      </c>
      <c r="I156" s="5">
        <v>14.459315</v>
      </c>
      <c r="J156" s="5">
        <v>15.571315999999999</v>
      </c>
      <c r="K156" s="5">
        <v>17.449867999999999</v>
      </c>
      <c r="L156" s="5">
        <v>18.401551000000001</v>
      </c>
      <c r="M156" s="5">
        <v>18.659338000000002</v>
      </c>
      <c r="N156" s="5">
        <v>19.758122</v>
      </c>
      <c r="O156" s="5">
        <v>23.436921999999999</v>
      </c>
      <c r="P156" s="5">
        <v>23.962423999999999</v>
      </c>
      <c r="Q156" s="5">
        <v>22.828325</v>
      </c>
      <c r="R156" s="5">
        <v>23.281402</v>
      </c>
      <c r="S156" s="5">
        <v>26.225726999999999</v>
      </c>
      <c r="T156" s="5">
        <v>22.996953000000001</v>
      </c>
      <c r="U156" s="5">
        <v>27.157008999999999</v>
      </c>
      <c r="V156" s="5">
        <v>25.272456999999999</v>
      </c>
      <c r="W156" s="5">
        <v>28.931577999999998</v>
      </c>
      <c r="X156" s="5">
        <v>32.403381000000003</v>
      </c>
      <c r="Y156" s="5">
        <v>34.718744000000001</v>
      </c>
      <c r="Z156" s="5">
        <v>31.996649999999999</v>
      </c>
      <c r="AA156" s="5">
        <v>33.065967000000001</v>
      </c>
      <c r="AB156" s="5">
        <v>34.501865000000002</v>
      </c>
      <c r="AC156" s="5">
        <v>31.713857000000001</v>
      </c>
      <c r="AD156" s="5">
        <v>31.996306000000001</v>
      </c>
      <c r="AE156" s="5">
        <v>32.748427</v>
      </c>
      <c r="AF156" s="5">
        <v>36.031700999999998</v>
      </c>
      <c r="AG156" s="5">
        <v>35.790492999999998</v>
      </c>
      <c r="AH156" s="5">
        <v>34.481580999999998</v>
      </c>
      <c r="AI156" s="5">
        <v>36.744107999999997</v>
      </c>
      <c r="AJ156" s="5">
        <v>36.861581999999999</v>
      </c>
      <c r="AK156" s="5">
        <v>40.204698999999998</v>
      </c>
      <c r="AL156" s="5">
        <v>40.689334000000002</v>
      </c>
      <c r="AM156" s="5">
        <v>41.091678999999999</v>
      </c>
      <c r="AN156" s="5">
        <v>44.939539000000003</v>
      </c>
      <c r="AO156" s="5">
        <v>44.847276000000001</v>
      </c>
      <c r="AP156" s="5">
        <v>46.685910999999997</v>
      </c>
      <c r="AQ156" s="5">
        <v>51.735650999999997</v>
      </c>
      <c r="AR156" s="5">
        <v>51.402867999999998</v>
      </c>
      <c r="AS156" s="5">
        <v>51.192292999999999</v>
      </c>
      <c r="AT156" s="5">
        <v>52.544556999999998</v>
      </c>
      <c r="AU156" s="5">
        <v>50.854159000000003</v>
      </c>
      <c r="AV156" s="5">
        <v>48.412514000000002</v>
      </c>
      <c r="AW156" s="5">
        <v>55.529311999999997</v>
      </c>
      <c r="AX156" s="5">
        <v>56.287436999999997</v>
      </c>
      <c r="AY156" s="5">
        <v>57.640459999999997</v>
      </c>
      <c r="AZ156" s="5">
        <v>54.450960000000002</v>
      </c>
      <c r="BA156" s="5">
        <v>51.629240000000003</v>
      </c>
      <c r="BB156" s="5">
        <v>53.082068</v>
      </c>
      <c r="BC156" s="5">
        <v>52.727328999999997</v>
      </c>
      <c r="BD156" s="5">
        <v>52.153998000000001</v>
      </c>
      <c r="BE156" s="172">
        <f t="shared" ref="BE156:BE167" si="166">BD156+(BD156*BO156)</f>
        <v>52.251865904113622</v>
      </c>
      <c r="BF156" s="172">
        <f t="shared" ref="BF156:BF167" si="167">BE156+(BE156*BP156)</f>
        <v>53.764980460850687</v>
      </c>
      <c r="BG156" s="172">
        <f t="shared" ref="BG156:BG167" si="168">BF156+(BF156*BQ156)</f>
        <v>57.349632321326077</v>
      </c>
      <c r="BI156" s="167" t="s">
        <v>767</v>
      </c>
      <c r="BJ156" s="167" t="s">
        <v>776</v>
      </c>
      <c r="BK156" s="5">
        <v>54.356000000000002</v>
      </c>
      <c r="BL156" s="5">
        <v>54.457999999999998</v>
      </c>
      <c r="BM156" s="5">
        <v>56.034999999999997</v>
      </c>
      <c r="BN156" s="5">
        <v>59.771000000000001</v>
      </c>
      <c r="BO156" s="168">
        <f t="shared" ref="BO156" si="169">(BL156-BK156)/BK156</f>
        <v>1.8765177717270725E-3</v>
      </c>
      <c r="BP156" s="168">
        <f t="shared" ref="BP156" si="170">(BM156-BL156)/BL156</f>
        <v>2.8958096147489776E-2</v>
      </c>
      <c r="BQ156" s="168">
        <f t="shared" ref="BQ156" si="171">(BN156-BM156)/BM156</f>
        <v>6.6672615329704726E-2</v>
      </c>
      <c r="BS156"/>
      <c r="BT156"/>
      <c r="BU156"/>
      <c r="BV156"/>
      <c r="BW156"/>
      <c r="BX156"/>
      <c r="BY156"/>
      <c r="BZ156"/>
      <c r="CA156"/>
      <c r="CB156"/>
      <c r="CC156"/>
    </row>
    <row r="157" spans="1:81" s="195" customFormat="1" x14ac:dyDescent="0.2">
      <c r="A157" s="169" t="s">
        <v>719</v>
      </c>
      <c r="B157" s="167" t="s">
        <v>7</v>
      </c>
      <c r="C157" s="167" t="s">
        <v>431</v>
      </c>
      <c r="D157" s="167" t="s">
        <v>720</v>
      </c>
      <c r="E157" s="167" t="s">
        <v>433</v>
      </c>
      <c r="F157" s="5">
        <v>0.115707</v>
      </c>
      <c r="G157" s="5">
        <v>0.111558</v>
      </c>
      <c r="H157" s="5">
        <v>0.123838</v>
      </c>
      <c r="I157" s="5">
        <v>0.13930799999999999</v>
      </c>
      <c r="J157" s="5">
        <v>0.18933800000000001</v>
      </c>
      <c r="K157" s="5">
        <v>0.247478</v>
      </c>
      <c r="L157" s="5">
        <v>0.27843899999999999</v>
      </c>
      <c r="M157" s="5">
        <v>0.31831199999999998</v>
      </c>
      <c r="N157" s="5">
        <v>0.37048199999999998</v>
      </c>
      <c r="O157" s="5">
        <v>0.44045200000000001</v>
      </c>
      <c r="P157" s="5">
        <v>0.53724799999999995</v>
      </c>
      <c r="Q157" s="5">
        <v>0.61642799999999998</v>
      </c>
      <c r="R157" s="5">
        <v>0.71029600000000004</v>
      </c>
      <c r="S157" s="5">
        <v>0.60788900000000001</v>
      </c>
      <c r="T157" s="5">
        <v>0.68503099999999995</v>
      </c>
      <c r="U157" s="5">
        <v>0.90098</v>
      </c>
      <c r="V157" s="5">
        <v>0.98626800000000003</v>
      </c>
      <c r="W157" s="5">
        <v>1.108757</v>
      </c>
      <c r="X157" s="5">
        <v>1.3034600000000001</v>
      </c>
      <c r="Y157" s="5">
        <v>1.398671</v>
      </c>
      <c r="Z157" s="5">
        <v>1.315261</v>
      </c>
      <c r="AA157" s="5">
        <v>1.265673</v>
      </c>
      <c r="AB157" s="5">
        <v>1.54098</v>
      </c>
      <c r="AC157" s="5">
        <v>1.70401</v>
      </c>
      <c r="AD157" s="5">
        <v>1.6330290000000001</v>
      </c>
      <c r="AE157" s="5">
        <v>2.0033340000000002</v>
      </c>
      <c r="AF157" s="5">
        <v>2.0931510000000002</v>
      </c>
      <c r="AG157" s="5">
        <v>1.886593</v>
      </c>
      <c r="AH157" s="5">
        <v>1.805812</v>
      </c>
      <c r="AI157" s="5">
        <v>2.0596519999999998</v>
      </c>
      <c r="AJ157" s="5">
        <v>2.355305</v>
      </c>
      <c r="AK157" s="5">
        <v>2.3933849999999999</v>
      </c>
      <c r="AL157" s="5">
        <v>2.9010250000000002</v>
      </c>
      <c r="AM157" s="5">
        <v>3.643249</v>
      </c>
      <c r="AN157" s="5">
        <v>3.719198</v>
      </c>
      <c r="AO157" s="5">
        <v>3.7106509999999999</v>
      </c>
      <c r="AP157" s="5">
        <v>4.3751600000000002</v>
      </c>
      <c r="AQ157" s="5">
        <v>4.4322290000000004</v>
      </c>
      <c r="AR157" s="5">
        <v>4.1359440000000003</v>
      </c>
      <c r="AS157" s="5">
        <v>4.550027</v>
      </c>
      <c r="AT157" s="5">
        <v>4.103116</v>
      </c>
      <c r="AU157" s="5">
        <v>3.2373959999999999</v>
      </c>
      <c r="AV157" s="5">
        <v>3.8352460000000002</v>
      </c>
      <c r="AW157" s="5">
        <v>4.7363220000000004</v>
      </c>
      <c r="AX157" s="5">
        <v>4.8770569999999998</v>
      </c>
      <c r="AY157" s="5">
        <v>5.5897009999999998</v>
      </c>
      <c r="AZ157" s="5">
        <v>5.5692740000000001</v>
      </c>
      <c r="BA157" s="5">
        <v>6.3892939999999996</v>
      </c>
      <c r="BB157" s="5">
        <v>6.4842719999999998</v>
      </c>
      <c r="BC157" s="5">
        <v>7.6915149999999999</v>
      </c>
      <c r="BD157" s="5">
        <v>8.4065069999999995</v>
      </c>
      <c r="BE157" s="172">
        <f t="shared" si="166"/>
        <v>7.9874166902056798</v>
      </c>
      <c r="BF157" s="172">
        <f t="shared" si="167"/>
        <v>8.4682590102840347</v>
      </c>
      <c r="BG157" s="172">
        <f t="shared" si="168"/>
        <v>8.6222273559255616</v>
      </c>
      <c r="BI157" s="167" t="s">
        <v>768</v>
      </c>
      <c r="BJ157" s="167" t="s">
        <v>776</v>
      </c>
      <c r="BK157" s="5">
        <v>10.210000000000001</v>
      </c>
      <c r="BL157" s="5">
        <v>9.7010000000000005</v>
      </c>
      <c r="BM157" s="5">
        <v>10.285</v>
      </c>
      <c r="BN157" s="5">
        <v>10.472</v>
      </c>
      <c r="BO157" s="168">
        <f t="shared" ref="BO157:BO182" si="172">(BL157-BK157)/BK157</f>
        <v>-4.9853085210577894E-2</v>
      </c>
      <c r="BP157" s="168">
        <f t="shared" ref="BP157:BP182" si="173">(BM157-BL157)/BL157</f>
        <v>6.0199979383568664E-2</v>
      </c>
      <c r="BQ157" s="168">
        <f t="shared" ref="BQ157:BQ182" si="174">(BN157-BM157)/BM157</f>
        <v>1.8181818181818122E-2</v>
      </c>
      <c r="BS157"/>
      <c r="BT157"/>
      <c r="BU157"/>
      <c r="BV157"/>
      <c r="BW157"/>
      <c r="BX157"/>
      <c r="BY157"/>
      <c r="BZ157"/>
      <c r="CA157"/>
      <c r="CB157"/>
      <c r="CC157"/>
    </row>
    <row r="158" spans="1:81" s="195" customFormat="1" x14ac:dyDescent="0.2">
      <c r="A158" s="169" t="s">
        <v>721</v>
      </c>
      <c r="B158" s="167" t="s">
        <v>7</v>
      </c>
      <c r="C158" s="167" t="s">
        <v>431</v>
      </c>
      <c r="D158" s="167" t="s">
        <v>721</v>
      </c>
      <c r="E158" s="167" t="s">
        <v>433</v>
      </c>
      <c r="F158" s="5">
        <v>2.7352000000000001E-2</v>
      </c>
      <c r="G158" s="5">
        <v>2.7954E-2</v>
      </c>
      <c r="H158" s="5">
        <v>4.0773999999999998E-2</v>
      </c>
      <c r="I158" s="5">
        <v>2.9117000000000001E-2</v>
      </c>
      <c r="J158" s="5">
        <v>3.3850999999999999E-2</v>
      </c>
      <c r="K158" s="5">
        <v>4.6120000000000001E-2</v>
      </c>
      <c r="L158" s="5">
        <v>9.9951999999999999E-2</v>
      </c>
      <c r="M158" s="5">
        <v>0.118302</v>
      </c>
      <c r="N158" s="5">
        <v>9.5111000000000001E-2</v>
      </c>
      <c r="O158" s="5">
        <v>9.7493999999999997E-2</v>
      </c>
      <c r="P158" s="5">
        <v>0.11258700000000001</v>
      </c>
      <c r="Q158" s="5">
        <v>0.23250399999999999</v>
      </c>
      <c r="R158" s="5">
        <v>0.37123899999999999</v>
      </c>
      <c r="S158" s="5">
        <v>0.37885799999999997</v>
      </c>
      <c r="T158" s="5">
        <v>0.30345800000000001</v>
      </c>
      <c r="U158" s="5">
        <v>0.313608</v>
      </c>
      <c r="V158" s="5">
        <v>0.194742</v>
      </c>
      <c r="W158" s="5">
        <v>0.42096699999999998</v>
      </c>
      <c r="X158" s="5">
        <v>0.48405700000000002</v>
      </c>
      <c r="Y158" s="5">
        <v>0.74688500000000002</v>
      </c>
      <c r="Z158" s="5">
        <v>1.0446409999999999</v>
      </c>
      <c r="AA158" s="5">
        <v>0.59912500000000002</v>
      </c>
      <c r="AB158" s="5">
        <v>0.91533200000000003</v>
      </c>
      <c r="AC158" s="5">
        <v>0.762826</v>
      </c>
      <c r="AD158" s="5">
        <v>0.88938399999999995</v>
      </c>
      <c r="AE158" s="5">
        <v>0.96290200000000004</v>
      </c>
      <c r="AF158" s="5">
        <v>0.75587099999999996</v>
      </c>
      <c r="AG158" s="5">
        <v>1.2570349999999999</v>
      </c>
      <c r="AH158" s="5">
        <v>0.87229999999999996</v>
      </c>
      <c r="AI158" s="5">
        <v>0.92184699999999997</v>
      </c>
      <c r="AJ158" s="5">
        <v>1.1013219999999999</v>
      </c>
      <c r="AK158" s="5">
        <v>1.3740509999999999</v>
      </c>
      <c r="AL158" s="5">
        <v>1.416258</v>
      </c>
      <c r="AM158" s="5">
        <v>1.3236270000000001</v>
      </c>
      <c r="AN158" s="5">
        <v>1.962235</v>
      </c>
      <c r="AO158" s="5">
        <v>1.612749</v>
      </c>
      <c r="AP158" s="5">
        <v>1.475616</v>
      </c>
      <c r="AQ158" s="5">
        <v>1.9563790000000001</v>
      </c>
      <c r="AR158" s="5">
        <v>1.9183079999999999</v>
      </c>
      <c r="AS158" s="5">
        <v>1.754397</v>
      </c>
      <c r="AT158" s="5">
        <v>1.5032749999999999</v>
      </c>
      <c r="AU158" s="5">
        <v>1.010475</v>
      </c>
      <c r="AV158" s="5">
        <v>1.2254719999999999</v>
      </c>
      <c r="AW158" s="5">
        <v>0.97145300000000001</v>
      </c>
      <c r="AX158" s="5">
        <v>1.4692670000000001</v>
      </c>
      <c r="AY158" s="5">
        <v>1.183821</v>
      </c>
      <c r="AZ158" s="5">
        <v>1.261765</v>
      </c>
      <c r="BA158" s="5">
        <v>1.378155</v>
      </c>
      <c r="BB158" s="5">
        <v>1.3620140000000001</v>
      </c>
      <c r="BC158" s="5">
        <v>1.4927600000000001</v>
      </c>
      <c r="BD158" s="5">
        <v>1.255668</v>
      </c>
      <c r="BE158" s="172">
        <f t="shared" si="166"/>
        <v>1.5293224442127216</v>
      </c>
      <c r="BF158" s="172">
        <f t="shared" si="167"/>
        <v>1.2897111366006258</v>
      </c>
      <c r="BG158" s="172">
        <f t="shared" si="168"/>
        <v>1.3564880583941608</v>
      </c>
      <c r="BI158" s="167" t="s">
        <v>769</v>
      </c>
      <c r="BJ158" s="167" t="s">
        <v>776</v>
      </c>
      <c r="BK158" s="5">
        <v>0.95899999999999996</v>
      </c>
      <c r="BL158" s="5">
        <v>1.1679999999999999</v>
      </c>
      <c r="BM158" s="5">
        <v>0.98499999999999999</v>
      </c>
      <c r="BN158" s="5">
        <v>1.036</v>
      </c>
      <c r="BO158" s="168">
        <f t="shared" si="172"/>
        <v>0.21793534932221062</v>
      </c>
      <c r="BP158" s="168">
        <f t="shared" si="173"/>
        <v>-0.15667808219178078</v>
      </c>
      <c r="BQ158" s="168">
        <f t="shared" si="174"/>
        <v>5.1776649746192942E-2</v>
      </c>
      <c r="BS158"/>
      <c r="BT158"/>
      <c r="BU158"/>
      <c r="BV158"/>
      <c r="BW158"/>
      <c r="BX158"/>
      <c r="BY158"/>
      <c r="BZ158"/>
      <c r="CA158"/>
      <c r="CB158"/>
      <c r="CC158"/>
    </row>
    <row r="159" spans="1:81" s="195" customFormat="1" x14ac:dyDescent="0.2">
      <c r="A159" s="13" t="s">
        <v>8</v>
      </c>
      <c r="B159" s="13" t="s">
        <v>7</v>
      </c>
      <c r="C159" s="13" t="s">
        <v>431</v>
      </c>
      <c r="D159" s="13" t="s">
        <v>434</v>
      </c>
      <c r="E159" s="13" t="s">
        <v>716</v>
      </c>
      <c r="F159" s="171">
        <v>21.743621000000001</v>
      </c>
      <c r="G159" s="171">
        <v>22.720489000000001</v>
      </c>
      <c r="H159" s="171">
        <v>23.859919999999999</v>
      </c>
      <c r="I159" s="171">
        <v>23.128204</v>
      </c>
      <c r="J159" s="171">
        <v>24.364142999999999</v>
      </c>
      <c r="K159" s="171">
        <v>26.222488999999999</v>
      </c>
      <c r="L159" s="171">
        <v>25.224226999999999</v>
      </c>
      <c r="M159" s="171">
        <v>25.078437999999998</v>
      </c>
      <c r="N159" s="171">
        <v>27.263463000000002</v>
      </c>
      <c r="O159" s="171">
        <v>30.519093999999999</v>
      </c>
      <c r="P159" s="171">
        <v>30.990044999999999</v>
      </c>
      <c r="Q159" s="171">
        <v>30.546524000000002</v>
      </c>
      <c r="R159" s="171">
        <v>31.621151000000001</v>
      </c>
      <c r="S159" s="171">
        <v>33.662708000000002</v>
      </c>
      <c r="T159" s="171">
        <v>30.182746999999999</v>
      </c>
      <c r="U159" s="171">
        <v>33.544086</v>
      </c>
      <c r="V159" s="171">
        <v>32.009746999999997</v>
      </c>
      <c r="W159" s="171">
        <v>36.603803999999997</v>
      </c>
      <c r="X159" s="171">
        <v>40.588138999999998</v>
      </c>
      <c r="Y159" s="171">
        <v>42.890965999999999</v>
      </c>
      <c r="Z159" s="171">
        <v>41.238902000000003</v>
      </c>
      <c r="AA159" s="171">
        <v>41.921441999999999</v>
      </c>
      <c r="AB159" s="171">
        <v>42.855198000000001</v>
      </c>
      <c r="AC159" s="171">
        <v>39.375003999999997</v>
      </c>
      <c r="AD159" s="171">
        <v>41.377983999999998</v>
      </c>
      <c r="AE159" s="171">
        <v>41.806733000000001</v>
      </c>
      <c r="AF159" s="171">
        <v>45.197873000000001</v>
      </c>
      <c r="AG159" s="171">
        <v>45.741098000000001</v>
      </c>
      <c r="AH159" s="171">
        <v>44.202348999999998</v>
      </c>
      <c r="AI159" s="171">
        <v>46.139963999999999</v>
      </c>
      <c r="AJ159" s="171">
        <v>47.828246</v>
      </c>
      <c r="AK159" s="171">
        <v>51.440615000000001</v>
      </c>
      <c r="AL159" s="171">
        <v>52.322781999999997</v>
      </c>
      <c r="AM159" s="171">
        <v>54.140340000000002</v>
      </c>
      <c r="AN159" s="171">
        <v>58.560569999999998</v>
      </c>
      <c r="AO159" s="171">
        <v>58.456564999999998</v>
      </c>
      <c r="AP159" s="171">
        <v>60.515971</v>
      </c>
      <c r="AQ159" s="171">
        <v>65.939567999999994</v>
      </c>
      <c r="AR159" s="171">
        <v>64.557196000000005</v>
      </c>
      <c r="AS159" s="171">
        <v>64.844217</v>
      </c>
      <c r="AT159" s="171">
        <v>66.450546000000003</v>
      </c>
      <c r="AU159" s="171">
        <v>60.939751000000001</v>
      </c>
      <c r="AV159" s="171">
        <v>60.717038000000002</v>
      </c>
      <c r="AW159" s="171">
        <v>69.115223</v>
      </c>
      <c r="AX159" s="171">
        <v>70.041032000000001</v>
      </c>
      <c r="AY159" s="171">
        <v>69.910723000000004</v>
      </c>
      <c r="AZ159" s="171">
        <v>66.713188000000002</v>
      </c>
      <c r="BA159" s="171">
        <v>63.617043000000002</v>
      </c>
      <c r="BB159" s="171">
        <v>64.965003999999993</v>
      </c>
      <c r="BC159" s="171">
        <v>67.102440999999999</v>
      </c>
      <c r="BD159" s="171">
        <v>66.993441000000004</v>
      </c>
      <c r="BE159" s="173">
        <f t="shared" si="166"/>
        <v>65.065215523830645</v>
      </c>
      <c r="BF159" s="173">
        <f t="shared" si="167"/>
        <v>68.883467956215966</v>
      </c>
      <c r="BG159" s="173">
        <f t="shared" si="168"/>
        <v>69.238309932919449</v>
      </c>
      <c r="BI159" s="13" t="s">
        <v>8</v>
      </c>
      <c r="BJ159" s="13" t="s">
        <v>765</v>
      </c>
      <c r="BK159" s="171">
        <v>62.191088000000001</v>
      </c>
      <c r="BL159" s="171">
        <v>60.401085299999998</v>
      </c>
      <c r="BM159" s="171">
        <v>63.945630399999999</v>
      </c>
      <c r="BN159" s="171">
        <v>64.27503591</v>
      </c>
      <c r="BO159" s="170">
        <f t="shared" si="172"/>
        <v>-2.8782302377472514E-2</v>
      </c>
      <c r="BP159" s="170">
        <f t="shared" si="173"/>
        <v>5.8683467066774721E-2</v>
      </c>
      <c r="BQ159" s="170">
        <f t="shared" si="174"/>
        <v>5.1513372835558261E-3</v>
      </c>
      <c r="BS159"/>
      <c r="BT159"/>
      <c r="BU159"/>
      <c r="BV159"/>
      <c r="BW159"/>
      <c r="BX159"/>
      <c r="BY159"/>
      <c r="BZ159"/>
      <c r="CA159"/>
      <c r="CB159"/>
      <c r="CC159"/>
    </row>
    <row r="160" spans="1:81" s="195" customFormat="1" x14ac:dyDescent="0.2">
      <c r="A160" s="169" t="s">
        <v>722</v>
      </c>
      <c r="B160" s="167" t="s">
        <v>7</v>
      </c>
      <c r="C160" s="167" t="s">
        <v>431</v>
      </c>
      <c r="D160" s="167" t="s">
        <v>723</v>
      </c>
      <c r="E160" s="167" t="s">
        <v>433</v>
      </c>
      <c r="F160" s="5">
        <v>2.1534999999999999E-2</v>
      </c>
      <c r="G160" s="5">
        <v>1.0043E-2</v>
      </c>
      <c r="H160" s="5">
        <v>7.6530000000000001E-3</v>
      </c>
      <c r="I160" s="5">
        <v>-7.783E-3</v>
      </c>
      <c r="J160" s="5">
        <v>8.3540000000000003E-3</v>
      </c>
      <c r="K160" s="5">
        <v>3.9649999999999998E-2</v>
      </c>
      <c r="L160" s="5">
        <v>4.2895000000000003E-2</v>
      </c>
      <c r="M160" s="5">
        <v>4.9123E-2</v>
      </c>
      <c r="N160" s="5">
        <v>9.6287999999999999E-2</v>
      </c>
      <c r="O160" s="5">
        <v>8.2553000000000001E-2</v>
      </c>
      <c r="P160" s="5">
        <v>0.120711</v>
      </c>
      <c r="Q160" s="5">
        <v>0.18485199999999999</v>
      </c>
      <c r="R160" s="5">
        <v>0.20347100000000001</v>
      </c>
      <c r="S160" s="5">
        <v>0.1983</v>
      </c>
      <c r="T160" s="5">
        <v>0.38735700000000001</v>
      </c>
      <c r="U160" s="5">
        <v>0.45882200000000001</v>
      </c>
      <c r="V160" s="5">
        <v>0.31956200000000001</v>
      </c>
      <c r="W160" s="5">
        <v>0.19769800000000001</v>
      </c>
      <c r="X160" s="5">
        <v>0.177728</v>
      </c>
      <c r="Y160" s="5">
        <v>0.163221</v>
      </c>
      <c r="Z160" s="5">
        <v>0.17272299999999999</v>
      </c>
      <c r="AA160" s="5">
        <v>0.13384599999999999</v>
      </c>
      <c r="AB160" s="5">
        <v>0.19463800000000001</v>
      </c>
      <c r="AC160" s="5">
        <v>0.210617</v>
      </c>
      <c r="AD160" s="5">
        <v>0.26634000000000002</v>
      </c>
      <c r="AE160" s="5">
        <v>0.31084800000000001</v>
      </c>
      <c r="AF160" s="5">
        <v>0.222466</v>
      </c>
      <c r="AG160" s="5">
        <v>0.16644</v>
      </c>
      <c r="AH160" s="5">
        <v>0.13461000000000001</v>
      </c>
      <c r="AI160" s="5">
        <v>0.17829100000000001</v>
      </c>
      <c r="AJ160" s="5">
        <v>0.13351099999999999</v>
      </c>
      <c r="AK160" s="5">
        <v>0.14299100000000001</v>
      </c>
      <c r="AL160" s="5">
        <v>0.169957</v>
      </c>
      <c r="AM160" s="5">
        <v>0.17699599999999999</v>
      </c>
      <c r="AN160" s="5">
        <v>7.8097E-2</v>
      </c>
      <c r="AO160" s="5">
        <v>0.117184</v>
      </c>
      <c r="AP160" s="5">
        <v>0.140157</v>
      </c>
      <c r="AQ160" s="5">
        <v>9.2539999999999997E-2</v>
      </c>
      <c r="AR160" s="5">
        <v>7.5813000000000005E-2</v>
      </c>
      <c r="AS160" s="5">
        <v>9.0801000000000007E-2</v>
      </c>
      <c r="AT160" s="5">
        <v>0.12931100000000001</v>
      </c>
      <c r="AU160" s="5">
        <v>0.15878200000000001</v>
      </c>
      <c r="AV160" s="5">
        <v>0.17876800000000001</v>
      </c>
      <c r="AW160" s="5">
        <v>0.25357600000000002</v>
      </c>
      <c r="AX160" s="5">
        <v>0.47822399999999998</v>
      </c>
      <c r="AY160" s="5">
        <v>0.63224100000000005</v>
      </c>
      <c r="AZ160" s="5">
        <v>0.74163800000000002</v>
      </c>
      <c r="BA160" s="5">
        <v>0.99388699999999996</v>
      </c>
      <c r="BB160" s="5">
        <v>0.94633699999999998</v>
      </c>
      <c r="BC160" s="5">
        <v>0.92700800000000005</v>
      </c>
      <c r="BD160" s="5">
        <v>1.0571470000000001</v>
      </c>
      <c r="BE160" s="172">
        <f t="shared" si="166"/>
        <v>1.2138581056207536</v>
      </c>
      <c r="BF160" s="172">
        <f t="shared" si="167"/>
        <v>1.2125521797405807</v>
      </c>
      <c r="BG160" s="172">
        <f t="shared" si="168"/>
        <v>1.1883925509573812</v>
      </c>
      <c r="BI160" s="167" t="s">
        <v>770</v>
      </c>
      <c r="BJ160" s="167" t="s">
        <v>776</v>
      </c>
      <c r="BK160" s="5">
        <v>1.619</v>
      </c>
      <c r="BL160" s="5">
        <v>1.859</v>
      </c>
      <c r="BM160" s="5">
        <v>1.857</v>
      </c>
      <c r="BN160" s="5">
        <v>1.82</v>
      </c>
      <c r="BO160" s="168">
        <f t="shared" si="172"/>
        <v>0.14823965410747375</v>
      </c>
      <c r="BP160" s="168">
        <f t="shared" si="173"/>
        <v>-1.0758472296933845E-3</v>
      </c>
      <c r="BQ160" s="168">
        <f t="shared" si="174"/>
        <v>-1.9924609585352679E-2</v>
      </c>
      <c r="BS160"/>
      <c r="BT160"/>
      <c r="BU160"/>
      <c r="BV160"/>
      <c r="BW160"/>
      <c r="BX160"/>
      <c r="BY160"/>
      <c r="BZ160"/>
      <c r="CA160"/>
      <c r="CB160"/>
      <c r="CC160"/>
    </row>
    <row r="161" spans="1:81" s="195" customFormat="1" x14ac:dyDescent="0.2">
      <c r="A161" s="169" t="s">
        <v>751</v>
      </c>
      <c r="B161" s="167" t="s">
        <v>7</v>
      </c>
      <c r="C161" s="167" t="s">
        <v>431</v>
      </c>
      <c r="D161" s="167" t="s">
        <v>748</v>
      </c>
      <c r="E161" s="167" t="s">
        <v>433</v>
      </c>
      <c r="F161" s="5">
        <v>1.5611539999999999</v>
      </c>
      <c r="G161" s="5">
        <v>1.6522460000000001</v>
      </c>
      <c r="H161" s="5">
        <v>1.735892</v>
      </c>
      <c r="I161" s="5">
        <v>1.9274659999999999</v>
      </c>
      <c r="J161" s="5">
        <v>1.907799</v>
      </c>
      <c r="K161" s="5">
        <v>2.2065679999999999</v>
      </c>
      <c r="L161" s="5">
        <v>2.227522</v>
      </c>
      <c r="M161" s="5">
        <v>2.3597410000000001</v>
      </c>
      <c r="N161" s="5">
        <v>2.6975370000000001</v>
      </c>
      <c r="O161" s="5">
        <v>2.8937560000000002</v>
      </c>
      <c r="P161" s="5">
        <v>2.861113</v>
      </c>
      <c r="Q161" s="5">
        <v>2.9895330000000002</v>
      </c>
      <c r="R161" s="5">
        <v>3.1063800000000001</v>
      </c>
      <c r="S161" s="5">
        <v>3.3117359999999998</v>
      </c>
      <c r="T161" s="5">
        <v>3.07586</v>
      </c>
      <c r="U161" s="5">
        <v>3.6913800000000001</v>
      </c>
      <c r="V161" s="5">
        <v>3.5263010000000001</v>
      </c>
      <c r="W161" s="5">
        <v>3.9851779999999999</v>
      </c>
      <c r="X161" s="5">
        <v>4.0156539999999996</v>
      </c>
      <c r="Y161" s="5">
        <v>4.0856839999999996</v>
      </c>
      <c r="Z161" s="5">
        <v>4.2433969999999999</v>
      </c>
      <c r="AA161" s="5">
        <v>4.5342880000000001</v>
      </c>
      <c r="AB161" s="5">
        <v>4.6135609999999998</v>
      </c>
      <c r="AC161" s="5">
        <v>4.610525</v>
      </c>
      <c r="AD161" s="5">
        <v>5.0163320000000002</v>
      </c>
      <c r="AE161" s="5">
        <v>4.930885</v>
      </c>
      <c r="AF161" s="5">
        <v>5.0970680000000002</v>
      </c>
      <c r="AG161" s="5">
        <v>5.1611120000000001</v>
      </c>
      <c r="AH161" s="5">
        <v>5.0757700000000003</v>
      </c>
      <c r="AI161" s="5">
        <v>5.6743560000000004</v>
      </c>
      <c r="AJ161" s="5">
        <v>5.7462689999999998</v>
      </c>
      <c r="AK161" s="5">
        <v>5.8489500000000003</v>
      </c>
      <c r="AL161" s="5">
        <v>5.968458</v>
      </c>
      <c r="AM161" s="5">
        <v>6.0168119999999998</v>
      </c>
      <c r="AN161" s="5">
        <v>6.2698580000000002</v>
      </c>
      <c r="AO161" s="5">
        <v>6.7524059999999997</v>
      </c>
      <c r="AP161" s="5">
        <v>6.7078189999999998</v>
      </c>
      <c r="AQ161" s="5">
        <v>7.1166450000000001</v>
      </c>
      <c r="AR161" s="5">
        <v>7.3643980000000004</v>
      </c>
      <c r="AS161" s="5">
        <v>7.5645230000000003</v>
      </c>
      <c r="AT161" s="5">
        <v>7.6714370000000001</v>
      </c>
      <c r="AU161" s="5">
        <v>8.2042120000000001</v>
      </c>
      <c r="AV161" s="5">
        <v>8.2829990000000002</v>
      </c>
      <c r="AW161" s="5">
        <v>8.297326</v>
      </c>
      <c r="AX161" s="5">
        <v>8.0391250000000003</v>
      </c>
      <c r="AY161" s="5">
        <v>8.0391790000000007</v>
      </c>
      <c r="AZ161" s="5">
        <v>7.9268109999999998</v>
      </c>
      <c r="BA161" s="5">
        <v>7.8700989999999997</v>
      </c>
      <c r="BB161" s="5">
        <v>7.8380450000000002</v>
      </c>
      <c r="BC161" s="5">
        <v>7.9583870000000001</v>
      </c>
      <c r="BD161" s="5">
        <v>8.1316290000000002</v>
      </c>
      <c r="BE161" s="172">
        <f t="shared" si="166"/>
        <v>8.2844334740550938</v>
      </c>
      <c r="BF161" s="172">
        <f t="shared" si="167"/>
        <v>8.4250830467648967</v>
      </c>
      <c r="BG161" s="172">
        <f t="shared" si="168"/>
        <v>8.5023534910313909</v>
      </c>
      <c r="BI161" s="167" t="s">
        <v>771</v>
      </c>
      <c r="BJ161" s="167" t="s">
        <v>776</v>
      </c>
      <c r="BK161" s="5">
        <v>9.3659999999999997</v>
      </c>
      <c r="BL161" s="5">
        <v>9.5419999999999998</v>
      </c>
      <c r="BM161" s="5">
        <v>9.7040000000000006</v>
      </c>
      <c r="BN161" s="5">
        <v>9.7929999999999993</v>
      </c>
      <c r="BO161" s="168">
        <f t="shared" si="172"/>
        <v>1.8791373051462754E-2</v>
      </c>
      <c r="BP161" s="168">
        <f t="shared" si="173"/>
        <v>1.6977572835883546E-2</v>
      </c>
      <c r="BQ161" s="168">
        <f t="shared" si="174"/>
        <v>9.1714756801317635E-3</v>
      </c>
      <c r="BS161"/>
      <c r="BT161"/>
      <c r="BU161"/>
      <c r="BV161"/>
      <c r="BW161"/>
      <c r="BX161"/>
      <c r="BY161"/>
      <c r="BZ161"/>
      <c r="CA161"/>
      <c r="CB161"/>
      <c r="CC161"/>
    </row>
    <row r="162" spans="1:81" s="195" customFormat="1" x14ac:dyDescent="0.2">
      <c r="A162" s="169" t="s">
        <v>752</v>
      </c>
      <c r="B162" s="167" t="s">
        <v>7</v>
      </c>
      <c r="C162" s="167" t="s">
        <v>431</v>
      </c>
      <c r="D162" s="167" t="s">
        <v>747</v>
      </c>
      <c r="E162" s="167" t="s">
        <v>433</v>
      </c>
      <c r="F162" s="5">
        <v>1.1331000000000001E-2</v>
      </c>
      <c r="G162" s="5">
        <v>1.4451E-2</v>
      </c>
      <c r="H162" s="5">
        <v>1.5245999999999999E-2</v>
      </c>
      <c r="I162" s="5">
        <v>1.7371000000000001E-2</v>
      </c>
      <c r="J162" s="5">
        <v>2.5793E-2</v>
      </c>
      <c r="K162" s="5">
        <v>4.2153999999999997E-2</v>
      </c>
      <c r="L162" s="5">
        <v>4.9626000000000003E-2</v>
      </c>
      <c r="M162" s="5">
        <v>5.7168999999999998E-2</v>
      </c>
      <c r="N162" s="5">
        <v>7.1211999999999998E-2</v>
      </c>
      <c r="O162" s="5">
        <v>6.8510000000000001E-2</v>
      </c>
      <c r="P162" s="5">
        <v>9.0764999999999998E-2</v>
      </c>
      <c r="Q162" s="5">
        <v>0.101844</v>
      </c>
      <c r="R162" s="5">
        <v>0.114816</v>
      </c>
      <c r="S162" s="5">
        <v>0.10256700000000001</v>
      </c>
      <c r="T162" s="5">
        <v>0.112992</v>
      </c>
      <c r="U162" s="5">
        <v>0.119712</v>
      </c>
      <c r="V162" s="5">
        <v>0.14216799999999999</v>
      </c>
      <c r="W162" s="5">
        <v>0.15212700000000001</v>
      </c>
      <c r="X162" s="5">
        <v>0.192965</v>
      </c>
      <c r="Y162" s="5">
        <v>0.205762</v>
      </c>
      <c r="Z162" s="5">
        <v>0.23303099999999999</v>
      </c>
      <c r="AA162" s="5">
        <v>0.239403</v>
      </c>
      <c r="AB162" s="5">
        <v>0.26128699999999999</v>
      </c>
      <c r="AC162" s="5">
        <v>0.28585300000000002</v>
      </c>
      <c r="AD162" s="5">
        <v>0.31984499999999999</v>
      </c>
      <c r="AE162" s="5">
        <v>0.41993200000000003</v>
      </c>
      <c r="AF162" s="5">
        <v>0.46282800000000002</v>
      </c>
      <c r="AG162" s="5">
        <v>0.54310199999999997</v>
      </c>
      <c r="AH162" s="5">
        <v>0.60812699999999997</v>
      </c>
      <c r="AI162" s="5">
        <v>0.64909499999999998</v>
      </c>
      <c r="AJ162" s="5">
        <v>0.81537599999999999</v>
      </c>
      <c r="AK162" s="5">
        <v>0.85763400000000001</v>
      </c>
      <c r="AL162" s="5">
        <v>1.0508690000000001</v>
      </c>
      <c r="AM162" s="5">
        <v>1.0579179999999999</v>
      </c>
      <c r="AN162" s="5">
        <v>1.081094</v>
      </c>
      <c r="AO162" s="5">
        <v>1.034238</v>
      </c>
      <c r="AP162" s="5">
        <v>1.0840909999999999</v>
      </c>
      <c r="AQ162" s="5">
        <v>1.1840999999999999</v>
      </c>
      <c r="AR162" s="5">
        <v>1.2441759999999999</v>
      </c>
      <c r="AS162" s="5">
        <v>1.2709569999999999</v>
      </c>
      <c r="AT162" s="5">
        <v>1.178226</v>
      </c>
      <c r="AU162" s="5">
        <v>1.002974</v>
      </c>
      <c r="AV162" s="5">
        <v>1.0449329999999999</v>
      </c>
      <c r="AW162" s="5">
        <v>1.198132</v>
      </c>
      <c r="AX162" s="5">
        <v>1.299329</v>
      </c>
      <c r="AY162" s="5">
        <v>1.2935140000000001</v>
      </c>
      <c r="AZ162" s="5">
        <v>1.357011</v>
      </c>
      <c r="BA162" s="5">
        <v>1.823547</v>
      </c>
      <c r="BB162" s="5">
        <v>1.7133879999999999</v>
      </c>
      <c r="BC162" s="5">
        <v>1.8774</v>
      </c>
      <c r="BD162" s="5">
        <v>2.338435</v>
      </c>
      <c r="BE162" s="172">
        <f t="shared" si="166"/>
        <v>2.2738109007164793</v>
      </c>
      <c r="BF162" s="172">
        <f t="shared" si="167"/>
        <v>2.6846925196178781</v>
      </c>
      <c r="BG162" s="172">
        <f t="shared" si="168"/>
        <v>2.8873409297168204</v>
      </c>
      <c r="BI162" s="167" t="s">
        <v>772</v>
      </c>
      <c r="BJ162" s="167" t="s">
        <v>776</v>
      </c>
      <c r="BK162" s="5">
        <v>2.931</v>
      </c>
      <c r="BL162" s="5">
        <v>2.85</v>
      </c>
      <c r="BM162" s="5">
        <v>3.3650000000000002</v>
      </c>
      <c r="BN162" s="5">
        <v>3.6190000000000002</v>
      </c>
      <c r="BO162" s="168">
        <f t="shared" si="172"/>
        <v>-2.7635619242579311E-2</v>
      </c>
      <c r="BP162" s="168">
        <f t="shared" si="173"/>
        <v>0.18070175438596495</v>
      </c>
      <c r="BQ162" s="168">
        <f t="shared" si="174"/>
        <v>7.5482912332838034E-2</v>
      </c>
      <c r="BS162"/>
      <c r="BT162"/>
      <c r="BU162"/>
      <c r="BV162"/>
      <c r="BW162"/>
      <c r="BX162"/>
      <c r="BY162"/>
      <c r="BZ162"/>
      <c r="CA162"/>
      <c r="CB162"/>
      <c r="CC162"/>
    </row>
    <row r="163" spans="1:81" s="195" customFormat="1" x14ac:dyDescent="0.2">
      <c r="A163" s="169" t="s">
        <v>753</v>
      </c>
      <c r="B163" s="167" t="s">
        <v>7</v>
      </c>
      <c r="C163" s="167" t="s">
        <v>431</v>
      </c>
      <c r="D163" s="167" t="s">
        <v>749</v>
      </c>
      <c r="E163" s="167" t="s">
        <v>433</v>
      </c>
      <c r="F163" s="5">
        <v>1.0629999999999999E-3</v>
      </c>
      <c r="G163" s="5">
        <v>5.0600000000000005E-4</v>
      </c>
      <c r="H163" s="5">
        <v>1.25E-3</v>
      </c>
      <c r="I163" s="5">
        <v>3.0439999999999998E-3</v>
      </c>
      <c r="J163" s="5">
        <v>3.0490000000000001E-3</v>
      </c>
      <c r="K163" s="5">
        <v>2.0539999999999998E-3</v>
      </c>
      <c r="L163" s="5">
        <v>3.0255000000000001E-2</v>
      </c>
      <c r="M163" s="5">
        <v>4.0266999999999997E-2</v>
      </c>
      <c r="N163" s="5">
        <v>2.8674000000000002E-2</v>
      </c>
      <c r="O163" s="5">
        <v>1.9035E-2</v>
      </c>
      <c r="P163" s="5">
        <v>2.3661999999999999E-2</v>
      </c>
      <c r="Q163" s="5">
        <v>3.6554999999999997E-2</v>
      </c>
      <c r="R163" s="5">
        <v>8.8779999999999998E-2</v>
      </c>
      <c r="S163" s="5">
        <v>9.7733E-2</v>
      </c>
      <c r="T163" s="5">
        <v>7.1003999999999998E-2</v>
      </c>
      <c r="U163" s="5">
        <v>3.4869999999999998E-2</v>
      </c>
      <c r="V163" s="5">
        <v>1.1991999999999999E-2</v>
      </c>
      <c r="W163" s="5">
        <v>5.4211000000000002E-2</v>
      </c>
      <c r="X163" s="5">
        <v>9.8426E-2</v>
      </c>
      <c r="Y163" s="5">
        <v>6.9764000000000007E-2</v>
      </c>
      <c r="Z163" s="5">
        <v>7.0932999999999996E-2</v>
      </c>
      <c r="AA163" s="5">
        <v>5.5529000000000002E-2</v>
      </c>
      <c r="AB163" s="5">
        <v>5.3982000000000002E-2</v>
      </c>
      <c r="AC163" s="5">
        <v>7.1557999999999997E-2</v>
      </c>
      <c r="AD163" s="5">
        <v>0.112909</v>
      </c>
      <c r="AE163" s="5">
        <v>0.107376</v>
      </c>
      <c r="AF163" s="5">
        <v>8.8067999999999994E-2</v>
      </c>
      <c r="AG163" s="5">
        <v>0.114208</v>
      </c>
      <c r="AH163" s="5">
        <v>0.118753</v>
      </c>
      <c r="AI163" s="5">
        <v>0.15384400000000001</v>
      </c>
      <c r="AJ163" s="5">
        <v>0.15795799999999999</v>
      </c>
      <c r="AK163" s="5">
        <v>0.12927900000000001</v>
      </c>
      <c r="AL163" s="5">
        <v>0.18258099999999999</v>
      </c>
      <c r="AM163" s="5">
        <v>0.12667300000000001</v>
      </c>
      <c r="AN163" s="5">
        <v>0.11247500000000001</v>
      </c>
      <c r="AO163" s="5">
        <v>0.139655</v>
      </c>
      <c r="AP163" s="5">
        <v>0.111079</v>
      </c>
      <c r="AQ163" s="5">
        <v>0.12167799999999999</v>
      </c>
      <c r="AR163" s="5">
        <v>0.18479999999999999</v>
      </c>
      <c r="AS163" s="5">
        <v>0.12787399999999999</v>
      </c>
      <c r="AT163" s="5">
        <v>0.131907</v>
      </c>
      <c r="AU163" s="5">
        <v>0.19974</v>
      </c>
      <c r="AV163" s="5">
        <v>0.12898899999999999</v>
      </c>
      <c r="AW163" s="5">
        <v>7.2750999999999996E-2</v>
      </c>
      <c r="AX163" s="5">
        <v>0.25809799999999999</v>
      </c>
      <c r="AY163" s="5">
        <v>0.202682</v>
      </c>
      <c r="AZ163" s="5">
        <v>0.31096499999999999</v>
      </c>
      <c r="BA163" s="5">
        <v>0.28567799999999999</v>
      </c>
      <c r="BB163" s="5">
        <v>0.130603</v>
      </c>
      <c r="BC163" s="5">
        <v>0.19356300000000001</v>
      </c>
      <c r="BD163" s="5">
        <v>0.28614000000000001</v>
      </c>
      <c r="BE163" s="172">
        <f t="shared" si="166"/>
        <v>0.2749916883116883</v>
      </c>
      <c r="BF163" s="172">
        <f t="shared" si="167"/>
        <v>0.27623038961038959</v>
      </c>
      <c r="BG163" s="172">
        <f t="shared" si="168"/>
        <v>0.26755948051948047</v>
      </c>
      <c r="BI163" s="167" t="s">
        <v>773</v>
      </c>
      <c r="BJ163" s="167" t="s">
        <v>776</v>
      </c>
      <c r="BK163" s="5">
        <v>0.23100000000000001</v>
      </c>
      <c r="BL163" s="5">
        <v>0.222</v>
      </c>
      <c r="BM163" s="5">
        <v>0.223</v>
      </c>
      <c r="BN163" s="5">
        <v>0.216</v>
      </c>
      <c r="BO163" s="168">
        <f t="shared" si="172"/>
        <v>-3.8961038961038995E-2</v>
      </c>
      <c r="BP163" s="168">
        <f t="shared" si="173"/>
        <v>4.5045045045045088E-3</v>
      </c>
      <c r="BQ163" s="168">
        <f t="shared" si="174"/>
        <v>-3.139013452914801E-2</v>
      </c>
      <c r="BS163"/>
      <c r="BT163"/>
      <c r="BU163"/>
      <c r="BV163"/>
      <c r="BW163"/>
      <c r="BX163"/>
      <c r="BY163"/>
      <c r="BZ163"/>
      <c r="CA163"/>
      <c r="CB163"/>
      <c r="CC163"/>
    </row>
    <row r="164" spans="1:81" s="195" customFormat="1" x14ac:dyDescent="0.2">
      <c r="A164" s="13" t="s">
        <v>9</v>
      </c>
      <c r="B164" s="13" t="s">
        <v>7</v>
      </c>
      <c r="C164" s="13" t="s">
        <v>431</v>
      </c>
      <c r="D164" s="13" t="s">
        <v>435</v>
      </c>
      <c r="E164" s="13" t="s">
        <v>433</v>
      </c>
      <c r="F164" s="171">
        <v>3.0567540000000002</v>
      </c>
      <c r="G164" s="171">
        <v>3.2505069999999998</v>
      </c>
      <c r="H164" s="171">
        <v>3.2976209999999999</v>
      </c>
      <c r="I164" s="171">
        <v>3.6076709999999999</v>
      </c>
      <c r="J164" s="171">
        <v>3.6836869999999999</v>
      </c>
      <c r="K164" s="171">
        <v>3.9618280000000001</v>
      </c>
      <c r="L164" s="171">
        <v>3.8654829999999998</v>
      </c>
      <c r="M164" s="171">
        <v>3.9334190000000002</v>
      </c>
      <c r="N164" s="171">
        <v>4.349672</v>
      </c>
      <c r="O164" s="171">
        <v>4.5127170000000003</v>
      </c>
      <c r="P164" s="171">
        <v>4.5397400000000001</v>
      </c>
      <c r="Q164" s="171">
        <v>4.8325040000000001</v>
      </c>
      <c r="R164" s="171">
        <v>4.9100099999999998</v>
      </c>
      <c r="S164" s="171">
        <v>5.0377799999999997</v>
      </c>
      <c r="T164" s="171">
        <v>4.9996479999999996</v>
      </c>
      <c r="U164" s="171">
        <v>5.9061919999999999</v>
      </c>
      <c r="V164" s="171">
        <v>5.5784000000000002</v>
      </c>
      <c r="W164" s="171">
        <v>5.9884339999999998</v>
      </c>
      <c r="X164" s="171">
        <v>6.1181910000000004</v>
      </c>
      <c r="Y164" s="171">
        <v>6.0818370000000002</v>
      </c>
      <c r="Z164" s="171">
        <v>6.2233939999999999</v>
      </c>
      <c r="AA164" s="171">
        <v>6.4404149999999998</v>
      </c>
      <c r="AB164" s="171">
        <v>6.8214680000000003</v>
      </c>
      <c r="AC164" s="171">
        <v>6.695036</v>
      </c>
      <c r="AD164" s="171">
        <v>7.5392000000000001</v>
      </c>
      <c r="AE164" s="171">
        <v>7.723268</v>
      </c>
      <c r="AF164" s="171">
        <v>7.8445289999999996</v>
      </c>
      <c r="AG164" s="171">
        <v>8.0174610000000008</v>
      </c>
      <c r="AH164" s="171">
        <v>7.9562970000000002</v>
      </c>
      <c r="AI164" s="171">
        <v>8.8187270000000009</v>
      </c>
      <c r="AJ164" s="171">
        <v>8.9219869999999997</v>
      </c>
      <c r="AK164" s="171">
        <v>9.3040350000000007</v>
      </c>
      <c r="AL164" s="171">
        <v>9.4608950000000007</v>
      </c>
      <c r="AM164" s="171">
        <v>9.3975629999999999</v>
      </c>
      <c r="AN164" s="171">
        <v>9.6053449999999998</v>
      </c>
      <c r="AO164" s="171">
        <v>10.145823999999999</v>
      </c>
      <c r="AP164" s="171">
        <v>10.381074</v>
      </c>
      <c r="AQ164" s="171">
        <v>10.748955</v>
      </c>
      <c r="AR164" s="171">
        <v>10.982942</v>
      </c>
      <c r="AS164" s="171">
        <v>11.428000000000001</v>
      </c>
      <c r="AT164" s="171">
        <v>11.307687</v>
      </c>
      <c r="AU164" s="171">
        <v>11.755243</v>
      </c>
      <c r="AV164" s="171">
        <v>11.894826999999999</v>
      </c>
      <c r="AW164" s="171">
        <v>12.330450000000001</v>
      </c>
      <c r="AX164" s="171">
        <v>12.521485999999999</v>
      </c>
      <c r="AY164" s="171">
        <v>12.893342000000001</v>
      </c>
      <c r="AZ164" s="171">
        <v>13.025641</v>
      </c>
      <c r="BA164" s="171">
        <v>13.349349999999999</v>
      </c>
      <c r="BB164" s="171">
        <v>13.265065999999999</v>
      </c>
      <c r="BC164" s="171">
        <v>13.608945</v>
      </c>
      <c r="BD164" s="171">
        <v>14.350379999999999</v>
      </c>
      <c r="BE164" s="173">
        <f t="shared" si="166"/>
        <v>14.759001009323113</v>
      </c>
      <c r="BF164" s="173">
        <f t="shared" si="167"/>
        <v>14.69036298019763</v>
      </c>
      <c r="BG164" s="173">
        <f t="shared" si="168"/>
        <v>15.445205412991024</v>
      </c>
      <c r="BI164" s="13" t="s">
        <v>9</v>
      </c>
      <c r="BJ164" s="13" t="s">
        <v>765</v>
      </c>
      <c r="BK164" s="171">
        <v>14.953514870000001</v>
      </c>
      <c r="BL164" s="171">
        <v>15.37930989</v>
      </c>
      <c r="BM164" s="171">
        <v>15.307787060000001</v>
      </c>
      <c r="BN164" s="171">
        <v>16.09435491</v>
      </c>
      <c r="BO164" s="170">
        <f t="shared" si="172"/>
        <v>2.8474577629520149E-2</v>
      </c>
      <c r="BP164" s="170">
        <f t="shared" si="173"/>
        <v>-4.6505877384332532E-3</v>
      </c>
      <c r="BQ164" s="170">
        <f t="shared" si="174"/>
        <v>5.1383511340795919E-2</v>
      </c>
      <c r="BS164"/>
      <c r="BT164"/>
      <c r="BU164"/>
      <c r="BV164"/>
      <c r="BW164"/>
      <c r="BX164"/>
      <c r="BY164"/>
      <c r="BZ164"/>
      <c r="CA164"/>
      <c r="CB164"/>
      <c r="CC164"/>
    </row>
    <row r="165" spans="1:81" s="195" customFormat="1" x14ac:dyDescent="0.2">
      <c r="A165" s="169" t="s">
        <v>724</v>
      </c>
      <c r="B165" s="167" t="s">
        <v>7</v>
      </c>
      <c r="C165" s="167" t="s">
        <v>431</v>
      </c>
      <c r="D165" s="167" t="s">
        <v>724</v>
      </c>
      <c r="E165" s="167" t="s">
        <v>433</v>
      </c>
      <c r="F165" s="5">
        <v>17.266075000000001</v>
      </c>
      <c r="G165" s="5">
        <v>17.54607</v>
      </c>
      <c r="H165" s="5">
        <v>22.399414</v>
      </c>
      <c r="I165" s="5">
        <v>22.625440000000001</v>
      </c>
      <c r="J165" s="5">
        <v>19.606309</v>
      </c>
      <c r="K165" s="5">
        <v>19.634377000000001</v>
      </c>
      <c r="L165" s="5">
        <v>18.75975</v>
      </c>
      <c r="M165" s="5">
        <v>24.283299</v>
      </c>
      <c r="N165" s="5">
        <v>26.047149999999998</v>
      </c>
      <c r="O165" s="5">
        <v>23.800812000000001</v>
      </c>
      <c r="P165" s="5">
        <v>25.476109999999998</v>
      </c>
      <c r="Q165" s="5">
        <v>26.794454999999999</v>
      </c>
      <c r="R165" s="5">
        <v>23.189900000000002</v>
      </c>
      <c r="S165" s="5">
        <v>20.821131999999999</v>
      </c>
      <c r="T165" s="5">
        <v>27.889474</v>
      </c>
      <c r="U165" s="5">
        <v>27.816780000000001</v>
      </c>
      <c r="V165" s="5">
        <v>23.696812000000001</v>
      </c>
      <c r="W165" s="5">
        <v>24.334962000000001</v>
      </c>
      <c r="X165" s="5">
        <v>20.805672000000001</v>
      </c>
      <c r="Y165" s="5">
        <v>22.192345</v>
      </c>
      <c r="Z165" s="5">
        <v>26.190877</v>
      </c>
      <c r="AA165" s="5">
        <v>19.962111</v>
      </c>
      <c r="AB165" s="5">
        <v>20.204594</v>
      </c>
      <c r="AC165" s="5">
        <v>20.994011</v>
      </c>
      <c r="AD165" s="5">
        <v>20.835135999999999</v>
      </c>
      <c r="AE165" s="5">
        <v>23.762159</v>
      </c>
      <c r="AF165" s="5">
        <v>26.442848999999999</v>
      </c>
      <c r="AG165" s="5">
        <v>23.211544</v>
      </c>
      <c r="AH165" s="5">
        <v>23.624818000000001</v>
      </c>
      <c r="AI165" s="5">
        <v>25.899941999999999</v>
      </c>
      <c r="AJ165" s="5">
        <v>26.652028999999999</v>
      </c>
      <c r="AK165" s="5">
        <v>27.209288000000001</v>
      </c>
      <c r="AL165" s="5">
        <v>24.593467</v>
      </c>
      <c r="AM165" s="5">
        <v>29.988122000000001</v>
      </c>
      <c r="AN165" s="5">
        <v>26.486467999999999</v>
      </c>
      <c r="AO165" s="5">
        <v>25.237182000000001</v>
      </c>
      <c r="AP165" s="5">
        <v>27.741795</v>
      </c>
      <c r="AQ165" s="5">
        <v>30.356594000000001</v>
      </c>
      <c r="AR165" s="5">
        <v>31.058066</v>
      </c>
      <c r="AS165" s="5">
        <v>33.350974999999998</v>
      </c>
      <c r="AT165" s="5">
        <v>26.250304</v>
      </c>
      <c r="AU165" s="5">
        <v>28.050843</v>
      </c>
      <c r="AV165" s="5">
        <v>31.390331</v>
      </c>
      <c r="AW165" s="5">
        <v>30.764299999999999</v>
      </c>
      <c r="AX165" s="5">
        <v>28.040233000000001</v>
      </c>
      <c r="AY165" s="5">
        <v>34.933897999999999</v>
      </c>
      <c r="AZ165" s="5">
        <v>32.673068000000001</v>
      </c>
      <c r="BA165" s="5">
        <v>24.732377</v>
      </c>
      <c r="BB165" s="5">
        <v>27.676164</v>
      </c>
      <c r="BC165" s="5">
        <v>29.618582</v>
      </c>
      <c r="BD165" s="5">
        <v>26.988980999999999</v>
      </c>
      <c r="BE165" s="172">
        <f t="shared" si="166"/>
        <v>32.651213172668868</v>
      </c>
      <c r="BF165" s="172">
        <f t="shared" si="167"/>
        <v>30.527223076676073</v>
      </c>
      <c r="BG165" s="172">
        <f t="shared" si="168"/>
        <v>27.801300162841564</v>
      </c>
      <c r="BI165" s="167" t="s">
        <v>724</v>
      </c>
      <c r="BJ165" s="167" t="s">
        <v>766</v>
      </c>
      <c r="BK165" s="5">
        <v>26.917379229999998</v>
      </c>
      <c r="BL165" s="5">
        <v>32.564589499999997</v>
      </c>
      <c r="BM165" s="5">
        <v>30.446234349999997</v>
      </c>
      <c r="BN165" s="5">
        <v>27.727543310000001</v>
      </c>
      <c r="BO165" s="168">
        <f t="shared" si="172"/>
        <v>0.20979792355513055</v>
      </c>
      <c r="BP165" s="168">
        <f t="shared" si="173"/>
        <v>-6.5050878347476165E-2</v>
      </c>
      <c r="BQ165" s="168">
        <f t="shared" si="174"/>
        <v>-8.9294820789553447E-2</v>
      </c>
      <c r="BS165"/>
      <c r="BT165"/>
      <c r="BU165"/>
      <c r="BV165"/>
      <c r="BW165"/>
      <c r="BX165"/>
      <c r="BY165"/>
      <c r="BZ165"/>
      <c r="CA165"/>
      <c r="CB165"/>
      <c r="CC165"/>
    </row>
    <row r="166" spans="1:81" s="195" customFormat="1" x14ac:dyDescent="0.2">
      <c r="A166" s="169" t="s">
        <v>725</v>
      </c>
      <c r="B166" s="167" t="s">
        <v>7</v>
      </c>
      <c r="C166" s="167" t="s">
        <v>431</v>
      </c>
      <c r="D166" s="167" t="s">
        <v>725</v>
      </c>
      <c r="E166" s="167" t="s">
        <v>433</v>
      </c>
      <c r="F166" s="5">
        <v>17.787099999999999</v>
      </c>
      <c r="G166" s="5">
        <v>18.178100000000001</v>
      </c>
      <c r="H166" s="5">
        <v>21.85134</v>
      </c>
      <c r="I166" s="5">
        <v>22.727679999999999</v>
      </c>
      <c r="J166" s="5">
        <v>21.46669</v>
      </c>
      <c r="K166" s="5">
        <v>22.239519999999999</v>
      </c>
      <c r="L166" s="5">
        <v>24.177250000000001</v>
      </c>
      <c r="M166" s="5">
        <v>22.52075</v>
      </c>
      <c r="N166" s="5">
        <v>20.51587</v>
      </c>
      <c r="O166" s="5">
        <v>21.768689999999999</v>
      </c>
      <c r="P166" s="5">
        <v>21.928349999999998</v>
      </c>
      <c r="Q166" s="5">
        <v>25.702220000000001</v>
      </c>
      <c r="R166" s="5">
        <v>23.429739999999999</v>
      </c>
      <c r="S166" s="5">
        <v>22.806509999999999</v>
      </c>
      <c r="T166" s="5">
        <v>25.713100000000001</v>
      </c>
      <c r="U166" s="5">
        <v>25.509899999999998</v>
      </c>
      <c r="V166" s="5">
        <v>24.33963</v>
      </c>
      <c r="W166" s="5">
        <v>23.583950000000002</v>
      </c>
      <c r="X166" s="5">
        <v>24.069299999999998</v>
      </c>
      <c r="Y166" s="5">
        <v>24.460290000000001</v>
      </c>
      <c r="Z166" s="5">
        <v>24.864129999999999</v>
      </c>
      <c r="AA166" s="5">
        <v>27.00675</v>
      </c>
      <c r="AB166" s="5">
        <v>25.547281000000002</v>
      </c>
      <c r="AC166" s="5">
        <v>24.802302000000001</v>
      </c>
      <c r="AD166" s="5">
        <v>25.594345000000001</v>
      </c>
      <c r="AE166" s="5">
        <v>27.498564999999999</v>
      </c>
      <c r="AF166" s="5">
        <v>26.512622</v>
      </c>
      <c r="AG166" s="5">
        <v>27.128701</v>
      </c>
      <c r="AH166" s="5">
        <v>26.801470999999999</v>
      </c>
      <c r="AI166" s="5">
        <v>25.532164999999999</v>
      </c>
      <c r="AJ166" s="5">
        <v>27.443784000000001</v>
      </c>
      <c r="AK166" s="5">
        <v>27.535681</v>
      </c>
      <c r="AL166" s="5">
        <v>28.210981</v>
      </c>
      <c r="AM166" s="5">
        <v>28.091093000000001</v>
      </c>
      <c r="AN166" s="5">
        <v>27.975746000000001</v>
      </c>
      <c r="AO166" s="5">
        <v>26.727125000000001</v>
      </c>
      <c r="AP166" s="5">
        <v>28.750762999999999</v>
      </c>
      <c r="AQ166" s="5">
        <v>31.489992000000001</v>
      </c>
      <c r="AR166" s="5">
        <v>32.032190999999997</v>
      </c>
      <c r="AS166" s="5">
        <v>36.113075000000002</v>
      </c>
      <c r="AT166" s="5">
        <v>34.585966999999997</v>
      </c>
      <c r="AU166" s="5">
        <v>35.557471999999997</v>
      </c>
      <c r="AV166" s="5">
        <v>33.874476000000001</v>
      </c>
      <c r="AW166" s="5">
        <v>29.025686</v>
      </c>
      <c r="AX166" s="5">
        <v>26.611363999999998</v>
      </c>
      <c r="AY166" s="5">
        <v>29.591481999999999</v>
      </c>
      <c r="AZ166" s="5">
        <v>27.80939</v>
      </c>
      <c r="BA166" s="5">
        <v>25.12181</v>
      </c>
      <c r="BB166" s="5">
        <v>27.641952</v>
      </c>
      <c r="BC166" s="5">
        <v>24.869841000000001</v>
      </c>
      <c r="BD166" s="5">
        <v>26.697486000000001</v>
      </c>
      <c r="BE166" s="172">
        <f t="shared" si="166"/>
        <v>29.356306487064341</v>
      </c>
      <c r="BF166" s="172">
        <f t="shared" si="167"/>
        <v>29.321294086396694</v>
      </c>
      <c r="BG166" s="172">
        <f t="shared" si="168"/>
        <v>29.367977287286891</v>
      </c>
      <c r="BI166" s="167" t="s">
        <v>725</v>
      </c>
      <c r="BJ166" s="167" t="s">
        <v>766</v>
      </c>
      <c r="BK166" s="5">
        <v>25.163</v>
      </c>
      <c r="BL166" s="5">
        <v>27.669</v>
      </c>
      <c r="BM166" s="5">
        <v>27.635999999999999</v>
      </c>
      <c r="BN166" s="5">
        <v>27.68</v>
      </c>
      <c r="BO166" s="168">
        <f t="shared" si="172"/>
        <v>9.9590668839168631E-2</v>
      </c>
      <c r="BP166" s="168">
        <f t="shared" si="173"/>
        <v>-1.1926704976689166E-3</v>
      </c>
      <c r="BQ166" s="168">
        <f t="shared" si="174"/>
        <v>1.59212621218702E-3</v>
      </c>
      <c r="BS166"/>
      <c r="BT166"/>
      <c r="BU166"/>
      <c r="BV166"/>
      <c r="BW166"/>
      <c r="BX166"/>
      <c r="BY166"/>
      <c r="BZ166"/>
      <c r="CA166"/>
      <c r="CB166"/>
      <c r="CC166"/>
    </row>
    <row r="167" spans="1:81" s="195" customFormat="1" x14ac:dyDescent="0.2">
      <c r="A167" s="13" t="s">
        <v>726</v>
      </c>
      <c r="B167" s="13" t="s">
        <v>7</v>
      </c>
      <c r="C167" s="13" t="s">
        <v>431</v>
      </c>
      <c r="D167" s="13" t="s">
        <v>726</v>
      </c>
      <c r="E167" s="13" t="s">
        <v>433</v>
      </c>
      <c r="F167" s="171">
        <v>35.053175000000003</v>
      </c>
      <c r="G167" s="171">
        <v>35.724170000000001</v>
      </c>
      <c r="H167" s="171">
        <v>44.250754000000001</v>
      </c>
      <c r="I167" s="171">
        <v>45.353119999999997</v>
      </c>
      <c r="J167" s="171">
        <v>41.072999000000003</v>
      </c>
      <c r="K167" s="171">
        <v>41.873896999999999</v>
      </c>
      <c r="L167" s="171">
        <v>42.936999999999998</v>
      </c>
      <c r="M167" s="171">
        <v>46.804048999999999</v>
      </c>
      <c r="N167" s="171">
        <v>46.563020000000002</v>
      </c>
      <c r="O167" s="171">
        <v>45.569502</v>
      </c>
      <c r="P167" s="171">
        <v>47.40446</v>
      </c>
      <c r="Q167" s="171">
        <v>52.496675000000003</v>
      </c>
      <c r="R167" s="171">
        <v>46.619639999999997</v>
      </c>
      <c r="S167" s="171">
        <v>43.627642000000002</v>
      </c>
      <c r="T167" s="171">
        <v>53.602573999999997</v>
      </c>
      <c r="U167" s="171">
        <v>53.326680000000003</v>
      </c>
      <c r="V167" s="171">
        <v>48.036442000000001</v>
      </c>
      <c r="W167" s="171">
        <v>47.918911999999999</v>
      </c>
      <c r="X167" s="171">
        <v>44.874972</v>
      </c>
      <c r="Y167" s="171">
        <v>46.652634999999997</v>
      </c>
      <c r="Z167" s="171">
        <v>51.055007000000003</v>
      </c>
      <c r="AA167" s="171">
        <v>46.968860999999997</v>
      </c>
      <c r="AB167" s="171">
        <v>45.751874999999998</v>
      </c>
      <c r="AC167" s="171">
        <v>45.796312999999998</v>
      </c>
      <c r="AD167" s="171">
        <v>46.429481000000003</v>
      </c>
      <c r="AE167" s="171">
        <v>51.260724000000003</v>
      </c>
      <c r="AF167" s="171">
        <v>52.955471000000003</v>
      </c>
      <c r="AG167" s="171">
        <v>50.340245000000003</v>
      </c>
      <c r="AH167" s="171">
        <v>50.426288999999997</v>
      </c>
      <c r="AI167" s="171">
        <v>51.432107000000002</v>
      </c>
      <c r="AJ167" s="171">
        <v>54.095813</v>
      </c>
      <c r="AK167" s="171">
        <v>54.744968999999998</v>
      </c>
      <c r="AL167" s="171">
        <v>52.804448000000001</v>
      </c>
      <c r="AM167" s="171">
        <v>58.079214999999998</v>
      </c>
      <c r="AN167" s="171">
        <v>54.462214000000003</v>
      </c>
      <c r="AO167" s="171">
        <v>51.964306999999998</v>
      </c>
      <c r="AP167" s="171">
        <v>56.492558000000002</v>
      </c>
      <c r="AQ167" s="171">
        <v>61.846586000000002</v>
      </c>
      <c r="AR167" s="171">
        <v>63.090257000000001</v>
      </c>
      <c r="AS167" s="171">
        <v>69.46405</v>
      </c>
      <c r="AT167" s="171">
        <v>60.836271000000004</v>
      </c>
      <c r="AU167" s="171">
        <v>63.608314999999997</v>
      </c>
      <c r="AV167" s="171">
        <v>65.264807000000005</v>
      </c>
      <c r="AW167" s="171">
        <v>59.789985999999999</v>
      </c>
      <c r="AX167" s="171">
        <v>54.651597000000002</v>
      </c>
      <c r="AY167" s="171">
        <v>64.525379999999998</v>
      </c>
      <c r="AZ167" s="171">
        <v>60.482458000000001</v>
      </c>
      <c r="BA167" s="171">
        <v>49.854187000000003</v>
      </c>
      <c r="BB167" s="171">
        <v>55.318116000000003</v>
      </c>
      <c r="BC167" s="171">
        <v>54.488422999999997</v>
      </c>
      <c r="BD167" s="171">
        <v>53.686467</v>
      </c>
      <c r="BE167" s="173">
        <f t="shared" si="166"/>
        <v>62.091111140000358</v>
      </c>
      <c r="BF167" s="173">
        <f t="shared" si="167"/>
        <v>59.873411135250315</v>
      </c>
      <c r="BG167" s="173">
        <f t="shared" si="168"/>
        <v>57.116236276365264</v>
      </c>
      <c r="BI167" s="13" t="s">
        <v>764</v>
      </c>
      <c r="BJ167" s="13" t="s">
        <v>766</v>
      </c>
      <c r="BK167" s="171">
        <f>SUM(BK165:BK166)</f>
        <v>52.080379229999998</v>
      </c>
      <c r="BL167" s="171">
        <f>SUM(BL165:BL166)</f>
        <v>60.233589499999994</v>
      </c>
      <c r="BM167" s="171">
        <f>SUM(BM165:BM166)</f>
        <v>58.082234349999993</v>
      </c>
      <c r="BN167" s="171">
        <f>SUM(BN165:BN166)</f>
        <v>55.407543310000001</v>
      </c>
      <c r="BO167" s="170">
        <f t="shared" si="172"/>
        <v>0.15655051653893257</v>
      </c>
      <c r="BP167" s="170">
        <f t="shared" si="173"/>
        <v>-3.5716867745363257E-2</v>
      </c>
      <c r="BQ167" s="170">
        <f t="shared" si="174"/>
        <v>-4.6050071419127356E-2</v>
      </c>
      <c r="BS167"/>
      <c r="BT167"/>
      <c r="BU167"/>
      <c r="BV167"/>
      <c r="BW167"/>
      <c r="BX167"/>
      <c r="BY167"/>
      <c r="BZ167"/>
      <c r="CA167"/>
      <c r="CB167"/>
      <c r="CC167"/>
    </row>
    <row r="168" spans="1:81" s="195" customFormat="1" x14ac:dyDescent="0.2">
      <c r="A168" s="169" t="s">
        <v>727</v>
      </c>
      <c r="B168" s="167" t="s">
        <v>7</v>
      </c>
      <c r="C168" s="167" t="s">
        <v>431</v>
      </c>
      <c r="D168" s="167" t="s">
        <v>728</v>
      </c>
      <c r="E168" s="167" t="s">
        <v>433</v>
      </c>
      <c r="F168" s="5">
        <v>9.5691520000000008</v>
      </c>
      <c r="G168" s="5">
        <v>9.7747170000000008</v>
      </c>
      <c r="H168" s="5">
        <v>9.5226469999999992</v>
      </c>
      <c r="I168" s="5">
        <v>9.8995460000000008</v>
      </c>
      <c r="J168" s="5">
        <v>10.091207000000001</v>
      </c>
      <c r="K168" s="5">
        <v>10.327321</v>
      </c>
      <c r="L168" s="5">
        <v>10.698515</v>
      </c>
      <c r="M168" s="5">
        <v>10.757051000000001</v>
      </c>
      <c r="N168" s="5">
        <v>11.083589999999999</v>
      </c>
      <c r="O168" s="5">
        <v>11.303791</v>
      </c>
      <c r="P168" s="5">
        <v>11.466377</v>
      </c>
      <c r="Q168" s="5">
        <v>11.580111</v>
      </c>
      <c r="R168" s="5">
        <v>11.519045</v>
      </c>
      <c r="S168" s="5">
        <v>11.005675</v>
      </c>
      <c r="T168" s="5">
        <v>10.366918999999999</v>
      </c>
      <c r="U168" s="5">
        <v>11.025929</v>
      </c>
      <c r="V168" s="5">
        <v>11.18239</v>
      </c>
      <c r="W168" s="5">
        <v>11.045372</v>
      </c>
      <c r="X168" s="5">
        <v>10.893490999999999</v>
      </c>
      <c r="Y168" s="5">
        <v>10.282317000000001</v>
      </c>
      <c r="Z168" s="5">
        <v>9.8910820000000008</v>
      </c>
      <c r="AA168" s="5">
        <v>9.3413719999999998</v>
      </c>
      <c r="AB168" s="5">
        <v>9.071949</v>
      </c>
      <c r="AC168" s="5">
        <v>8.7839279999999995</v>
      </c>
      <c r="AD168" s="5">
        <v>8.3085520000000006</v>
      </c>
      <c r="AE168" s="5">
        <v>8.2548279999999998</v>
      </c>
      <c r="AF168" s="5">
        <v>8.6070320000000002</v>
      </c>
      <c r="AG168" s="5">
        <v>8.489357</v>
      </c>
      <c r="AH168" s="5">
        <v>8.6551030000000004</v>
      </c>
      <c r="AI168" s="5">
        <v>8.9594810000000003</v>
      </c>
      <c r="AJ168" s="5">
        <v>8.9628510000000006</v>
      </c>
      <c r="AK168" s="5">
        <v>9.2282869999999999</v>
      </c>
      <c r="AL168" s="5">
        <v>9.3452970000000004</v>
      </c>
      <c r="AM168" s="5">
        <v>9.5054850000000002</v>
      </c>
      <c r="AN168" s="5">
        <v>9.6484930000000002</v>
      </c>
      <c r="AO168" s="5">
        <v>9.8276240000000001</v>
      </c>
      <c r="AP168" s="5">
        <v>10.141206</v>
      </c>
      <c r="AQ168" s="5">
        <v>10.144463</v>
      </c>
      <c r="AR168" s="5">
        <v>10.438677999999999</v>
      </c>
      <c r="AS168" s="5">
        <v>10.003145999999999</v>
      </c>
      <c r="AT168" s="5">
        <v>9.9982129999999998</v>
      </c>
      <c r="AU168" s="5">
        <v>10.820439</v>
      </c>
      <c r="AV168" s="5">
        <v>11.028696999999999</v>
      </c>
      <c r="AW168" s="5">
        <v>11.326428999999999</v>
      </c>
      <c r="AX168" s="5">
        <v>11.510923</v>
      </c>
      <c r="AY168" s="5">
        <v>11.214016000000001</v>
      </c>
      <c r="AZ168" s="5">
        <v>10.447406000000001</v>
      </c>
      <c r="BA168" s="5">
        <v>10.46236</v>
      </c>
      <c r="BB168" s="5">
        <v>10.221596</v>
      </c>
      <c r="BC168" s="5">
        <v>10.137261000000001</v>
      </c>
      <c r="BD168" s="5">
        <v>10.897106000000001</v>
      </c>
      <c r="BE168" s="172"/>
      <c r="BF168" s="172"/>
      <c r="BG168" s="172"/>
      <c r="BI168" s="167" t="s">
        <v>35</v>
      </c>
      <c r="BJ168" s="167"/>
      <c r="BK168" s="5"/>
      <c r="BL168" s="5"/>
      <c r="BM168" s="5"/>
      <c r="BN168" s="5"/>
      <c r="BO168" s="5"/>
      <c r="BP168" s="5"/>
      <c r="BQ168" s="5"/>
      <c r="BS168"/>
      <c r="BT168"/>
      <c r="BU168"/>
      <c r="BV168"/>
      <c r="BW168"/>
      <c r="BX168"/>
      <c r="BY168"/>
      <c r="BZ168"/>
      <c r="CA168"/>
      <c r="CB168"/>
      <c r="CC168"/>
    </row>
    <row r="169" spans="1:81" s="195" customFormat="1" x14ac:dyDescent="0.2">
      <c r="A169" s="13" t="s">
        <v>436</v>
      </c>
      <c r="B169" s="13" t="s">
        <v>7</v>
      </c>
      <c r="C169" s="13" t="s">
        <v>431</v>
      </c>
      <c r="D169" s="13" t="s">
        <v>437</v>
      </c>
      <c r="E169" s="13" t="s">
        <v>433</v>
      </c>
      <c r="F169" s="171">
        <v>10.788441000000001</v>
      </c>
      <c r="G169" s="171">
        <v>11.074109999999999</v>
      </c>
      <c r="H169" s="171">
        <v>10.951339000000001</v>
      </c>
      <c r="I169" s="171">
        <v>11.411428000000001</v>
      </c>
      <c r="J169" s="171">
        <v>11.86063</v>
      </c>
      <c r="K169" s="171">
        <v>12.119319000000001</v>
      </c>
      <c r="L169" s="171">
        <v>12.56602</v>
      </c>
      <c r="M169" s="171">
        <v>12.674799</v>
      </c>
      <c r="N169" s="171">
        <v>13.12341</v>
      </c>
      <c r="O169" s="171">
        <v>13.356922000000001</v>
      </c>
      <c r="P169" s="171">
        <v>13.677256</v>
      </c>
      <c r="Q169" s="171">
        <v>14.017586</v>
      </c>
      <c r="R169" s="171">
        <v>14.209006</v>
      </c>
      <c r="S169" s="171">
        <v>13.884043</v>
      </c>
      <c r="T169" s="171">
        <v>13.498856999999999</v>
      </c>
      <c r="U169" s="171">
        <v>14.402339</v>
      </c>
      <c r="V169" s="171">
        <v>14.758139</v>
      </c>
      <c r="W169" s="171">
        <v>14.744085999999999</v>
      </c>
      <c r="X169" s="171">
        <v>15.017906</v>
      </c>
      <c r="Y169" s="171">
        <v>14.822164000000001</v>
      </c>
      <c r="Z169" s="171">
        <v>14.935119</v>
      </c>
      <c r="AA169" s="171">
        <v>14.921274</v>
      </c>
      <c r="AB169" s="171">
        <v>15.341435000000001</v>
      </c>
      <c r="AC169" s="171">
        <v>15.776847999999999</v>
      </c>
      <c r="AD169" s="171">
        <v>15.921400999999999</v>
      </c>
      <c r="AE169" s="171">
        <v>16.102613999999999</v>
      </c>
      <c r="AF169" s="171">
        <v>16.779798</v>
      </c>
      <c r="AG169" s="171">
        <v>17.038374000000001</v>
      </c>
      <c r="AH169" s="171">
        <v>17.187566</v>
      </c>
      <c r="AI169" s="171">
        <v>17.853823999999999</v>
      </c>
      <c r="AJ169" s="171">
        <v>18.213847999999999</v>
      </c>
      <c r="AK169" s="171">
        <v>18.648800999999999</v>
      </c>
      <c r="AL169" s="171">
        <v>19.215392999999999</v>
      </c>
      <c r="AM169" s="171">
        <v>19.732472000000001</v>
      </c>
      <c r="AN169" s="171">
        <v>20.263902999999999</v>
      </c>
      <c r="AO169" s="171">
        <v>21.056795999999999</v>
      </c>
      <c r="AP169" s="171">
        <v>21.959175999999999</v>
      </c>
      <c r="AQ169" s="171">
        <v>22.408517</v>
      </c>
      <c r="AR169" s="171">
        <v>22.886361999999998</v>
      </c>
      <c r="AS169" s="171">
        <v>22.333538000000001</v>
      </c>
      <c r="AT169" s="171">
        <v>22.238220999999999</v>
      </c>
      <c r="AU169" s="171">
        <v>23.338609999999999</v>
      </c>
      <c r="AV169" s="171">
        <v>23.474602999999998</v>
      </c>
      <c r="AW169" s="171">
        <v>23.818214999999999</v>
      </c>
      <c r="AX169" s="171">
        <v>23.935690999999998</v>
      </c>
      <c r="AY169" s="171">
        <v>23.761804000000001</v>
      </c>
      <c r="AZ169" s="171">
        <v>22.734103000000001</v>
      </c>
      <c r="BA169" s="171">
        <v>22.302056</v>
      </c>
      <c r="BB169" s="171">
        <v>21.615759000000001</v>
      </c>
      <c r="BC169" s="171">
        <v>21.069603000000001</v>
      </c>
      <c r="BD169" s="171">
        <v>21.649958000000002</v>
      </c>
      <c r="BE169" s="173">
        <f t="shared" ref="BE169" si="175">BD169+(BD169*BO169)</f>
        <v>21.406145200902682</v>
      </c>
      <c r="BF169" s="173">
        <f t="shared" ref="BF169" si="176">BE169+(BE169*BP169)</f>
        <v>21.711303611104547</v>
      </c>
      <c r="BG169" s="173">
        <f t="shared" ref="BG169" si="177">BF169+(BF169*BQ169)</f>
        <v>22.028591063211053</v>
      </c>
      <c r="BI169" s="13" t="s">
        <v>762</v>
      </c>
      <c r="BJ169" s="13" t="s">
        <v>765</v>
      </c>
      <c r="BK169" s="171">
        <v>18.533917202000001</v>
      </c>
      <c r="BL169" s="171">
        <v>18.325195955000002</v>
      </c>
      <c r="BM169" s="171">
        <v>18.586433446000001</v>
      </c>
      <c r="BN169" s="171">
        <v>18.858054267</v>
      </c>
      <c r="BO169" s="170">
        <f t="shared" si="172"/>
        <v>-1.1261583006180503E-2</v>
      </c>
      <c r="BP169" s="170">
        <f t="shared" si="173"/>
        <v>1.42556451588023E-2</v>
      </c>
      <c r="BQ169" s="170">
        <f t="shared" si="174"/>
        <v>1.4613929121428875E-2</v>
      </c>
      <c r="BS169"/>
      <c r="BT169"/>
      <c r="BU169"/>
      <c r="BV169"/>
      <c r="BW169"/>
      <c r="BX169"/>
      <c r="BY169"/>
      <c r="BZ169"/>
      <c r="CA169"/>
      <c r="CB169"/>
      <c r="CC169"/>
    </row>
    <row r="170" spans="1:81" s="195" customFormat="1" x14ac:dyDescent="0.2">
      <c r="A170" s="13" t="s">
        <v>729</v>
      </c>
      <c r="B170" s="13" t="s">
        <v>7</v>
      </c>
      <c r="C170" s="13" t="s">
        <v>431</v>
      </c>
      <c r="D170" s="13" t="s">
        <v>730</v>
      </c>
      <c r="E170" s="13" t="s">
        <v>433</v>
      </c>
      <c r="F170" s="171">
        <v>15.322061</v>
      </c>
      <c r="G170" s="171">
        <v>14.847329999999999</v>
      </c>
      <c r="H170" s="171">
        <v>15.353814</v>
      </c>
      <c r="I170" s="171">
        <v>15.203279</v>
      </c>
      <c r="J170" s="171">
        <v>16.060025</v>
      </c>
      <c r="K170" s="171">
        <v>17.156178000000001</v>
      </c>
      <c r="L170" s="171">
        <v>16.498495999999999</v>
      </c>
      <c r="M170" s="171">
        <v>16.569586000000001</v>
      </c>
      <c r="N170" s="171">
        <v>17.126808</v>
      </c>
      <c r="O170" s="171">
        <v>17.642016999999999</v>
      </c>
      <c r="P170" s="171">
        <v>17.178290000000001</v>
      </c>
      <c r="Q170" s="171">
        <v>16.905000000000001</v>
      </c>
      <c r="R170" s="171">
        <v>17.023802</v>
      </c>
      <c r="S170" s="171">
        <v>17.802734000000001</v>
      </c>
      <c r="T170" s="171">
        <v>17.754926000000001</v>
      </c>
      <c r="U170" s="171">
        <v>18.598254000000001</v>
      </c>
      <c r="V170" s="171">
        <v>18.743665</v>
      </c>
      <c r="W170" s="171">
        <v>18.784991000000002</v>
      </c>
      <c r="X170" s="171">
        <v>18.489443999999999</v>
      </c>
      <c r="Y170" s="171">
        <v>17.559434</v>
      </c>
      <c r="Z170" s="171">
        <v>18.462060999999999</v>
      </c>
      <c r="AA170" s="171">
        <v>18.936917000000001</v>
      </c>
      <c r="AB170" s="171">
        <v>18.601714999999999</v>
      </c>
      <c r="AC170" s="171">
        <v>19.549571</v>
      </c>
      <c r="AD170" s="171">
        <v>21.356441</v>
      </c>
      <c r="AE170" s="171">
        <v>20.404057000000002</v>
      </c>
      <c r="AF170" s="171">
        <v>20.719912999999998</v>
      </c>
      <c r="AG170" s="171">
        <v>20.103966</v>
      </c>
      <c r="AH170" s="171">
        <v>21.486180000000001</v>
      </c>
      <c r="AI170" s="171">
        <v>22.045165000000001</v>
      </c>
      <c r="AJ170" s="171">
        <v>22.823186</v>
      </c>
      <c r="AK170" s="171">
        <v>23.463567999999999</v>
      </c>
      <c r="AL170" s="171">
        <v>23.233530999999999</v>
      </c>
      <c r="AM170" s="171">
        <v>24.292815000000001</v>
      </c>
      <c r="AN170" s="171">
        <v>23.501802000000001</v>
      </c>
      <c r="AO170" s="171">
        <v>25.692748999999999</v>
      </c>
      <c r="AP170" s="171">
        <v>24.685834</v>
      </c>
      <c r="AQ170" s="171">
        <v>25.415931</v>
      </c>
      <c r="AR170" s="171">
        <v>25.321318999999999</v>
      </c>
      <c r="AS170" s="171">
        <v>26.393653</v>
      </c>
      <c r="AT170" s="171">
        <v>25.815366999999998</v>
      </c>
      <c r="AU170" s="171">
        <v>25.551213000000001</v>
      </c>
      <c r="AV170" s="171">
        <v>27.447364</v>
      </c>
      <c r="AW170" s="171">
        <v>26.863073</v>
      </c>
      <c r="AX170" s="171">
        <v>25.237545000000001</v>
      </c>
      <c r="AY170" s="171">
        <v>25.151236999999998</v>
      </c>
      <c r="AZ170" s="171">
        <v>24.395005999999999</v>
      </c>
      <c r="BA170" s="171">
        <v>23.258842000000001</v>
      </c>
      <c r="BB170" s="171">
        <v>24.550637999999999</v>
      </c>
      <c r="BC170" s="171">
        <v>23.682286000000001</v>
      </c>
      <c r="BD170" s="171">
        <v>25.655062999999998</v>
      </c>
      <c r="BE170" s="173"/>
      <c r="BF170" s="173"/>
      <c r="BG170" s="173"/>
      <c r="BI170" s="13" t="s">
        <v>35</v>
      </c>
      <c r="BJ170" s="13"/>
      <c r="BK170" s="171"/>
      <c r="BL170" s="171"/>
      <c r="BM170" s="171"/>
      <c r="BN170" s="171"/>
      <c r="BO170" s="171"/>
      <c r="BP170" s="171"/>
      <c r="BQ170" s="171"/>
      <c r="BS170"/>
      <c r="BT170"/>
      <c r="BU170"/>
      <c r="BV170"/>
      <c r="BW170"/>
      <c r="BX170"/>
      <c r="BY170"/>
      <c r="BZ170"/>
      <c r="CA170"/>
      <c r="CB170"/>
      <c r="CC170"/>
    </row>
    <row r="171" spans="1:81" s="195" customFormat="1" x14ac:dyDescent="0.2">
      <c r="A171" s="169" t="s">
        <v>731</v>
      </c>
      <c r="B171" s="167" t="s">
        <v>7</v>
      </c>
      <c r="C171" s="167" t="s">
        <v>431</v>
      </c>
      <c r="D171" s="167" t="s">
        <v>599</v>
      </c>
      <c r="E171" s="167" t="s">
        <v>433</v>
      </c>
      <c r="F171" s="5">
        <v>8.4749339999999993</v>
      </c>
      <c r="G171" s="5">
        <v>8.6716759999999997</v>
      </c>
      <c r="H171" s="5">
        <v>9.2331330000000005</v>
      </c>
      <c r="I171" s="5">
        <v>10.053943</v>
      </c>
      <c r="J171" s="5">
        <v>10.236976</v>
      </c>
      <c r="K171" s="5">
        <v>10.724173</v>
      </c>
      <c r="L171" s="5">
        <v>10.996827</v>
      </c>
      <c r="M171" s="5">
        <v>11.3565</v>
      </c>
      <c r="N171" s="5">
        <v>11.495455</v>
      </c>
      <c r="O171" s="5">
        <v>11.856249</v>
      </c>
      <c r="P171" s="5">
        <v>11.922015999999999</v>
      </c>
      <c r="Q171" s="5">
        <v>12.250565999999999</v>
      </c>
      <c r="R171" s="5">
        <v>11.663705</v>
      </c>
      <c r="S171" s="5">
        <v>12.497641</v>
      </c>
      <c r="T171" s="5">
        <v>13.23415</v>
      </c>
      <c r="U171" s="5">
        <v>14.296786000000001</v>
      </c>
      <c r="V171" s="5">
        <v>13.936968</v>
      </c>
      <c r="W171" s="5">
        <v>13.358941</v>
      </c>
      <c r="X171" s="5">
        <v>11.978686</v>
      </c>
      <c r="Y171" s="5">
        <v>11.906176</v>
      </c>
      <c r="Z171" s="5">
        <v>12.16236</v>
      </c>
      <c r="AA171" s="5">
        <v>12.273085999999999</v>
      </c>
      <c r="AB171" s="5">
        <v>12.536403</v>
      </c>
      <c r="AC171" s="5">
        <v>12.576921</v>
      </c>
      <c r="AD171" s="5">
        <v>12.829556</v>
      </c>
      <c r="AE171" s="5">
        <v>13.089339000000001</v>
      </c>
      <c r="AF171" s="5">
        <v>12.709727000000001</v>
      </c>
      <c r="AG171" s="5">
        <v>12.711026</v>
      </c>
      <c r="AH171" s="5">
        <v>12.167966</v>
      </c>
      <c r="AI171" s="5">
        <v>12.07221</v>
      </c>
      <c r="AJ171" s="5">
        <v>12.100234</v>
      </c>
      <c r="AK171" s="5">
        <v>12.199363999999999</v>
      </c>
      <c r="AL171" s="5">
        <v>11.979244</v>
      </c>
      <c r="AM171" s="5">
        <v>12.491073</v>
      </c>
      <c r="AN171" s="5">
        <v>12.58722</v>
      </c>
      <c r="AO171" s="5">
        <v>12.897814</v>
      </c>
      <c r="AP171" s="5">
        <v>12.793099</v>
      </c>
      <c r="AQ171" s="5">
        <v>13.102031999999999</v>
      </c>
      <c r="AR171" s="5">
        <v>13.42362</v>
      </c>
      <c r="AS171" s="5">
        <v>13.456016</v>
      </c>
      <c r="AT171" s="5">
        <v>13.352800999999999</v>
      </c>
      <c r="AU171" s="5">
        <v>13.756887000000001</v>
      </c>
      <c r="AV171" s="5">
        <v>13.452973</v>
      </c>
      <c r="AW171" s="5">
        <v>13.688257999999999</v>
      </c>
      <c r="AX171" s="5">
        <v>13.674744</v>
      </c>
      <c r="AY171" s="5">
        <v>13.843007</v>
      </c>
      <c r="AZ171" s="5">
        <v>13.839926999999999</v>
      </c>
      <c r="BA171" s="5">
        <v>13.519311999999999</v>
      </c>
      <c r="BB171" s="5">
        <v>13.308399</v>
      </c>
      <c r="BC171" s="5">
        <v>13.094198</v>
      </c>
      <c r="BD171" s="5">
        <v>12.686505</v>
      </c>
      <c r="BE171" s="172">
        <f t="shared" ref="BE171:BE174" si="178">BD171+(BD171*BO171)</f>
        <v>12.725331026347527</v>
      </c>
      <c r="BF171" s="172">
        <f t="shared" ref="BF171:BF174" si="179">BE171+(BE171*BP171)</f>
        <v>12.659432386741877</v>
      </c>
      <c r="BG171" s="172">
        <f t="shared" ref="BG171:BG174" si="180">BF171+(BF171*BQ171)</f>
        <v>12.095218294603054</v>
      </c>
      <c r="BI171" s="167" t="s">
        <v>757</v>
      </c>
      <c r="BJ171" s="167" t="s">
        <v>765</v>
      </c>
      <c r="BK171" s="5">
        <v>12.6602941</v>
      </c>
      <c r="BL171" s="5">
        <v>12.69903991</v>
      </c>
      <c r="BM171" s="5">
        <v>12.633277420000001</v>
      </c>
      <c r="BN171" s="5">
        <v>12.070229020000001</v>
      </c>
      <c r="BO171" s="168">
        <f t="shared" si="172"/>
        <v>3.06041942580149E-3</v>
      </c>
      <c r="BP171" s="168">
        <f t="shared" si="173"/>
        <v>-5.178540304311802E-3</v>
      </c>
      <c r="BQ171" s="168">
        <f t="shared" si="174"/>
        <v>-4.4568672188629858E-2</v>
      </c>
      <c r="BS171"/>
      <c r="BT171"/>
      <c r="BU171"/>
      <c r="BV171"/>
      <c r="BW171"/>
      <c r="BX171"/>
      <c r="BY171"/>
      <c r="BZ171"/>
      <c r="CA171"/>
      <c r="CB171"/>
      <c r="CC171"/>
    </row>
    <row r="172" spans="1:81" s="195" customFormat="1" x14ac:dyDescent="0.2">
      <c r="A172" s="169" t="s">
        <v>732</v>
      </c>
      <c r="B172" s="167" t="s">
        <v>7</v>
      </c>
      <c r="C172" s="167" t="s">
        <v>431</v>
      </c>
      <c r="D172" s="167" t="s">
        <v>732</v>
      </c>
      <c r="E172" s="167" t="s">
        <v>433</v>
      </c>
      <c r="F172" s="5">
        <v>5.763503</v>
      </c>
      <c r="G172" s="5">
        <v>5.9802080000000002</v>
      </c>
      <c r="H172" s="5">
        <v>6.2367429999999997</v>
      </c>
      <c r="I172" s="5">
        <v>6.3061619999999996</v>
      </c>
      <c r="J172" s="5">
        <v>5.7253350000000003</v>
      </c>
      <c r="K172" s="5">
        <v>5.8303380000000002</v>
      </c>
      <c r="L172" s="5">
        <v>6.4769209999999999</v>
      </c>
      <c r="M172" s="5">
        <v>6.7262420000000001</v>
      </c>
      <c r="N172" s="5">
        <v>6.647729</v>
      </c>
      <c r="O172" s="5">
        <v>6.9453120000000004</v>
      </c>
      <c r="P172" s="5">
        <v>7.6711400000000003</v>
      </c>
      <c r="Q172" s="5">
        <v>7.1796610000000003</v>
      </c>
      <c r="R172" s="5">
        <v>6.643732</v>
      </c>
      <c r="S172" s="5">
        <v>7.1926040000000002</v>
      </c>
      <c r="T172" s="5">
        <v>6.0154439999999996</v>
      </c>
      <c r="U172" s="5">
        <v>6.3957550000000003</v>
      </c>
      <c r="V172" s="5">
        <v>6.7740710000000002</v>
      </c>
      <c r="W172" s="5">
        <v>6.8916409999999999</v>
      </c>
      <c r="X172" s="5">
        <v>7.9418519999999999</v>
      </c>
      <c r="Y172" s="5">
        <v>8.5853509999999993</v>
      </c>
      <c r="Z172" s="5">
        <v>8.2754770000000004</v>
      </c>
      <c r="AA172" s="5">
        <v>7.5251320000000002</v>
      </c>
      <c r="AB172" s="5">
        <v>7.9742110000000004</v>
      </c>
      <c r="AC172" s="5">
        <v>7.970898</v>
      </c>
      <c r="AD172" s="5">
        <v>8.0905280000000008</v>
      </c>
      <c r="AE172" s="5">
        <v>7.7367850000000002</v>
      </c>
      <c r="AF172" s="5">
        <v>7.856344</v>
      </c>
      <c r="AG172" s="5">
        <v>8.4308110000000003</v>
      </c>
      <c r="AH172" s="5">
        <v>8.4261839999999992</v>
      </c>
      <c r="AI172" s="5">
        <v>8.1348070000000003</v>
      </c>
      <c r="AJ172" s="5">
        <v>8.2878080000000001</v>
      </c>
      <c r="AK172" s="5">
        <v>8.8894439999999992</v>
      </c>
      <c r="AL172" s="5">
        <v>8.8469119999999997</v>
      </c>
      <c r="AM172" s="5">
        <v>9.0660959999999999</v>
      </c>
      <c r="AN172" s="5">
        <v>9.0470269999999999</v>
      </c>
      <c r="AO172" s="5">
        <v>8.5486199999999997</v>
      </c>
      <c r="AP172" s="5">
        <v>8.5772720000000007</v>
      </c>
      <c r="AQ172" s="5">
        <v>9.5282359999999997</v>
      </c>
      <c r="AR172" s="5">
        <v>9.8074589999999997</v>
      </c>
      <c r="AS172" s="5">
        <v>9.5232069999999993</v>
      </c>
      <c r="AT172" s="5">
        <v>9.5537679999999998</v>
      </c>
      <c r="AU172" s="5">
        <v>9.8519919999999992</v>
      </c>
      <c r="AV172" s="5">
        <v>9.8971180000000007</v>
      </c>
      <c r="AW172" s="5">
        <v>10.027780999999999</v>
      </c>
      <c r="AX172" s="5">
        <v>9.8091939999999997</v>
      </c>
      <c r="AY172" s="5">
        <v>9.8267749999999996</v>
      </c>
      <c r="AZ172" s="5">
        <v>10.236744</v>
      </c>
      <c r="BA172" s="5">
        <v>10.277855000000001</v>
      </c>
      <c r="BB172" s="5">
        <v>10.229467</v>
      </c>
      <c r="BC172" s="5">
        <v>9.9236749999999994</v>
      </c>
      <c r="BD172" s="5">
        <v>9.7335759999999993</v>
      </c>
      <c r="BE172" s="172">
        <f t="shared" si="178"/>
        <v>9.9046632488500119</v>
      </c>
      <c r="BF172" s="172">
        <f t="shared" si="179"/>
        <v>10.067279572973087</v>
      </c>
      <c r="BG172" s="172">
        <f t="shared" si="180"/>
        <v>10.177820180742705</v>
      </c>
      <c r="BI172" s="167" t="s">
        <v>758</v>
      </c>
      <c r="BJ172" s="167" t="s">
        <v>765</v>
      </c>
      <c r="BK172" s="5">
        <v>9.0703336750000005</v>
      </c>
      <c r="BL172" s="5">
        <v>9.2297631009999996</v>
      </c>
      <c r="BM172" s="5">
        <v>9.3812988080000004</v>
      </c>
      <c r="BN172" s="5">
        <v>9.4843072189999997</v>
      </c>
      <c r="BO172" s="168">
        <f t="shared" si="172"/>
        <v>1.7577018852065449E-2</v>
      </c>
      <c r="BP172" s="168">
        <f t="shared" si="173"/>
        <v>1.641815779470901E-2</v>
      </c>
      <c r="BQ172" s="168">
        <f t="shared" si="174"/>
        <v>1.0980186550731958E-2</v>
      </c>
      <c r="BS172"/>
      <c r="BT172"/>
      <c r="BU172"/>
      <c r="BV172"/>
      <c r="BW172"/>
      <c r="BX172"/>
      <c r="BY172"/>
      <c r="BZ172"/>
      <c r="CA172"/>
      <c r="CB172"/>
      <c r="CC172"/>
    </row>
    <row r="173" spans="1:81" s="195" customFormat="1" x14ac:dyDescent="0.2">
      <c r="A173" s="169" t="s">
        <v>541</v>
      </c>
      <c r="B173" s="167" t="s">
        <v>7</v>
      </c>
      <c r="C173" s="167" t="s">
        <v>431</v>
      </c>
      <c r="D173" s="167" t="s">
        <v>541</v>
      </c>
      <c r="E173" s="167" t="s">
        <v>433</v>
      </c>
      <c r="F173" s="5">
        <v>3.3863409999999998</v>
      </c>
      <c r="G173" s="5">
        <v>3.412471</v>
      </c>
      <c r="H173" s="5">
        <v>3.54305</v>
      </c>
      <c r="I173" s="5">
        <v>3.692253</v>
      </c>
      <c r="J173" s="5">
        <v>3.9610699999999999</v>
      </c>
      <c r="K173" s="5">
        <v>4.2659149999999997</v>
      </c>
      <c r="L173" s="5">
        <v>4.4771380000000001</v>
      </c>
      <c r="M173" s="5">
        <v>4.4772299999999996</v>
      </c>
      <c r="N173" s="5">
        <v>4.736612</v>
      </c>
      <c r="O173" s="5">
        <v>4.9837420000000003</v>
      </c>
      <c r="P173" s="5">
        <v>5.0594729999999997</v>
      </c>
      <c r="Q173" s="5">
        <v>5.3141379999999998</v>
      </c>
      <c r="R173" s="5">
        <v>5.1616369999999998</v>
      </c>
      <c r="S173" s="5">
        <v>5.2165470000000003</v>
      </c>
      <c r="T173" s="5">
        <v>5.1275269999999997</v>
      </c>
      <c r="U173" s="5">
        <v>5.5769289999999998</v>
      </c>
      <c r="V173" s="5">
        <v>5.7151990000000001</v>
      </c>
      <c r="W173" s="5">
        <v>6.0026299999999999</v>
      </c>
      <c r="X173" s="5">
        <v>6.5194429999999999</v>
      </c>
      <c r="Y173" s="5">
        <v>6.6931750000000001</v>
      </c>
      <c r="Z173" s="5">
        <v>7.0286790000000003</v>
      </c>
      <c r="AA173" s="5">
        <v>7.2159839999999997</v>
      </c>
      <c r="AB173" s="5">
        <v>7.4486949999999998</v>
      </c>
      <c r="AC173" s="5">
        <v>7.7418839999999998</v>
      </c>
      <c r="AD173" s="5">
        <v>8.1118849999999991</v>
      </c>
      <c r="AE173" s="5">
        <v>8.5581490000000002</v>
      </c>
      <c r="AF173" s="5">
        <v>9.2937600000000007</v>
      </c>
      <c r="AG173" s="5">
        <v>9.7304689999999994</v>
      </c>
      <c r="AH173" s="5">
        <v>10.273113</v>
      </c>
      <c r="AI173" s="5">
        <v>10.895993000000001</v>
      </c>
      <c r="AJ173" s="5">
        <v>11.428222</v>
      </c>
      <c r="AK173" s="5">
        <v>11.940785999999999</v>
      </c>
      <c r="AL173" s="5">
        <v>12.218259</v>
      </c>
      <c r="AM173" s="5">
        <v>12.607464999999999</v>
      </c>
      <c r="AN173" s="5">
        <v>12.631392</v>
      </c>
      <c r="AO173" s="5">
        <v>13.091689000000001</v>
      </c>
      <c r="AP173" s="5">
        <v>13.387801</v>
      </c>
      <c r="AQ173" s="5">
        <v>13.669509</v>
      </c>
      <c r="AR173" s="5">
        <v>14.584546</v>
      </c>
      <c r="AS173" s="5">
        <v>14.653173000000001</v>
      </c>
      <c r="AT173" s="5">
        <v>14.882209</v>
      </c>
      <c r="AU173" s="5">
        <v>15.539149</v>
      </c>
      <c r="AV173" s="5">
        <v>15.762976</v>
      </c>
      <c r="AW173" s="5">
        <v>16.571216</v>
      </c>
      <c r="AX173" s="5">
        <v>16.949110999999998</v>
      </c>
      <c r="AY173" s="5">
        <v>17.214155000000002</v>
      </c>
      <c r="AZ173" s="5">
        <v>17.310434000000001</v>
      </c>
      <c r="BA173" s="5">
        <v>17.158494999999998</v>
      </c>
      <c r="BB173" s="5">
        <v>16.398147000000002</v>
      </c>
      <c r="BC173" s="5">
        <v>17.234819000000002</v>
      </c>
      <c r="BD173" s="5">
        <v>17.550128000000001</v>
      </c>
      <c r="BE173" s="172">
        <f t="shared" si="178"/>
        <v>16.958765588068623</v>
      </c>
      <c r="BF173" s="172">
        <f t="shared" si="179"/>
        <v>17.203748962196329</v>
      </c>
      <c r="BG173" s="172">
        <f t="shared" si="180"/>
        <v>17.776492865806048</v>
      </c>
      <c r="BI173" s="167" t="s">
        <v>759</v>
      </c>
      <c r="BJ173" s="167" t="s">
        <v>765</v>
      </c>
      <c r="BK173" s="5">
        <v>17.750775099999998</v>
      </c>
      <c r="BL173" s="5">
        <v>17.152651760000001</v>
      </c>
      <c r="BM173" s="5">
        <v>17.400435979999997</v>
      </c>
      <c r="BN173" s="5">
        <v>17.979727950000001</v>
      </c>
      <c r="BO173" s="168">
        <f t="shared" si="172"/>
        <v>-3.3695618170498778E-2</v>
      </c>
      <c r="BP173" s="168">
        <f t="shared" si="173"/>
        <v>1.444582583888453E-2</v>
      </c>
      <c r="BQ173" s="168">
        <f t="shared" si="174"/>
        <v>3.3291807783772755E-2</v>
      </c>
      <c r="BS173"/>
      <c r="BT173"/>
      <c r="BU173"/>
      <c r="BV173"/>
      <c r="BW173"/>
      <c r="BX173"/>
      <c r="BY173"/>
      <c r="BZ173"/>
      <c r="CA173"/>
      <c r="CB173"/>
      <c r="CC173"/>
    </row>
    <row r="174" spans="1:81" s="195" customFormat="1" x14ac:dyDescent="0.2">
      <c r="A174" s="13" t="s">
        <v>10</v>
      </c>
      <c r="B174" s="13" t="s">
        <v>7</v>
      </c>
      <c r="C174" s="13" t="s">
        <v>431</v>
      </c>
      <c r="D174" s="13" t="s">
        <v>733</v>
      </c>
      <c r="E174" s="13" t="s">
        <v>433</v>
      </c>
      <c r="F174" s="171">
        <v>18.312101999999999</v>
      </c>
      <c r="G174" s="171">
        <v>18.748125000000002</v>
      </c>
      <c r="H174" s="171">
        <v>19.676431000000001</v>
      </c>
      <c r="I174" s="171">
        <v>20.664003999999998</v>
      </c>
      <c r="J174" s="171">
        <v>20.504670999999998</v>
      </c>
      <c r="K174" s="171">
        <v>21.430536</v>
      </c>
      <c r="L174" s="171">
        <v>22.563112</v>
      </c>
      <c r="M174" s="171">
        <v>23.170180999999999</v>
      </c>
      <c r="N174" s="171">
        <v>23.473313999999998</v>
      </c>
      <c r="O174" s="171">
        <v>24.37434</v>
      </c>
      <c r="P174" s="171">
        <v>25.227031</v>
      </c>
      <c r="Q174" s="171">
        <v>25.328668</v>
      </c>
      <c r="R174" s="171">
        <v>24.021142000000001</v>
      </c>
      <c r="S174" s="171">
        <v>25.417897</v>
      </c>
      <c r="T174" s="171">
        <v>24.863583999999999</v>
      </c>
      <c r="U174" s="171">
        <v>26.735548000000001</v>
      </c>
      <c r="V174" s="171">
        <v>26.872235</v>
      </c>
      <c r="W174" s="171">
        <v>26.694664</v>
      </c>
      <c r="X174" s="171">
        <v>26.881319000000001</v>
      </c>
      <c r="Y174" s="171">
        <v>27.606432999999999</v>
      </c>
      <c r="Z174" s="171">
        <v>27.895710999999999</v>
      </c>
      <c r="AA174" s="171">
        <v>27.444161000000001</v>
      </c>
      <c r="AB174" s="171">
        <v>28.385432999999999</v>
      </c>
      <c r="AC174" s="171">
        <v>28.711513</v>
      </c>
      <c r="AD174" s="171">
        <v>29.452083999999999</v>
      </c>
      <c r="AE174" s="171">
        <v>29.813956999999998</v>
      </c>
      <c r="AF174" s="171">
        <v>30.279685000000001</v>
      </c>
      <c r="AG174" s="171">
        <v>31.300675999999999</v>
      </c>
      <c r="AH174" s="171">
        <v>31.285969000000001</v>
      </c>
      <c r="AI174" s="171">
        <v>31.5276</v>
      </c>
      <c r="AJ174" s="171">
        <v>32.246426999999997</v>
      </c>
      <c r="AK174" s="171">
        <v>33.454555999999997</v>
      </c>
      <c r="AL174" s="171">
        <v>33.453797000000002</v>
      </c>
      <c r="AM174" s="171">
        <v>34.561993000000001</v>
      </c>
      <c r="AN174" s="171">
        <v>34.669583000000003</v>
      </c>
      <c r="AO174" s="171">
        <v>34.918505000000003</v>
      </c>
      <c r="AP174" s="171">
        <v>35.116418000000003</v>
      </c>
      <c r="AQ174" s="171">
        <v>36.691501000000002</v>
      </c>
      <c r="AR174" s="171">
        <v>38.234864999999999</v>
      </c>
      <c r="AS174" s="171">
        <v>38.048557000000002</v>
      </c>
      <c r="AT174" s="171">
        <v>38.219614999999997</v>
      </c>
      <c r="AU174" s="171">
        <v>39.615454999999997</v>
      </c>
      <c r="AV174" s="171">
        <v>39.570292999999999</v>
      </c>
      <c r="AW174" s="171">
        <v>40.725285999999997</v>
      </c>
      <c r="AX174" s="171">
        <v>40.863697999999999</v>
      </c>
      <c r="AY174" s="171">
        <v>41.345002000000001</v>
      </c>
      <c r="AZ174" s="171">
        <v>41.873493000000003</v>
      </c>
      <c r="BA174" s="171">
        <v>41.448942000000002</v>
      </c>
      <c r="BB174" s="171">
        <v>40.420206</v>
      </c>
      <c r="BC174" s="171">
        <v>40.728763999999998</v>
      </c>
      <c r="BD174" s="171">
        <v>40.440623000000002</v>
      </c>
      <c r="BE174" s="173">
        <f t="shared" si="178"/>
        <v>40.032739941970121</v>
      </c>
      <c r="BF174" s="173">
        <f t="shared" si="179"/>
        <v>40.375538559103205</v>
      </c>
      <c r="BG174" s="173">
        <f t="shared" si="180"/>
        <v>40.489032335447746</v>
      </c>
      <c r="BI174" s="13" t="s">
        <v>774</v>
      </c>
      <c r="BJ174" s="13" t="s">
        <v>765</v>
      </c>
      <c r="BK174" s="171">
        <v>39.650675176900002</v>
      </c>
      <c r="BL174" s="171">
        <v>39.250759511799998</v>
      </c>
      <c r="BM174" s="171">
        <v>39.586862064400002</v>
      </c>
      <c r="BN174" s="171">
        <v>39.698138907499995</v>
      </c>
      <c r="BO174" s="170">
        <f t="shared" si="172"/>
        <v>-1.0085973651540479E-2</v>
      </c>
      <c r="BP174" s="170">
        <f t="shared" si="173"/>
        <v>8.5629566607229746E-3</v>
      </c>
      <c r="BQ174" s="170">
        <f t="shared" si="174"/>
        <v>2.8109538694673017E-3</v>
      </c>
      <c r="BS174"/>
      <c r="BT174"/>
      <c r="BU174"/>
      <c r="BV174"/>
      <c r="BW174"/>
      <c r="BX174"/>
      <c r="BY174"/>
      <c r="BZ174"/>
      <c r="CA174"/>
      <c r="CB174"/>
      <c r="CC174"/>
    </row>
    <row r="175" spans="1:81" s="195" customFormat="1" x14ac:dyDescent="0.2">
      <c r="A175" s="13" t="s">
        <v>11</v>
      </c>
      <c r="B175" s="13" t="s">
        <v>7</v>
      </c>
      <c r="C175" s="13" t="s">
        <v>431</v>
      </c>
      <c r="D175" s="13" t="s">
        <v>11</v>
      </c>
      <c r="E175" s="13" t="s">
        <v>433</v>
      </c>
      <c r="F175" s="171">
        <v>3.955111</v>
      </c>
      <c r="G175" s="171">
        <v>4.0266279999999997</v>
      </c>
      <c r="H175" s="171">
        <v>4.0340920000000002</v>
      </c>
      <c r="I175" s="171">
        <v>4.1459619999999999</v>
      </c>
      <c r="J175" s="171">
        <v>4.166887</v>
      </c>
      <c r="K175" s="171">
        <v>4.2214809999999998</v>
      </c>
      <c r="L175" s="171">
        <v>4.3726710000000004</v>
      </c>
      <c r="M175" s="171">
        <v>4.3488720000000001</v>
      </c>
      <c r="N175" s="171">
        <v>4.3361599999999996</v>
      </c>
      <c r="O175" s="171">
        <v>4.394107</v>
      </c>
      <c r="P175" s="171">
        <v>4.4444860000000004</v>
      </c>
      <c r="Q175" s="171">
        <v>4.3970279999999997</v>
      </c>
      <c r="R175" s="171">
        <v>4.2326280000000001</v>
      </c>
      <c r="S175" s="171">
        <v>4.1651889999999998</v>
      </c>
      <c r="T175" s="171">
        <v>4.123138</v>
      </c>
      <c r="U175" s="171">
        <v>4.1119919999999999</v>
      </c>
      <c r="V175" s="171">
        <v>4.0938129999999999</v>
      </c>
      <c r="W175" s="171">
        <v>4.2328609999999998</v>
      </c>
      <c r="X175" s="171">
        <v>4.37927</v>
      </c>
      <c r="Y175" s="171">
        <v>4.382466</v>
      </c>
      <c r="Z175" s="171">
        <v>4.3421649999999996</v>
      </c>
      <c r="AA175" s="171">
        <v>4.3645420000000001</v>
      </c>
      <c r="AB175" s="171">
        <v>4.360646</v>
      </c>
      <c r="AC175" s="171">
        <v>4.3185359999999999</v>
      </c>
      <c r="AD175" s="171">
        <v>4.3303469999999997</v>
      </c>
      <c r="AE175" s="171">
        <v>4.35311</v>
      </c>
      <c r="AF175" s="171">
        <v>4.4153859999999998</v>
      </c>
      <c r="AG175" s="171">
        <v>4.3387830000000003</v>
      </c>
      <c r="AH175" s="171">
        <v>4.2977020000000001</v>
      </c>
      <c r="AI175" s="171">
        <v>4.3218350000000001</v>
      </c>
      <c r="AJ175" s="171">
        <v>4.3677700000000002</v>
      </c>
      <c r="AK175" s="171">
        <v>4.4372780000000001</v>
      </c>
      <c r="AL175" s="171">
        <v>4.501576</v>
      </c>
      <c r="AM175" s="171">
        <v>4.6076769999999998</v>
      </c>
      <c r="AN175" s="171">
        <v>4.6382909999999997</v>
      </c>
      <c r="AO175" s="171">
        <v>4.7304599999999999</v>
      </c>
      <c r="AP175" s="171">
        <v>4.8471140000000004</v>
      </c>
      <c r="AQ175" s="171">
        <v>5.0049200000000003</v>
      </c>
      <c r="AR175" s="171">
        <v>5.2017530000000001</v>
      </c>
      <c r="AS175" s="171">
        <v>5.2890600000000001</v>
      </c>
      <c r="AT175" s="171">
        <v>5.4123349999999997</v>
      </c>
      <c r="AU175" s="171">
        <v>5.4788350000000001</v>
      </c>
      <c r="AV175" s="171">
        <v>5.4977840000000002</v>
      </c>
      <c r="AW175" s="171">
        <v>5.5907770000000001</v>
      </c>
      <c r="AX175" s="171">
        <v>5.6225149999999999</v>
      </c>
      <c r="AY175" s="171">
        <v>5.710941</v>
      </c>
      <c r="AZ175" s="171">
        <v>5.642239</v>
      </c>
      <c r="BA175" s="171">
        <v>5.6225940000000003</v>
      </c>
      <c r="BB175" s="171">
        <v>5.63802</v>
      </c>
      <c r="BC175" s="171">
        <v>5.7067500000000004</v>
      </c>
      <c r="BD175" s="171">
        <v>5.7036949999999997</v>
      </c>
      <c r="BE175" s="173"/>
      <c r="BF175" s="173"/>
      <c r="BG175" s="173"/>
      <c r="BI175" s="13" t="s">
        <v>35</v>
      </c>
      <c r="BJ175" s="13"/>
      <c r="BK175" s="171"/>
      <c r="BL175" s="171"/>
      <c r="BM175" s="171"/>
      <c r="BN175" s="171"/>
      <c r="BO175" s="170"/>
      <c r="BP175" s="170"/>
      <c r="BQ175" s="170"/>
      <c r="BS175"/>
      <c r="BT175"/>
      <c r="BU175"/>
      <c r="BV175"/>
      <c r="BW175"/>
      <c r="BX175"/>
      <c r="BY175"/>
      <c r="BZ175"/>
      <c r="CA175"/>
      <c r="CB175"/>
      <c r="CC175"/>
    </row>
    <row r="176" spans="1:81" s="195" customFormat="1" x14ac:dyDescent="0.2">
      <c r="A176" s="13" t="s">
        <v>438</v>
      </c>
      <c r="B176" s="13" t="s">
        <v>7</v>
      </c>
      <c r="C176" s="13" t="s">
        <v>431</v>
      </c>
      <c r="D176" s="13" t="s">
        <v>734</v>
      </c>
      <c r="E176" s="13" t="s">
        <v>433</v>
      </c>
      <c r="F176" s="171">
        <v>4.6401570000000003</v>
      </c>
      <c r="G176" s="171">
        <v>4.8659189999999999</v>
      </c>
      <c r="H176" s="171">
        <v>4.9955610000000004</v>
      </c>
      <c r="I176" s="171">
        <v>4.8906520000000002</v>
      </c>
      <c r="J176" s="171">
        <v>4.5548060000000001</v>
      </c>
      <c r="K176" s="171">
        <v>4.9635129999999998</v>
      </c>
      <c r="L176" s="171">
        <v>5.2443289999999996</v>
      </c>
      <c r="M176" s="171">
        <v>6.3625429999999996</v>
      </c>
      <c r="N176" s="171">
        <v>4.9721580000000003</v>
      </c>
      <c r="O176" s="171">
        <v>5.1656839999999997</v>
      </c>
      <c r="P176" s="171">
        <v>5.3036529999999997</v>
      </c>
      <c r="Q176" s="171">
        <v>5.8524139999999996</v>
      </c>
      <c r="R176" s="171">
        <v>4.9287289999999997</v>
      </c>
      <c r="S176" s="171">
        <v>4.8593570000000001</v>
      </c>
      <c r="T176" s="171">
        <v>4.8940890000000001</v>
      </c>
      <c r="U176" s="171">
        <v>5.4782260000000003</v>
      </c>
      <c r="V176" s="171">
        <v>5.2022789999999999</v>
      </c>
      <c r="W176" s="171">
        <v>5.4847549999999998</v>
      </c>
      <c r="X176" s="171">
        <v>5.8320809999999996</v>
      </c>
      <c r="Y176" s="171">
        <v>5.2382619999999998</v>
      </c>
      <c r="Z176" s="171">
        <v>5.6849109999999996</v>
      </c>
      <c r="AA176" s="171">
        <v>5.9804170000000001</v>
      </c>
      <c r="AB176" s="171">
        <v>6.0913399999999998</v>
      </c>
      <c r="AC176" s="171">
        <v>6.760535</v>
      </c>
      <c r="AD176" s="171">
        <v>7.2763809999999998</v>
      </c>
      <c r="AE176" s="171">
        <v>6.8936130000000002</v>
      </c>
      <c r="AF176" s="171">
        <v>7.6365730000000003</v>
      </c>
      <c r="AG176" s="171">
        <v>7.0048399999999997</v>
      </c>
      <c r="AH176" s="171">
        <v>7.7295170000000004</v>
      </c>
      <c r="AI176" s="171">
        <v>7.5170440000000003</v>
      </c>
      <c r="AJ176" s="171">
        <v>7.3098470000000004</v>
      </c>
      <c r="AK176" s="171">
        <v>7.238836</v>
      </c>
      <c r="AL176" s="171">
        <v>8.7086860000000001</v>
      </c>
      <c r="AM176" s="171">
        <v>8.7122639999999993</v>
      </c>
      <c r="AN176" s="171">
        <v>7.6760489999999999</v>
      </c>
      <c r="AO176" s="171">
        <v>7.6118990000000002</v>
      </c>
      <c r="AP176" s="171">
        <v>7.9381849999999998</v>
      </c>
      <c r="AQ176" s="171">
        <v>7.9179940000000002</v>
      </c>
      <c r="AR176" s="171">
        <v>8.1960759999999997</v>
      </c>
      <c r="AS176" s="171">
        <v>8.3733950000000004</v>
      </c>
      <c r="AT176" s="171">
        <v>8.3290670000000002</v>
      </c>
      <c r="AU176" s="171">
        <v>8.6399640000000009</v>
      </c>
      <c r="AV176" s="171">
        <v>8.9135469999999994</v>
      </c>
      <c r="AW176" s="171">
        <v>9.1074540000000006</v>
      </c>
      <c r="AX176" s="171">
        <v>8.9121089999999992</v>
      </c>
      <c r="AY176" s="171">
        <v>9.4552329999999998</v>
      </c>
      <c r="AZ176" s="171">
        <v>9.0327070000000003</v>
      </c>
      <c r="BA176" s="171">
        <v>8.5969809999999995</v>
      </c>
      <c r="BB176" s="171">
        <v>8.6481770000000004</v>
      </c>
      <c r="BC176" s="171">
        <v>8.9898369999999996</v>
      </c>
      <c r="BD176" s="171">
        <v>9.1174739999999996</v>
      </c>
      <c r="BE176" s="173">
        <f t="shared" ref="BE176" si="181">BD176+(BD176*BO176)</f>
        <v>9.2079758418511144</v>
      </c>
      <c r="BF176" s="173">
        <f t="shared" ref="BF176" si="182">BE176+(BE176*BP176)</f>
        <v>9.2425574898037386</v>
      </c>
      <c r="BG176" s="173">
        <f t="shared" ref="BG176" si="183">BF176+(BF176*BQ176)</f>
        <v>9.4148404450912775</v>
      </c>
      <c r="BI176" s="13" t="s">
        <v>15</v>
      </c>
      <c r="BJ176" s="13" t="s">
        <v>765</v>
      </c>
      <c r="BK176" s="171">
        <v>9.0044472419999995</v>
      </c>
      <c r="BL176" s="171">
        <v>9.0938271579999999</v>
      </c>
      <c r="BM176" s="171">
        <v>9.1279801069999991</v>
      </c>
      <c r="BN176" s="171">
        <v>9.2981273189999989</v>
      </c>
      <c r="BO176" s="170">
        <f t="shared" si="172"/>
        <v>9.9261968667105002E-3</v>
      </c>
      <c r="BP176" s="170">
        <f t="shared" si="173"/>
        <v>3.755618883734145E-3</v>
      </c>
      <c r="BQ176" s="170">
        <f t="shared" si="174"/>
        <v>1.8640182165769462E-2</v>
      </c>
      <c r="BS176"/>
      <c r="BT176"/>
      <c r="BU176"/>
      <c r="BV176"/>
      <c r="BW176"/>
      <c r="BX176"/>
      <c r="BY176"/>
      <c r="BZ176"/>
      <c r="CA176"/>
      <c r="CB176"/>
      <c r="CC176"/>
    </row>
    <row r="177" spans="1:86" s="195" customFormat="1" x14ac:dyDescent="0.2">
      <c r="A177" s="169" t="s">
        <v>735</v>
      </c>
      <c r="B177" s="167" t="s">
        <v>7</v>
      </c>
      <c r="C177" s="167" t="s">
        <v>431</v>
      </c>
      <c r="D177" s="167" t="s">
        <v>755</v>
      </c>
      <c r="E177" s="167" t="s">
        <v>7</v>
      </c>
      <c r="F177" s="5"/>
      <c r="G177" s="5"/>
      <c r="H177" s="5"/>
      <c r="I177" s="5"/>
      <c r="J177" s="5"/>
      <c r="K177" s="5"/>
      <c r="L177" s="5"/>
      <c r="M177" s="5"/>
      <c r="N177" s="5"/>
      <c r="O177" s="5">
        <v>0.40245204159999998</v>
      </c>
      <c r="P177" s="5">
        <v>0.54867511860000007</v>
      </c>
      <c r="Q177" s="5">
        <v>0.48806584359999999</v>
      </c>
      <c r="R177" s="5">
        <v>0.56260927510000003</v>
      </c>
      <c r="S177" s="5">
        <v>0.4634161443</v>
      </c>
      <c r="T177" s="5">
        <v>0.38764368459999998</v>
      </c>
      <c r="U177" s="5">
        <v>0.42100088629999999</v>
      </c>
      <c r="V177" s="5">
        <v>0.43629511860000003</v>
      </c>
      <c r="W177" s="5">
        <v>0.37481621399999998</v>
      </c>
      <c r="X177" s="5">
        <v>0.43630364669999999</v>
      </c>
      <c r="Y177" s="5">
        <v>0.42138356119999998</v>
      </c>
      <c r="Z177" s="5">
        <v>0.4047673155</v>
      </c>
      <c r="AA177" s="5">
        <v>0.38739604290000001</v>
      </c>
      <c r="AB177" s="5">
        <v>0.40763855630000001</v>
      </c>
      <c r="AC177" s="5">
        <v>0.38878756240000001</v>
      </c>
      <c r="AD177" s="5">
        <v>0.43568557220000004</v>
      </c>
      <c r="AE177" s="5">
        <v>0.39996635950000003</v>
      </c>
      <c r="AF177" s="5">
        <v>0.44843601100000002</v>
      </c>
      <c r="AG177" s="5">
        <v>0.33693892419999999</v>
      </c>
      <c r="AH177" s="5">
        <v>0.3088665612</v>
      </c>
      <c r="AI177" s="5">
        <v>0.37336206360000002</v>
      </c>
      <c r="AJ177" s="5">
        <v>0.35462976289999998</v>
      </c>
      <c r="AK177" s="5">
        <v>0.41097924819999998</v>
      </c>
      <c r="AL177" s="5">
        <v>0.38558089419999997</v>
      </c>
      <c r="AM177" s="5">
        <v>0.52152629439999998</v>
      </c>
      <c r="AN177" s="5">
        <v>0.44347529089999999</v>
      </c>
      <c r="AO177" s="5">
        <v>0.49640207220000004</v>
      </c>
      <c r="AP177" s="5">
        <v>0.44427897090000001</v>
      </c>
      <c r="AQ177" s="5">
        <v>0.4416042147</v>
      </c>
      <c r="AR177" s="5">
        <v>0.4052100998</v>
      </c>
      <c r="AS177" s="5">
        <v>0.37896199999999997</v>
      </c>
      <c r="AT177" s="5">
        <v>0.47306900000000002</v>
      </c>
      <c r="AU177" s="5">
        <v>0.53764999999999996</v>
      </c>
      <c r="AV177" s="5">
        <v>0.70843990570000004</v>
      </c>
      <c r="AW177" s="5">
        <v>0.69146027830000001</v>
      </c>
      <c r="AX177" s="5">
        <v>0.7111234823999999</v>
      </c>
      <c r="AY177" s="5">
        <v>0.26465435710000002</v>
      </c>
      <c r="AZ177" s="5">
        <v>0.47687307420000002</v>
      </c>
      <c r="BA177" s="5">
        <v>0.53398398290000004</v>
      </c>
      <c r="BB177" s="5">
        <v>0.6668474955</v>
      </c>
      <c r="BC177" s="5">
        <v>0.51260292819999997</v>
      </c>
      <c r="BD177" s="5">
        <v>0.52303627480000003</v>
      </c>
      <c r="BE177" s="5">
        <v>0.60689134970000003</v>
      </c>
      <c r="BF177" s="5">
        <v>0.51991662029999997</v>
      </c>
      <c r="BG177" s="5">
        <v>0.55155945110000004</v>
      </c>
      <c r="BI177" s="167" t="s">
        <v>35</v>
      </c>
      <c r="BJ177" s="167"/>
      <c r="BK177" s="5"/>
      <c r="BL177" s="5"/>
      <c r="BM177" s="5"/>
      <c r="BN177" s="5"/>
      <c r="BO177" s="5"/>
      <c r="BP177" s="5"/>
      <c r="BQ177" s="5"/>
      <c r="BS177"/>
      <c r="BT177"/>
      <c r="BU177"/>
      <c r="BV177"/>
      <c r="BW177"/>
      <c r="BX177"/>
      <c r="BY177"/>
      <c r="BZ177"/>
      <c r="CA177"/>
      <c r="CB177"/>
      <c r="CC177"/>
    </row>
    <row r="178" spans="1:86" s="195" customFormat="1" x14ac:dyDescent="0.2">
      <c r="A178" s="169" t="s">
        <v>737</v>
      </c>
      <c r="B178" s="167" t="s">
        <v>7</v>
      </c>
      <c r="C178" s="167" t="s">
        <v>431</v>
      </c>
      <c r="D178" s="167" t="s">
        <v>736</v>
      </c>
      <c r="E178" s="167" t="s">
        <v>7</v>
      </c>
      <c r="F178" s="5"/>
      <c r="G178" s="5"/>
      <c r="H178" s="5"/>
      <c r="I178" s="5"/>
      <c r="J178" s="5"/>
      <c r="K178" s="5"/>
      <c r="L178" s="5"/>
      <c r="M178" s="5"/>
      <c r="N178" s="5"/>
      <c r="O178" s="5">
        <v>0</v>
      </c>
      <c r="P178" s="5">
        <v>2.2348976239999999E-2</v>
      </c>
      <c r="Q178" s="5">
        <v>1.7356279090000003E-2</v>
      </c>
      <c r="R178" s="5">
        <v>1.203381989E-2</v>
      </c>
      <c r="S178" s="5">
        <v>9.9518284300000003E-3</v>
      </c>
      <c r="T178" s="5">
        <v>1.3193203360000001E-2</v>
      </c>
      <c r="U178" s="5">
        <v>1.976440384E-2</v>
      </c>
      <c r="V178" s="5">
        <v>4.1491235219999999E-2</v>
      </c>
      <c r="W178" s="5">
        <v>4.4123880300000001E-2</v>
      </c>
      <c r="X178" s="5">
        <v>4.6528138929999997E-2</v>
      </c>
      <c r="Y178" s="5">
        <v>4.9338430700000005E-2</v>
      </c>
      <c r="Z178" s="5">
        <v>2.3058550530000003E-2</v>
      </c>
      <c r="AA178" s="5">
        <v>2.526967368E-2</v>
      </c>
      <c r="AB178" s="5">
        <v>5.924099218E-2</v>
      </c>
      <c r="AC178" s="5">
        <v>6.0405979169999999E-2</v>
      </c>
      <c r="AD178" s="5">
        <v>6.2957346280000007E-2</v>
      </c>
      <c r="AE178" s="5">
        <v>6.1336232889999995E-2</v>
      </c>
      <c r="AF178" s="5">
        <v>8.0049803650000001E-2</v>
      </c>
      <c r="AG178" s="5">
        <v>6.9586056139999991E-2</v>
      </c>
      <c r="AH178" s="5">
        <v>7.1837635280000006E-2</v>
      </c>
      <c r="AI178" s="5">
        <v>8.1964781090000008E-2</v>
      </c>
      <c r="AJ178" s="5">
        <v>4.7336999579999997E-2</v>
      </c>
      <c r="AK178" s="5">
        <v>5.1097120760000003E-2</v>
      </c>
      <c r="AL178" s="5">
        <v>4.5275367760000004E-2</v>
      </c>
      <c r="AM178" s="5">
        <v>5.6174630699999999E-2</v>
      </c>
      <c r="AN178" s="5">
        <v>6.4948062619999997E-2</v>
      </c>
      <c r="AO178" s="5">
        <v>5.7211599999999994E-2</v>
      </c>
      <c r="AP178" s="5">
        <v>6.7509947000000001E-2</v>
      </c>
      <c r="AQ178" s="5">
        <v>7.5647776E-2</v>
      </c>
      <c r="AR178" s="5">
        <v>7.7748446999999998E-2</v>
      </c>
      <c r="AS178" s="5">
        <v>6.7604114999999992E-2</v>
      </c>
      <c r="AT178" s="5">
        <v>5.2124727999999995E-2</v>
      </c>
      <c r="AU178" s="5">
        <v>6.8439955999999996E-2</v>
      </c>
      <c r="AV178" s="5">
        <v>5.3611800000000001E-2</v>
      </c>
      <c r="AW178" s="5">
        <v>5.8578336000000002E-2</v>
      </c>
      <c r="AX178" s="5">
        <v>5.594564002E-2</v>
      </c>
      <c r="AY178" s="5">
        <v>5.2719693970000002E-2</v>
      </c>
      <c r="AZ178" s="5">
        <v>5.039379083E-2</v>
      </c>
      <c r="BA178" s="5">
        <v>5.0203747399999998E-2</v>
      </c>
      <c r="BB178" s="5">
        <v>2.5526833329999998E-2</v>
      </c>
      <c r="BC178" s="5">
        <v>4.1342526579999997E-2</v>
      </c>
      <c r="BD178" s="5">
        <v>4.184736897E-2</v>
      </c>
      <c r="BE178" s="5">
        <v>3.6283664350000001E-2</v>
      </c>
      <c r="BF178" s="5">
        <v>3.6766219459999999E-2</v>
      </c>
      <c r="BG178" s="5">
        <v>3.6108951789999996E-2</v>
      </c>
      <c r="BI178" s="167" t="s">
        <v>35</v>
      </c>
      <c r="BJ178" s="167"/>
      <c r="BK178" s="5"/>
      <c r="BL178" s="5"/>
      <c r="BM178" s="5"/>
      <c r="BN178" s="5"/>
      <c r="BO178" s="5"/>
      <c r="BP178" s="5"/>
      <c r="BQ178" s="5"/>
      <c r="BS178"/>
      <c r="BT178"/>
      <c r="BU178"/>
      <c r="BV178"/>
      <c r="BW178"/>
      <c r="BX178"/>
      <c r="BY178"/>
      <c r="BZ178"/>
      <c r="CA178"/>
      <c r="CB178"/>
      <c r="CC178"/>
    </row>
    <row r="179" spans="1:86" s="195" customFormat="1" x14ac:dyDescent="0.2">
      <c r="A179" s="169" t="s">
        <v>738</v>
      </c>
      <c r="B179" s="167" t="s">
        <v>7</v>
      </c>
      <c r="C179" s="167" t="s">
        <v>431</v>
      </c>
      <c r="D179" s="167" t="s">
        <v>35</v>
      </c>
      <c r="E179" s="167" t="s">
        <v>739</v>
      </c>
      <c r="F179" s="5"/>
      <c r="G179" s="5"/>
      <c r="H179" s="5"/>
      <c r="I179" s="5"/>
      <c r="J179" s="5"/>
      <c r="K179" s="5"/>
      <c r="L179" s="5"/>
      <c r="M179" s="5"/>
      <c r="N179" s="5"/>
      <c r="O179" s="5">
        <f>SUM(O177:O178)</f>
        <v>0.40245204159999998</v>
      </c>
      <c r="P179" s="5">
        <f t="shared" ref="P179:BG179" si="184">SUM(P177:P178)</f>
        <v>0.57102409484000005</v>
      </c>
      <c r="Q179" s="5">
        <f t="shared" si="184"/>
        <v>0.50542212268999998</v>
      </c>
      <c r="R179" s="5">
        <f t="shared" si="184"/>
        <v>0.57464309498999999</v>
      </c>
      <c r="S179" s="5">
        <f t="shared" si="184"/>
        <v>0.47336797272999998</v>
      </c>
      <c r="T179" s="5">
        <f t="shared" si="184"/>
        <v>0.40083688796</v>
      </c>
      <c r="U179" s="5">
        <f t="shared" si="184"/>
        <v>0.44076529013999999</v>
      </c>
      <c r="V179" s="5">
        <f t="shared" si="184"/>
        <v>0.47778635382000001</v>
      </c>
      <c r="W179" s="5">
        <f t="shared" si="184"/>
        <v>0.41894009430000001</v>
      </c>
      <c r="X179" s="5">
        <f t="shared" si="184"/>
        <v>0.48283178563000001</v>
      </c>
      <c r="Y179" s="5">
        <f t="shared" si="184"/>
        <v>0.47072199189999997</v>
      </c>
      <c r="Z179" s="5">
        <f t="shared" si="184"/>
        <v>0.42782586603</v>
      </c>
      <c r="AA179" s="5">
        <f t="shared" si="184"/>
        <v>0.41266571658000001</v>
      </c>
      <c r="AB179" s="5">
        <f t="shared" si="184"/>
        <v>0.46687954848000002</v>
      </c>
      <c r="AC179" s="5">
        <f t="shared" si="184"/>
        <v>0.44919354157000002</v>
      </c>
      <c r="AD179" s="5">
        <f t="shared" si="184"/>
        <v>0.49864291848000003</v>
      </c>
      <c r="AE179" s="5">
        <f t="shared" si="184"/>
        <v>0.46130259239000004</v>
      </c>
      <c r="AF179" s="5">
        <f t="shared" si="184"/>
        <v>0.52848581465</v>
      </c>
      <c r="AG179" s="5">
        <f t="shared" si="184"/>
        <v>0.40652498033999995</v>
      </c>
      <c r="AH179" s="5">
        <f t="shared" si="184"/>
        <v>0.38070419647999998</v>
      </c>
      <c r="AI179" s="5">
        <f t="shared" si="184"/>
        <v>0.45532684469000001</v>
      </c>
      <c r="AJ179" s="5">
        <f t="shared" si="184"/>
        <v>0.40196676247999996</v>
      </c>
      <c r="AK179" s="5">
        <f t="shared" si="184"/>
        <v>0.46207636895999998</v>
      </c>
      <c r="AL179" s="5">
        <f t="shared" si="184"/>
        <v>0.43085626195999999</v>
      </c>
      <c r="AM179" s="5">
        <f t="shared" si="184"/>
        <v>0.57770092509999993</v>
      </c>
      <c r="AN179" s="5">
        <f t="shared" si="184"/>
        <v>0.50842335352000001</v>
      </c>
      <c r="AO179" s="5">
        <f t="shared" si="184"/>
        <v>0.55361367220000002</v>
      </c>
      <c r="AP179" s="5">
        <f t="shared" si="184"/>
        <v>0.51178891790000003</v>
      </c>
      <c r="AQ179" s="5">
        <f t="shared" si="184"/>
        <v>0.51725199069999994</v>
      </c>
      <c r="AR179" s="5">
        <f t="shared" si="184"/>
        <v>0.4829585468</v>
      </c>
      <c r="AS179" s="5">
        <f t="shared" si="184"/>
        <v>0.44656611499999999</v>
      </c>
      <c r="AT179" s="5">
        <f t="shared" si="184"/>
        <v>0.52519372799999997</v>
      </c>
      <c r="AU179" s="5">
        <f t="shared" si="184"/>
        <v>0.60608995599999993</v>
      </c>
      <c r="AV179" s="5">
        <f t="shared" si="184"/>
        <v>0.76205170570000003</v>
      </c>
      <c r="AW179" s="5">
        <f t="shared" si="184"/>
        <v>0.75003861429999996</v>
      </c>
      <c r="AX179" s="5">
        <f t="shared" si="184"/>
        <v>0.76706912241999992</v>
      </c>
      <c r="AY179" s="5">
        <f t="shared" si="184"/>
        <v>0.31737405107</v>
      </c>
      <c r="AZ179" s="5">
        <f t="shared" si="184"/>
        <v>0.52726686502999998</v>
      </c>
      <c r="BA179" s="5">
        <f t="shared" si="184"/>
        <v>0.58418773030000004</v>
      </c>
      <c r="BB179" s="5">
        <f t="shared" si="184"/>
        <v>0.69237432882999994</v>
      </c>
      <c r="BC179" s="5">
        <f t="shared" si="184"/>
        <v>0.55394545478000001</v>
      </c>
      <c r="BD179" s="5">
        <f t="shared" si="184"/>
        <v>0.56488364377</v>
      </c>
      <c r="BE179" s="5">
        <f t="shared" si="184"/>
        <v>0.64317501404999999</v>
      </c>
      <c r="BF179" s="5">
        <f t="shared" si="184"/>
        <v>0.55668283975999999</v>
      </c>
      <c r="BG179" s="5">
        <f t="shared" si="184"/>
        <v>0.58766840289</v>
      </c>
      <c r="BI179" s="167" t="s">
        <v>35</v>
      </c>
      <c r="BJ179" s="167"/>
      <c r="BK179" s="5"/>
      <c r="BL179" s="5"/>
      <c r="BM179" s="5"/>
      <c r="BN179" s="5"/>
      <c r="BO179" s="5"/>
      <c r="BP179" s="5"/>
      <c r="BQ179" s="5"/>
      <c r="BS179"/>
      <c r="BT179"/>
      <c r="BU179"/>
      <c r="BV179"/>
      <c r="BW179"/>
      <c r="BX179"/>
      <c r="BY179"/>
      <c r="BZ179"/>
      <c r="CA179"/>
      <c r="CB179"/>
      <c r="CC179"/>
    </row>
    <row r="180" spans="1:86" s="195" customFormat="1" x14ac:dyDescent="0.2">
      <c r="A180" s="169" t="s">
        <v>740</v>
      </c>
      <c r="B180" s="167" t="s">
        <v>7</v>
      </c>
      <c r="C180" s="167" t="s">
        <v>431</v>
      </c>
      <c r="D180" s="167" t="s">
        <v>741</v>
      </c>
      <c r="E180" s="167" t="s">
        <v>433</v>
      </c>
      <c r="F180" s="5">
        <v>0.76398600000000005</v>
      </c>
      <c r="G180" s="5">
        <v>0.78935599999999995</v>
      </c>
      <c r="H180" s="5">
        <v>0.78240699999999996</v>
      </c>
      <c r="I180" s="5">
        <v>0.77484200000000003</v>
      </c>
      <c r="J180" s="5">
        <v>0.75944199999999995</v>
      </c>
      <c r="K180" s="5">
        <v>0.68825800000000004</v>
      </c>
      <c r="L180" s="5">
        <v>0.65826700000000005</v>
      </c>
      <c r="M180" s="5">
        <v>0.69782299999999997</v>
      </c>
      <c r="N180" s="5">
        <v>0.66797300000000004</v>
      </c>
      <c r="O180" s="5">
        <v>0.65787600000000002</v>
      </c>
      <c r="P180" s="5">
        <v>0.63911099999999998</v>
      </c>
      <c r="Q180" s="5">
        <v>0.62592599999999998</v>
      </c>
      <c r="R180" s="5">
        <v>0.59593499999999999</v>
      </c>
      <c r="S180" s="5">
        <v>0.57837499999999997</v>
      </c>
      <c r="T180" s="5">
        <v>0.58758500000000002</v>
      </c>
      <c r="U180" s="5">
        <v>0.55172200000000005</v>
      </c>
      <c r="V180" s="5">
        <v>0.54216699999999995</v>
      </c>
      <c r="W180" s="5">
        <v>0.55222899999999997</v>
      </c>
      <c r="X180" s="5">
        <v>0.56947099999999995</v>
      </c>
      <c r="Y180" s="5">
        <v>0.57479000000000002</v>
      </c>
      <c r="Z180" s="5">
        <v>0.55983799999999995</v>
      </c>
      <c r="AA180" s="5">
        <v>0.59603600000000001</v>
      </c>
      <c r="AB180" s="5">
        <v>0.65684100000000001</v>
      </c>
      <c r="AC180" s="5">
        <v>0.64974900000000002</v>
      </c>
      <c r="AD180" s="5">
        <v>0.67583800000000005</v>
      </c>
      <c r="AE180" s="5">
        <v>0.61951900000000004</v>
      </c>
      <c r="AF180" s="5">
        <v>0.64262200000000003</v>
      </c>
      <c r="AG180" s="5">
        <v>0.61541999999999997</v>
      </c>
      <c r="AH180" s="5">
        <v>0.64185899999999996</v>
      </c>
      <c r="AI180" s="5">
        <v>0.60627200000000003</v>
      </c>
      <c r="AJ180" s="5">
        <v>0.62462200000000001</v>
      </c>
      <c r="AK180" s="5">
        <v>0.68295600000000001</v>
      </c>
      <c r="AL180" s="5">
        <v>0.68826100000000001</v>
      </c>
      <c r="AM180" s="5">
        <v>0.66363499999999997</v>
      </c>
      <c r="AN180" s="5">
        <v>0.62704800000000005</v>
      </c>
      <c r="AO180" s="5">
        <v>0.61201099999999997</v>
      </c>
      <c r="AP180" s="5">
        <v>0.59540499999999996</v>
      </c>
      <c r="AQ180" s="5">
        <v>0.65217999999999998</v>
      </c>
      <c r="AR180" s="5">
        <v>0.69159999999999999</v>
      </c>
      <c r="AS180" s="5">
        <v>0.672898</v>
      </c>
      <c r="AT180" s="5">
        <v>0.68426699999999996</v>
      </c>
      <c r="AU180" s="5">
        <v>0.69683399999999995</v>
      </c>
      <c r="AV180" s="5">
        <v>0.69715400000000005</v>
      </c>
      <c r="AW180" s="5">
        <v>0.72875599999999996</v>
      </c>
      <c r="AX180" s="5">
        <v>0.745784</v>
      </c>
      <c r="AY180" s="5">
        <v>0.76286399999999999</v>
      </c>
      <c r="AZ180" s="5">
        <v>0.77661100000000005</v>
      </c>
      <c r="BA180" s="5">
        <v>0.76484300000000005</v>
      </c>
      <c r="BB180" s="5">
        <v>0.80418599999999996</v>
      </c>
      <c r="BC180" s="5">
        <v>0.76304499999999997</v>
      </c>
      <c r="BD180" s="5">
        <v>0.82140199999999997</v>
      </c>
      <c r="BE180" s="172">
        <f t="shared" ref="BE180:BE182" si="185">BD180+(BD180*BO180)</f>
        <v>0.85398400847765787</v>
      </c>
      <c r="BF180" s="172">
        <f t="shared" ref="BF180:BF182" si="186">BE180+(BE180*BP180)</f>
        <v>0.85734054781202218</v>
      </c>
      <c r="BG180" s="172">
        <f t="shared" ref="BG180:BG182" si="187">BF180+(BF180*BQ180)</f>
        <v>0.85796085228105945</v>
      </c>
      <c r="BI180" s="167" t="s">
        <v>760</v>
      </c>
      <c r="BJ180" s="167" t="s">
        <v>765</v>
      </c>
      <c r="BK180" s="5">
        <v>0.85326579990000007</v>
      </c>
      <c r="BL180" s="5">
        <v>0.88711172859999998</v>
      </c>
      <c r="BM180" s="5">
        <v>0.89059847469999998</v>
      </c>
      <c r="BN180" s="5">
        <v>0.89124284200000004</v>
      </c>
      <c r="BO180" s="168">
        <f t="shared" si="172"/>
        <v>3.9666336918656002E-2</v>
      </c>
      <c r="BP180" s="168">
        <f t="shared" si="173"/>
        <v>3.9304475271706978E-3</v>
      </c>
      <c r="BQ180" s="168">
        <f t="shared" si="174"/>
        <v>7.2352167481211545E-4</v>
      </c>
      <c r="BS180"/>
      <c r="BT180"/>
      <c r="BU180"/>
      <c r="BV180"/>
      <c r="BW180"/>
      <c r="BX180"/>
      <c r="BY180"/>
      <c r="BZ180"/>
      <c r="CA180"/>
      <c r="CB180"/>
      <c r="CC180"/>
    </row>
    <row r="181" spans="1:86" s="195" customFormat="1" x14ac:dyDescent="0.2">
      <c r="A181" s="169" t="s">
        <v>21</v>
      </c>
      <c r="B181" s="167" t="s">
        <v>7</v>
      </c>
      <c r="C181" s="167" t="s">
        <v>431</v>
      </c>
      <c r="D181" s="167" t="s">
        <v>21</v>
      </c>
      <c r="E181" s="167" t="s">
        <v>433</v>
      </c>
      <c r="F181" s="5">
        <v>1.138841</v>
      </c>
      <c r="G181" s="5">
        <v>1.211967</v>
      </c>
      <c r="H181" s="5">
        <v>1.2409829999999999</v>
      </c>
      <c r="I181" s="5">
        <v>1.2947409999999999</v>
      </c>
      <c r="J181" s="5">
        <v>1.3187599999999999</v>
      </c>
      <c r="K181" s="5">
        <v>1.3492170000000001</v>
      </c>
      <c r="L181" s="5">
        <v>1.399708</v>
      </c>
      <c r="M181" s="5">
        <v>1.4783930000000001</v>
      </c>
      <c r="N181" s="5">
        <v>1.544915</v>
      </c>
      <c r="O181" s="5">
        <v>1.6593039999999999</v>
      </c>
      <c r="P181" s="5">
        <v>1.7698990000000001</v>
      </c>
      <c r="Q181" s="5">
        <v>1.8952070000000001</v>
      </c>
      <c r="R181" s="5">
        <v>1.9571259999999999</v>
      </c>
      <c r="S181" s="5">
        <v>2.0211239999999999</v>
      </c>
      <c r="T181" s="5">
        <v>2.0260410000000002</v>
      </c>
      <c r="U181" s="5">
        <v>2.1818870000000001</v>
      </c>
      <c r="V181" s="5">
        <v>2.248027</v>
      </c>
      <c r="W181" s="5">
        <v>2.3747549999999999</v>
      </c>
      <c r="X181" s="5">
        <v>2.4297209999999998</v>
      </c>
      <c r="Y181" s="5">
        <v>2.4984489999999999</v>
      </c>
      <c r="Z181" s="5">
        <v>2.589464</v>
      </c>
      <c r="AA181" s="5">
        <v>2.7781250000000002</v>
      </c>
      <c r="AB181" s="5">
        <v>2.869116</v>
      </c>
      <c r="AC181" s="5">
        <v>3.009198</v>
      </c>
      <c r="AD181" s="5">
        <v>3.1708620000000001</v>
      </c>
      <c r="AE181" s="5">
        <v>3.26247</v>
      </c>
      <c r="AF181" s="5">
        <v>3.394981</v>
      </c>
      <c r="AG181" s="5">
        <v>3.3618359999999998</v>
      </c>
      <c r="AH181" s="5">
        <v>3.3889429999999998</v>
      </c>
      <c r="AI181" s="5">
        <v>3.4892470000000002</v>
      </c>
      <c r="AJ181" s="5">
        <v>3.5478540000000001</v>
      </c>
      <c r="AK181" s="5">
        <v>3.693565</v>
      </c>
      <c r="AL181" s="5">
        <v>3.7402829999999998</v>
      </c>
      <c r="AM181" s="5">
        <v>3.8459989999999999</v>
      </c>
      <c r="AN181" s="5">
        <v>3.9496069999999999</v>
      </c>
      <c r="AO181" s="5">
        <v>4.0314139999999998</v>
      </c>
      <c r="AP181" s="5">
        <v>4.1026069999999999</v>
      </c>
      <c r="AQ181" s="5">
        <v>4.1992240000000001</v>
      </c>
      <c r="AR181" s="5">
        <v>4.395905</v>
      </c>
      <c r="AS181" s="5">
        <v>4.5509779999999997</v>
      </c>
      <c r="AT181" s="5">
        <v>4.6048609999999996</v>
      </c>
      <c r="AU181" s="5">
        <v>4.7153479999999997</v>
      </c>
      <c r="AV181" s="5">
        <v>4.761209</v>
      </c>
      <c r="AW181" s="5">
        <v>4.9305510000000004</v>
      </c>
      <c r="AX181" s="5">
        <v>5.0278409999999996</v>
      </c>
      <c r="AY181" s="5">
        <v>5.2073349999999996</v>
      </c>
      <c r="AZ181" s="5">
        <v>5.2724770000000003</v>
      </c>
      <c r="BA181" s="5">
        <v>5.3015100000000004</v>
      </c>
      <c r="BB181" s="5">
        <v>5.3961730000000001</v>
      </c>
      <c r="BC181" s="5">
        <v>5.4943340000000003</v>
      </c>
      <c r="BD181" s="5">
        <v>5.6067090000000004</v>
      </c>
      <c r="BE181" s="172">
        <f t="shared" si="185"/>
        <v>5.6933637710372631</v>
      </c>
      <c r="BF181" s="172">
        <f t="shared" si="186"/>
        <v>5.7194741897425958</v>
      </c>
      <c r="BG181" s="172">
        <f t="shared" si="187"/>
        <v>5.844879174170984</v>
      </c>
      <c r="BI181" s="167" t="s">
        <v>761</v>
      </c>
      <c r="BJ181" s="167" t="s">
        <v>765</v>
      </c>
      <c r="BK181" s="5">
        <v>5.1412813020000003</v>
      </c>
      <c r="BL181" s="5">
        <v>5.2207426320000003</v>
      </c>
      <c r="BM181" s="5">
        <v>5.2446855560000003</v>
      </c>
      <c r="BN181" s="5">
        <v>5.3596803419999999</v>
      </c>
      <c r="BO181" s="168">
        <f t="shared" si="172"/>
        <v>1.5455549955823053E-2</v>
      </c>
      <c r="BP181" s="168">
        <f t="shared" si="173"/>
        <v>4.586114598571534E-3</v>
      </c>
      <c r="BQ181" s="168">
        <f t="shared" si="174"/>
        <v>2.1925963868023274E-2</v>
      </c>
      <c r="BS181"/>
      <c r="BT181"/>
      <c r="BU181"/>
      <c r="BV181"/>
      <c r="BW181"/>
      <c r="BX181"/>
      <c r="BY181"/>
      <c r="BZ181"/>
      <c r="CA181"/>
      <c r="CB181"/>
      <c r="CC181"/>
    </row>
    <row r="182" spans="1:86" s="195" customFormat="1" x14ac:dyDescent="0.2">
      <c r="A182" s="13" t="s">
        <v>12</v>
      </c>
      <c r="B182" s="13" t="s">
        <v>7</v>
      </c>
      <c r="C182" s="13" t="s">
        <v>431</v>
      </c>
      <c r="D182" s="13" t="s">
        <v>439</v>
      </c>
      <c r="E182" s="13" t="s">
        <v>433</v>
      </c>
      <c r="F182" s="171">
        <v>61.643658000000002</v>
      </c>
      <c r="G182" s="171">
        <v>60.614452</v>
      </c>
      <c r="H182" s="171">
        <v>61.452570000000001</v>
      </c>
      <c r="I182" s="171">
        <v>62.083824999999997</v>
      </c>
      <c r="J182" s="171">
        <v>61.077745</v>
      </c>
      <c r="K182" s="171">
        <v>61.714343</v>
      </c>
      <c r="L182" s="171">
        <v>60.166513999999999</v>
      </c>
      <c r="M182" s="171">
        <v>60.842288000000003</v>
      </c>
      <c r="N182" s="171">
        <v>61.273560000000003</v>
      </c>
      <c r="O182" s="171">
        <v>60.948872000000001</v>
      </c>
      <c r="P182" s="171">
        <v>60.972239000000002</v>
      </c>
      <c r="Q182" s="171">
        <v>61.900683000000001</v>
      </c>
      <c r="R182" s="171">
        <v>62.653469000000001</v>
      </c>
      <c r="S182" s="171">
        <v>61.228459000000001</v>
      </c>
      <c r="T182" s="171">
        <v>58.996462000000001</v>
      </c>
      <c r="U182" s="171">
        <v>62.487997999999997</v>
      </c>
      <c r="V182" s="171">
        <v>63.606948000000003</v>
      </c>
      <c r="W182" s="171">
        <v>63.641185999999998</v>
      </c>
      <c r="X182" s="171">
        <v>64.799694000000002</v>
      </c>
      <c r="Y182" s="171">
        <v>64.755904999999998</v>
      </c>
      <c r="Z182" s="171">
        <v>65.049497000000002</v>
      </c>
      <c r="AA182" s="171">
        <v>67.454306000000003</v>
      </c>
      <c r="AB182" s="171">
        <v>68.894107000000005</v>
      </c>
      <c r="AC182" s="171">
        <v>70.371041000000005</v>
      </c>
      <c r="AD182" s="171">
        <v>73.833689000000007</v>
      </c>
      <c r="AE182" s="171">
        <v>74.162952000000004</v>
      </c>
      <c r="AF182" s="171">
        <v>76.928713000000002</v>
      </c>
      <c r="AG182" s="171">
        <v>74.540509</v>
      </c>
      <c r="AH182" s="171">
        <v>75.343453999999994</v>
      </c>
      <c r="AI182" s="171">
        <v>77.322908999999996</v>
      </c>
      <c r="AJ182" s="171">
        <v>77.903899999999993</v>
      </c>
      <c r="AK182" s="171">
        <v>79.940162000000001</v>
      </c>
      <c r="AL182" s="171">
        <v>78.191607000000005</v>
      </c>
      <c r="AM182" s="171">
        <v>79.855621999999997</v>
      </c>
      <c r="AN182" s="171">
        <v>80.336326999999997</v>
      </c>
      <c r="AO182" s="171">
        <v>80.759770000000003</v>
      </c>
      <c r="AP182" s="171">
        <v>80.734628000000001</v>
      </c>
      <c r="AQ182" s="171">
        <v>82.003326999999999</v>
      </c>
      <c r="AR182" s="171">
        <v>82.930978999999994</v>
      </c>
      <c r="AS182" s="171">
        <v>84.818860000000001</v>
      </c>
      <c r="AT182" s="171">
        <v>85.211487000000005</v>
      </c>
      <c r="AU182" s="171">
        <v>86.768230000000003</v>
      </c>
      <c r="AV182" s="171">
        <v>87.027276000000001</v>
      </c>
      <c r="AW182" s="171">
        <v>87.984607999999994</v>
      </c>
      <c r="AX182" s="171">
        <v>89.080635000000001</v>
      </c>
      <c r="AY182" s="171">
        <v>90.282009000000002</v>
      </c>
      <c r="AZ182" s="171">
        <v>93.397923000000006</v>
      </c>
      <c r="BA182" s="171">
        <v>92.337142</v>
      </c>
      <c r="BB182" s="171">
        <v>92.979105000000004</v>
      </c>
      <c r="BC182" s="171">
        <v>91.975787999999994</v>
      </c>
      <c r="BD182" s="171">
        <v>96.128428999999997</v>
      </c>
      <c r="BE182" s="173">
        <f t="shared" si="185"/>
        <v>97.352589483071071</v>
      </c>
      <c r="BF182" s="173">
        <f t="shared" si="186"/>
        <v>98.660232580785689</v>
      </c>
      <c r="BG182" s="173">
        <f t="shared" si="187"/>
        <v>101.07935869103351</v>
      </c>
      <c r="BI182" s="14" t="s">
        <v>12</v>
      </c>
      <c r="BJ182" s="14" t="s">
        <v>766</v>
      </c>
      <c r="BK182" s="197">
        <v>97.553896359999996</v>
      </c>
      <c r="BL182" s="197">
        <v>98.796209650000009</v>
      </c>
      <c r="BM182" s="197">
        <v>100.1232435</v>
      </c>
      <c r="BN182" s="197">
        <v>102.5782423</v>
      </c>
      <c r="BO182" s="198">
        <f t="shared" si="172"/>
        <v>1.273463527705284E-2</v>
      </c>
      <c r="BP182" s="198">
        <f t="shared" si="173"/>
        <v>1.343203200508606E-2</v>
      </c>
      <c r="BQ182" s="198">
        <f t="shared" si="174"/>
        <v>2.4519768978518944E-2</v>
      </c>
      <c r="BS182"/>
      <c r="BT182"/>
      <c r="BU182"/>
      <c r="BV182"/>
      <c r="BW182"/>
      <c r="BX182"/>
      <c r="BY182"/>
      <c r="BZ182"/>
      <c r="CA182"/>
      <c r="CB182"/>
      <c r="CC182"/>
    </row>
    <row r="183" spans="1:86" x14ac:dyDescent="0.2">
      <c r="A183" s="46" t="s">
        <v>440</v>
      </c>
      <c r="B183" s="46"/>
      <c r="C183" s="46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5"/>
      <c r="AT183" s="185"/>
      <c r="AU183" s="185"/>
      <c r="AV183" s="185"/>
      <c r="AW183" s="185"/>
      <c r="AX183" s="185"/>
      <c r="AY183" s="185"/>
      <c r="AZ183" s="185"/>
      <c r="BA183" s="185"/>
      <c r="BB183" s="185"/>
      <c r="BC183" s="185"/>
      <c r="BD183" s="185"/>
      <c r="BE183" s="185"/>
      <c r="BF183" s="185"/>
      <c r="BG183" s="185"/>
      <c r="BI183" s="47" t="s">
        <v>775</v>
      </c>
      <c r="BJ183" s="175"/>
      <c r="BK183" s="175"/>
      <c r="BL183" s="175"/>
      <c r="BM183" s="175"/>
      <c r="BN183" s="175"/>
      <c r="BO183" s="175"/>
      <c r="BP183" s="175"/>
      <c r="BQ183" s="175"/>
      <c r="CE183" s="195"/>
      <c r="CF183" s="195"/>
      <c r="CG183" s="195"/>
      <c r="CH183" s="195"/>
    </row>
    <row r="184" spans="1:86" x14ac:dyDescent="0.2">
      <c r="A184" s="47" t="s">
        <v>441</v>
      </c>
      <c r="B184" s="47"/>
      <c r="C184" s="47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  <c r="Z184" s="175"/>
      <c r="AA184" s="175"/>
      <c r="AB184" s="175"/>
      <c r="AC184" s="175"/>
      <c r="AD184" s="175"/>
      <c r="AE184" s="175"/>
      <c r="AF184" s="175"/>
      <c r="AG184" s="175"/>
      <c r="AH184" s="175"/>
      <c r="AI184" s="175"/>
      <c r="AJ184" s="175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  <c r="AV184" s="175"/>
      <c r="AW184" s="175"/>
      <c r="AX184" s="175"/>
      <c r="AY184" s="175"/>
      <c r="AZ184" s="175"/>
      <c r="BA184" s="175"/>
      <c r="BB184" s="175"/>
      <c r="BC184" s="175"/>
      <c r="BD184" s="175"/>
      <c r="BE184" s="175"/>
      <c r="BF184" s="175"/>
      <c r="BG184" s="175"/>
      <c r="CE184" s="195"/>
      <c r="CF184" s="195"/>
      <c r="CG184" s="195"/>
      <c r="CH184" s="195"/>
    </row>
    <row r="185" spans="1:86" x14ac:dyDescent="0.2">
      <c r="A185" s="48" t="s">
        <v>442</v>
      </c>
      <c r="B185" s="48"/>
      <c r="C185" s="48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5"/>
      <c r="P185" s="47"/>
      <c r="Q185" s="175"/>
      <c r="R185" s="175"/>
      <c r="S185" s="175"/>
      <c r="T185" s="175"/>
      <c r="U185" s="175"/>
      <c r="V185" s="175"/>
      <c r="W185" s="175"/>
      <c r="X185" s="175"/>
      <c r="Y185" s="175"/>
      <c r="Z185" s="175"/>
      <c r="AA185" s="175"/>
      <c r="AB185" s="175"/>
      <c r="AC185" s="175"/>
      <c r="AD185" s="175"/>
      <c r="AE185" s="175"/>
      <c r="AF185" s="175"/>
      <c r="AG185" s="175"/>
      <c r="AH185" s="175"/>
      <c r="AI185" s="175"/>
      <c r="AJ185" s="175"/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  <c r="AV185" s="175"/>
      <c r="AW185" s="175"/>
      <c r="AX185" s="175"/>
      <c r="AY185" s="175"/>
      <c r="AZ185" s="175"/>
      <c r="BA185" s="175"/>
      <c r="BB185" s="175"/>
      <c r="BC185" s="175"/>
      <c r="BD185" s="175"/>
      <c r="BE185" s="175"/>
      <c r="BF185" s="175"/>
      <c r="BG185" s="175"/>
      <c r="CE185" s="195"/>
      <c r="CF185" s="195"/>
      <c r="CG185" s="195"/>
      <c r="CH185" s="195"/>
    </row>
    <row r="186" spans="1:86" x14ac:dyDescent="0.2">
      <c r="A186" s="48" t="s">
        <v>443</v>
      </c>
      <c r="B186" s="48"/>
      <c r="C186" s="48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  <c r="N186" s="175"/>
      <c r="O186" s="175"/>
      <c r="P186" s="47"/>
      <c r="Q186" s="175"/>
      <c r="R186" s="175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  <c r="AV186" s="175"/>
      <c r="AW186" s="175"/>
      <c r="AX186" s="175"/>
      <c r="AY186" s="175"/>
      <c r="AZ186" s="175"/>
      <c r="BA186" s="175"/>
      <c r="BB186" s="175"/>
      <c r="BC186" s="175"/>
      <c r="BD186" s="175"/>
      <c r="BE186" s="175"/>
      <c r="BF186" s="175"/>
      <c r="BG186" s="175"/>
      <c r="CE186" s="195"/>
      <c r="CF186" s="195"/>
      <c r="CG186" s="195"/>
      <c r="CH186" s="195"/>
    </row>
    <row r="187" spans="1:86" x14ac:dyDescent="0.2">
      <c r="A187" s="48" t="s">
        <v>742</v>
      </c>
      <c r="B187" s="48"/>
      <c r="C187" s="48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  <c r="N187" s="175"/>
      <c r="O187" s="175"/>
      <c r="P187" s="47"/>
      <c r="Q187" s="175"/>
      <c r="R187" s="175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  <c r="AV187" s="175"/>
      <c r="AW187" s="175"/>
      <c r="AX187" s="175"/>
      <c r="AY187" s="175"/>
      <c r="AZ187" s="175"/>
      <c r="BA187" s="175"/>
      <c r="BB187" s="175"/>
      <c r="BC187" s="175"/>
      <c r="BD187" s="175"/>
      <c r="BE187" s="175"/>
      <c r="BF187" s="175"/>
      <c r="BG187" s="175"/>
    </row>
    <row r="188" spans="1:86" x14ac:dyDescent="0.2">
      <c r="A188" s="48" t="s">
        <v>743</v>
      </c>
      <c r="B188" s="48"/>
      <c r="C188" s="48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  <c r="N188" s="175"/>
      <c r="O188" s="175"/>
      <c r="P188" s="47"/>
      <c r="Q188" s="175"/>
      <c r="R188" s="175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</row>
    <row r="189" spans="1:86" x14ac:dyDescent="0.2">
      <c r="A189" s="48" t="s">
        <v>744</v>
      </c>
      <c r="B189" s="48"/>
      <c r="C189" s="48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  <c r="N189" s="175"/>
      <c r="O189" s="175"/>
      <c r="P189" s="175"/>
      <c r="Q189" s="175"/>
      <c r="R189" s="175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  <c r="AV189" s="175"/>
      <c r="AW189" s="175"/>
      <c r="AX189" s="175"/>
      <c r="AY189" s="175"/>
      <c r="AZ189" s="175"/>
      <c r="BA189" s="175"/>
      <c r="BB189" s="175"/>
      <c r="BC189" s="175"/>
      <c r="BD189" s="175"/>
      <c r="BE189" s="175"/>
      <c r="BF189" s="175"/>
      <c r="BG189" s="17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</row>
    <row r="190" spans="1:86" x14ac:dyDescent="0.2"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</row>
    <row r="191" spans="1:86" x14ac:dyDescent="0.2"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</row>
    <row r="192" spans="1:86" ht="15" x14ac:dyDescent="0.2">
      <c r="A192" s="196" t="s">
        <v>750</v>
      </c>
      <c r="B192" s="202" t="s">
        <v>779</v>
      </c>
      <c r="C192" s="166"/>
      <c r="D192" s="175"/>
      <c r="E192" s="166"/>
      <c r="F192" s="175"/>
      <c r="G192" s="179"/>
      <c r="H192" s="179"/>
      <c r="I192" s="179"/>
      <c r="J192" s="179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80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80"/>
      <c r="AS192" s="180"/>
      <c r="AT192" s="180"/>
      <c r="AU192" s="181"/>
      <c r="AV192" s="180"/>
      <c r="AW192" s="180"/>
      <c r="AX192" s="180"/>
      <c r="AY192" s="180"/>
      <c r="AZ192" s="181"/>
      <c r="BA192" s="182"/>
      <c r="BB192" s="175"/>
      <c r="BC192" s="175"/>
      <c r="BD192" s="175"/>
      <c r="BE192" s="183" t="s">
        <v>783</v>
      </c>
      <c r="BF192" s="175"/>
      <c r="BG192" s="17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</row>
    <row r="193" spans="1:81" x14ac:dyDescent="0.2">
      <c r="A193" s="219" t="s">
        <v>643</v>
      </c>
      <c r="B193" s="219" t="s">
        <v>428</v>
      </c>
      <c r="C193" s="219" t="s">
        <v>424</v>
      </c>
      <c r="D193" s="219" t="s">
        <v>429</v>
      </c>
      <c r="E193" s="219" t="s">
        <v>430</v>
      </c>
      <c r="F193" s="194" t="s">
        <v>644</v>
      </c>
      <c r="G193" s="194" t="s">
        <v>645</v>
      </c>
      <c r="H193" s="194" t="s">
        <v>646</v>
      </c>
      <c r="I193" s="194" t="s">
        <v>647</v>
      </c>
      <c r="J193" s="194" t="s">
        <v>648</v>
      </c>
      <c r="K193" s="194" t="s">
        <v>649</v>
      </c>
      <c r="L193" s="194" t="s">
        <v>650</v>
      </c>
      <c r="M193" s="194" t="s">
        <v>651</v>
      </c>
      <c r="N193" s="194" t="s">
        <v>652</v>
      </c>
      <c r="O193" s="194" t="s">
        <v>653</v>
      </c>
      <c r="P193" s="194" t="s">
        <v>654</v>
      </c>
      <c r="Q193" s="194" t="s">
        <v>655</v>
      </c>
      <c r="R193" s="194" t="s">
        <v>656</v>
      </c>
      <c r="S193" s="194" t="s">
        <v>657</v>
      </c>
      <c r="T193" s="194" t="s">
        <v>658</v>
      </c>
      <c r="U193" s="194" t="s">
        <v>659</v>
      </c>
      <c r="V193" s="194" t="s">
        <v>660</v>
      </c>
      <c r="W193" s="194" t="s">
        <v>661</v>
      </c>
      <c r="X193" s="194" t="s">
        <v>662</v>
      </c>
      <c r="Y193" s="194" t="s">
        <v>663</v>
      </c>
      <c r="Z193" s="194" t="s">
        <v>664</v>
      </c>
      <c r="AA193" s="194" t="s">
        <v>665</v>
      </c>
      <c r="AB193" s="194" t="s">
        <v>666</v>
      </c>
      <c r="AC193" s="194" t="s">
        <v>667</v>
      </c>
      <c r="AD193" s="194" t="s">
        <v>668</v>
      </c>
      <c r="AE193" s="194" t="s">
        <v>669</v>
      </c>
      <c r="AF193" s="194" t="s">
        <v>670</v>
      </c>
      <c r="AG193" s="194" t="s">
        <v>671</v>
      </c>
      <c r="AH193" s="194" t="s">
        <v>672</v>
      </c>
      <c r="AI193" s="194" t="s">
        <v>673</v>
      </c>
      <c r="AJ193" s="194" t="s">
        <v>674</v>
      </c>
      <c r="AK193" s="194" t="s">
        <v>675</v>
      </c>
      <c r="AL193" s="194" t="s">
        <v>676</v>
      </c>
      <c r="AM193" s="194" t="s">
        <v>677</v>
      </c>
      <c r="AN193" s="194" t="s">
        <v>678</v>
      </c>
      <c r="AO193" s="194" t="s">
        <v>679</v>
      </c>
      <c r="AP193" s="194" t="s">
        <v>680</v>
      </c>
      <c r="AQ193" s="194" t="s">
        <v>681</v>
      </c>
      <c r="AR193" s="194" t="s">
        <v>682</v>
      </c>
      <c r="AS193" s="194" t="s">
        <v>683</v>
      </c>
      <c r="AT193" s="194" t="s">
        <v>684</v>
      </c>
      <c r="AU193" s="194" t="s">
        <v>685</v>
      </c>
      <c r="AV193" s="194" t="s">
        <v>686</v>
      </c>
      <c r="AW193" s="194" t="s">
        <v>687</v>
      </c>
      <c r="AX193" s="194" t="s">
        <v>688</v>
      </c>
      <c r="AY193" s="194" t="s">
        <v>689</v>
      </c>
      <c r="AZ193" s="194" t="s">
        <v>690</v>
      </c>
      <c r="BA193" s="194" t="s">
        <v>691</v>
      </c>
      <c r="BB193" s="194" t="s">
        <v>692</v>
      </c>
      <c r="BC193" s="194" t="s">
        <v>693</v>
      </c>
      <c r="BD193" s="194" t="s">
        <v>694</v>
      </c>
      <c r="BE193" s="194" t="s">
        <v>695</v>
      </c>
      <c r="BF193" s="194" t="s">
        <v>696</v>
      </c>
      <c r="BG193" s="194" t="s">
        <v>697</v>
      </c>
      <c r="BI193" s="219" t="s">
        <v>698</v>
      </c>
      <c r="BJ193" s="219" t="s">
        <v>699</v>
      </c>
      <c r="BK193" s="188" t="s">
        <v>694</v>
      </c>
      <c r="BL193" s="188" t="s">
        <v>695</v>
      </c>
      <c r="BM193" s="188" t="s">
        <v>696</v>
      </c>
      <c r="BN193" s="188" t="s">
        <v>697</v>
      </c>
      <c r="BO193" s="221" t="s">
        <v>700</v>
      </c>
      <c r="BP193" s="222"/>
      <c r="BQ193" s="223"/>
      <c r="BS193" s="195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</row>
    <row r="194" spans="1:81" x14ac:dyDescent="0.2">
      <c r="A194" s="224"/>
      <c r="B194" s="224"/>
      <c r="C194" s="224"/>
      <c r="D194" s="224"/>
      <c r="E194" s="224"/>
      <c r="F194" s="194">
        <v>1961</v>
      </c>
      <c r="G194" s="194">
        <v>1962</v>
      </c>
      <c r="H194" s="194">
        <v>1963</v>
      </c>
      <c r="I194" s="194">
        <v>1964</v>
      </c>
      <c r="J194" s="194">
        <v>1965</v>
      </c>
      <c r="K194" s="194">
        <v>1966</v>
      </c>
      <c r="L194" s="194">
        <v>1967</v>
      </c>
      <c r="M194" s="194">
        <v>1968</v>
      </c>
      <c r="N194" s="194">
        <v>1969</v>
      </c>
      <c r="O194" s="194">
        <v>1970</v>
      </c>
      <c r="P194" s="194">
        <v>1971</v>
      </c>
      <c r="Q194" s="194">
        <v>1972</v>
      </c>
      <c r="R194" s="194">
        <v>1973</v>
      </c>
      <c r="S194" s="194">
        <v>1974</v>
      </c>
      <c r="T194" s="194">
        <v>1975</v>
      </c>
      <c r="U194" s="194">
        <v>1976</v>
      </c>
      <c r="V194" s="194">
        <v>1977</v>
      </c>
      <c r="W194" s="194">
        <v>1978</v>
      </c>
      <c r="X194" s="194">
        <v>1979</v>
      </c>
      <c r="Y194" s="194">
        <v>1980</v>
      </c>
      <c r="Z194" s="194">
        <v>1981</v>
      </c>
      <c r="AA194" s="194">
        <v>1982</v>
      </c>
      <c r="AB194" s="194">
        <v>1983</v>
      </c>
      <c r="AC194" s="194">
        <v>1984</v>
      </c>
      <c r="AD194" s="194">
        <v>1985</v>
      </c>
      <c r="AE194" s="194">
        <v>1986</v>
      </c>
      <c r="AF194" s="194">
        <v>1987</v>
      </c>
      <c r="AG194" s="194">
        <v>1988</v>
      </c>
      <c r="AH194" s="194">
        <v>1989</v>
      </c>
      <c r="AI194" s="194">
        <v>1990</v>
      </c>
      <c r="AJ194" s="194">
        <v>1991</v>
      </c>
      <c r="AK194" s="194">
        <v>1992</v>
      </c>
      <c r="AL194" s="194">
        <v>1993</v>
      </c>
      <c r="AM194" s="194">
        <v>1994</v>
      </c>
      <c r="AN194" s="194">
        <v>1995</v>
      </c>
      <c r="AO194" s="194">
        <v>1996</v>
      </c>
      <c r="AP194" s="194">
        <v>1997</v>
      </c>
      <c r="AQ194" s="194">
        <v>1998</v>
      </c>
      <c r="AR194" s="194">
        <v>1999</v>
      </c>
      <c r="AS194" s="194">
        <v>2000</v>
      </c>
      <c r="AT194" s="194">
        <v>2001</v>
      </c>
      <c r="AU194" s="194">
        <v>2002</v>
      </c>
      <c r="AV194" s="194">
        <v>2003</v>
      </c>
      <c r="AW194" s="194">
        <v>2004</v>
      </c>
      <c r="AX194" s="194">
        <v>2005</v>
      </c>
      <c r="AY194" s="194">
        <v>2006</v>
      </c>
      <c r="AZ194" s="194">
        <v>2007</v>
      </c>
      <c r="BA194" s="194">
        <v>2008</v>
      </c>
      <c r="BB194" s="194">
        <v>2009</v>
      </c>
      <c r="BC194" s="194">
        <v>2010</v>
      </c>
      <c r="BD194" s="194">
        <v>2011</v>
      </c>
      <c r="BE194" s="194">
        <v>2012</v>
      </c>
      <c r="BF194" s="194">
        <v>2013</v>
      </c>
      <c r="BG194" s="194">
        <v>2014</v>
      </c>
      <c r="BI194" s="220"/>
      <c r="BJ194" s="220"/>
      <c r="BK194" s="189">
        <v>2011</v>
      </c>
      <c r="BL194" s="189">
        <v>2012</v>
      </c>
      <c r="BM194" s="189" t="s">
        <v>701</v>
      </c>
      <c r="BN194" s="189" t="s">
        <v>702</v>
      </c>
      <c r="BO194" s="189" t="s">
        <v>703</v>
      </c>
      <c r="BP194" s="189" t="s">
        <v>704</v>
      </c>
      <c r="BQ194" s="189" t="s">
        <v>705</v>
      </c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</row>
    <row r="195" spans="1:81" x14ac:dyDescent="0.2">
      <c r="A195" s="29" t="s">
        <v>6</v>
      </c>
      <c r="B195" s="29" t="s">
        <v>464</v>
      </c>
      <c r="C195" s="29" t="s">
        <v>463</v>
      </c>
      <c r="D195" s="29" t="s">
        <v>464</v>
      </c>
      <c r="E195" s="29" t="s">
        <v>465</v>
      </c>
      <c r="F195" s="205">
        <v>646.76499999999999</v>
      </c>
      <c r="G195" s="205">
        <v>654.11</v>
      </c>
      <c r="H195" s="205">
        <v>661.40599999999995</v>
      </c>
      <c r="I195" s="205">
        <v>668.43100000000004</v>
      </c>
      <c r="J195" s="205">
        <v>675.04100000000005</v>
      </c>
      <c r="K195" s="205">
        <v>681.15599999999995</v>
      </c>
      <c r="L195" s="205">
        <v>686.82500000000005</v>
      </c>
      <c r="M195" s="205">
        <v>692.16800000000001</v>
      </c>
      <c r="N195" s="205">
        <v>697.37800000000004</v>
      </c>
      <c r="O195" s="205">
        <v>702.57600000000002</v>
      </c>
      <c r="P195" s="205">
        <v>707.81600000000003</v>
      </c>
      <c r="Q195" s="205">
        <v>713.03899999999999</v>
      </c>
      <c r="R195" s="205">
        <v>718.20600000000002</v>
      </c>
      <c r="S195" s="205">
        <v>723.23099999999999</v>
      </c>
      <c r="T195" s="205">
        <v>728.05899999999997</v>
      </c>
      <c r="U195" s="205">
        <v>732.68299999999999</v>
      </c>
      <c r="V195" s="205">
        <v>737.12699999999995</v>
      </c>
      <c r="W195" s="205">
        <v>741.43700000000001</v>
      </c>
      <c r="X195" s="205">
        <v>745.64700000000005</v>
      </c>
      <c r="Y195" s="205">
        <v>749.79600000000005</v>
      </c>
      <c r="Z195" s="205">
        <v>753.87199999999996</v>
      </c>
      <c r="AA195" s="205">
        <v>757.86199999999997</v>
      </c>
      <c r="AB195" s="205">
        <v>761.82500000000005</v>
      </c>
      <c r="AC195" s="205">
        <v>765.83100000000002</v>
      </c>
      <c r="AD195" s="205">
        <v>769.90800000000002</v>
      </c>
      <c r="AE195" s="205">
        <v>774.09699999999998</v>
      </c>
      <c r="AF195" s="205">
        <v>778.32799999999997</v>
      </c>
      <c r="AG195" s="205">
        <v>782.45699999999999</v>
      </c>
      <c r="AH195" s="205">
        <v>786.24599999999998</v>
      </c>
      <c r="AI195" s="205">
        <v>789.55600000000004</v>
      </c>
      <c r="AJ195" s="205">
        <v>792.34400000000005</v>
      </c>
      <c r="AK195" s="205">
        <v>794.66</v>
      </c>
      <c r="AL195" s="205">
        <v>796.50200000000007</v>
      </c>
      <c r="AM195" s="205">
        <v>797.88900000000001</v>
      </c>
      <c r="AN195" s="205">
        <v>798.87099999999998</v>
      </c>
      <c r="AO195" s="205">
        <v>799.42099999999994</v>
      </c>
      <c r="AP195" s="205">
        <v>799.60599999999999</v>
      </c>
      <c r="AQ195" s="205">
        <v>799.62</v>
      </c>
      <c r="AR195" s="205">
        <v>799.71799999999996</v>
      </c>
      <c r="AS195" s="205">
        <v>800.08500000000004</v>
      </c>
      <c r="AT195" s="205">
        <v>800.80700000000002</v>
      </c>
      <c r="AU195" s="205">
        <v>801.85</v>
      </c>
      <c r="AV195" s="205">
        <v>803.202</v>
      </c>
      <c r="AW195" s="205">
        <v>804.84199999999998</v>
      </c>
      <c r="AX195" s="205">
        <v>806.72700000000009</v>
      </c>
      <c r="AY195" s="205">
        <v>808.88099999999997</v>
      </c>
      <c r="AZ195" s="205">
        <v>811.28399999999999</v>
      </c>
      <c r="BA195" s="205">
        <v>813.79700000000003</v>
      </c>
      <c r="BB195" s="205">
        <v>816.22799999999995</v>
      </c>
      <c r="BC195" s="205">
        <v>818.44899999999996</v>
      </c>
      <c r="BD195" s="205">
        <v>820.38900000000001</v>
      </c>
      <c r="BE195" s="205">
        <v>822.07900000000006</v>
      </c>
      <c r="BF195" s="205">
        <v>823.55200000000002</v>
      </c>
      <c r="BG195" s="205">
        <v>824.90200000000004</v>
      </c>
      <c r="BH195" s="175"/>
      <c r="BI195" s="29"/>
      <c r="BJ195" s="29"/>
      <c r="BK195" s="210"/>
      <c r="BL195" s="210"/>
      <c r="BM195" s="210"/>
      <c r="BN195" s="210"/>
      <c r="BO195" s="211"/>
      <c r="BP195" s="211"/>
      <c r="BQ195" s="211"/>
      <c r="BR195" s="175"/>
      <c r="BS195" s="175"/>
    </row>
    <row r="196" spans="1:81" x14ac:dyDescent="0.2">
      <c r="A196" s="29" t="s">
        <v>706</v>
      </c>
      <c r="B196" s="29" t="s">
        <v>707</v>
      </c>
      <c r="C196" s="29" t="s">
        <v>516</v>
      </c>
      <c r="D196" s="29" t="s">
        <v>489</v>
      </c>
      <c r="E196" s="29" t="s">
        <v>782</v>
      </c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>
        <v>9691.2791830000006</v>
      </c>
      <c r="Z196" s="205">
        <v>9518.8824249999998</v>
      </c>
      <c r="AA196" s="205">
        <v>9543.5901200000008</v>
      </c>
      <c r="AB196" s="205">
        <v>9729.045897</v>
      </c>
      <c r="AC196" s="205">
        <v>9909.6311860000005</v>
      </c>
      <c r="AD196" s="205">
        <v>10111.97667</v>
      </c>
      <c r="AE196" s="205">
        <v>10570.28011</v>
      </c>
      <c r="AF196" s="205">
        <v>10885.544959999999</v>
      </c>
      <c r="AG196" s="205">
        <v>11311.339610000001</v>
      </c>
      <c r="AH196" s="205">
        <v>11591.278329999999</v>
      </c>
      <c r="AI196" s="205">
        <v>11790.42332</v>
      </c>
      <c r="AJ196" s="205">
        <v>11832.47876</v>
      </c>
      <c r="AK196" s="205">
        <v>11971.799139999999</v>
      </c>
      <c r="AL196" s="205">
        <v>11853.0427</v>
      </c>
      <c r="AM196" s="205">
        <v>12079.92086</v>
      </c>
      <c r="AN196" s="205">
        <v>12395.64402</v>
      </c>
      <c r="AO196" s="205">
        <v>12618.81898</v>
      </c>
      <c r="AP196" s="205">
        <v>13045.55443</v>
      </c>
      <c r="AQ196" s="205">
        <v>13474.960870000001</v>
      </c>
      <c r="AR196" s="205">
        <v>13806.31914</v>
      </c>
      <c r="AS196" s="205">
        <v>14202.91286</v>
      </c>
      <c r="AT196" s="205">
        <v>14461.59528</v>
      </c>
      <c r="AU196" s="205">
        <v>14695.96855</v>
      </c>
      <c r="AV196" s="205">
        <v>14978.623229999999</v>
      </c>
      <c r="AW196" s="205">
        <v>15472.808419999999</v>
      </c>
      <c r="AX196" s="205">
        <v>15800.2515</v>
      </c>
      <c r="AY196" s="205">
        <v>16360.93944</v>
      </c>
      <c r="AZ196" s="205">
        <v>16929.573260000001</v>
      </c>
      <c r="BA196" s="205">
        <v>16762.75992</v>
      </c>
      <c r="BB196" s="205">
        <v>15977.98409</v>
      </c>
      <c r="BC196" s="205">
        <v>16414.990529999999</v>
      </c>
      <c r="BD196" s="205">
        <v>16668.742610000001</v>
      </c>
      <c r="BE196" s="205">
        <v>16664.69238</v>
      </c>
      <c r="BF196" s="205">
        <v>16697.54725</v>
      </c>
      <c r="BG196" s="205"/>
      <c r="BH196" s="175"/>
      <c r="BI196" s="29"/>
      <c r="BJ196" s="29"/>
      <c r="BK196" s="210"/>
      <c r="BL196" s="210"/>
      <c r="BM196" s="210"/>
      <c r="BN196" s="210"/>
      <c r="BO196" s="211"/>
      <c r="BP196" s="211"/>
      <c r="BQ196" s="211"/>
      <c r="BR196" s="175"/>
      <c r="BS196" s="175"/>
    </row>
    <row r="197" spans="1:81" s="195" customFormat="1" x14ac:dyDescent="0.2">
      <c r="A197" s="169" t="s">
        <v>708</v>
      </c>
      <c r="B197" s="167" t="s">
        <v>7</v>
      </c>
      <c r="C197" s="167" t="s">
        <v>431</v>
      </c>
      <c r="D197" s="167" t="s">
        <v>449</v>
      </c>
      <c r="E197" s="167" t="s">
        <v>433</v>
      </c>
      <c r="F197" s="5">
        <v>119.701806</v>
      </c>
      <c r="G197" s="5">
        <v>125.854776</v>
      </c>
      <c r="H197" s="5">
        <v>125.02414899999999</v>
      </c>
      <c r="I197" s="5">
        <v>134.834003</v>
      </c>
      <c r="J197" s="5">
        <v>148.360253</v>
      </c>
      <c r="K197" s="5">
        <v>144.643371</v>
      </c>
      <c r="L197" s="5">
        <v>149.03595999999999</v>
      </c>
      <c r="M197" s="5">
        <v>157.07329300000001</v>
      </c>
      <c r="N197" s="5">
        <v>165.48163099999999</v>
      </c>
      <c r="O197" s="5">
        <v>173.621951</v>
      </c>
      <c r="P197" s="5">
        <v>167.44051400000001</v>
      </c>
      <c r="Q197" s="5">
        <v>178.71584799999999</v>
      </c>
      <c r="R197" s="5">
        <v>171.97606999999999</v>
      </c>
      <c r="S197" s="5">
        <v>173.01249100000001</v>
      </c>
      <c r="T197" s="5">
        <v>162.34210899999999</v>
      </c>
      <c r="U197" s="5">
        <v>168.02910299999999</v>
      </c>
      <c r="V197" s="5">
        <v>188.17136500000001</v>
      </c>
      <c r="W197" s="5">
        <v>186.52489700000001</v>
      </c>
      <c r="X197" s="5">
        <v>196.94385600000001</v>
      </c>
      <c r="Y197" s="5">
        <v>196.023709</v>
      </c>
      <c r="Z197" s="5">
        <v>190.86662100000001</v>
      </c>
      <c r="AA197" s="5">
        <v>187.00509600000001</v>
      </c>
      <c r="AB197" s="5">
        <v>185.27881099999999</v>
      </c>
      <c r="AC197" s="5">
        <v>192.025969</v>
      </c>
      <c r="AD197" s="5">
        <v>196.95665600000001</v>
      </c>
      <c r="AE197" s="5">
        <v>203.98442299999999</v>
      </c>
      <c r="AF197" s="5">
        <v>202.881225</v>
      </c>
      <c r="AG197" s="5">
        <v>203.657027</v>
      </c>
      <c r="AH197" s="5">
        <v>206.93926200000001</v>
      </c>
      <c r="AI197" s="5">
        <v>221.17697200000001</v>
      </c>
      <c r="AJ197" s="5">
        <v>203.57976099999999</v>
      </c>
      <c r="AK197" s="5">
        <v>184.22821300000001</v>
      </c>
      <c r="AL197" s="5">
        <v>184.96517299999999</v>
      </c>
      <c r="AM197" s="5">
        <v>186.721924</v>
      </c>
      <c r="AN197" s="5">
        <v>188.06431400000002</v>
      </c>
      <c r="AO197" s="5">
        <v>181.64700399999998</v>
      </c>
      <c r="AP197" s="5">
        <v>182.49642299999999</v>
      </c>
      <c r="AQ197" s="5">
        <v>185.95040900000001</v>
      </c>
      <c r="AR197" s="5">
        <v>183.21488000000002</v>
      </c>
      <c r="AS197" s="5">
        <v>189.67351600000001</v>
      </c>
      <c r="AT197" s="5">
        <v>198.101744</v>
      </c>
      <c r="AU197" s="5">
        <v>198.973106</v>
      </c>
      <c r="AV197" s="5">
        <v>187.43081099999998</v>
      </c>
      <c r="AW197" s="5">
        <v>203.52076100000002</v>
      </c>
      <c r="AX197" s="5">
        <v>207.821517</v>
      </c>
      <c r="AY197" s="5">
        <v>201.395411</v>
      </c>
      <c r="AZ197" s="5">
        <v>198.338291</v>
      </c>
      <c r="BA197" s="5">
        <v>221.14239299999997</v>
      </c>
      <c r="BB197" s="5">
        <v>215.58560900000001</v>
      </c>
      <c r="BC197" s="5">
        <v>195.09788399999999</v>
      </c>
      <c r="BD197" s="5">
        <v>212.267954</v>
      </c>
      <c r="BE197" s="172">
        <f>BD197+(BD197*BO197)</f>
        <v>196.59068596493734</v>
      </c>
      <c r="BF197" s="172">
        <f t="shared" ref="BF197:BF200" si="188">BE197+(BE197*BP197)</f>
        <v>204.21934826016411</v>
      </c>
      <c r="BG197" s="172">
        <f t="shared" ref="BG197:BG200" si="189">BF197+(BF197*BQ197)</f>
        <v>207.09870075557455</v>
      </c>
      <c r="BI197" s="167" t="s">
        <v>708</v>
      </c>
      <c r="BJ197" s="167" t="s">
        <v>765</v>
      </c>
      <c r="BK197" s="5">
        <v>196.15240499000001</v>
      </c>
      <c r="BL197" s="5">
        <v>181.66536739999998</v>
      </c>
      <c r="BM197" s="5">
        <v>188.71485569000001</v>
      </c>
      <c r="BN197" s="5">
        <v>191.37560549300002</v>
      </c>
      <c r="BO197" s="168">
        <f t="shared" ref="BO197:BO200" si="190">(BL197-BK197)/BK197</f>
        <v>-7.3856028381291516E-2</v>
      </c>
      <c r="BP197" s="168">
        <f t="shared" ref="BP197:BP200" si="191">(BM197-BL197)/BL197</f>
        <v>3.8804800226331024E-2</v>
      </c>
      <c r="BQ197" s="168">
        <f t="shared" ref="BQ197:BQ200" si="192">(BN197-BM197)/BM197</f>
        <v>1.409931291986256E-2</v>
      </c>
    </row>
    <row r="198" spans="1:81" s="195" customFormat="1" x14ac:dyDescent="0.2">
      <c r="A198" s="169" t="s">
        <v>709</v>
      </c>
      <c r="B198" s="167" t="s">
        <v>7</v>
      </c>
      <c r="C198" s="167" t="s">
        <v>431</v>
      </c>
      <c r="D198" s="167" t="s">
        <v>710</v>
      </c>
      <c r="E198" s="167" t="s">
        <v>433</v>
      </c>
      <c r="F198" s="5">
        <v>45.722034000000001</v>
      </c>
      <c r="G198" s="5">
        <v>47.523226999999999</v>
      </c>
      <c r="H198" s="5">
        <v>50.892716999999998</v>
      </c>
      <c r="I198" s="5">
        <v>52.478147999999997</v>
      </c>
      <c r="J198" s="5">
        <v>52.862254</v>
      </c>
      <c r="K198" s="5">
        <v>54.498364000000002</v>
      </c>
      <c r="L198" s="5">
        <v>56.711627999999997</v>
      </c>
      <c r="M198" s="5">
        <v>57.380696999999998</v>
      </c>
      <c r="N198" s="5">
        <v>58.063369000000002</v>
      </c>
      <c r="O198" s="5">
        <v>61.106820999999997</v>
      </c>
      <c r="P198" s="5">
        <v>65.215986000000001</v>
      </c>
      <c r="Q198" s="5">
        <v>73.272030000000001</v>
      </c>
      <c r="R198" s="5">
        <v>76.586552999999995</v>
      </c>
      <c r="S198" s="5">
        <v>79.234364999999997</v>
      </c>
      <c r="T198" s="5">
        <v>80.399502999999996</v>
      </c>
      <c r="U198" s="5">
        <v>89.038869000000005</v>
      </c>
      <c r="V198" s="5">
        <v>87.884338999999997</v>
      </c>
      <c r="W198" s="5">
        <v>93.401399999999995</v>
      </c>
      <c r="X198" s="5">
        <v>95.775846999999999</v>
      </c>
      <c r="Y198" s="5">
        <v>99.462703000000005</v>
      </c>
      <c r="Z198" s="5">
        <v>96.025137000000001</v>
      </c>
      <c r="AA198" s="5">
        <v>96.744991999999996</v>
      </c>
      <c r="AB198" s="5">
        <v>93.983106000000006</v>
      </c>
      <c r="AC198" s="5">
        <v>94.416573999999997</v>
      </c>
      <c r="AD198" s="5">
        <v>92.280467999999999</v>
      </c>
      <c r="AE198" s="5">
        <v>91.509925999999993</v>
      </c>
      <c r="AF198" s="5">
        <v>84.250174999999999</v>
      </c>
      <c r="AG198" s="5">
        <v>87.491647999999998</v>
      </c>
      <c r="AH198" s="5">
        <v>86.484341000000001</v>
      </c>
      <c r="AI198" s="5">
        <v>78.522418999999999</v>
      </c>
      <c r="AJ198" s="5">
        <v>84.156319999999994</v>
      </c>
      <c r="AK198" s="5">
        <v>66.331656999999993</v>
      </c>
      <c r="AL198" s="5">
        <v>66.207076000000001</v>
      </c>
      <c r="AM198" s="5">
        <v>65.269138999999996</v>
      </c>
      <c r="AN198" s="5">
        <v>69.792846999999995</v>
      </c>
      <c r="AO198" s="5">
        <v>68.049326000000008</v>
      </c>
      <c r="AP198" s="5">
        <v>75.584833000000003</v>
      </c>
      <c r="AQ198" s="5">
        <v>71.913222000000005</v>
      </c>
      <c r="AR198" s="5">
        <v>74.029144000000002</v>
      </c>
      <c r="AS198" s="5">
        <v>69.079896000000005</v>
      </c>
      <c r="AT198" s="5">
        <v>76.915129999999991</v>
      </c>
      <c r="AU198" s="5">
        <v>79.831507999999999</v>
      </c>
      <c r="AV198" s="5">
        <v>75.828905000000006</v>
      </c>
      <c r="AW198" s="5">
        <v>91.308378000000005</v>
      </c>
      <c r="AX198" s="5">
        <v>84.309466</v>
      </c>
      <c r="AY198" s="5">
        <v>80.518216999999993</v>
      </c>
      <c r="AZ198" s="5">
        <v>87.786191000000002</v>
      </c>
      <c r="BA198" s="5">
        <v>94.996506999999994</v>
      </c>
      <c r="BB198" s="5">
        <v>80.447154999999995</v>
      </c>
      <c r="BC198" s="5">
        <v>89.036682999999996</v>
      </c>
      <c r="BD198" s="5">
        <v>102.12763700000001</v>
      </c>
      <c r="BE198" s="172">
        <f t="shared" ref="BE198:BE200" si="193">BD198+(BD198*BO198)</f>
        <v>104.25775322967719</v>
      </c>
      <c r="BF198" s="172">
        <f t="shared" si="188"/>
        <v>106.65202322223283</v>
      </c>
      <c r="BG198" s="172">
        <f t="shared" si="189"/>
        <v>107.33458862113197</v>
      </c>
      <c r="BI198" s="167" t="s">
        <v>756</v>
      </c>
      <c r="BJ198" s="167" t="s">
        <v>765</v>
      </c>
      <c r="BK198" s="5">
        <v>211.84878547</v>
      </c>
      <c r="BL198" s="5">
        <v>216.26739877999998</v>
      </c>
      <c r="BM198" s="5">
        <v>221.23396027999999</v>
      </c>
      <c r="BN198" s="5">
        <v>222.64984196500001</v>
      </c>
      <c r="BO198" s="168">
        <f t="shared" si="190"/>
        <v>2.0857392692608594E-2</v>
      </c>
      <c r="BP198" s="168">
        <f t="shared" si="191"/>
        <v>2.2964910698594441E-2</v>
      </c>
      <c r="BQ198" s="168">
        <f t="shared" si="192"/>
        <v>6.3999292116275293E-3</v>
      </c>
    </row>
    <row r="199" spans="1:81" s="195" customFormat="1" x14ac:dyDescent="0.2">
      <c r="A199" s="169" t="s">
        <v>711</v>
      </c>
      <c r="B199" s="167" t="s">
        <v>7</v>
      </c>
      <c r="C199" s="167" t="s">
        <v>431</v>
      </c>
      <c r="D199" s="167" t="s">
        <v>712</v>
      </c>
      <c r="E199" s="167" t="s">
        <v>433</v>
      </c>
      <c r="F199" s="5">
        <v>1.5580639999999999</v>
      </c>
      <c r="G199" s="5">
        <v>1.9866330000000001</v>
      </c>
      <c r="H199" s="5">
        <v>1.8716459999999999</v>
      </c>
      <c r="I199" s="5">
        <v>2.1838679999999999</v>
      </c>
      <c r="J199" s="5">
        <v>2.095777</v>
      </c>
      <c r="K199" s="5">
        <v>2.2300239999999998</v>
      </c>
      <c r="L199" s="5">
        <v>2.4097010000000001</v>
      </c>
      <c r="M199" s="5">
        <v>2.417999</v>
      </c>
      <c r="N199" s="5">
        <v>2.5066480000000002</v>
      </c>
      <c r="O199" s="5">
        <v>2.6482999999999999</v>
      </c>
      <c r="P199" s="5">
        <v>2.784338</v>
      </c>
      <c r="Q199" s="5">
        <v>2.8053840000000001</v>
      </c>
      <c r="R199" s="5">
        <v>2.8799700000000001</v>
      </c>
      <c r="S199" s="5">
        <v>2.9071570000000002</v>
      </c>
      <c r="T199" s="5">
        <v>3.21834</v>
      </c>
      <c r="U199" s="5">
        <v>3.359016</v>
      </c>
      <c r="V199" s="5">
        <v>3.6632699999999998</v>
      </c>
      <c r="W199" s="5">
        <v>3.5120239999999998</v>
      </c>
      <c r="X199" s="5">
        <v>3.9901810000000002</v>
      </c>
      <c r="Y199" s="5">
        <v>4.1543659999999996</v>
      </c>
      <c r="Z199" s="5">
        <v>4.2559940000000003</v>
      </c>
      <c r="AA199" s="5">
        <v>4.2560419999999999</v>
      </c>
      <c r="AB199" s="5">
        <v>4.2140310000000003</v>
      </c>
      <c r="AC199" s="5">
        <v>4.1099509999999997</v>
      </c>
      <c r="AD199" s="5">
        <v>4.2285979999999999</v>
      </c>
      <c r="AE199" s="5">
        <v>4.3207089999999999</v>
      </c>
      <c r="AF199" s="5">
        <v>4.4002629999999998</v>
      </c>
      <c r="AG199" s="5">
        <v>4.4360150000000003</v>
      </c>
      <c r="AH199" s="5">
        <v>4.2850820000000001</v>
      </c>
      <c r="AI199" s="5">
        <v>3.9983879999999998</v>
      </c>
      <c r="AJ199" s="5">
        <v>3.8961670000000002</v>
      </c>
      <c r="AK199" s="5">
        <v>4.2403110000000002</v>
      </c>
      <c r="AL199" s="5">
        <v>3.8448570000000002</v>
      </c>
      <c r="AM199" s="5">
        <v>3.4380579999999998</v>
      </c>
      <c r="AN199" s="5">
        <v>3.3101560000000001</v>
      </c>
      <c r="AO199" s="5">
        <v>3.6877809999999998</v>
      </c>
      <c r="AP199" s="5">
        <v>3.7966769999999999</v>
      </c>
      <c r="AQ199" s="5">
        <v>3.8265000000000002</v>
      </c>
      <c r="AR199" s="5">
        <v>4.0821579999999997</v>
      </c>
      <c r="AS199" s="5">
        <v>4.0327970000000004</v>
      </c>
      <c r="AT199" s="5">
        <v>3.8971119999999999</v>
      </c>
      <c r="AU199" s="5">
        <v>4.3141930000000004</v>
      </c>
      <c r="AV199" s="5">
        <v>4.2413590000000001</v>
      </c>
      <c r="AW199" s="5">
        <v>4.3513109999999999</v>
      </c>
      <c r="AX199" s="5">
        <v>4.2511359999999998</v>
      </c>
      <c r="AY199" s="5">
        <v>4.438313</v>
      </c>
      <c r="AZ199" s="5">
        <v>4.5146230000000003</v>
      </c>
      <c r="BA199" s="5">
        <v>4.4941050000000002</v>
      </c>
      <c r="BB199" s="5">
        <v>4.6677859999999995</v>
      </c>
      <c r="BC199" s="5">
        <v>4.6226010000000004</v>
      </c>
      <c r="BD199" s="5">
        <v>4.8071760000000001</v>
      </c>
      <c r="BE199" s="172">
        <f t="shared" si="193"/>
        <v>4.7455886379410144</v>
      </c>
      <c r="BF199" s="172">
        <f t="shared" si="188"/>
        <v>4.7348092428632675</v>
      </c>
      <c r="BG199" s="172">
        <f t="shared" si="189"/>
        <v>4.7919932528763614</v>
      </c>
      <c r="BI199" s="167" t="s">
        <v>711</v>
      </c>
      <c r="BJ199" s="167" t="s">
        <v>765</v>
      </c>
      <c r="BK199" s="5">
        <v>3.8577116689999995</v>
      </c>
      <c r="BL199" s="5">
        <v>3.8082884140000002</v>
      </c>
      <c r="BM199" s="5">
        <v>3.799638055</v>
      </c>
      <c r="BN199" s="5">
        <v>3.8455276630999999</v>
      </c>
      <c r="BO199" s="168">
        <f t="shared" si="190"/>
        <v>-1.2811547165942261E-2</v>
      </c>
      <c r="BP199" s="168">
        <f t="shared" si="191"/>
        <v>-2.2714558509276334E-3</v>
      </c>
      <c r="BQ199" s="168">
        <f t="shared" si="192"/>
        <v>1.2077363010830245E-2</v>
      </c>
    </row>
    <row r="200" spans="1:81" s="195" customFormat="1" x14ac:dyDescent="0.2">
      <c r="A200" s="13" t="s">
        <v>713</v>
      </c>
      <c r="B200" s="13" t="s">
        <v>7</v>
      </c>
      <c r="C200" s="13" t="s">
        <v>431</v>
      </c>
      <c r="D200" s="13" t="s">
        <v>432</v>
      </c>
      <c r="E200" s="13" t="s">
        <v>433</v>
      </c>
      <c r="F200" s="171">
        <v>275.754347</v>
      </c>
      <c r="G200" s="171">
        <v>293.37115499999999</v>
      </c>
      <c r="H200" s="171">
        <v>295.95934</v>
      </c>
      <c r="I200" s="171">
        <v>312.61526099999998</v>
      </c>
      <c r="J200" s="171">
        <v>327.77647999999999</v>
      </c>
      <c r="K200" s="171">
        <v>333.55606299999999</v>
      </c>
      <c r="L200" s="171">
        <v>343.47127699999999</v>
      </c>
      <c r="M200" s="171">
        <v>355.26611500000001</v>
      </c>
      <c r="N200" s="171">
        <v>374.43543</v>
      </c>
      <c r="O200" s="171">
        <v>383.44954000000001</v>
      </c>
      <c r="P200" s="171">
        <v>390.401726</v>
      </c>
      <c r="Q200" s="171">
        <v>411.91697799999997</v>
      </c>
      <c r="R200" s="171">
        <v>427.23253</v>
      </c>
      <c r="S200" s="171">
        <v>430.18634700000001</v>
      </c>
      <c r="T200" s="171">
        <v>413.18297699999999</v>
      </c>
      <c r="U200" s="171">
        <v>442.90517</v>
      </c>
      <c r="V200" s="171">
        <v>459.76159899999999</v>
      </c>
      <c r="W200" s="171">
        <v>465.56816300000003</v>
      </c>
      <c r="X200" s="171">
        <v>469.03083299999997</v>
      </c>
      <c r="Y200" s="171">
        <v>474.67818999999997</v>
      </c>
      <c r="Z200" s="171">
        <v>465.80419599999999</v>
      </c>
      <c r="AA200" s="171">
        <v>465.89969400000001</v>
      </c>
      <c r="AB200" s="171">
        <v>464.93966499999999</v>
      </c>
      <c r="AC200" s="171">
        <v>473.99684400000001</v>
      </c>
      <c r="AD200" s="171">
        <v>478.711163</v>
      </c>
      <c r="AE200" s="171">
        <v>487.20844599999998</v>
      </c>
      <c r="AF200" s="171">
        <v>479.46463</v>
      </c>
      <c r="AG200" s="171">
        <v>470.93925400000001</v>
      </c>
      <c r="AH200" s="171">
        <v>479.65198800000002</v>
      </c>
      <c r="AI200" s="171">
        <v>486.00466899999998</v>
      </c>
      <c r="AJ200" s="171">
        <v>465.37465600000002</v>
      </c>
      <c r="AK200" s="171">
        <v>416.89246400000002</v>
      </c>
      <c r="AL200" s="171">
        <v>412.16547600000001</v>
      </c>
      <c r="AM200" s="171">
        <v>412.602889</v>
      </c>
      <c r="AN200" s="171">
        <v>410.41639699999996</v>
      </c>
      <c r="AO200" s="171">
        <v>391.33693299999999</v>
      </c>
      <c r="AP200" s="171">
        <v>398.724335</v>
      </c>
      <c r="AQ200" s="171">
        <v>390.68146000000002</v>
      </c>
      <c r="AR200" s="171">
        <v>379.744798</v>
      </c>
      <c r="AS200" s="171">
        <v>386.141167</v>
      </c>
      <c r="AT200" s="171">
        <v>409.57956200000001</v>
      </c>
      <c r="AU200" s="171">
        <v>415.03560499999998</v>
      </c>
      <c r="AV200" s="171">
        <v>401.38055099999997</v>
      </c>
      <c r="AW200" s="171">
        <v>434.84140300000001</v>
      </c>
      <c r="AX200" s="171">
        <v>421.32102500000002</v>
      </c>
      <c r="AY200" s="171">
        <v>412.20385000000005</v>
      </c>
      <c r="AZ200" s="171">
        <v>417.17062299999998</v>
      </c>
      <c r="BA200" s="171">
        <v>458.42375500000003</v>
      </c>
      <c r="BB200" s="171">
        <v>433.90508800000003</v>
      </c>
      <c r="BC200" s="171">
        <v>408.87214700000004</v>
      </c>
      <c r="BD200" s="171">
        <v>445.72699400000005</v>
      </c>
      <c r="BE200" s="173">
        <f t="shared" si="193"/>
        <v>434.77713290870486</v>
      </c>
      <c r="BF200" s="173">
        <f t="shared" si="188"/>
        <v>447.77192803507228</v>
      </c>
      <c r="BG200" s="173">
        <f t="shared" si="189"/>
        <v>452.23345339331428</v>
      </c>
      <c r="BI200" s="13" t="s">
        <v>763</v>
      </c>
      <c r="BJ200" s="13" t="s">
        <v>765</v>
      </c>
      <c r="BK200" s="171">
        <f>SUM(BK197:BK199)</f>
        <v>411.858902129</v>
      </c>
      <c r="BL200" s="171">
        <f t="shared" ref="BL200:BN200" si="194">SUM(BL197:BL199)</f>
        <v>401.74105459399993</v>
      </c>
      <c r="BM200" s="171">
        <f t="shared" si="194"/>
        <v>413.748454025</v>
      </c>
      <c r="BN200" s="171">
        <f t="shared" si="194"/>
        <v>417.8709751211</v>
      </c>
      <c r="BO200" s="170">
        <f t="shared" si="190"/>
        <v>-2.4566295599532811E-2</v>
      </c>
      <c r="BP200" s="170">
        <f t="shared" si="191"/>
        <v>2.9888405214485141E-2</v>
      </c>
      <c r="BQ200" s="170">
        <f t="shared" si="192"/>
        <v>9.9638344409400635E-3</v>
      </c>
    </row>
    <row r="201" spans="1:81" s="195" customFormat="1" x14ac:dyDescent="0.2">
      <c r="A201" s="13" t="s">
        <v>714</v>
      </c>
      <c r="B201" s="13" t="s">
        <v>7</v>
      </c>
      <c r="C201" s="13" t="s">
        <v>431</v>
      </c>
      <c r="D201" s="13" t="s">
        <v>715</v>
      </c>
      <c r="E201" s="13" t="s">
        <v>716</v>
      </c>
      <c r="F201" s="171">
        <f>F200-F199</f>
        <v>274.19628299999999</v>
      </c>
      <c r="G201" s="171">
        <f t="shared" ref="G201:BD201" si="195">G200-G199</f>
        <v>291.384522</v>
      </c>
      <c r="H201" s="171">
        <f t="shared" si="195"/>
        <v>294.087694</v>
      </c>
      <c r="I201" s="171">
        <f t="shared" si="195"/>
        <v>310.43139299999996</v>
      </c>
      <c r="J201" s="171">
        <f t="shared" si="195"/>
        <v>325.68070299999999</v>
      </c>
      <c r="K201" s="171">
        <f t="shared" si="195"/>
        <v>331.32603899999998</v>
      </c>
      <c r="L201" s="171">
        <f t="shared" si="195"/>
        <v>341.061576</v>
      </c>
      <c r="M201" s="171">
        <f t="shared" si="195"/>
        <v>352.848116</v>
      </c>
      <c r="N201" s="171">
        <f t="shared" si="195"/>
        <v>371.92878200000001</v>
      </c>
      <c r="O201" s="171">
        <f t="shared" si="195"/>
        <v>380.80124000000001</v>
      </c>
      <c r="P201" s="171">
        <f t="shared" si="195"/>
        <v>387.61738800000001</v>
      </c>
      <c r="Q201" s="171">
        <f t="shared" si="195"/>
        <v>409.11159399999997</v>
      </c>
      <c r="R201" s="171">
        <f t="shared" si="195"/>
        <v>424.35255999999998</v>
      </c>
      <c r="S201" s="171">
        <f t="shared" si="195"/>
        <v>427.27919000000003</v>
      </c>
      <c r="T201" s="171">
        <f t="shared" si="195"/>
        <v>409.96463699999998</v>
      </c>
      <c r="U201" s="171">
        <f t="shared" si="195"/>
        <v>439.546154</v>
      </c>
      <c r="V201" s="171">
        <f t="shared" si="195"/>
        <v>456.09832899999998</v>
      </c>
      <c r="W201" s="171">
        <f t="shared" si="195"/>
        <v>462.05613900000003</v>
      </c>
      <c r="X201" s="171">
        <f t="shared" si="195"/>
        <v>465.04065199999997</v>
      </c>
      <c r="Y201" s="171">
        <f t="shared" si="195"/>
        <v>470.52382399999999</v>
      </c>
      <c r="Z201" s="171">
        <f t="shared" si="195"/>
        <v>461.548202</v>
      </c>
      <c r="AA201" s="171">
        <f t="shared" si="195"/>
        <v>461.64365200000003</v>
      </c>
      <c r="AB201" s="171">
        <f t="shared" si="195"/>
        <v>460.72563400000001</v>
      </c>
      <c r="AC201" s="171">
        <f t="shared" si="195"/>
        <v>469.88689299999999</v>
      </c>
      <c r="AD201" s="171">
        <f t="shared" si="195"/>
        <v>474.48256500000002</v>
      </c>
      <c r="AE201" s="171">
        <f t="shared" si="195"/>
        <v>482.88773699999996</v>
      </c>
      <c r="AF201" s="171">
        <f t="shared" si="195"/>
        <v>475.064367</v>
      </c>
      <c r="AG201" s="171">
        <f t="shared" si="195"/>
        <v>466.50323900000001</v>
      </c>
      <c r="AH201" s="171">
        <f t="shared" si="195"/>
        <v>475.36690600000003</v>
      </c>
      <c r="AI201" s="171">
        <f t="shared" si="195"/>
        <v>482.006281</v>
      </c>
      <c r="AJ201" s="171">
        <f t="shared" si="195"/>
        <v>461.47848900000002</v>
      </c>
      <c r="AK201" s="171">
        <f t="shared" si="195"/>
        <v>412.652153</v>
      </c>
      <c r="AL201" s="171">
        <f t="shared" si="195"/>
        <v>408.32061900000002</v>
      </c>
      <c r="AM201" s="171">
        <f t="shared" si="195"/>
        <v>409.16483099999999</v>
      </c>
      <c r="AN201" s="171">
        <f t="shared" si="195"/>
        <v>407.10624099999995</v>
      </c>
      <c r="AO201" s="171">
        <f t="shared" si="195"/>
        <v>387.64915200000002</v>
      </c>
      <c r="AP201" s="171">
        <f t="shared" si="195"/>
        <v>394.92765800000001</v>
      </c>
      <c r="AQ201" s="171">
        <f t="shared" si="195"/>
        <v>386.85496000000001</v>
      </c>
      <c r="AR201" s="171">
        <f t="shared" si="195"/>
        <v>375.66264000000001</v>
      </c>
      <c r="AS201" s="171">
        <f t="shared" si="195"/>
        <v>382.10836999999998</v>
      </c>
      <c r="AT201" s="171">
        <f t="shared" si="195"/>
        <v>405.68245000000002</v>
      </c>
      <c r="AU201" s="171">
        <f t="shared" si="195"/>
        <v>410.72141199999999</v>
      </c>
      <c r="AV201" s="171">
        <f t="shared" si="195"/>
        <v>397.13919199999998</v>
      </c>
      <c r="AW201" s="171">
        <f t="shared" si="195"/>
        <v>430.490092</v>
      </c>
      <c r="AX201" s="171">
        <f t="shared" si="195"/>
        <v>417.06988900000005</v>
      </c>
      <c r="AY201" s="171">
        <f t="shared" si="195"/>
        <v>407.76553700000005</v>
      </c>
      <c r="AZ201" s="171">
        <f t="shared" si="195"/>
        <v>412.65599999999995</v>
      </c>
      <c r="BA201" s="171">
        <f t="shared" si="195"/>
        <v>453.92965000000004</v>
      </c>
      <c r="BB201" s="171">
        <f t="shared" si="195"/>
        <v>429.23730200000006</v>
      </c>
      <c r="BC201" s="171">
        <f t="shared" si="195"/>
        <v>404.24954600000007</v>
      </c>
      <c r="BD201" s="171">
        <f t="shared" si="195"/>
        <v>440.91981800000002</v>
      </c>
      <c r="BE201" s="173">
        <f t="shared" ref="BE201" si="196">BE200-BE199</f>
        <v>430.03154427076385</v>
      </c>
      <c r="BF201" s="173">
        <f t="shared" ref="BF201" si="197">BF200-BF199</f>
        <v>443.03711879220901</v>
      </c>
      <c r="BG201" s="173">
        <f t="shared" ref="BG201" si="198">BG200-BG199</f>
        <v>447.44146014043793</v>
      </c>
      <c r="BI201" s="13"/>
      <c r="BJ201" s="13"/>
      <c r="BK201" s="171"/>
      <c r="BL201" s="171"/>
      <c r="BM201" s="171"/>
      <c r="BN201" s="171"/>
      <c r="BO201" s="170"/>
      <c r="BP201" s="170"/>
      <c r="BQ201" s="170"/>
    </row>
    <row r="202" spans="1:81" s="195" customFormat="1" x14ac:dyDescent="0.2">
      <c r="A202" s="169" t="s">
        <v>717</v>
      </c>
      <c r="B202" s="167" t="s">
        <v>7</v>
      </c>
      <c r="C202" s="167" t="s">
        <v>431</v>
      </c>
      <c r="D202" s="167" t="s">
        <v>718</v>
      </c>
      <c r="E202" s="167" t="s">
        <v>433</v>
      </c>
      <c r="F202" s="5">
        <v>2.6166710000000002</v>
      </c>
      <c r="G202" s="5">
        <v>3.1073230000000001</v>
      </c>
      <c r="H202" s="5">
        <v>3.321942</v>
      </c>
      <c r="I202" s="5">
        <v>3.633829</v>
      </c>
      <c r="J202" s="5">
        <v>4.2473020000000004</v>
      </c>
      <c r="K202" s="5">
        <v>5.0418310000000002</v>
      </c>
      <c r="L202" s="5">
        <v>5.5240150000000003</v>
      </c>
      <c r="M202" s="5">
        <v>5.5467610000000001</v>
      </c>
      <c r="N202" s="5">
        <v>6.0281919999999998</v>
      </c>
      <c r="O202" s="5">
        <v>7.910202</v>
      </c>
      <c r="P202" s="5">
        <v>8.4272139999999993</v>
      </c>
      <c r="Q202" s="5">
        <v>8.8726579999999995</v>
      </c>
      <c r="R202" s="5">
        <v>9.9365249999999996</v>
      </c>
      <c r="S202" s="5">
        <v>12.267162000000001</v>
      </c>
      <c r="T202" s="5">
        <v>11.342445</v>
      </c>
      <c r="U202" s="5">
        <v>14.415702</v>
      </c>
      <c r="V202" s="5">
        <v>14.586356</v>
      </c>
      <c r="W202" s="5">
        <v>16.444452999999999</v>
      </c>
      <c r="X202" s="5">
        <v>17.829402999999999</v>
      </c>
      <c r="Y202" s="5">
        <v>18.932282000000001</v>
      </c>
      <c r="Z202" s="5">
        <v>16.896820999999999</v>
      </c>
      <c r="AA202" s="5">
        <v>18.851724000000001</v>
      </c>
      <c r="AB202" s="5">
        <v>17.944134999999999</v>
      </c>
      <c r="AC202" s="5">
        <v>15.959002999999999</v>
      </c>
      <c r="AD202" s="5">
        <v>16.594038000000001</v>
      </c>
      <c r="AE202" s="5">
        <v>17.674596000000001</v>
      </c>
      <c r="AF202" s="5">
        <v>19.584807000000001</v>
      </c>
      <c r="AG202" s="5">
        <v>18.104354000000001</v>
      </c>
      <c r="AH202" s="5">
        <v>16.429928</v>
      </c>
      <c r="AI202" s="5">
        <v>17.571262999999998</v>
      </c>
      <c r="AJ202" s="5">
        <v>17.002383999999999</v>
      </c>
      <c r="AK202" s="5">
        <v>17.198340999999999</v>
      </c>
      <c r="AL202" s="5">
        <v>15.265241000000001</v>
      </c>
      <c r="AM202" s="5">
        <v>15.78842</v>
      </c>
      <c r="AN202" s="5">
        <v>17.663696999999999</v>
      </c>
      <c r="AO202" s="5">
        <v>17.120896999999999</v>
      </c>
      <c r="AP202" s="5">
        <v>17.96143</v>
      </c>
      <c r="AQ202" s="5">
        <v>18.930219999999998</v>
      </c>
      <c r="AR202" s="5">
        <v>18.496507000000001</v>
      </c>
      <c r="AS202" s="5">
        <v>17.609652000000001</v>
      </c>
      <c r="AT202" s="5">
        <v>19.815922</v>
      </c>
      <c r="AU202" s="5">
        <v>20.516168</v>
      </c>
      <c r="AV202" s="5">
        <v>19.298347</v>
      </c>
      <c r="AW202" s="5">
        <v>17.202204999999999</v>
      </c>
      <c r="AX202" s="5">
        <v>17.871218000000002</v>
      </c>
      <c r="AY202" s="5">
        <v>18.049114000000003</v>
      </c>
      <c r="AZ202" s="5">
        <v>18.376458</v>
      </c>
      <c r="BA202" s="5">
        <v>18.433184999999998</v>
      </c>
      <c r="BB202" s="5">
        <v>17.591151</v>
      </c>
      <c r="BC202" s="5">
        <v>19.281141000000002</v>
      </c>
      <c r="BD202" s="5">
        <v>18.505220999999999</v>
      </c>
      <c r="BE202" s="172">
        <f t="shared" ref="BE202:BE213" si="199">BD202+(BD202*BO202)</f>
        <v>19.476315579897353</v>
      </c>
      <c r="BF202" s="172">
        <f t="shared" ref="BF202:BF213" si="200">BE202+(BE202*BP202)</f>
        <v>21.260568478346116</v>
      </c>
      <c r="BG202" s="172">
        <f t="shared" ref="BG202:BG213" si="201">BF202+(BF202*BQ202)</f>
        <v>22.465366039559424</v>
      </c>
      <c r="BI202" s="167" t="s">
        <v>767</v>
      </c>
      <c r="BJ202" s="167" t="s">
        <v>776</v>
      </c>
      <c r="BK202" s="5">
        <v>17.341000000000001</v>
      </c>
      <c r="BL202" s="5">
        <v>18.251000000000001</v>
      </c>
      <c r="BM202" s="5">
        <v>19.923000000000002</v>
      </c>
      <c r="BN202" s="5">
        <v>21.052</v>
      </c>
      <c r="BO202" s="168">
        <f t="shared" ref="BO202" si="202">(BL202-BK202)/BK202</f>
        <v>5.2476789112507936E-2</v>
      </c>
      <c r="BP202" s="168">
        <f t="shared" ref="BP202" si="203">(BM202-BL202)/BL202</f>
        <v>9.1611418552408119E-2</v>
      </c>
      <c r="BQ202" s="168">
        <f t="shared" ref="BQ202" si="204">(BN202-BM202)/BM202</f>
        <v>5.6668172463986234E-2</v>
      </c>
      <c r="BS202" s="200"/>
      <c r="BT202" s="200"/>
      <c r="BU202" s="200"/>
      <c r="BV202" s="200"/>
    </row>
    <row r="203" spans="1:81" s="195" customFormat="1" x14ac:dyDescent="0.2">
      <c r="A203" s="169" t="s">
        <v>719</v>
      </c>
      <c r="B203" s="167" t="s">
        <v>7</v>
      </c>
      <c r="C203" s="167" t="s">
        <v>431</v>
      </c>
      <c r="D203" s="167" t="s">
        <v>720</v>
      </c>
      <c r="E203" s="167" t="s">
        <v>433</v>
      </c>
      <c r="F203" s="5">
        <v>1.055812</v>
      </c>
      <c r="G203" s="5">
        <v>1.2050810000000001</v>
      </c>
      <c r="H203" s="5">
        <v>1.1480760000000001</v>
      </c>
      <c r="I203" s="5">
        <v>1.2165140000000001</v>
      </c>
      <c r="J203" s="5">
        <v>1.576805</v>
      </c>
      <c r="K203" s="5">
        <v>1.566343</v>
      </c>
      <c r="L203" s="5">
        <v>1.906271</v>
      </c>
      <c r="M203" s="5">
        <v>1.947748</v>
      </c>
      <c r="N203" s="5">
        <v>1.820238</v>
      </c>
      <c r="O203" s="5">
        <v>1.921718</v>
      </c>
      <c r="P203" s="5">
        <v>2.6842869999999999</v>
      </c>
      <c r="Q203" s="5">
        <v>2.712669</v>
      </c>
      <c r="R203" s="5">
        <v>2.7986399999999998</v>
      </c>
      <c r="S203" s="5">
        <v>2.6609959999999999</v>
      </c>
      <c r="T203" s="5">
        <v>2.5217230000000002</v>
      </c>
      <c r="U203" s="5">
        <v>2.7147230000000002</v>
      </c>
      <c r="V203" s="5">
        <v>3.0326529999999998</v>
      </c>
      <c r="W203" s="5">
        <v>2.8983279999999998</v>
      </c>
      <c r="X203" s="5">
        <v>3.361405</v>
      </c>
      <c r="Y203" s="5">
        <v>3.8763000000000001</v>
      </c>
      <c r="Z203" s="5">
        <v>4.3617970000000001</v>
      </c>
      <c r="AA203" s="5">
        <v>4.3692310000000001</v>
      </c>
      <c r="AB203" s="5">
        <v>4.9267409999999998</v>
      </c>
      <c r="AC203" s="5">
        <v>5.4605350000000001</v>
      </c>
      <c r="AD203" s="5">
        <v>6.4964259999999996</v>
      </c>
      <c r="AE203" s="5">
        <v>6.5707310000000003</v>
      </c>
      <c r="AF203" s="5">
        <v>8.0865939999999998</v>
      </c>
      <c r="AG203" s="5">
        <v>8.9162169999999996</v>
      </c>
      <c r="AH203" s="5">
        <v>9.0700160000000007</v>
      </c>
      <c r="AI203" s="5">
        <v>9.6019410000000001</v>
      </c>
      <c r="AJ203" s="5">
        <v>9.4184439999999991</v>
      </c>
      <c r="AK203" s="5">
        <v>8.938231</v>
      </c>
      <c r="AL203" s="5">
        <v>8.0272439999999996</v>
      </c>
      <c r="AM203" s="5">
        <v>9.4250000000000007</v>
      </c>
      <c r="AN203" s="5">
        <v>10.225840999999999</v>
      </c>
      <c r="AO203" s="5">
        <v>9.5459329999999998</v>
      </c>
      <c r="AP203" s="5">
        <v>9.9243509999999997</v>
      </c>
      <c r="AQ203" s="5">
        <v>10.948089000000001</v>
      </c>
      <c r="AR203" s="5">
        <v>11.763452000000001</v>
      </c>
      <c r="AS203" s="5">
        <v>11.963854</v>
      </c>
      <c r="AT203" s="5">
        <v>11.858145</v>
      </c>
      <c r="AU203" s="5">
        <v>12.119116999999999</v>
      </c>
      <c r="AV203" s="5">
        <v>11.916181</v>
      </c>
      <c r="AW203" s="5">
        <v>14.304907999999999</v>
      </c>
      <c r="AX203" s="5">
        <v>16.107201</v>
      </c>
      <c r="AY203" s="5">
        <v>16.544855999999999</v>
      </c>
      <c r="AZ203" s="5">
        <v>19.470962</v>
      </c>
      <c r="BA203" s="5">
        <v>21.647916000000002</v>
      </c>
      <c r="BB203" s="5">
        <v>24.900210000000001</v>
      </c>
      <c r="BC203" s="5">
        <v>25.741616</v>
      </c>
      <c r="BD203" s="5">
        <v>25.353888999999999</v>
      </c>
      <c r="BE203" s="172">
        <f t="shared" si="199"/>
        <v>26.628080148288973</v>
      </c>
      <c r="BF203" s="172">
        <f t="shared" si="200"/>
        <v>28.503739815589352</v>
      </c>
      <c r="BG203" s="172">
        <f t="shared" si="201"/>
        <v>29.661619107414449</v>
      </c>
      <c r="BI203" s="167" t="s">
        <v>768</v>
      </c>
      <c r="BJ203" s="167" t="s">
        <v>776</v>
      </c>
      <c r="BK203" s="5">
        <v>24.195999999999998</v>
      </c>
      <c r="BL203" s="5">
        <v>25.411999999999999</v>
      </c>
      <c r="BM203" s="5">
        <v>27.201999999999998</v>
      </c>
      <c r="BN203" s="5">
        <v>28.306999999999999</v>
      </c>
      <c r="BO203" s="168">
        <f t="shared" ref="BO203:BO228" si="205">(BL203-BK203)/BK203</f>
        <v>5.0256240700942353E-2</v>
      </c>
      <c r="BP203" s="168">
        <f t="shared" ref="BP203:BP228" si="206">(BM203-BL203)/BL203</f>
        <v>7.0439162600346258E-2</v>
      </c>
      <c r="BQ203" s="168">
        <f t="shared" ref="BQ203:BQ228" si="207">(BN203-BM203)/BM203</f>
        <v>4.0622013087273014E-2</v>
      </c>
      <c r="BS203" s="200"/>
      <c r="BT203" s="200"/>
      <c r="BU203" s="200"/>
      <c r="BV203" s="200"/>
    </row>
    <row r="204" spans="1:81" s="195" customFormat="1" x14ac:dyDescent="0.2">
      <c r="A204" s="169" t="s">
        <v>721</v>
      </c>
      <c r="B204" s="167" t="s">
        <v>7</v>
      </c>
      <c r="C204" s="167" t="s">
        <v>431</v>
      </c>
      <c r="D204" s="167" t="s">
        <v>721</v>
      </c>
      <c r="E204" s="167" t="s">
        <v>433</v>
      </c>
      <c r="F204" s="5">
        <v>5.1197889999999999</v>
      </c>
      <c r="G204" s="5">
        <v>5.9420849999999996</v>
      </c>
      <c r="H204" s="5">
        <v>6.2977270000000001</v>
      </c>
      <c r="I204" s="5">
        <v>6.6137620000000004</v>
      </c>
      <c r="J204" s="5">
        <v>7.050084</v>
      </c>
      <c r="K204" s="5">
        <v>7.2648219999999997</v>
      </c>
      <c r="L204" s="5">
        <v>7.9117569999999997</v>
      </c>
      <c r="M204" s="5">
        <v>8.2267729999999997</v>
      </c>
      <c r="N204" s="5">
        <v>8.2101919999999993</v>
      </c>
      <c r="O204" s="5">
        <v>7.9896820000000002</v>
      </c>
      <c r="P204" s="5">
        <v>7.8378620000000003</v>
      </c>
      <c r="Q204" s="5">
        <v>7.8023639999999999</v>
      </c>
      <c r="R204" s="5">
        <v>7.3777559999999998</v>
      </c>
      <c r="S204" s="5">
        <v>9.2825989999999994</v>
      </c>
      <c r="T204" s="5">
        <v>9.231973</v>
      </c>
      <c r="U204" s="5">
        <v>7.5362710000000002</v>
      </c>
      <c r="V204" s="5">
        <v>8.0887200000000004</v>
      </c>
      <c r="W204" s="5">
        <v>9.1747359999999993</v>
      </c>
      <c r="X204" s="5">
        <v>9.6786440000000002</v>
      </c>
      <c r="Y204" s="5">
        <v>9.2738080000000007</v>
      </c>
      <c r="Z204" s="5">
        <v>9.0813389999999998</v>
      </c>
      <c r="AA204" s="5">
        <v>9.5507120000000008</v>
      </c>
      <c r="AB204" s="5">
        <v>10.185933</v>
      </c>
      <c r="AC204" s="5">
        <v>9.9540729999999993</v>
      </c>
      <c r="AD204" s="5">
        <v>10.542737000000001</v>
      </c>
      <c r="AE204" s="5">
        <v>10.904567</v>
      </c>
      <c r="AF204" s="5">
        <v>12.136312999999999</v>
      </c>
      <c r="AG204" s="5">
        <v>12.872199999999999</v>
      </c>
      <c r="AH204" s="5">
        <v>13.126360999999999</v>
      </c>
      <c r="AI204" s="5">
        <v>13.157914</v>
      </c>
      <c r="AJ204" s="5">
        <v>12.755763999999999</v>
      </c>
      <c r="AK204" s="5">
        <v>12.324712</v>
      </c>
      <c r="AL204" s="5">
        <v>11.98513</v>
      </c>
      <c r="AM204" s="5">
        <v>11.282581</v>
      </c>
      <c r="AN204" s="5">
        <v>12.083511</v>
      </c>
      <c r="AO204" s="5">
        <v>13.076295</v>
      </c>
      <c r="AP204" s="5">
        <v>12.564722</v>
      </c>
      <c r="AQ204" s="5">
        <v>11.850569</v>
      </c>
      <c r="AR204" s="5">
        <v>12.428084</v>
      </c>
      <c r="AS204" s="5">
        <v>13.834536</v>
      </c>
      <c r="AT204" s="5">
        <v>13.056822</v>
      </c>
      <c r="AU204" s="5">
        <v>12.477903</v>
      </c>
      <c r="AV204" s="5">
        <v>15.202351</v>
      </c>
      <c r="AW204" s="5">
        <v>16.697371</v>
      </c>
      <c r="AX204" s="5">
        <v>16.946709999999999</v>
      </c>
      <c r="AY204" s="5">
        <v>18.556048000000001</v>
      </c>
      <c r="AZ204" s="5">
        <v>18.154575999999999</v>
      </c>
      <c r="BA204" s="5">
        <v>16.564082000000003</v>
      </c>
      <c r="BB204" s="5">
        <v>21.751942999999997</v>
      </c>
      <c r="BC204" s="5">
        <v>21.175029000000002</v>
      </c>
      <c r="BD204" s="5">
        <v>23.384368000000002</v>
      </c>
      <c r="BE204" s="172">
        <f t="shared" si="199"/>
        <v>20.759816182120403</v>
      </c>
      <c r="BF204" s="172">
        <f t="shared" si="200"/>
        <v>26.207493442220141</v>
      </c>
      <c r="BG204" s="172">
        <f t="shared" si="201"/>
        <v>24.532715044590596</v>
      </c>
      <c r="BI204" s="167" t="s">
        <v>769</v>
      </c>
      <c r="BJ204" s="167" t="s">
        <v>776</v>
      </c>
      <c r="BK204" s="5">
        <v>27.673999999999999</v>
      </c>
      <c r="BL204" s="5">
        <v>24.567999999999998</v>
      </c>
      <c r="BM204" s="5">
        <v>31.015000000000001</v>
      </c>
      <c r="BN204" s="5">
        <v>29.033000000000001</v>
      </c>
      <c r="BO204" s="168">
        <f t="shared" si="205"/>
        <v>-0.11223531112235317</v>
      </c>
      <c r="BP204" s="168">
        <f t="shared" si="206"/>
        <v>0.26241452295669176</v>
      </c>
      <c r="BQ204" s="168">
        <f t="shared" si="207"/>
        <v>-6.3904562308560356E-2</v>
      </c>
      <c r="BS204" s="200"/>
      <c r="BT204" s="200"/>
      <c r="BU204" s="200"/>
      <c r="BV204" s="200"/>
    </row>
    <row r="205" spans="1:81" s="195" customFormat="1" x14ac:dyDescent="0.2">
      <c r="A205" s="13" t="s">
        <v>8</v>
      </c>
      <c r="B205" s="13" t="s">
        <v>7</v>
      </c>
      <c r="C205" s="13" t="s">
        <v>431</v>
      </c>
      <c r="D205" s="13" t="s">
        <v>434</v>
      </c>
      <c r="E205" s="13" t="s">
        <v>716</v>
      </c>
      <c r="F205" s="171">
        <v>19.374127000000001</v>
      </c>
      <c r="G205" s="171">
        <v>20.85539</v>
      </c>
      <c r="H205" s="171">
        <v>21.490846999999999</v>
      </c>
      <c r="I205" s="171">
        <v>22.419903999999999</v>
      </c>
      <c r="J205" s="171">
        <v>24.129019</v>
      </c>
      <c r="K205" s="171">
        <v>26.100553999999999</v>
      </c>
      <c r="L205" s="171">
        <v>26.746628000000001</v>
      </c>
      <c r="M205" s="171">
        <v>26.345085000000001</v>
      </c>
      <c r="N205" s="171">
        <v>26.183305000000001</v>
      </c>
      <c r="O205" s="171">
        <v>27.467074</v>
      </c>
      <c r="P205" s="171">
        <v>29.669567000000001</v>
      </c>
      <c r="Q205" s="171">
        <v>31.459167999999998</v>
      </c>
      <c r="R205" s="171">
        <v>31.211887999999998</v>
      </c>
      <c r="S205" s="171">
        <v>33.860030999999999</v>
      </c>
      <c r="T205" s="171">
        <v>35.118760000000002</v>
      </c>
      <c r="U205" s="171">
        <v>37.041147000000002</v>
      </c>
      <c r="V205" s="171">
        <v>36.877220000000001</v>
      </c>
      <c r="W205" s="171">
        <v>38.964815000000002</v>
      </c>
      <c r="X205" s="171">
        <v>40.633747</v>
      </c>
      <c r="Y205" s="171">
        <v>41.542859</v>
      </c>
      <c r="Z205" s="171">
        <v>39.615167</v>
      </c>
      <c r="AA205" s="171">
        <v>42.150305000000003</v>
      </c>
      <c r="AB205" s="171">
        <v>41.363736000000003</v>
      </c>
      <c r="AC205" s="171">
        <v>39.706594000000003</v>
      </c>
      <c r="AD205" s="171">
        <v>42.137922000000003</v>
      </c>
      <c r="AE205" s="171">
        <v>43.941043999999998</v>
      </c>
      <c r="AF205" s="171">
        <v>48.554178</v>
      </c>
      <c r="AG205" s="171">
        <v>48.518678000000001</v>
      </c>
      <c r="AH205" s="171">
        <v>47.111829999999998</v>
      </c>
      <c r="AI205" s="171">
        <v>48.379559</v>
      </c>
      <c r="AJ205" s="171">
        <v>46.828398</v>
      </c>
      <c r="AK205" s="171">
        <v>45.415504999999996</v>
      </c>
      <c r="AL205" s="171">
        <v>42.270465000000002</v>
      </c>
      <c r="AM205" s="171">
        <v>44.171301</v>
      </c>
      <c r="AN205" s="171">
        <v>47.587426999999998</v>
      </c>
      <c r="AO205" s="171">
        <v>46.426949</v>
      </c>
      <c r="AP205" s="171">
        <v>47.432138000000002</v>
      </c>
      <c r="AQ205" s="171">
        <v>48.514547</v>
      </c>
      <c r="AR205" s="171">
        <v>50.004292999999997</v>
      </c>
      <c r="AS205" s="171">
        <v>49.762637999999995</v>
      </c>
      <c r="AT205" s="171">
        <v>51.908465</v>
      </c>
      <c r="AU205" s="171">
        <v>51.928413999999997</v>
      </c>
      <c r="AV205" s="171">
        <v>53.185595999999997</v>
      </c>
      <c r="AW205" s="171">
        <v>55.816860000000005</v>
      </c>
      <c r="AX205" s="171">
        <v>58.741177</v>
      </c>
      <c r="AY205" s="171">
        <v>60.352722</v>
      </c>
      <c r="AZ205" s="171">
        <v>62.952061999999998</v>
      </c>
      <c r="BA205" s="171">
        <v>63.426304999999999</v>
      </c>
      <c r="BB205" s="171">
        <v>70.257732000000004</v>
      </c>
      <c r="BC205" s="171">
        <v>72.712754000000004</v>
      </c>
      <c r="BD205" s="171">
        <v>74.055733000000004</v>
      </c>
      <c r="BE205" s="173">
        <f t="shared" si="199"/>
        <v>72.087063074145846</v>
      </c>
      <c r="BF205" s="173">
        <f t="shared" si="200"/>
        <v>76.517453136241699</v>
      </c>
      <c r="BG205" s="173">
        <f t="shared" si="201"/>
        <v>75.060232817277139</v>
      </c>
      <c r="BI205" s="13" t="s">
        <v>8</v>
      </c>
      <c r="BJ205" s="13" t="s">
        <v>765</v>
      </c>
      <c r="BK205" s="171">
        <v>69.548194229999993</v>
      </c>
      <c r="BL205" s="171">
        <v>67.699351030000003</v>
      </c>
      <c r="BM205" s="171">
        <v>71.860077230000002</v>
      </c>
      <c r="BN205" s="171">
        <v>70.491553313300003</v>
      </c>
      <c r="BO205" s="170">
        <f t="shared" si="205"/>
        <v>-2.6583626224510683E-2</v>
      </c>
      <c r="BP205" s="170">
        <f t="shared" si="206"/>
        <v>6.1458878655368983E-2</v>
      </c>
      <c r="BQ205" s="170">
        <f t="shared" si="207"/>
        <v>-1.9044286750761665E-2</v>
      </c>
      <c r="BS205" s="200"/>
      <c r="BT205" s="200"/>
      <c r="BU205" s="200"/>
      <c r="BV205" s="200"/>
    </row>
    <row r="206" spans="1:81" s="195" customFormat="1" x14ac:dyDescent="0.2">
      <c r="A206" s="169" t="s">
        <v>722</v>
      </c>
      <c r="B206" s="167" t="s">
        <v>7</v>
      </c>
      <c r="C206" s="167" t="s">
        <v>431</v>
      </c>
      <c r="D206" s="167" t="s">
        <v>723</v>
      </c>
      <c r="E206" s="167" t="s">
        <v>433</v>
      </c>
      <c r="F206" s="5">
        <v>0.41178700000000001</v>
      </c>
      <c r="G206" s="5">
        <v>0.39190599999999998</v>
      </c>
      <c r="H206" s="5">
        <v>0.43317899999999998</v>
      </c>
      <c r="I206" s="5">
        <v>0.46267799999999998</v>
      </c>
      <c r="J206" s="5">
        <v>0.42265000000000003</v>
      </c>
      <c r="K206" s="5">
        <v>0.49362299999999998</v>
      </c>
      <c r="L206" s="5">
        <v>0.42440899999999998</v>
      </c>
      <c r="M206" s="5">
        <v>0.37453900000000001</v>
      </c>
      <c r="N206" s="5">
        <v>0.413136</v>
      </c>
      <c r="O206" s="5">
        <v>0.54678499999999997</v>
      </c>
      <c r="P206" s="5">
        <v>0.70903400000000005</v>
      </c>
      <c r="Q206" s="5">
        <v>0.67339599999999999</v>
      </c>
      <c r="R206" s="5">
        <v>0.62643899999999997</v>
      </c>
      <c r="S206" s="5">
        <v>0.68828900000000004</v>
      </c>
      <c r="T206" s="5">
        <v>0.75229999999999997</v>
      </c>
      <c r="U206" s="5">
        <v>0.87282499999999996</v>
      </c>
      <c r="V206" s="5">
        <v>0.86314100000000005</v>
      </c>
      <c r="W206" s="5">
        <v>0.81056300000000003</v>
      </c>
      <c r="X206" s="5">
        <v>0.91439700000000002</v>
      </c>
      <c r="Y206" s="5">
        <v>0.87114599999999998</v>
      </c>
      <c r="Z206" s="5">
        <v>0.99320399999999998</v>
      </c>
      <c r="AA206" s="5">
        <v>1.0781579999999999</v>
      </c>
      <c r="AB206" s="5">
        <v>1.1006959999999999</v>
      </c>
      <c r="AC206" s="5">
        <v>1.0734699999999999</v>
      </c>
      <c r="AD206" s="5">
        <v>1.1104430000000001</v>
      </c>
      <c r="AE206" s="5">
        <v>1.5099400000000001</v>
      </c>
      <c r="AF206" s="5">
        <v>1.603518</v>
      </c>
      <c r="AG206" s="5">
        <v>1.3728450000000001</v>
      </c>
      <c r="AH206" s="5">
        <v>1.553917</v>
      </c>
      <c r="AI206" s="5">
        <v>1.9391910000000001</v>
      </c>
      <c r="AJ206" s="5">
        <v>2.1962109999999999</v>
      </c>
      <c r="AK206" s="5">
        <v>2.0677310000000002</v>
      </c>
      <c r="AL206" s="5">
        <v>1.966367</v>
      </c>
      <c r="AM206" s="5">
        <v>2.126487</v>
      </c>
      <c r="AN206" s="5">
        <v>1.9803029999999999</v>
      </c>
      <c r="AO206" s="5">
        <v>2.1628270000000001</v>
      </c>
      <c r="AP206" s="5">
        <v>2.2078769999999999</v>
      </c>
      <c r="AQ206" s="5">
        <v>2.4576989999999999</v>
      </c>
      <c r="AR206" s="5">
        <v>2.5723370000000001</v>
      </c>
      <c r="AS206" s="5">
        <v>2.9912880000000004</v>
      </c>
      <c r="AT206" s="5">
        <v>3.8622559999999999</v>
      </c>
      <c r="AU206" s="5">
        <v>4.1783890000000001</v>
      </c>
      <c r="AV206" s="5">
        <v>4.3791500000000001</v>
      </c>
      <c r="AW206" s="5">
        <v>4.847378</v>
      </c>
      <c r="AX206" s="5">
        <v>5.2508010000000001</v>
      </c>
      <c r="AY206" s="5">
        <v>5.6358630000000005</v>
      </c>
      <c r="AZ206" s="5">
        <v>5.1004370000000003</v>
      </c>
      <c r="BA206" s="5">
        <v>5.9455790000000004</v>
      </c>
      <c r="BB206" s="5">
        <v>6.668031</v>
      </c>
      <c r="BC206" s="5">
        <v>7.0285030000000006</v>
      </c>
      <c r="BD206" s="5">
        <v>6.0838889999999992</v>
      </c>
      <c r="BE206" s="172">
        <f t="shared" si="199"/>
        <v>7.165995839337878</v>
      </c>
      <c r="BF206" s="172">
        <f t="shared" si="200"/>
        <v>7.4276366353456682</v>
      </c>
      <c r="BG206" s="172">
        <f t="shared" si="201"/>
        <v>7.325942288218112</v>
      </c>
      <c r="BI206" s="167" t="s">
        <v>770</v>
      </c>
      <c r="BJ206" s="167" t="s">
        <v>776</v>
      </c>
      <c r="BK206" s="5">
        <v>6.161999999999999</v>
      </c>
      <c r="BL206" s="5">
        <v>7.258</v>
      </c>
      <c r="BM206" s="5">
        <v>7.5230000000000006</v>
      </c>
      <c r="BN206" s="5">
        <v>7.42</v>
      </c>
      <c r="BO206" s="168">
        <f t="shared" si="205"/>
        <v>0.17786432976306413</v>
      </c>
      <c r="BP206" s="168">
        <f t="shared" si="206"/>
        <v>3.6511435657205923E-2</v>
      </c>
      <c r="BQ206" s="168">
        <f t="shared" si="207"/>
        <v>-1.3691346537285742E-2</v>
      </c>
      <c r="BS206" s="200"/>
      <c r="BT206" s="200"/>
      <c r="BU206" s="200"/>
      <c r="BV206" s="200"/>
    </row>
    <row r="207" spans="1:81" s="195" customFormat="1" x14ac:dyDescent="0.2">
      <c r="A207" s="169" t="s">
        <v>751</v>
      </c>
      <c r="B207" s="167" t="s">
        <v>7</v>
      </c>
      <c r="C207" s="167" t="s">
        <v>431</v>
      </c>
      <c r="D207" s="167" t="s">
        <v>748</v>
      </c>
      <c r="E207" s="167" t="s">
        <v>433</v>
      </c>
      <c r="F207" s="5">
        <v>0.670709</v>
      </c>
      <c r="G207" s="5">
        <v>0.84526999999999997</v>
      </c>
      <c r="H207" s="5">
        <v>0.86526099999999995</v>
      </c>
      <c r="I207" s="5">
        <v>0.90012099999999995</v>
      </c>
      <c r="J207" s="5">
        <v>0.87341500000000005</v>
      </c>
      <c r="K207" s="5">
        <v>0.81606500000000004</v>
      </c>
      <c r="L207" s="5">
        <v>0.92142800000000002</v>
      </c>
      <c r="M207" s="5">
        <v>1.0171749999999999</v>
      </c>
      <c r="N207" s="5">
        <v>1.082274</v>
      </c>
      <c r="O207" s="5">
        <v>1.3314539999999999</v>
      </c>
      <c r="P207" s="5">
        <v>1.4291970000000001</v>
      </c>
      <c r="Q207" s="5">
        <v>1.3154589999999999</v>
      </c>
      <c r="R207" s="5">
        <v>1.5488249999999999</v>
      </c>
      <c r="S207" s="5">
        <v>1.5650219999999999</v>
      </c>
      <c r="T207" s="5">
        <v>1.658676</v>
      </c>
      <c r="U207" s="5">
        <v>1.9665999999999999</v>
      </c>
      <c r="V207" s="5">
        <v>1.985379</v>
      </c>
      <c r="W207" s="5">
        <v>2.2386590000000002</v>
      </c>
      <c r="X207" s="5">
        <v>2.3277800000000002</v>
      </c>
      <c r="Y207" s="5">
        <v>2.3535499999999998</v>
      </c>
      <c r="Z207" s="5">
        <v>2.228898</v>
      </c>
      <c r="AA207" s="5">
        <v>2.5028290000000002</v>
      </c>
      <c r="AB207" s="5">
        <v>2.2742279999999999</v>
      </c>
      <c r="AC207" s="5">
        <v>2.131821</v>
      </c>
      <c r="AD207" s="5">
        <v>2.235614</v>
      </c>
      <c r="AE207" s="5">
        <v>2.2920280000000002</v>
      </c>
      <c r="AF207" s="5">
        <v>2.3554379999999999</v>
      </c>
      <c r="AG207" s="5">
        <v>2.4508200000000002</v>
      </c>
      <c r="AH207" s="5">
        <v>2.331744</v>
      </c>
      <c r="AI207" s="5">
        <v>2.344824</v>
      </c>
      <c r="AJ207" s="5">
        <v>2.3950809999999998</v>
      </c>
      <c r="AK207" s="5">
        <v>2.1653249999999997</v>
      </c>
      <c r="AL207" s="5">
        <v>2.1776870000000002</v>
      </c>
      <c r="AM207" s="5">
        <v>2.3111520000000003</v>
      </c>
      <c r="AN207" s="5">
        <v>2.2381859999999998</v>
      </c>
      <c r="AO207" s="5">
        <v>2.1565149999999997</v>
      </c>
      <c r="AP207" s="5">
        <v>2.033045</v>
      </c>
      <c r="AQ207" s="5">
        <v>2.2225459999999999</v>
      </c>
      <c r="AR207" s="5">
        <v>2.4411830000000001</v>
      </c>
      <c r="AS207" s="5">
        <v>2.3166679999999999</v>
      </c>
      <c r="AT207" s="5">
        <v>2.8625530000000001</v>
      </c>
      <c r="AU207" s="5">
        <v>2.6939950000000001</v>
      </c>
      <c r="AV207" s="5">
        <v>2.794867</v>
      </c>
      <c r="AW207" s="5">
        <v>2.5086780000000002</v>
      </c>
      <c r="AX207" s="5">
        <v>2.7274069999999999</v>
      </c>
      <c r="AY207" s="5">
        <v>2.9044060000000003</v>
      </c>
      <c r="AZ207" s="5">
        <v>2.9491699999999996</v>
      </c>
      <c r="BA207" s="5">
        <v>3.115313</v>
      </c>
      <c r="BB207" s="5">
        <v>2.7541720000000001</v>
      </c>
      <c r="BC207" s="5">
        <v>2.9683540000000002</v>
      </c>
      <c r="BD207" s="5">
        <v>2.9251519999999998</v>
      </c>
      <c r="BE207" s="172">
        <f t="shared" si="199"/>
        <v>2.7255506464485233</v>
      </c>
      <c r="BF207" s="172">
        <f t="shared" si="200"/>
        <v>2.8142623591380684</v>
      </c>
      <c r="BG207" s="172">
        <f t="shared" si="201"/>
        <v>2.956668003192338</v>
      </c>
      <c r="BI207" s="167" t="s">
        <v>771</v>
      </c>
      <c r="BJ207" s="167" t="s">
        <v>776</v>
      </c>
      <c r="BK207" s="5">
        <v>2.5059999999999998</v>
      </c>
      <c r="BL207" s="5">
        <v>2.335</v>
      </c>
      <c r="BM207" s="5">
        <v>2.411</v>
      </c>
      <c r="BN207" s="5">
        <v>2.5329999999999999</v>
      </c>
      <c r="BO207" s="168">
        <f t="shared" si="205"/>
        <v>-6.8236233040702254E-2</v>
      </c>
      <c r="BP207" s="168">
        <f t="shared" si="206"/>
        <v>3.2548179871520373E-2</v>
      </c>
      <c r="BQ207" s="168">
        <f t="shared" si="207"/>
        <v>5.0601410203235123E-2</v>
      </c>
      <c r="BS207" s="200"/>
      <c r="BT207" s="200"/>
      <c r="BU207" s="200"/>
      <c r="BV207" s="200"/>
    </row>
    <row r="208" spans="1:81" s="195" customFormat="1" x14ac:dyDescent="0.2">
      <c r="A208" s="169" t="s">
        <v>752</v>
      </c>
      <c r="B208" s="167" t="s">
        <v>7</v>
      </c>
      <c r="C208" s="167" t="s">
        <v>431</v>
      </c>
      <c r="D208" s="167" t="s">
        <v>747</v>
      </c>
      <c r="E208" s="167" t="s">
        <v>433</v>
      </c>
      <c r="F208" s="5">
        <v>0.35857099999999997</v>
      </c>
      <c r="G208" s="5">
        <v>0.346132</v>
      </c>
      <c r="H208" s="5">
        <v>0.36279</v>
      </c>
      <c r="I208" s="5">
        <v>0.37886399999999998</v>
      </c>
      <c r="J208" s="5">
        <v>0.457953</v>
      </c>
      <c r="K208" s="5">
        <v>0.40569699999999997</v>
      </c>
      <c r="L208" s="5">
        <v>0.52118500000000001</v>
      </c>
      <c r="M208" s="5">
        <v>0.65874999999999995</v>
      </c>
      <c r="N208" s="5">
        <v>0.70602399999999998</v>
      </c>
      <c r="O208" s="5">
        <v>0.65479799999999999</v>
      </c>
      <c r="P208" s="5">
        <v>0.82550400000000002</v>
      </c>
      <c r="Q208" s="5">
        <v>0.784331</v>
      </c>
      <c r="R208" s="5">
        <v>0.76985400000000004</v>
      </c>
      <c r="S208" s="5">
        <v>0.74241900000000005</v>
      </c>
      <c r="T208" s="5">
        <v>0.718144</v>
      </c>
      <c r="U208" s="5">
        <v>0.76847799999999999</v>
      </c>
      <c r="V208" s="5">
        <v>0.72474899999999998</v>
      </c>
      <c r="W208" s="5">
        <v>0.70166899999999999</v>
      </c>
      <c r="X208" s="5">
        <v>0.97317699999999996</v>
      </c>
      <c r="Y208" s="5">
        <v>1.055436</v>
      </c>
      <c r="Z208" s="5">
        <v>1.214955</v>
      </c>
      <c r="AA208" s="5">
        <v>1.2448060000000001</v>
      </c>
      <c r="AB208" s="5">
        <v>1.436728</v>
      </c>
      <c r="AC208" s="5">
        <v>1.5837349999999999</v>
      </c>
      <c r="AD208" s="5">
        <v>1.590095</v>
      </c>
      <c r="AE208" s="5">
        <v>1.746102</v>
      </c>
      <c r="AF208" s="5">
        <v>2.0551650000000001</v>
      </c>
      <c r="AG208" s="5">
        <v>2.110198</v>
      </c>
      <c r="AH208" s="5">
        <v>2.0696680000000001</v>
      </c>
      <c r="AI208" s="5">
        <v>1.9733909999999999</v>
      </c>
      <c r="AJ208" s="5">
        <v>2.1013820000000001</v>
      </c>
      <c r="AK208" s="5">
        <v>2.2309909999999999</v>
      </c>
      <c r="AL208" s="5">
        <v>2.1799740000000001</v>
      </c>
      <c r="AM208" s="5">
        <v>2.154668</v>
      </c>
      <c r="AN208" s="5">
        <v>2.2294849999999999</v>
      </c>
      <c r="AO208" s="5">
        <v>2.4924999999999997</v>
      </c>
      <c r="AP208" s="5">
        <v>2.9711569999999998</v>
      </c>
      <c r="AQ208" s="5">
        <v>3.0036690000000004</v>
      </c>
      <c r="AR208" s="5">
        <v>3.561442</v>
      </c>
      <c r="AS208" s="5">
        <v>3.9551240000000001</v>
      </c>
      <c r="AT208" s="5">
        <v>3.9716930000000001</v>
      </c>
      <c r="AU208" s="5">
        <v>3.6087060000000002</v>
      </c>
      <c r="AV208" s="5">
        <v>3.844252</v>
      </c>
      <c r="AW208" s="5">
        <v>4.5884279999999995</v>
      </c>
      <c r="AX208" s="5">
        <v>5.4479820000000005</v>
      </c>
      <c r="AY208" s="5">
        <v>6.5824389999999999</v>
      </c>
      <c r="AZ208" s="5">
        <v>6.8704169999999998</v>
      </c>
      <c r="BA208" s="5">
        <v>7.8390329999999997</v>
      </c>
      <c r="BB208" s="5">
        <v>8.7783329999999999</v>
      </c>
      <c r="BC208" s="5">
        <v>8.9594050000000003</v>
      </c>
      <c r="BD208" s="5">
        <v>8.9074220000000004</v>
      </c>
      <c r="BE208" s="172">
        <f t="shared" si="199"/>
        <v>8.8815127484453349</v>
      </c>
      <c r="BF208" s="172">
        <f t="shared" si="200"/>
        <v>9.2871265486459382</v>
      </c>
      <c r="BG208" s="172">
        <f t="shared" si="201"/>
        <v>9.7445588519558672</v>
      </c>
      <c r="BI208" s="167" t="s">
        <v>772</v>
      </c>
      <c r="BJ208" s="167" t="s">
        <v>776</v>
      </c>
      <c r="BK208" s="5">
        <v>9.9700000000000006</v>
      </c>
      <c r="BL208" s="5">
        <v>9.9409999999999989</v>
      </c>
      <c r="BM208" s="5">
        <v>10.395000000000001</v>
      </c>
      <c r="BN208" s="5">
        <v>10.907</v>
      </c>
      <c r="BO208" s="168">
        <f t="shared" si="205"/>
        <v>-2.9087261785357764E-3</v>
      </c>
      <c r="BP208" s="168">
        <f t="shared" si="206"/>
        <v>4.5669449753546171E-2</v>
      </c>
      <c r="BQ208" s="168">
        <f t="shared" si="207"/>
        <v>4.925444925444912E-2</v>
      </c>
      <c r="BS208" s="200"/>
      <c r="BT208" s="200"/>
      <c r="BU208" s="200"/>
      <c r="BV208" s="200"/>
    </row>
    <row r="209" spans="1:74" s="195" customFormat="1" x14ac:dyDescent="0.2">
      <c r="A209" s="169" t="s">
        <v>753</v>
      </c>
      <c r="B209" s="167" t="s">
        <v>7</v>
      </c>
      <c r="C209" s="167" t="s">
        <v>431</v>
      </c>
      <c r="D209" s="167" t="s">
        <v>749</v>
      </c>
      <c r="E209" s="167" t="s">
        <v>433</v>
      </c>
      <c r="F209" s="5">
        <v>1.593432</v>
      </c>
      <c r="G209" s="5">
        <v>1.831609</v>
      </c>
      <c r="H209" s="5">
        <v>1.9917640000000001</v>
      </c>
      <c r="I209" s="5">
        <v>2.1353149999999999</v>
      </c>
      <c r="J209" s="5">
        <v>2.259833</v>
      </c>
      <c r="K209" s="5">
        <v>2.330784</v>
      </c>
      <c r="L209" s="5">
        <v>2.6405599999999998</v>
      </c>
      <c r="M209" s="5">
        <v>2.7202160000000002</v>
      </c>
      <c r="N209" s="5">
        <v>2.806746</v>
      </c>
      <c r="O209" s="5">
        <v>2.846765</v>
      </c>
      <c r="P209" s="5">
        <v>2.7345269999999999</v>
      </c>
      <c r="Q209" s="5">
        <v>2.5744370000000001</v>
      </c>
      <c r="R209" s="5">
        <v>2.672946</v>
      </c>
      <c r="S209" s="5">
        <v>2.818371</v>
      </c>
      <c r="T209" s="5">
        <v>2.666248</v>
      </c>
      <c r="U209" s="5">
        <v>2.8145159999999998</v>
      </c>
      <c r="V209" s="5">
        <v>2.9151959999999999</v>
      </c>
      <c r="W209" s="5">
        <v>3.0958060000000001</v>
      </c>
      <c r="X209" s="5">
        <v>3.2160359999999999</v>
      </c>
      <c r="Y209" s="5">
        <v>3.266111</v>
      </c>
      <c r="Z209" s="5">
        <v>3.3629150000000001</v>
      </c>
      <c r="AA209" s="5">
        <v>3.4785430000000002</v>
      </c>
      <c r="AB209" s="5">
        <v>3.4823629999999999</v>
      </c>
      <c r="AC209" s="5">
        <v>3.6468479999999999</v>
      </c>
      <c r="AD209" s="5">
        <v>3.7411300000000001</v>
      </c>
      <c r="AE209" s="5">
        <v>3.8218969999999999</v>
      </c>
      <c r="AF209" s="5">
        <v>3.8965589999999999</v>
      </c>
      <c r="AG209" s="5">
        <v>4.1214459999999997</v>
      </c>
      <c r="AH209" s="5">
        <v>4.460064</v>
      </c>
      <c r="AI209" s="5">
        <v>4.6783149999999996</v>
      </c>
      <c r="AJ209" s="5">
        <v>4.2613399999999997</v>
      </c>
      <c r="AK209" s="5">
        <v>4.3881420000000002</v>
      </c>
      <c r="AL209" s="5">
        <v>4.3298040000000002</v>
      </c>
      <c r="AM209" s="5">
        <v>4.0225660000000003</v>
      </c>
      <c r="AN209" s="5">
        <v>4.2290869999999998</v>
      </c>
      <c r="AO209" s="5">
        <v>4.3803809999999999</v>
      </c>
      <c r="AP209" s="5">
        <v>4.378177</v>
      </c>
      <c r="AQ209" s="5">
        <v>4.4689689999999995</v>
      </c>
      <c r="AR209" s="5">
        <v>4.501341</v>
      </c>
      <c r="AS209" s="5">
        <v>4.7105329999999999</v>
      </c>
      <c r="AT209" s="5">
        <v>4.9210240000000001</v>
      </c>
      <c r="AU209" s="5">
        <v>4.9327199999999998</v>
      </c>
      <c r="AV209" s="5">
        <v>5.435003</v>
      </c>
      <c r="AW209" s="5">
        <v>5.7375799999999995</v>
      </c>
      <c r="AX209" s="5">
        <v>6.1280809999999999</v>
      </c>
      <c r="AY209" s="5">
        <v>6.7446549999999998</v>
      </c>
      <c r="AZ209" s="5">
        <v>6.7592020000000002</v>
      </c>
      <c r="BA209" s="5">
        <v>6.3066610000000001</v>
      </c>
      <c r="BB209" s="5">
        <v>6.8102710000000002</v>
      </c>
      <c r="BC209" s="5">
        <v>6.8518620000000006</v>
      </c>
      <c r="BD209" s="5">
        <v>6.9907390000000005</v>
      </c>
      <c r="BE209" s="172">
        <f t="shared" si="199"/>
        <v>6.8514195779450855</v>
      </c>
      <c r="BF209" s="172">
        <f t="shared" si="200"/>
        <v>7.1888821780336594</v>
      </c>
      <c r="BG209" s="172">
        <f t="shared" si="201"/>
        <v>7.3612254630941854</v>
      </c>
      <c r="BI209" s="167" t="s">
        <v>773</v>
      </c>
      <c r="BJ209" s="167" t="s">
        <v>776</v>
      </c>
      <c r="BK209" s="5">
        <v>6.7739999999999991</v>
      </c>
      <c r="BL209" s="5">
        <v>6.6390000000000002</v>
      </c>
      <c r="BM209" s="5">
        <v>6.9660000000000002</v>
      </c>
      <c r="BN209" s="5">
        <v>7.1330000000000009</v>
      </c>
      <c r="BO209" s="168">
        <f t="shared" si="205"/>
        <v>-1.9929140832595057E-2</v>
      </c>
      <c r="BP209" s="168">
        <f t="shared" si="206"/>
        <v>4.9254405784003606E-2</v>
      </c>
      <c r="BQ209" s="168">
        <f t="shared" si="207"/>
        <v>2.3973585989089965E-2</v>
      </c>
      <c r="BS209" s="200"/>
      <c r="BT209" s="200"/>
      <c r="BU209" s="200"/>
      <c r="BV209" s="200"/>
    </row>
    <row r="210" spans="1:74" s="195" customFormat="1" x14ac:dyDescent="0.2">
      <c r="A210" s="13" t="s">
        <v>9</v>
      </c>
      <c r="B210" s="13" t="s">
        <v>7</v>
      </c>
      <c r="C210" s="13" t="s">
        <v>431</v>
      </c>
      <c r="D210" s="13" t="s">
        <v>435</v>
      </c>
      <c r="E210" s="13" t="s">
        <v>433</v>
      </c>
      <c r="F210" s="171">
        <v>7.1234000000000002</v>
      </c>
      <c r="G210" s="171">
        <v>7.6040219999999996</v>
      </c>
      <c r="H210" s="171">
        <v>8.0346430000000009</v>
      </c>
      <c r="I210" s="171">
        <v>8.3323239999999998</v>
      </c>
      <c r="J210" s="171">
        <v>8.7293920000000007</v>
      </c>
      <c r="K210" s="171">
        <v>8.8445540000000005</v>
      </c>
      <c r="L210" s="171">
        <v>9.1128680000000006</v>
      </c>
      <c r="M210" s="171">
        <v>9.3955889999999993</v>
      </c>
      <c r="N210" s="171">
        <v>9.4673259999999999</v>
      </c>
      <c r="O210" s="171">
        <v>9.943289</v>
      </c>
      <c r="P210" s="171">
        <v>10.438896</v>
      </c>
      <c r="Q210" s="171">
        <v>10.329974999999999</v>
      </c>
      <c r="R210" s="171">
        <v>10.454615</v>
      </c>
      <c r="S210" s="171">
        <v>10.420527999999999</v>
      </c>
      <c r="T210" s="171">
        <v>10.353853000000001</v>
      </c>
      <c r="U210" s="171">
        <v>11.316729</v>
      </c>
      <c r="V210" s="171">
        <v>11.134213000000001</v>
      </c>
      <c r="W210" s="171">
        <v>11.484382</v>
      </c>
      <c r="X210" s="171">
        <v>12.08788</v>
      </c>
      <c r="Y210" s="171">
        <v>12.315382</v>
      </c>
      <c r="Z210" s="171">
        <v>12.585302</v>
      </c>
      <c r="AA210" s="171">
        <v>13.176012</v>
      </c>
      <c r="AB210" s="171">
        <v>12.999295999999999</v>
      </c>
      <c r="AC210" s="171">
        <v>12.973312</v>
      </c>
      <c r="AD210" s="171">
        <v>13.462358</v>
      </c>
      <c r="AE210" s="171">
        <v>14.368021000000001</v>
      </c>
      <c r="AF210" s="171">
        <v>15.057130000000001</v>
      </c>
      <c r="AG210" s="171">
        <v>15.186601</v>
      </c>
      <c r="AH210" s="171">
        <v>15.644890999999999</v>
      </c>
      <c r="AI210" s="171">
        <v>16.202138999999999</v>
      </c>
      <c r="AJ210" s="171">
        <v>16.104219000000001</v>
      </c>
      <c r="AK210" s="171">
        <v>15.549480000000001</v>
      </c>
      <c r="AL210" s="171">
        <v>15.552169999999998</v>
      </c>
      <c r="AM210" s="171">
        <v>15.711848999999999</v>
      </c>
      <c r="AN210" s="171">
        <v>15.876182</v>
      </c>
      <c r="AO210" s="171">
        <v>16.606791000000001</v>
      </c>
      <c r="AP210" s="171">
        <v>17.104451999999998</v>
      </c>
      <c r="AQ210" s="171">
        <v>17.888541</v>
      </c>
      <c r="AR210" s="171">
        <v>18.685371</v>
      </c>
      <c r="AS210" s="171">
        <v>19.626148999999998</v>
      </c>
      <c r="AT210" s="171">
        <v>21.494607000000002</v>
      </c>
      <c r="AU210" s="171">
        <v>21.414266000000001</v>
      </c>
      <c r="AV210" s="171">
        <v>22.602665999999999</v>
      </c>
      <c r="AW210" s="171">
        <v>23.997700999999999</v>
      </c>
      <c r="AX210" s="171">
        <v>25.925729</v>
      </c>
      <c r="AY210" s="171">
        <v>28.593578000000001</v>
      </c>
      <c r="AZ210" s="171">
        <v>28.584674999999997</v>
      </c>
      <c r="BA210" s="171">
        <v>29.879839</v>
      </c>
      <c r="BB210" s="171">
        <v>31.611967</v>
      </c>
      <c r="BC210" s="171">
        <v>32.715541000000002</v>
      </c>
      <c r="BD210" s="171">
        <v>31.822731999999998</v>
      </c>
      <c r="BE210" s="173">
        <f t="shared" si="199"/>
        <v>32.507967881294235</v>
      </c>
      <c r="BF210" s="173">
        <f t="shared" si="200"/>
        <v>32.206290470097791</v>
      </c>
      <c r="BG210" s="173">
        <f t="shared" si="201"/>
        <v>31.449083031079184</v>
      </c>
      <c r="BI210" s="13" t="s">
        <v>9</v>
      </c>
      <c r="BJ210" s="13" t="s">
        <v>765</v>
      </c>
      <c r="BK210" s="171">
        <v>26.713411697999998</v>
      </c>
      <c r="BL210" s="171">
        <v>27.288629067999999</v>
      </c>
      <c r="BM210" s="171">
        <v>27.035387677999999</v>
      </c>
      <c r="BN210" s="171">
        <v>26.399754192500001</v>
      </c>
      <c r="BO210" s="170">
        <f t="shared" si="205"/>
        <v>2.1532905512142674E-2</v>
      </c>
      <c r="BP210" s="170">
        <f t="shared" si="206"/>
        <v>-9.2801067202369237E-3</v>
      </c>
      <c r="BQ210" s="170">
        <f t="shared" si="207"/>
        <v>-2.3511165923366564E-2</v>
      </c>
      <c r="BS210" s="200"/>
      <c r="BT210" s="200"/>
      <c r="BU210" s="200"/>
      <c r="BV210" s="200"/>
    </row>
    <row r="211" spans="1:74" s="195" customFormat="1" x14ac:dyDescent="0.2">
      <c r="A211" s="169" t="s">
        <v>724</v>
      </c>
      <c r="B211" s="167" t="s">
        <v>7</v>
      </c>
      <c r="C211" s="167" t="s">
        <v>431</v>
      </c>
      <c r="D211" s="167" t="s">
        <v>724</v>
      </c>
      <c r="E211" s="167" t="s">
        <v>433</v>
      </c>
      <c r="F211" s="5">
        <v>136.58977400000001</v>
      </c>
      <c r="G211" s="5">
        <v>124.79469899999999</v>
      </c>
      <c r="H211" s="5">
        <v>134.60422199999999</v>
      </c>
      <c r="I211" s="5">
        <v>183.59421599999999</v>
      </c>
      <c r="J211" s="5">
        <v>166.913645</v>
      </c>
      <c r="K211" s="5">
        <v>178.94966400000001</v>
      </c>
      <c r="L211" s="5">
        <v>199.50555299999999</v>
      </c>
      <c r="M211" s="5">
        <v>209.41849199999999</v>
      </c>
      <c r="N211" s="5">
        <v>176.171988</v>
      </c>
      <c r="O211" s="5">
        <v>184.23912000000001</v>
      </c>
      <c r="P211" s="5">
        <v>183.542767</v>
      </c>
      <c r="Q211" s="5">
        <v>194.63842700000001</v>
      </c>
      <c r="R211" s="5">
        <v>209.04661100000001</v>
      </c>
      <c r="S211" s="5">
        <v>196.20268200000001</v>
      </c>
      <c r="T211" s="5">
        <v>202.48933299999999</v>
      </c>
      <c r="U211" s="5">
        <v>240.84938500000001</v>
      </c>
      <c r="V211" s="5">
        <v>242.071212</v>
      </c>
      <c r="W211" s="5">
        <v>235.66705400000001</v>
      </c>
      <c r="X211" s="5">
        <v>218.456436</v>
      </c>
      <c r="Y211" s="5">
        <v>220.76861400000001</v>
      </c>
      <c r="Z211" s="5">
        <v>232.55669800000001</v>
      </c>
      <c r="AA211" s="5">
        <v>238.19746000000001</v>
      </c>
      <c r="AB211" s="5">
        <v>218.93515300000001</v>
      </c>
      <c r="AC211" s="5">
        <v>241.099344</v>
      </c>
      <c r="AD211" s="5">
        <v>230.476054</v>
      </c>
      <c r="AE211" s="5">
        <v>227.32655299999999</v>
      </c>
      <c r="AF211" s="5">
        <v>236.32574099999999</v>
      </c>
      <c r="AG211" s="5">
        <v>230.65328299999999</v>
      </c>
      <c r="AH211" s="5">
        <v>254.47158400000001</v>
      </c>
      <c r="AI211" s="5">
        <v>241.057604</v>
      </c>
      <c r="AJ211" s="5">
        <v>208.650192</v>
      </c>
      <c r="AK211" s="5">
        <v>204.84983100000002</v>
      </c>
      <c r="AL211" s="5">
        <v>209.54568599999999</v>
      </c>
      <c r="AM211" s="5">
        <v>182.09802999999999</v>
      </c>
      <c r="AN211" s="5">
        <v>193.15840300000002</v>
      </c>
      <c r="AO211" s="5">
        <v>194.296243</v>
      </c>
      <c r="AP211" s="5">
        <v>189.062578</v>
      </c>
      <c r="AQ211" s="5">
        <v>177.26945500000002</v>
      </c>
      <c r="AR211" s="5">
        <v>183.844382</v>
      </c>
      <c r="AS211" s="5">
        <v>171.30632300000002</v>
      </c>
      <c r="AT211" s="5">
        <v>161.496577</v>
      </c>
      <c r="AU211" s="5">
        <v>180.551345</v>
      </c>
      <c r="AV211" s="5">
        <v>160.95159999999998</v>
      </c>
      <c r="AW211" s="5">
        <v>180.851022</v>
      </c>
      <c r="AX211" s="5">
        <v>185.52630200000002</v>
      </c>
      <c r="AY211" s="5">
        <v>175.47938400000001</v>
      </c>
      <c r="AZ211" s="5">
        <v>171.533568</v>
      </c>
      <c r="BA211" s="5">
        <v>153.500778</v>
      </c>
      <c r="BB211" s="5">
        <v>163.01811499999999</v>
      </c>
      <c r="BC211" s="5">
        <v>150.89795000000001</v>
      </c>
      <c r="BD211" s="5">
        <v>197.538354</v>
      </c>
      <c r="BE211" s="172">
        <f t="shared" si="199"/>
        <v>181.83142558055187</v>
      </c>
      <c r="BF211" s="172">
        <f t="shared" si="200"/>
        <v>172.11546495496799</v>
      </c>
      <c r="BG211" s="172">
        <f t="shared" si="201"/>
        <v>170.86035608481541</v>
      </c>
      <c r="BI211" s="167" t="s">
        <v>724</v>
      </c>
      <c r="BJ211" s="167" t="s">
        <v>766</v>
      </c>
      <c r="BK211" s="5">
        <v>172.44660000000002</v>
      </c>
      <c r="BL211" s="5">
        <v>158.73480000000001</v>
      </c>
      <c r="BM211" s="5">
        <v>150.25298195460002</v>
      </c>
      <c r="BN211" s="5">
        <v>149.15729975970001</v>
      </c>
      <c r="BO211" s="168">
        <f t="shared" si="205"/>
        <v>-7.9513310207333807E-2</v>
      </c>
      <c r="BP211" s="168">
        <f t="shared" si="206"/>
        <v>-5.3433891279038935E-2</v>
      </c>
      <c r="BQ211" s="168">
        <f t="shared" si="207"/>
        <v>-7.2922492495428497E-3</v>
      </c>
      <c r="BS211" s="200"/>
      <c r="BT211" s="200"/>
      <c r="BU211" s="200"/>
      <c r="BV211" s="200"/>
    </row>
    <row r="212" spans="1:74" s="195" customFormat="1" x14ac:dyDescent="0.2">
      <c r="A212" s="169" t="s">
        <v>725</v>
      </c>
      <c r="B212" s="167" t="s">
        <v>7</v>
      </c>
      <c r="C212" s="167" t="s">
        <v>431</v>
      </c>
      <c r="D212" s="167" t="s">
        <v>725</v>
      </c>
      <c r="E212" s="167" t="s">
        <v>433</v>
      </c>
      <c r="F212" s="5">
        <v>0.34300000000000003</v>
      </c>
      <c r="G212" s="5">
        <v>0.38700200000000001</v>
      </c>
      <c r="H212" s="5">
        <v>0.39000200000000002</v>
      </c>
      <c r="I212" s="5">
        <v>0.38699499999999998</v>
      </c>
      <c r="J212" s="5">
        <v>0.47994999999999999</v>
      </c>
      <c r="K212" s="5">
        <v>0.48031499999999999</v>
      </c>
      <c r="L212" s="5">
        <v>0.47703499999999999</v>
      </c>
      <c r="M212" s="5">
        <v>0.45316899999999999</v>
      </c>
      <c r="N212" s="5">
        <v>0.50704400000000005</v>
      </c>
      <c r="O212" s="5">
        <v>0.46222400000000002</v>
      </c>
      <c r="P212" s="5">
        <v>0.48903400000000002</v>
      </c>
      <c r="Q212" s="5">
        <v>0.38945299999999999</v>
      </c>
      <c r="R212" s="5">
        <v>0.36282599999999998</v>
      </c>
      <c r="S212" s="5">
        <v>0.363319</v>
      </c>
      <c r="T212" s="5">
        <v>0.30333900000000003</v>
      </c>
      <c r="U212" s="5">
        <v>0.30841200000000002</v>
      </c>
      <c r="V212" s="5">
        <v>0.34039199999999997</v>
      </c>
      <c r="W212" s="5">
        <v>0.31536999999999998</v>
      </c>
      <c r="X212" s="5">
        <v>0.34198400000000001</v>
      </c>
      <c r="Y212" s="5">
        <v>0.37190299999999998</v>
      </c>
      <c r="Z212" s="5">
        <v>0.25876199999999999</v>
      </c>
      <c r="AA212" s="5">
        <v>0.28906599999999999</v>
      </c>
      <c r="AB212" s="5">
        <v>0.248117</v>
      </c>
      <c r="AC212" s="5">
        <v>0.24835499999999999</v>
      </c>
      <c r="AD212" s="5">
        <v>0.27004099999999998</v>
      </c>
      <c r="AE212" s="5">
        <v>0.22991500000000001</v>
      </c>
      <c r="AF212" s="5">
        <v>0.21706400000000001</v>
      </c>
      <c r="AG212" s="5">
        <v>0.19714400000000001</v>
      </c>
      <c r="AH212" s="5">
        <v>0.18090400000000001</v>
      </c>
      <c r="AI212" s="5">
        <v>0.17485400000000001</v>
      </c>
      <c r="AJ212" s="5">
        <v>0.16917399999999999</v>
      </c>
      <c r="AK212" s="5">
        <v>0.17160800000000001</v>
      </c>
      <c r="AL212" s="5">
        <v>0.15507799999999999</v>
      </c>
      <c r="AM212" s="5">
        <v>0.14266799999999999</v>
      </c>
      <c r="AN212" s="5">
        <v>0.10498300000000001</v>
      </c>
      <c r="AO212" s="5">
        <v>5.5358999999999998E-2</v>
      </c>
      <c r="AP212" s="5">
        <v>7.8911999999999996E-2</v>
      </c>
      <c r="AQ212" s="5">
        <v>0.114635</v>
      </c>
      <c r="AR212" s="5">
        <v>0.12823100000000001</v>
      </c>
      <c r="AS212" s="5">
        <v>0.1105</v>
      </c>
      <c r="AT212" s="5">
        <v>9.0142E-2</v>
      </c>
      <c r="AU212" s="5">
        <v>8.2794999999999994E-2</v>
      </c>
      <c r="AV212" s="5">
        <v>7.7568999999999999E-2</v>
      </c>
      <c r="AW212" s="5">
        <v>7.0788000000000004E-2</v>
      </c>
      <c r="AX212" s="5">
        <v>3.7478999999999998E-2</v>
      </c>
      <c r="AY212" s="5">
        <v>2.1493000000000002E-2</v>
      </c>
      <c r="AZ212" s="5">
        <v>1.6743000000000001E-2</v>
      </c>
      <c r="BA212" s="5">
        <v>9.3500000000000007E-3</v>
      </c>
      <c r="BB212" s="5">
        <v>9.1970000000000003E-3</v>
      </c>
      <c r="BC212" s="5">
        <v>1.4298E-2</v>
      </c>
      <c r="BD212" s="5">
        <v>1.2733E-2</v>
      </c>
      <c r="BE212" s="172">
        <f t="shared" si="199"/>
        <v>1.2733E-2</v>
      </c>
      <c r="BF212" s="172">
        <f t="shared" si="200"/>
        <v>1.2733E-2</v>
      </c>
      <c r="BG212" s="172">
        <f t="shared" si="201"/>
        <v>1.2733E-2</v>
      </c>
      <c r="BI212" s="167" t="s">
        <v>725</v>
      </c>
      <c r="BJ212" s="167" t="s">
        <v>766</v>
      </c>
      <c r="BK212" s="5"/>
      <c r="BL212" s="5"/>
      <c r="BM212" s="5"/>
      <c r="BN212" s="5"/>
      <c r="BO212" s="168"/>
      <c r="BP212" s="168"/>
      <c r="BQ212" s="168"/>
    </row>
    <row r="213" spans="1:74" s="195" customFormat="1" x14ac:dyDescent="0.2">
      <c r="A213" s="13" t="s">
        <v>726</v>
      </c>
      <c r="B213" s="13" t="s">
        <v>7</v>
      </c>
      <c r="C213" s="13" t="s">
        <v>431</v>
      </c>
      <c r="D213" s="13" t="s">
        <v>726</v>
      </c>
      <c r="E213" s="13" t="s">
        <v>433</v>
      </c>
      <c r="F213" s="171">
        <v>136.93277399999999</v>
      </c>
      <c r="G213" s="171">
        <v>125.181701</v>
      </c>
      <c r="H213" s="171">
        <v>134.994224</v>
      </c>
      <c r="I213" s="171">
        <v>183.981211</v>
      </c>
      <c r="J213" s="171">
        <v>167.393595</v>
      </c>
      <c r="K213" s="171">
        <v>179.429979</v>
      </c>
      <c r="L213" s="171">
        <v>199.98258799999999</v>
      </c>
      <c r="M213" s="171">
        <v>209.87166099999999</v>
      </c>
      <c r="N213" s="171">
        <v>176.67903200000001</v>
      </c>
      <c r="O213" s="171">
        <v>184.70134400000001</v>
      </c>
      <c r="P213" s="171">
        <v>184.031801</v>
      </c>
      <c r="Q213" s="171">
        <v>195.02788000000001</v>
      </c>
      <c r="R213" s="171">
        <v>209.409437</v>
      </c>
      <c r="S213" s="171">
        <v>196.566001</v>
      </c>
      <c r="T213" s="171">
        <v>202.79267200000001</v>
      </c>
      <c r="U213" s="171">
        <v>241.15779699999999</v>
      </c>
      <c r="V213" s="171">
        <v>242.41160400000001</v>
      </c>
      <c r="W213" s="171">
        <v>235.98242400000001</v>
      </c>
      <c r="X213" s="171">
        <v>218.79841999999999</v>
      </c>
      <c r="Y213" s="171">
        <v>221.14051699999999</v>
      </c>
      <c r="Z213" s="171">
        <v>232.81546</v>
      </c>
      <c r="AA213" s="171">
        <v>238.486526</v>
      </c>
      <c r="AB213" s="171">
        <v>219.18326999999999</v>
      </c>
      <c r="AC213" s="171">
        <v>241.34769900000001</v>
      </c>
      <c r="AD213" s="171">
        <v>230.746095</v>
      </c>
      <c r="AE213" s="171">
        <v>227.556468</v>
      </c>
      <c r="AF213" s="171">
        <v>236.54280499999999</v>
      </c>
      <c r="AG213" s="171">
        <v>230.850427</v>
      </c>
      <c r="AH213" s="171">
        <v>254.65248800000001</v>
      </c>
      <c r="AI213" s="171">
        <v>241.23245800000001</v>
      </c>
      <c r="AJ213" s="171">
        <v>208.819366</v>
      </c>
      <c r="AK213" s="171">
        <v>205.02143900000002</v>
      </c>
      <c r="AL213" s="171">
        <v>209.70076399999999</v>
      </c>
      <c r="AM213" s="171">
        <v>182.24069799999998</v>
      </c>
      <c r="AN213" s="171">
        <v>193.263386</v>
      </c>
      <c r="AO213" s="171">
        <v>194.35160200000001</v>
      </c>
      <c r="AP213" s="171">
        <v>189.14149</v>
      </c>
      <c r="AQ213" s="171">
        <v>177.38409000000001</v>
      </c>
      <c r="AR213" s="171">
        <v>183.972613</v>
      </c>
      <c r="AS213" s="171">
        <v>171.41682300000002</v>
      </c>
      <c r="AT213" s="171">
        <v>161.58671899999999</v>
      </c>
      <c r="AU213" s="171">
        <v>180.63414</v>
      </c>
      <c r="AV213" s="171">
        <v>161.029169</v>
      </c>
      <c r="AW213" s="171">
        <v>180.92180999999999</v>
      </c>
      <c r="AX213" s="171">
        <v>185.56378100000001</v>
      </c>
      <c r="AY213" s="171">
        <v>175.500877</v>
      </c>
      <c r="AZ213" s="171">
        <v>171.55031099999999</v>
      </c>
      <c r="BA213" s="171">
        <v>153.51012800000001</v>
      </c>
      <c r="BB213" s="171">
        <v>163.02731199999999</v>
      </c>
      <c r="BC213" s="171">
        <v>150.91224800000001</v>
      </c>
      <c r="BD213" s="171">
        <v>197.551087</v>
      </c>
      <c r="BE213" s="173">
        <f t="shared" si="199"/>
        <v>181.843146137573</v>
      </c>
      <c r="BF213" s="173">
        <f t="shared" si="200"/>
        <v>172.12655923701953</v>
      </c>
      <c r="BG213" s="173">
        <f t="shared" si="201"/>
        <v>170.871369464597</v>
      </c>
      <c r="BI213" s="13" t="s">
        <v>764</v>
      </c>
      <c r="BJ213" s="13" t="s">
        <v>766</v>
      </c>
      <c r="BK213" s="171">
        <f>SUM(BK211:BK212)</f>
        <v>172.44660000000002</v>
      </c>
      <c r="BL213" s="171">
        <f>SUM(BL211:BL212)</f>
        <v>158.73480000000001</v>
      </c>
      <c r="BM213" s="171">
        <f>SUM(BM211:BM212)</f>
        <v>150.25298195460002</v>
      </c>
      <c r="BN213" s="171">
        <f>SUM(BN211:BN212)</f>
        <v>149.15729975970001</v>
      </c>
      <c r="BO213" s="170">
        <f t="shared" si="205"/>
        <v>-7.9513310207333807E-2</v>
      </c>
      <c r="BP213" s="170">
        <f t="shared" si="206"/>
        <v>-5.3433891279038935E-2</v>
      </c>
      <c r="BQ213" s="170">
        <f t="shared" si="207"/>
        <v>-7.2922492495428497E-3</v>
      </c>
    </row>
    <row r="214" spans="1:74" s="195" customFormat="1" x14ac:dyDescent="0.2">
      <c r="A214" s="169" t="s">
        <v>727</v>
      </c>
      <c r="B214" s="167" t="s">
        <v>7</v>
      </c>
      <c r="C214" s="167" t="s">
        <v>431</v>
      </c>
      <c r="D214" s="167" t="s">
        <v>728</v>
      </c>
      <c r="E214" s="167" t="s">
        <v>433</v>
      </c>
      <c r="F214" s="5">
        <v>20.992407</v>
      </c>
      <c r="G214" s="5">
        <v>21.420919000000001</v>
      </c>
      <c r="H214" s="5">
        <v>22.430626</v>
      </c>
      <c r="I214" s="5">
        <v>23.268436000000001</v>
      </c>
      <c r="J214" s="5">
        <v>24.271615000000001</v>
      </c>
      <c r="K214" s="5">
        <v>25.358326000000002</v>
      </c>
      <c r="L214" s="5">
        <v>26.448491000000001</v>
      </c>
      <c r="M214" s="5">
        <v>26.984791999999999</v>
      </c>
      <c r="N214" s="5">
        <v>27.705797</v>
      </c>
      <c r="O214" s="5">
        <v>28.570423000000002</v>
      </c>
      <c r="P214" s="5">
        <v>28.880362999999999</v>
      </c>
      <c r="Q214" s="5">
        <v>28.699228000000002</v>
      </c>
      <c r="R214" s="5">
        <v>30.591387999999998</v>
      </c>
      <c r="S214" s="5">
        <v>30.257424</v>
      </c>
      <c r="T214" s="5">
        <v>29.876118999999999</v>
      </c>
      <c r="U214" s="5">
        <v>30.931318999999998</v>
      </c>
      <c r="V214" s="5">
        <v>30.995709999999999</v>
      </c>
      <c r="W214" s="5">
        <v>31.189730999999998</v>
      </c>
      <c r="X214" s="5">
        <v>31.154309000000001</v>
      </c>
      <c r="Y214" s="5">
        <v>31.729088000000001</v>
      </c>
      <c r="Z214" s="5">
        <v>31.539159000000001</v>
      </c>
      <c r="AA214" s="5">
        <v>32.054054999999998</v>
      </c>
      <c r="AB214" s="5">
        <v>31.993472000000001</v>
      </c>
      <c r="AC214" s="5">
        <v>31.763031999999999</v>
      </c>
      <c r="AD214" s="5">
        <v>31.069258999999999</v>
      </c>
      <c r="AE214" s="5">
        <v>31.825196999999999</v>
      </c>
      <c r="AF214" s="5">
        <v>33.296429000000003</v>
      </c>
      <c r="AG214" s="5">
        <v>33.433608999999997</v>
      </c>
      <c r="AH214" s="5">
        <v>32.426945000000003</v>
      </c>
      <c r="AI214" s="5">
        <v>32.892139</v>
      </c>
      <c r="AJ214" s="5">
        <v>28.952331999999998</v>
      </c>
      <c r="AK214" s="5">
        <v>28.658113</v>
      </c>
      <c r="AL214" s="5">
        <v>27.741315</v>
      </c>
      <c r="AM214" s="5">
        <v>27.341542</v>
      </c>
      <c r="AN214" s="5">
        <v>27.378833</v>
      </c>
      <c r="AO214" s="5">
        <v>28.360749999999999</v>
      </c>
      <c r="AP214" s="5">
        <v>28.044186000000003</v>
      </c>
      <c r="AQ214" s="5">
        <v>28.009059999999998</v>
      </c>
      <c r="AR214" s="5">
        <v>28.355217</v>
      </c>
      <c r="AS214" s="5">
        <v>28.770834999999998</v>
      </c>
      <c r="AT214" s="5">
        <v>29.497619</v>
      </c>
      <c r="AU214" s="5">
        <v>29.743829999999999</v>
      </c>
      <c r="AV214" s="5">
        <v>29.815044999999998</v>
      </c>
      <c r="AW214" s="5">
        <v>30.69322</v>
      </c>
      <c r="AX214" s="5">
        <v>30.746141999999999</v>
      </c>
      <c r="AY214" s="5">
        <v>29.310032</v>
      </c>
      <c r="AZ214" s="5">
        <v>29.536719999999999</v>
      </c>
      <c r="BA214" s="5">
        <v>29.727307</v>
      </c>
      <c r="BB214" s="5">
        <v>29.603107999999999</v>
      </c>
      <c r="BC214" s="5">
        <v>29.460242999999998</v>
      </c>
      <c r="BD214" s="5">
        <v>30.182898999999999</v>
      </c>
      <c r="BE214" s="172"/>
      <c r="BF214" s="172"/>
      <c r="BG214" s="172"/>
      <c r="BI214" s="167" t="s">
        <v>35</v>
      </c>
      <c r="BJ214" s="167"/>
      <c r="BK214" s="5"/>
      <c r="BL214" s="5"/>
      <c r="BM214" s="5"/>
      <c r="BN214" s="5"/>
      <c r="BO214" s="5"/>
      <c r="BP214" s="5"/>
      <c r="BQ214" s="5"/>
    </row>
    <row r="215" spans="1:74" s="195" customFormat="1" x14ac:dyDescent="0.2">
      <c r="A215" s="13" t="s">
        <v>436</v>
      </c>
      <c r="B215" s="13" t="s">
        <v>7</v>
      </c>
      <c r="C215" s="13" t="s">
        <v>431</v>
      </c>
      <c r="D215" s="13" t="s">
        <v>437</v>
      </c>
      <c r="E215" s="13" t="s">
        <v>433</v>
      </c>
      <c r="F215" s="171">
        <v>21.904631999999999</v>
      </c>
      <c r="G215" s="171">
        <v>22.382090999999999</v>
      </c>
      <c r="H215" s="171">
        <v>23.458658</v>
      </c>
      <c r="I215" s="171">
        <v>24.337568999999998</v>
      </c>
      <c r="J215" s="171">
        <v>25.345889</v>
      </c>
      <c r="K215" s="171">
        <v>26.537223999999998</v>
      </c>
      <c r="L215" s="171">
        <v>27.695665999999999</v>
      </c>
      <c r="M215" s="171">
        <v>28.294653</v>
      </c>
      <c r="N215" s="171">
        <v>28.992652</v>
      </c>
      <c r="O215" s="171">
        <v>29.970506</v>
      </c>
      <c r="P215" s="171">
        <v>30.345029</v>
      </c>
      <c r="Q215" s="171">
        <v>30.294861000000001</v>
      </c>
      <c r="R215" s="171">
        <v>32.365220000000001</v>
      </c>
      <c r="S215" s="171">
        <v>32.010281999999997</v>
      </c>
      <c r="T215" s="171">
        <v>31.67296</v>
      </c>
      <c r="U215" s="171">
        <v>32.879078</v>
      </c>
      <c r="V215" s="171">
        <v>32.896203</v>
      </c>
      <c r="W215" s="171">
        <v>33.023263999999998</v>
      </c>
      <c r="X215" s="171">
        <v>33.151127000000002</v>
      </c>
      <c r="Y215" s="171">
        <v>33.852986999999999</v>
      </c>
      <c r="Z215" s="171">
        <v>33.578543000000003</v>
      </c>
      <c r="AA215" s="171">
        <v>34.253663000000003</v>
      </c>
      <c r="AB215" s="171">
        <v>34.160072999999997</v>
      </c>
      <c r="AC215" s="171">
        <v>33.978847999999999</v>
      </c>
      <c r="AD215" s="171">
        <v>33.388686999999997</v>
      </c>
      <c r="AE215" s="171">
        <v>34.242131999999998</v>
      </c>
      <c r="AF215" s="171">
        <v>35.730801999999997</v>
      </c>
      <c r="AG215" s="171">
        <v>36.051012</v>
      </c>
      <c r="AH215" s="171">
        <v>35.456431000000002</v>
      </c>
      <c r="AI215" s="171">
        <v>36.231355000000001</v>
      </c>
      <c r="AJ215" s="171">
        <v>31.850529000000002</v>
      </c>
      <c r="AK215" s="171">
        <v>31.855235</v>
      </c>
      <c r="AL215" s="171">
        <v>31.003177999999998</v>
      </c>
      <c r="AM215" s="171">
        <v>30.737334999999998</v>
      </c>
      <c r="AN215" s="171">
        <v>31.186892999999998</v>
      </c>
      <c r="AO215" s="171">
        <v>32.203600999999999</v>
      </c>
      <c r="AP215" s="171">
        <v>32.085709999999999</v>
      </c>
      <c r="AQ215" s="171">
        <v>32.244582000000001</v>
      </c>
      <c r="AR215" s="171">
        <v>32.936151000000002</v>
      </c>
      <c r="AS215" s="171">
        <v>33.599830000000004</v>
      </c>
      <c r="AT215" s="171">
        <v>34.954204000000004</v>
      </c>
      <c r="AU215" s="171">
        <v>35.399392999999996</v>
      </c>
      <c r="AV215" s="171">
        <v>35.920878999999999</v>
      </c>
      <c r="AW215" s="171">
        <v>36.766411000000005</v>
      </c>
      <c r="AX215" s="171">
        <v>37.181510000000003</v>
      </c>
      <c r="AY215" s="171">
        <v>37.080280999999999</v>
      </c>
      <c r="AZ215" s="171">
        <v>37.914843999999995</v>
      </c>
      <c r="BA215" s="171">
        <v>37.504564999999999</v>
      </c>
      <c r="BB215" s="171">
        <v>37.626455999999997</v>
      </c>
      <c r="BC215" s="171">
        <v>37.658178999999997</v>
      </c>
      <c r="BD215" s="171">
        <v>38.280625000000001</v>
      </c>
      <c r="BE215" s="173">
        <f t="shared" ref="BE215" si="208">BD215+(BD215*BO215)</f>
        <v>38.506245120953416</v>
      </c>
      <c r="BF215" s="173">
        <f t="shared" ref="BF215" si="209">BE215+(BE215*BP215)</f>
        <v>38.202117435619691</v>
      </c>
      <c r="BG215" s="173">
        <f t="shared" ref="BG215" si="210">BF215+(BF215*BQ215)</f>
        <v>37.870225615308712</v>
      </c>
      <c r="BI215" s="13" t="s">
        <v>762</v>
      </c>
      <c r="BJ215" s="13" t="s">
        <v>765</v>
      </c>
      <c r="BK215" s="171">
        <v>29.94209219</v>
      </c>
      <c r="BL215" s="171">
        <v>30.11856628</v>
      </c>
      <c r="BM215" s="171">
        <v>29.88068565</v>
      </c>
      <c r="BN215" s="171">
        <v>29.621088648099999</v>
      </c>
      <c r="BO215" s="170">
        <f t="shared" si="205"/>
        <v>5.8938463244374659E-3</v>
      </c>
      <c r="BP215" s="170">
        <f t="shared" si="206"/>
        <v>-7.8981392337377672E-3</v>
      </c>
      <c r="BQ215" s="170">
        <f t="shared" si="207"/>
        <v>-8.6877859812430833E-3</v>
      </c>
    </row>
    <row r="216" spans="1:74" s="195" customFormat="1" x14ac:dyDescent="0.2">
      <c r="A216" s="13" t="s">
        <v>729</v>
      </c>
      <c r="B216" s="13" t="s">
        <v>7</v>
      </c>
      <c r="C216" s="13" t="s">
        <v>431</v>
      </c>
      <c r="D216" s="13" t="s">
        <v>730</v>
      </c>
      <c r="E216" s="13" t="s">
        <v>433</v>
      </c>
      <c r="F216" s="171">
        <v>214.51864800000001</v>
      </c>
      <c r="G216" s="171">
        <v>208.621611</v>
      </c>
      <c r="H216" s="171">
        <v>222.59077300000001</v>
      </c>
      <c r="I216" s="171">
        <v>225.43078399999999</v>
      </c>
      <c r="J216" s="171">
        <v>220.745161</v>
      </c>
      <c r="K216" s="171">
        <v>227.530147</v>
      </c>
      <c r="L216" s="171">
        <v>230.46731</v>
      </c>
      <c r="M216" s="171">
        <v>236.58767800000001</v>
      </c>
      <c r="N216" s="171">
        <v>227.72800599999999</v>
      </c>
      <c r="O216" s="171">
        <v>232.50740500000001</v>
      </c>
      <c r="P216" s="171">
        <v>221.49579499999999</v>
      </c>
      <c r="Q216" s="171">
        <v>222.26380599999999</v>
      </c>
      <c r="R216" s="171">
        <v>228.924904</v>
      </c>
      <c r="S216" s="171">
        <v>225.21679599999999</v>
      </c>
      <c r="T216" s="171">
        <v>213.50984600000001</v>
      </c>
      <c r="U216" s="171">
        <v>213.846699</v>
      </c>
      <c r="V216" s="171">
        <v>215.572397</v>
      </c>
      <c r="W216" s="171">
        <v>223.031676</v>
      </c>
      <c r="X216" s="171">
        <v>220.676109</v>
      </c>
      <c r="Y216" s="171">
        <v>187.38637900000001</v>
      </c>
      <c r="Z216" s="171">
        <v>202.67967300000001</v>
      </c>
      <c r="AA216" s="171">
        <v>203.33736200000001</v>
      </c>
      <c r="AB216" s="171">
        <v>193.874461</v>
      </c>
      <c r="AC216" s="171">
        <v>208.680453</v>
      </c>
      <c r="AD216" s="171">
        <v>209.889779</v>
      </c>
      <c r="AE216" s="171">
        <v>207.539646</v>
      </c>
      <c r="AF216" s="171">
        <v>202.39993200000001</v>
      </c>
      <c r="AG216" s="171">
        <v>197.27788100000001</v>
      </c>
      <c r="AH216" s="171">
        <v>192.81390500000001</v>
      </c>
      <c r="AI216" s="171">
        <v>194.76021900000001</v>
      </c>
      <c r="AJ216" s="171">
        <v>173.19947999999999</v>
      </c>
      <c r="AK216" s="171">
        <v>175.362641</v>
      </c>
      <c r="AL216" s="171">
        <v>191.37437399999999</v>
      </c>
      <c r="AM216" s="171">
        <v>167.53418500000001</v>
      </c>
      <c r="AN216" s="171">
        <v>159.02653599999999</v>
      </c>
      <c r="AO216" s="171">
        <v>170.61516499999999</v>
      </c>
      <c r="AP216" s="171">
        <v>158.712253</v>
      </c>
      <c r="AQ216" s="171">
        <v>154.83570599999999</v>
      </c>
      <c r="AR216" s="171">
        <v>153.02724499999999</v>
      </c>
      <c r="AS216" s="171">
        <v>163.847554</v>
      </c>
      <c r="AT216" s="171">
        <v>155.38042100000001</v>
      </c>
      <c r="AU216" s="171">
        <v>142.75908100000001</v>
      </c>
      <c r="AV216" s="171">
        <v>143.317555</v>
      </c>
      <c r="AW216" s="171">
        <v>152.16872699999999</v>
      </c>
      <c r="AX216" s="171">
        <v>138.70038899999997</v>
      </c>
      <c r="AY216" s="171">
        <v>135.23932399999998</v>
      </c>
      <c r="AZ216" s="171">
        <v>139.32969799999998</v>
      </c>
      <c r="BA216" s="171">
        <v>131.358034</v>
      </c>
      <c r="BB216" s="171">
        <v>126.94159500000001</v>
      </c>
      <c r="BC216" s="171">
        <v>121.74334399999999</v>
      </c>
      <c r="BD216" s="171">
        <v>138.66864200000001</v>
      </c>
      <c r="BE216" s="173"/>
      <c r="BF216" s="173"/>
      <c r="BG216" s="173"/>
      <c r="BI216" s="13" t="s">
        <v>35</v>
      </c>
      <c r="BJ216" s="13"/>
      <c r="BK216" s="171"/>
      <c r="BL216" s="171"/>
      <c r="BM216" s="171"/>
      <c r="BN216" s="171"/>
      <c r="BO216" s="171"/>
      <c r="BP216" s="171"/>
      <c r="BQ216" s="171"/>
    </row>
    <row r="217" spans="1:74" s="195" customFormat="1" x14ac:dyDescent="0.2">
      <c r="A217" s="169" t="s">
        <v>731</v>
      </c>
      <c r="B217" s="167" t="s">
        <v>7</v>
      </c>
      <c r="C217" s="167" t="s">
        <v>431</v>
      </c>
      <c r="D217" s="167" t="s">
        <v>599</v>
      </c>
      <c r="E217" s="167" t="s">
        <v>433</v>
      </c>
      <c r="F217" s="5">
        <v>10.105511999999999</v>
      </c>
      <c r="G217" s="5">
        <v>11.070145999999999</v>
      </c>
      <c r="H217" s="5">
        <v>11.655227</v>
      </c>
      <c r="I217" s="5">
        <v>11.449097</v>
      </c>
      <c r="J217" s="5">
        <v>11.832401000000001</v>
      </c>
      <c r="K217" s="5">
        <v>12.691875</v>
      </c>
      <c r="L217" s="5">
        <v>13.624509</v>
      </c>
      <c r="M217" s="5">
        <v>14.357771</v>
      </c>
      <c r="N217" s="5">
        <v>14.727119999999999</v>
      </c>
      <c r="O217" s="5">
        <v>15.018599</v>
      </c>
      <c r="P217" s="5">
        <v>15.141178</v>
      </c>
      <c r="Q217" s="5">
        <v>15.010994999999999</v>
      </c>
      <c r="R217" s="5">
        <v>15.339765</v>
      </c>
      <c r="S217" s="5">
        <v>16.670871999999999</v>
      </c>
      <c r="T217" s="5">
        <v>16.844214999999998</v>
      </c>
      <c r="U217" s="5">
        <v>17.155712000000001</v>
      </c>
      <c r="V217" s="5">
        <v>17.600190999999999</v>
      </c>
      <c r="W217" s="5">
        <v>17.502690000000001</v>
      </c>
      <c r="X217" s="5">
        <v>17.681439000000001</v>
      </c>
      <c r="Y217" s="5">
        <v>17.560970999999999</v>
      </c>
      <c r="Z217" s="5">
        <v>17.18347</v>
      </c>
      <c r="AA217" s="5">
        <v>16.994014</v>
      </c>
      <c r="AB217" s="5">
        <v>17.567145</v>
      </c>
      <c r="AC217" s="5">
        <v>17.928488000000002</v>
      </c>
      <c r="AD217" s="5">
        <v>17.992888000000001</v>
      </c>
      <c r="AE217" s="5">
        <v>18.598517999999999</v>
      </c>
      <c r="AF217" s="5">
        <v>19.100881999999999</v>
      </c>
      <c r="AG217" s="5">
        <v>19.156262999999999</v>
      </c>
      <c r="AH217" s="5">
        <v>19.453737</v>
      </c>
      <c r="AI217" s="5">
        <v>20.011652999999999</v>
      </c>
      <c r="AJ217" s="5">
        <v>19.519045999999999</v>
      </c>
      <c r="AK217" s="5">
        <v>17.857101</v>
      </c>
      <c r="AL217" s="5">
        <v>16.785705</v>
      </c>
      <c r="AM217" s="5">
        <v>16.233315999999999</v>
      </c>
      <c r="AN217" s="5">
        <v>15.243856000000001</v>
      </c>
      <c r="AO217" s="5">
        <v>14.716037</v>
      </c>
      <c r="AP217" s="5">
        <v>14.430147999999999</v>
      </c>
      <c r="AQ217" s="5">
        <v>14.059123999999999</v>
      </c>
      <c r="AR217" s="5">
        <v>13.222785</v>
      </c>
      <c r="AS217" s="5">
        <v>12.933138</v>
      </c>
      <c r="AT217" s="5">
        <v>12.624513</v>
      </c>
      <c r="AU217" s="5">
        <v>13.170525</v>
      </c>
      <c r="AV217" s="5">
        <v>13.373581999999999</v>
      </c>
      <c r="AW217" s="5">
        <v>13.463220999999999</v>
      </c>
      <c r="AX217" s="5">
        <v>13.533899</v>
      </c>
      <c r="AY217" s="5">
        <v>13.598141999999999</v>
      </c>
      <c r="AZ217" s="5">
        <v>13.7302</v>
      </c>
      <c r="BA217" s="5">
        <v>13.653344000000001</v>
      </c>
      <c r="BB217" s="5">
        <v>13.39222</v>
      </c>
      <c r="BC217" s="5">
        <v>13.342722</v>
      </c>
      <c r="BD217" s="5">
        <v>13.008140000000001</v>
      </c>
      <c r="BE217" s="172">
        <f t="shared" ref="BE217:BE220" si="211">BD217+(BD217*BO217)</f>
        <v>12.854619949412458</v>
      </c>
      <c r="BF217" s="172">
        <f t="shared" ref="BF217:BF220" si="212">BE217+(BE217*BP217)</f>
        <v>12.487310072835573</v>
      </c>
      <c r="BG217" s="172">
        <f t="shared" ref="BG217:BG220" si="213">BF217+(BF217*BQ217)</f>
        <v>12.566333951904733</v>
      </c>
      <c r="BI217" s="167" t="s">
        <v>757</v>
      </c>
      <c r="BJ217" s="167" t="s">
        <v>765</v>
      </c>
      <c r="BK217" s="5">
        <v>12.337147399999999</v>
      </c>
      <c r="BL217" s="5">
        <v>12.191546300000001</v>
      </c>
      <c r="BM217" s="5">
        <v>11.8431831913</v>
      </c>
      <c r="BN217" s="5">
        <v>11.9181308198</v>
      </c>
      <c r="BO217" s="168">
        <f t="shared" si="205"/>
        <v>-1.1801844890010686E-2</v>
      </c>
      <c r="BP217" s="168">
        <f t="shared" si="206"/>
        <v>-2.8574152952197784E-2</v>
      </c>
      <c r="BQ217" s="168">
        <f t="shared" si="207"/>
        <v>6.3283348141618609E-3</v>
      </c>
    </row>
    <row r="218" spans="1:74" s="195" customFormat="1" x14ac:dyDescent="0.2">
      <c r="A218" s="169" t="s">
        <v>732</v>
      </c>
      <c r="B218" s="167" t="s">
        <v>7</v>
      </c>
      <c r="C218" s="167" t="s">
        <v>431</v>
      </c>
      <c r="D218" s="167" t="s">
        <v>732</v>
      </c>
      <c r="E218" s="167" t="s">
        <v>433</v>
      </c>
      <c r="F218" s="5">
        <v>14.152037999999999</v>
      </c>
      <c r="G218" s="5">
        <v>14.607704</v>
      </c>
      <c r="H218" s="5">
        <v>14.859156</v>
      </c>
      <c r="I218" s="5">
        <v>13.988988000000001</v>
      </c>
      <c r="J218" s="5">
        <v>16.097246999999999</v>
      </c>
      <c r="K218" s="5">
        <v>16.425854999999999</v>
      </c>
      <c r="L218" s="5">
        <v>16.685974000000002</v>
      </c>
      <c r="M218" s="5">
        <v>17.062142999999999</v>
      </c>
      <c r="N218" s="5">
        <v>16.790866000000001</v>
      </c>
      <c r="O218" s="5">
        <v>17.423363999999999</v>
      </c>
      <c r="P218" s="5">
        <v>18.988223999999999</v>
      </c>
      <c r="Q218" s="5">
        <v>20.327507000000001</v>
      </c>
      <c r="R218" s="5">
        <v>20.925204999999998</v>
      </c>
      <c r="S218" s="5">
        <v>21.065066000000002</v>
      </c>
      <c r="T218" s="5">
        <v>22.075437999999998</v>
      </c>
      <c r="U218" s="5">
        <v>21.723371</v>
      </c>
      <c r="V218" s="5">
        <v>21.483668999999999</v>
      </c>
      <c r="W218" s="5">
        <v>23.081529</v>
      </c>
      <c r="X218" s="5">
        <v>23.911625000000001</v>
      </c>
      <c r="Y218" s="5">
        <v>24.385883</v>
      </c>
      <c r="Z218" s="5">
        <v>24.096132000000001</v>
      </c>
      <c r="AA218" s="5">
        <v>24.141375</v>
      </c>
      <c r="AB218" s="5">
        <v>25.075202999999998</v>
      </c>
      <c r="AC218" s="5">
        <v>25.433440999999998</v>
      </c>
      <c r="AD218" s="5">
        <v>25.830632999999999</v>
      </c>
      <c r="AE218" s="5">
        <v>25.796786999999998</v>
      </c>
      <c r="AF218" s="5">
        <v>26.908377999999999</v>
      </c>
      <c r="AG218" s="5">
        <v>27.982348000000002</v>
      </c>
      <c r="AH218" s="5">
        <v>27.962630999999998</v>
      </c>
      <c r="AI218" s="5">
        <v>27.864592999999999</v>
      </c>
      <c r="AJ218" s="5">
        <v>26.642346</v>
      </c>
      <c r="AK218" s="5">
        <v>25.721458999999999</v>
      </c>
      <c r="AL218" s="5">
        <v>25.529395000000001</v>
      </c>
      <c r="AM218" s="5">
        <v>24.286665000000003</v>
      </c>
      <c r="AN218" s="5">
        <v>24.348528000000002</v>
      </c>
      <c r="AO218" s="5">
        <v>24.717786</v>
      </c>
      <c r="AP218" s="5">
        <v>23.540567999999997</v>
      </c>
      <c r="AQ218" s="5">
        <v>25.159795000000003</v>
      </c>
      <c r="AR218" s="5">
        <v>25.147115000000003</v>
      </c>
      <c r="AS218" s="5">
        <v>24.561995</v>
      </c>
      <c r="AT218" s="5">
        <v>24.334070999999998</v>
      </c>
      <c r="AU218" s="5">
        <v>24.880496000000001</v>
      </c>
      <c r="AV218" s="5">
        <v>25.353380999999999</v>
      </c>
      <c r="AW218" s="5">
        <v>24.642482000000001</v>
      </c>
      <c r="AX218" s="5">
        <v>24.884225999999998</v>
      </c>
      <c r="AY218" s="5">
        <v>24.969743999999999</v>
      </c>
      <c r="AZ218" s="5">
        <v>25.923074</v>
      </c>
      <c r="BA218" s="5">
        <v>26.033712000000001</v>
      </c>
      <c r="BB218" s="5">
        <v>25.711235000000002</v>
      </c>
      <c r="BC218" s="5">
        <v>26.314923999999998</v>
      </c>
      <c r="BD218" s="5">
        <v>26.327627</v>
      </c>
      <c r="BE218" s="172">
        <f t="shared" si="211"/>
        <v>25.962034224647269</v>
      </c>
      <c r="BF218" s="172">
        <f t="shared" si="212"/>
        <v>25.841125266881843</v>
      </c>
      <c r="BG218" s="172">
        <f t="shared" si="213"/>
        <v>25.98828986628266</v>
      </c>
      <c r="BI218" s="167" t="s">
        <v>758</v>
      </c>
      <c r="BJ218" s="167" t="s">
        <v>765</v>
      </c>
      <c r="BK218" s="5">
        <v>26.67458061</v>
      </c>
      <c r="BL218" s="5">
        <v>26.304169940000001</v>
      </c>
      <c r="BM218" s="5">
        <v>26.181667606599998</v>
      </c>
      <c r="BN218" s="5">
        <v>26.330771586599997</v>
      </c>
      <c r="BO218" s="168">
        <f t="shared" si="205"/>
        <v>-1.3886279054042015E-2</v>
      </c>
      <c r="BP218" s="168">
        <f t="shared" si="206"/>
        <v>-4.6571449956197891E-3</v>
      </c>
      <c r="BQ218" s="168">
        <f t="shared" si="207"/>
        <v>5.6949764331441118E-3</v>
      </c>
    </row>
    <row r="219" spans="1:74" s="195" customFormat="1" x14ac:dyDescent="0.2">
      <c r="A219" s="169" t="s">
        <v>541</v>
      </c>
      <c r="B219" s="167" t="s">
        <v>7</v>
      </c>
      <c r="C219" s="167" t="s">
        <v>431</v>
      </c>
      <c r="D219" s="167" t="s">
        <v>541</v>
      </c>
      <c r="E219" s="167" t="s">
        <v>433</v>
      </c>
      <c r="F219" s="5">
        <v>3.008114</v>
      </c>
      <c r="G219" s="5">
        <v>3.21916</v>
      </c>
      <c r="H219" s="5">
        <v>3.3559570000000001</v>
      </c>
      <c r="I219" s="5">
        <v>3.4512969999999998</v>
      </c>
      <c r="J219" s="5">
        <v>3.73001</v>
      </c>
      <c r="K219" s="5">
        <v>3.8718089999999998</v>
      </c>
      <c r="L219" s="5">
        <v>4.0748290000000003</v>
      </c>
      <c r="M219" s="5">
        <v>4.2789809999999999</v>
      </c>
      <c r="N219" s="5">
        <v>4.6341479999999997</v>
      </c>
      <c r="O219" s="5">
        <v>5.2655919999999998</v>
      </c>
      <c r="P219" s="5">
        <v>5.5685079999999996</v>
      </c>
      <c r="Q219" s="5">
        <v>5.9875220000000002</v>
      </c>
      <c r="R219" s="5">
        <v>6.4244260000000004</v>
      </c>
      <c r="S219" s="5">
        <v>6.6658379999999999</v>
      </c>
      <c r="T219" s="5">
        <v>6.8905010000000004</v>
      </c>
      <c r="U219" s="5">
        <v>7.1133519999999999</v>
      </c>
      <c r="V219" s="5">
        <v>7.6768479999999997</v>
      </c>
      <c r="W219" s="5">
        <v>8.1178609999999995</v>
      </c>
      <c r="X219" s="5">
        <v>8.5641879999999997</v>
      </c>
      <c r="Y219" s="5">
        <v>8.8366869999999995</v>
      </c>
      <c r="Z219" s="5">
        <v>9.2714549999999996</v>
      </c>
      <c r="AA219" s="5">
        <v>9.4495590000000007</v>
      </c>
      <c r="AB219" s="5">
        <v>9.4443439999999992</v>
      </c>
      <c r="AC219" s="5">
        <v>9.5545329999999993</v>
      </c>
      <c r="AD219" s="5">
        <v>9.8522060000000007</v>
      </c>
      <c r="AE219" s="5">
        <v>10.361088000000001</v>
      </c>
      <c r="AF219" s="5">
        <v>10.826197000000001</v>
      </c>
      <c r="AG219" s="5">
        <v>11.083299999999999</v>
      </c>
      <c r="AH219" s="5">
        <v>11.119941000000001</v>
      </c>
      <c r="AI219" s="5">
        <v>11.627788000000001</v>
      </c>
      <c r="AJ219" s="5">
        <v>11.265017</v>
      </c>
      <c r="AK219" s="5">
        <v>10.852767</v>
      </c>
      <c r="AL219" s="5">
        <v>10.497173</v>
      </c>
      <c r="AM219" s="5">
        <v>10.946775000000001</v>
      </c>
      <c r="AN219" s="5">
        <v>11.113220999999999</v>
      </c>
      <c r="AO219" s="5">
        <v>11.335806000000002</v>
      </c>
      <c r="AP219" s="5">
        <v>11.721728000000001</v>
      </c>
      <c r="AQ219" s="5">
        <v>12.073218000000001</v>
      </c>
      <c r="AR219" s="5">
        <v>11.321391</v>
      </c>
      <c r="AS219" s="5">
        <v>11.958171999999999</v>
      </c>
      <c r="AT219" s="5">
        <v>13.376316000000001</v>
      </c>
      <c r="AU219" s="5">
        <v>13.926544</v>
      </c>
      <c r="AV219" s="5">
        <v>13.760176999999999</v>
      </c>
      <c r="AW219" s="5">
        <v>14.402751</v>
      </c>
      <c r="AX219" s="5">
        <v>14.710611</v>
      </c>
      <c r="AY219" s="5">
        <v>14.713189</v>
      </c>
      <c r="AZ219" s="5">
        <v>15.584655</v>
      </c>
      <c r="BA219" s="5">
        <v>16.465544000000001</v>
      </c>
      <c r="BB219" s="5">
        <v>16.818825</v>
      </c>
      <c r="BC219" s="5">
        <v>16.776893999999999</v>
      </c>
      <c r="BD219" s="5">
        <v>17.126176000000001</v>
      </c>
      <c r="BE219" s="172">
        <f t="shared" si="211"/>
        <v>17.962273428685581</v>
      </c>
      <c r="BF219" s="172">
        <f t="shared" si="212"/>
        <v>17.819099606087754</v>
      </c>
      <c r="BG219" s="172">
        <f t="shared" si="213"/>
        <v>18.103380711563116</v>
      </c>
      <c r="BI219" s="167" t="s">
        <v>759</v>
      </c>
      <c r="BJ219" s="167" t="s">
        <v>765</v>
      </c>
      <c r="BK219" s="5">
        <v>17.57447191</v>
      </c>
      <c r="BL219" s="5">
        <v>18.43245508</v>
      </c>
      <c r="BM219" s="5">
        <v>18.285533529999999</v>
      </c>
      <c r="BN219" s="5">
        <v>18.577255996399998</v>
      </c>
      <c r="BO219" s="168">
        <f t="shared" si="205"/>
        <v>4.8819854980211505E-2</v>
      </c>
      <c r="BP219" s="168">
        <f t="shared" si="206"/>
        <v>-7.9708074351646178E-3</v>
      </c>
      <c r="BQ219" s="168">
        <f t="shared" si="207"/>
        <v>1.5953730085118252E-2</v>
      </c>
    </row>
    <row r="220" spans="1:74" s="195" customFormat="1" x14ac:dyDescent="0.2">
      <c r="A220" s="13" t="s">
        <v>10</v>
      </c>
      <c r="B220" s="13" t="s">
        <v>7</v>
      </c>
      <c r="C220" s="13" t="s">
        <v>431</v>
      </c>
      <c r="D220" s="13" t="s">
        <v>733</v>
      </c>
      <c r="E220" s="13" t="s">
        <v>433</v>
      </c>
      <c r="F220" s="171">
        <v>30.820588999999998</v>
      </c>
      <c r="G220" s="171">
        <v>32.489922999999997</v>
      </c>
      <c r="H220" s="171">
        <v>33.446919000000001</v>
      </c>
      <c r="I220" s="171">
        <v>32.463217</v>
      </c>
      <c r="J220" s="171">
        <v>35.169767999999998</v>
      </c>
      <c r="K220" s="171">
        <v>36.455720999999997</v>
      </c>
      <c r="L220" s="171">
        <v>38.011186000000002</v>
      </c>
      <c r="M220" s="171">
        <v>39.383141000000002</v>
      </c>
      <c r="N220" s="171">
        <v>39.861179999999997</v>
      </c>
      <c r="O220" s="171">
        <v>41.524718999999997</v>
      </c>
      <c r="P220" s="171">
        <v>43.557496999999998</v>
      </c>
      <c r="Q220" s="171">
        <v>45.164309000000003</v>
      </c>
      <c r="R220" s="171">
        <v>46.531579999999998</v>
      </c>
      <c r="S220" s="171">
        <v>48.219254999999997</v>
      </c>
      <c r="T220" s="171">
        <v>49.732892999999997</v>
      </c>
      <c r="U220" s="171">
        <v>49.838073000000001</v>
      </c>
      <c r="V220" s="171">
        <v>50.586202999999998</v>
      </c>
      <c r="W220" s="171">
        <v>52.588073999999999</v>
      </c>
      <c r="X220" s="171">
        <v>54.166272999999997</v>
      </c>
      <c r="Y220" s="171">
        <v>54.799512</v>
      </c>
      <c r="Z220" s="171">
        <v>54.489553999999998</v>
      </c>
      <c r="AA220" s="171">
        <v>54.449562999999998</v>
      </c>
      <c r="AB220" s="171">
        <v>56.021901999999997</v>
      </c>
      <c r="AC220" s="171">
        <v>56.826574999999998</v>
      </c>
      <c r="AD220" s="171">
        <v>57.6738</v>
      </c>
      <c r="AE220" s="171">
        <v>58.667200999999999</v>
      </c>
      <c r="AF220" s="171">
        <v>60.833927000000003</v>
      </c>
      <c r="AG220" s="171">
        <v>62.305349999999997</v>
      </c>
      <c r="AH220" s="171">
        <v>62.676163000000003</v>
      </c>
      <c r="AI220" s="171">
        <v>63.718367999999998</v>
      </c>
      <c r="AJ220" s="171">
        <v>61.548020000000001</v>
      </c>
      <c r="AK220" s="171">
        <v>58.403286000000001</v>
      </c>
      <c r="AL220" s="171">
        <v>56.824553000000002</v>
      </c>
      <c r="AM220" s="171">
        <v>55.348256999999997</v>
      </c>
      <c r="AN220" s="171">
        <v>54.569190999999996</v>
      </c>
      <c r="AO220" s="171">
        <v>54.600068</v>
      </c>
      <c r="AP220" s="171">
        <v>53.354223999999995</v>
      </c>
      <c r="AQ220" s="171">
        <v>55.045933000000005</v>
      </c>
      <c r="AR220" s="171">
        <v>53.323585999999999</v>
      </c>
      <c r="AS220" s="171">
        <v>53.197627999999995</v>
      </c>
      <c r="AT220" s="171">
        <v>54.179509000000003</v>
      </c>
      <c r="AU220" s="171">
        <v>55.578447999999995</v>
      </c>
      <c r="AV220" s="171">
        <v>56.002901999999999</v>
      </c>
      <c r="AW220" s="171">
        <v>55.795672999999994</v>
      </c>
      <c r="AX220" s="171">
        <v>56.436701999999997</v>
      </c>
      <c r="AY220" s="171">
        <v>56.832507</v>
      </c>
      <c r="AZ220" s="171">
        <v>58.936909</v>
      </c>
      <c r="BA220" s="171">
        <v>59.968204</v>
      </c>
      <c r="BB220" s="171">
        <v>59.85378</v>
      </c>
      <c r="BC220" s="171">
        <v>60.385427</v>
      </c>
      <c r="BD220" s="171">
        <v>60.450607000000005</v>
      </c>
      <c r="BE220" s="173">
        <f t="shared" si="211"/>
        <v>60.760300407087186</v>
      </c>
      <c r="BF220" s="173">
        <f t="shared" si="212"/>
        <v>60.109843719656617</v>
      </c>
      <c r="BG220" s="173">
        <f t="shared" si="213"/>
        <v>60.653535861192871</v>
      </c>
      <c r="BI220" s="13" t="s">
        <v>774</v>
      </c>
      <c r="BJ220" s="13" t="s">
        <v>765</v>
      </c>
      <c r="BK220" s="171">
        <v>58.212946459000001</v>
      </c>
      <c r="BL220" s="171">
        <v>58.511176148000004</v>
      </c>
      <c r="BM220" s="171">
        <v>57.884796989899996</v>
      </c>
      <c r="BN220" s="171">
        <v>58.408363635400001</v>
      </c>
      <c r="BO220" s="170">
        <f t="shared" si="205"/>
        <v>5.1230818424566303E-3</v>
      </c>
      <c r="BP220" s="170">
        <f t="shared" si="206"/>
        <v>-1.0705290840772447E-2</v>
      </c>
      <c r="BQ220" s="170">
        <f t="shared" si="207"/>
        <v>9.0449767940165467E-3</v>
      </c>
    </row>
    <row r="221" spans="1:74" s="195" customFormat="1" x14ac:dyDescent="0.2">
      <c r="A221" s="13" t="s">
        <v>11</v>
      </c>
      <c r="B221" s="13" t="s">
        <v>7</v>
      </c>
      <c r="C221" s="13" t="s">
        <v>431</v>
      </c>
      <c r="D221" s="13" t="s">
        <v>11</v>
      </c>
      <c r="E221" s="13" t="s">
        <v>433</v>
      </c>
      <c r="F221" s="171">
        <v>6.2164440000000001</v>
      </c>
      <c r="G221" s="171">
        <v>6.3384799999999997</v>
      </c>
      <c r="H221" s="171">
        <v>6.3868489999999998</v>
      </c>
      <c r="I221" s="171">
        <v>6.5723830000000003</v>
      </c>
      <c r="J221" s="171">
        <v>6.7184980000000003</v>
      </c>
      <c r="K221" s="171">
        <v>6.9973109999999998</v>
      </c>
      <c r="L221" s="171">
        <v>7.2489710000000001</v>
      </c>
      <c r="M221" s="171">
        <v>7.4518089999999999</v>
      </c>
      <c r="N221" s="171">
        <v>7.7877919999999996</v>
      </c>
      <c r="O221" s="171">
        <v>8.330686</v>
      </c>
      <c r="P221" s="171">
        <v>8.6816469999999999</v>
      </c>
      <c r="Q221" s="171">
        <v>9.0346799999999998</v>
      </c>
      <c r="R221" s="171">
        <v>9.1871299999999998</v>
      </c>
      <c r="S221" s="171">
        <v>9.5312350000000006</v>
      </c>
      <c r="T221" s="171">
        <v>9.8268620000000002</v>
      </c>
      <c r="U221" s="171">
        <v>9.8115179999999995</v>
      </c>
      <c r="V221" s="171">
        <v>10.287447999999999</v>
      </c>
      <c r="W221" s="171">
        <v>10.635724</v>
      </c>
      <c r="X221" s="171">
        <v>10.845743000000001</v>
      </c>
      <c r="Y221" s="171">
        <v>10.991301</v>
      </c>
      <c r="Z221" s="171">
        <v>11.268476</v>
      </c>
      <c r="AA221" s="171">
        <v>11.365829</v>
      </c>
      <c r="AB221" s="171">
        <v>11.433202</v>
      </c>
      <c r="AC221" s="171">
        <v>11.480803</v>
      </c>
      <c r="AD221" s="171">
        <v>11.702717</v>
      </c>
      <c r="AE221" s="171">
        <v>11.886461000000001</v>
      </c>
      <c r="AF221" s="171">
        <v>11.916536000000001</v>
      </c>
      <c r="AG221" s="171">
        <v>12.107037</v>
      </c>
      <c r="AH221" s="171">
        <v>11.820376</v>
      </c>
      <c r="AI221" s="171">
        <v>11.679917</v>
      </c>
      <c r="AJ221" s="171">
        <v>11.438558</v>
      </c>
      <c r="AK221" s="171">
        <v>10.681811999999999</v>
      </c>
      <c r="AL221" s="171">
        <v>10.033834000000001</v>
      </c>
      <c r="AM221" s="171">
        <v>9.8811350000000004</v>
      </c>
      <c r="AN221" s="171">
        <v>9.6583120000000005</v>
      </c>
      <c r="AO221" s="171">
        <v>9.5358479999999997</v>
      </c>
      <c r="AP221" s="171">
        <v>9.6000399999999999</v>
      </c>
      <c r="AQ221" s="171">
        <v>9.8550699999999996</v>
      </c>
      <c r="AR221" s="171">
        <v>9.6496680000000001</v>
      </c>
      <c r="AS221" s="171">
        <v>9.775544</v>
      </c>
      <c r="AT221" s="171">
        <v>10.036298</v>
      </c>
      <c r="AU221" s="171">
        <v>10.320116000000001</v>
      </c>
      <c r="AV221" s="171">
        <v>10.221067000000001</v>
      </c>
      <c r="AW221" s="171">
        <v>10.556842</v>
      </c>
      <c r="AX221" s="171">
        <v>10.416582</v>
      </c>
      <c r="AY221" s="171">
        <v>10.617151</v>
      </c>
      <c r="AZ221" s="171">
        <v>10.785934000000001</v>
      </c>
      <c r="BA221" s="171">
        <v>10.847500999999999</v>
      </c>
      <c r="BB221" s="171">
        <v>10.972939</v>
      </c>
      <c r="BC221" s="171">
        <v>11.20843</v>
      </c>
      <c r="BD221" s="171">
        <v>11.277457</v>
      </c>
      <c r="BE221" s="173"/>
      <c r="BF221" s="173"/>
      <c r="BG221" s="173"/>
      <c r="BI221" s="13" t="s">
        <v>35</v>
      </c>
      <c r="BJ221" s="13"/>
      <c r="BK221" s="171"/>
      <c r="BL221" s="171"/>
      <c r="BM221" s="171"/>
      <c r="BN221" s="171"/>
      <c r="BO221" s="170"/>
      <c r="BP221" s="170"/>
      <c r="BQ221" s="170"/>
    </row>
    <row r="222" spans="1:74" s="195" customFormat="1" x14ac:dyDescent="0.2">
      <c r="A222" s="13" t="s">
        <v>438</v>
      </c>
      <c r="B222" s="13" t="s">
        <v>7</v>
      </c>
      <c r="C222" s="13" t="s">
        <v>431</v>
      </c>
      <c r="D222" s="13" t="s">
        <v>734</v>
      </c>
      <c r="E222" s="13" t="s">
        <v>433</v>
      </c>
      <c r="F222" s="171">
        <v>14.576352999999999</v>
      </c>
      <c r="G222" s="171">
        <v>16.112285</v>
      </c>
      <c r="H222" s="171">
        <v>17.266607</v>
      </c>
      <c r="I222" s="171">
        <v>19.447994000000001</v>
      </c>
      <c r="J222" s="171">
        <v>20.892187</v>
      </c>
      <c r="K222" s="171">
        <v>20.939094000000001</v>
      </c>
      <c r="L222" s="171">
        <v>22.34825</v>
      </c>
      <c r="M222" s="171">
        <v>24.661527</v>
      </c>
      <c r="N222" s="171">
        <v>25.544022999999999</v>
      </c>
      <c r="O222" s="171">
        <v>25.735655000000001</v>
      </c>
      <c r="P222" s="171">
        <v>24.909085000000001</v>
      </c>
      <c r="Q222" s="171">
        <v>26.122413999999999</v>
      </c>
      <c r="R222" s="171">
        <v>23.134965999999999</v>
      </c>
      <c r="S222" s="171">
        <v>24.049810000000001</v>
      </c>
      <c r="T222" s="171">
        <v>25.27064</v>
      </c>
      <c r="U222" s="171">
        <v>25.294277999999998</v>
      </c>
      <c r="V222" s="171">
        <v>23.559750999999999</v>
      </c>
      <c r="W222" s="171">
        <v>23.245663</v>
      </c>
      <c r="X222" s="171">
        <v>24.057348999999999</v>
      </c>
      <c r="Y222" s="171">
        <v>24.396453000000001</v>
      </c>
      <c r="Z222" s="171">
        <v>23.660176</v>
      </c>
      <c r="AA222" s="171">
        <v>25.350926999999999</v>
      </c>
      <c r="AB222" s="171">
        <v>25.066274</v>
      </c>
      <c r="AC222" s="171">
        <v>25.665832000000002</v>
      </c>
      <c r="AD222" s="171">
        <v>27.979316000000001</v>
      </c>
      <c r="AE222" s="171">
        <v>28.920178</v>
      </c>
      <c r="AF222" s="171">
        <v>28.914587999999998</v>
      </c>
      <c r="AG222" s="171">
        <v>29.437722000000001</v>
      </c>
      <c r="AH222" s="171">
        <v>29.673248000000001</v>
      </c>
      <c r="AI222" s="171">
        <v>27.769130000000001</v>
      </c>
      <c r="AJ222" s="171">
        <v>24.873176999999998</v>
      </c>
      <c r="AK222" s="171">
        <v>22.400991000000001</v>
      </c>
      <c r="AL222" s="171">
        <v>19.664149999999999</v>
      </c>
      <c r="AM222" s="171">
        <v>20.788704000000003</v>
      </c>
      <c r="AN222" s="171">
        <v>21.768401000000001</v>
      </c>
      <c r="AO222" s="171">
        <v>21.327345999999999</v>
      </c>
      <c r="AP222" s="171">
        <v>22.568109</v>
      </c>
      <c r="AQ222" s="171">
        <v>21.932397000000002</v>
      </c>
      <c r="AR222" s="171">
        <v>20.832152000000001</v>
      </c>
      <c r="AS222" s="171">
        <v>21.347186000000001</v>
      </c>
      <c r="AT222" s="171">
        <v>22.230415999999998</v>
      </c>
      <c r="AU222" s="171">
        <v>20.315871000000001</v>
      </c>
      <c r="AV222" s="171">
        <v>21.042255999999998</v>
      </c>
      <c r="AW222" s="171">
        <v>20.131145</v>
      </c>
      <c r="AX222" s="171">
        <v>21.023871</v>
      </c>
      <c r="AY222" s="171">
        <v>20.982975</v>
      </c>
      <c r="AZ222" s="171">
        <v>21.493047999999998</v>
      </c>
      <c r="BA222" s="171">
        <v>21.678444000000002</v>
      </c>
      <c r="BB222" s="171">
        <v>21.994278000000001</v>
      </c>
      <c r="BC222" s="171">
        <v>20.963566999999998</v>
      </c>
      <c r="BD222" s="171">
        <v>20.909168999999999</v>
      </c>
      <c r="BE222" s="173">
        <f t="shared" ref="BE222" si="214">BD222+(BD222*BO222)</f>
        <v>20.369147567303195</v>
      </c>
      <c r="BF222" s="173">
        <f t="shared" ref="BF222" si="215">BE222+(BE222*BP222)</f>
        <v>20.917034304456287</v>
      </c>
      <c r="BG222" s="173">
        <f t="shared" ref="BG222" si="216">BF222+(BF222*BQ222)</f>
        <v>21.11817617505351</v>
      </c>
      <c r="BI222" s="13" t="s">
        <v>15</v>
      </c>
      <c r="BJ222" s="13" t="s">
        <v>765</v>
      </c>
      <c r="BK222" s="171">
        <v>18.312668236980002</v>
      </c>
      <c r="BL222" s="171">
        <v>17.839706669839998</v>
      </c>
      <c r="BM222" s="171">
        <v>18.319556827870002</v>
      </c>
      <c r="BN222" s="171">
        <v>18.495720899470001</v>
      </c>
      <c r="BO222" s="170">
        <f t="shared" si="205"/>
        <v>-2.5827015540254312E-2</v>
      </c>
      <c r="BP222" s="170">
        <f t="shared" si="206"/>
        <v>2.689787264502751E-2</v>
      </c>
      <c r="BQ222" s="170">
        <f t="shared" si="207"/>
        <v>9.6161753941556034E-3</v>
      </c>
    </row>
    <row r="223" spans="1:74" s="195" customFormat="1" x14ac:dyDescent="0.2">
      <c r="A223" s="169" t="s">
        <v>735</v>
      </c>
      <c r="B223" s="167" t="s">
        <v>7</v>
      </c>
      <c r="C223" s="167" t="s">
        <v>431</v>
      </c>
      <c r="D223" s="167" t="s">
        <v>755</v>
      </c>
      <c r="E223" s="167" t="s">
        <v>7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>
        <v>4.3308054180999998E-2</v>
      </c>
      <c r="AC223" s="5">
        <v>3.9558543227999995E-2</v>
      </c>
      <c r="AD223" s="5">
        <v>4.0216278669000002E-2</v>
      </c>
      <c r="AE223" s="5">
        <v>4.6012735294000004E-2</v>
      </c>
      <c r="AF223" s="5">
        <v>5.7619972377000006E-2</v>
      </c>
      <c r="AG223" s="5">
        <v>7.7335998269000006E-2</v>
      </c>
      <c r="AH223" s="5">
        <v>8.5857597411000006E-2</v>
      </c>
      <c r="AI223" s="5">
        <v>0.10190911799999999</v>
      </c>
      <c r="AJ223" s="5">
        <v>0.12048204289</v>
      </c>
      <c r="AK223" s="5">
        <v>0.33449694293000004</v>
      </c>
      <c r="AL223" s="5">
        <v>0.35184561748999998</v>
      </c>
      <c r="AM223" s="5">
        <v>0.32205062150000002</v>
      </c>
      <c r="AN223" s="5">
        <v>1.4609261596399998</v>
      </c>
      <c r="AO223" s="5">
        <v>1.3589599805000001</v>
      </c>
      <c r="AP223" s="5">
        <v>1.3117121818999999</v>
      </c>
      <c r="AQ223" s="5">
        <v>1.2759803755200001</v>
      </c>
      <c r="AR223" s="5">
        <v>1.203747932605</v>
      </c>
      <c r="AS223" s="5">
        <v>1.2273517005129999</v>
      </c>
      <c r="AT223" s="5">
        <v>1.0922200155040001</v>
      </c>
      <c r="AU223" s="5">
        <v>1.1912506311469999</v>
      </c>
      <c r="AV223" s="5">
        <v>1.148529419675</v>
      </c>
      <c r="AW223" s="5">
        <v>1.1850404801879999</v>
      </c>
      <c r="AX223" s="5">
        <v>1.073794081163</v>
      </c>
      <c r="AY223" s="5">
        <v>1.0278596747920001</v>
      </c>
      <c r="AZ223" s="5">
        <v>0.97273296627999994</v>
      </c>
      <c r="BA223" s="5">
        <v>0.81934183281000006</v>
      </c>
      <c r="BB223" s="5">
        <v>0.88634575610999999</v>
      </c>
      <c r="BC223" s="5">
        <v>0.92866860007000007</v>
      </c>
      <c r="BD223" s="5">
        <v>0.9067862593799999</v>
      </c>
      <c r="BE223" s="5">
        <v>0.94805678272000005</v>
      </c>
      <c r="BF223" s="5">
        <v>0.93680154769000001</v>
      </c>
      <c r="BG223" s="5">
        <v>0.92366116529999998</v>
      </c>
      <c r="BI223" s="167" t="s">
        <v>35</v>
      </c>
      <c r="BJ223" s="167"/>
      <c r="BK223" s="5"/>
      <c r="BL223" s="5"/>
      <c r="BM223" s="5"/>
      <c r="BN223" s="5"/>
      <c r="BO223" s="5"/>
      <c r="BP223" s="5"/>
      <c r="BQ223" s="5"/>
    </row>
    <row r="224" spans="1:74" s="195" customFormat="1" x14ac:dyDescent="0.2">
      <c r="A224" s="169" t="s">
        <v>737</v>
      </c>
      <c r="B224" s="167" t="s">
        <v>7</v>
      </c>
      <c r="C224" s="167" t="s">
        <v>431</v>
      </c>
      <c r="D224" s="167" t="s">
        <v>736</v>
      </c>
      <c r="E224" s="167" t="s">
        <v>7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>
        <v>2.0299887709999999E-2</v>
      </c>
      <c r="AC224" s="5">
        <v>2.1196887679999998E-2</v>
      </c>
      <c r="AD224" s="5">
        <v>1.9195641852999996E-2</v>
      </c>
      <c r="AE224" s="5">
        <v>2.1936528128E-2</v>
      </c>
      <c r="AF224" s="5">
        <v>2.7698603785000001E-2</v>
      </c>
      <c r="AG224" s="5">
        <v>2.9195982270999999E-2</v>
      </c>
      <c r="AH224" s="5">
        <v>3.5830985667999998E-2</v>
      </c>
      <c r="AI224" s="5">
        <v>3.8204969534000002E-2</v>
      </c>
      <c r="AJ224" s="5">
        <v>4.6687059878000002E-2</v>
      </c>
      <c r="AK224" s="5">
        <v>5.2955623590000001E-2</v>
      </c>
      <c r="AL224" s="5">
        <v>0.17830890982</v>
      </c>
      <c r="AM224" s="5">
        <v>0.17401825918</v>
      </c>
      <c r="AN224" s="5">
        <v>0.19323735214999999</v>
      </c>
      <c r="AO224" s="5">
        <v>0.22242124719999998</v>
      </c>
      <c r="AP224" s="5">
        <v>0.20704524566999999</v>
      </c>
      <c r="AQ224" s="5">
        <v>0.53280826452999996</v>
      </c>
      <c r="AR224" s="5">
        <v>0.46140920103999999</v>
      </c>
      <c r="AS224" s="5">
        <v>0.43160454349999999</v>
      </c>
      <c r="AT224" s="5">
        <v>0.51892517714999997</v>
      </c>
      <c r="AU224" s="5">
        <v>0.46057573580999994</v>
      </c>
      <c r="AV224" s="5">
        <v>0.47757297128999998</v>
      </c>
      <c r="AW224" s="5">
        <v>0.45731377716000005</v>
      </c>
      <c r="AX224" s="5">
        <v>0.44055252302000003</v>
      </c>
      <c r="AY224" s="5">
        <v>0.45925145273000001</v>
      </c>
      <c r="AZ224" s="5">
        <v>0.51982422941000006</v>
      </c>
      <c r="BA224" s="5">
        <v>0.43949597702999998</v>
      </c>
      <c r="BB224" s="5">
        <v>0.33057857502000004</v>
      </c>
      <c r="BC224" s="5">
        <v>0.38775596167000004</v>
      </c>
      <c r="BD224" s="5">
        <v>0.40962598460999999</v>
      </c>
      <c r="BE224" s="5">
        <v>0.39926369381999999</v>
      </c>
      <c r="BF224" s="5">
        <v>0.41847748183</v>
      </c>
      <c r="BG224" s="5">
        <v>0.41187504950999998</v>
      </c>
      <c r="BI224" s="167" t="s">
        <v>35</v>
      </c>
      <c r="BJ224" s="167"/>
      <c r="BK224" s="5"/>
      <c r="BL224" s="5"/>
      <c r="BM224" s="5"/>
      <c r="BN224" s="5"/>
      <c r="BO224" s="5"/>
      <c r="BP224" s="5"/>
      <c r="BQ224" s="5"/>
    </row>
    <row r="225" spans="1:91" s="195" customFormat="1" x14ac:dyDescent="0.2">
      <c r="A225" s="169" t="s">
        <v>738</v>
      </c>
      <c r="B225" s="167" t="s">
        <v>7</v>
      </c>
      <c r="C225" s="167" t="s">
        <v>431</v>
      </c>
      <c r="D225" s="167" t="s">
        <v>35</v>
      </c>
      <c r="E225" s="167" t="s">
        <v>739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>
        <f>SUM(AB223:AB224)</f>
        <v>6.3607941890999997E-2</v>
      </c>
      <c r="AC225" s="5">
        <f t="shared" ref="AC225:BG225" si="217">SUM(AC223:AC224)</f>
        <v>6.0755430907999994E-2</v>
      </c>
      <c r="AD225" s="5">
        <f t="shared" si="217"/>
        <v>5.9411920521999999E-2</v>
      </c>
      <c r="AE225" s="5">
        <f t="shared" si="217"/>
        <v>6.7949263422E-2</v>
      </c>
      <c r="AF225" s="5">
        <f t="shared" si="217"/>
        <v>8.5318576162000004E-2</v>
      </c>
      <c r="AG225" s="5">
        <f t="shared" si="217"/>
        <v>0.10653198054</v>
      </c>
      <c r="AH225" s="5">
        <f t="shared" si="217"/>
        <v>0.121688583079</v>
      </c>
      <c r="AI225" s="5">
        <f t="shared" si="217"/>
        <v>0.14011408753400001</v>
      </c>
      <c r="AJ225" s="5">
        <f t="shared" si="217"/>
        <v>0.16716910276800001</v>
      </c>
      <c r="AK225" s="5">
        <f t="shared" si="217"/>
        <v>0.38745256652000004</v>
      </c>
      <c r="AL225" s="5">
        <f t="shared" si="217"/>
        <v>0.53015452731000001</v>
      </c>
      <c r="AM225" s="5">
        <f t="shared" si="217"/>
        <v>0.49606888067999999</v>
      </c>
      <c r="AN225" s="5">
        <f t="shared" si="217"/>
        <v>1.6541635117899998</v>
      </c>
      <c r="AO225" s="5">
        <f t="shared" si="217"/>
        <v>1.5813812277000001</v>
      </c>
      <c r="AP225" s="5">
        <f t="shared" si="217"/>
        <v>1.51875742757</v>
      </c>
      <c r="AQ225" s="5">
        <f t="shared" si="217"/>
        <v>1.80878864005</v>
      </c>
      <c r="AR225" s="5">
        <f t="shared" si="217"/>
        <v>1.665157133645</v>
      </c>
      <c r="AS225" s="5">
        <f t="shared" si="217"/>
        <v>1.6589562440129999</v>
      </c>
      <c r="AT225" s="5">
        <f t="shared" si="217"/>
        <v>1.6111451926539999</v>
      </c>
      <c r="AU225" s="5">
        <f t="shared" si="217"/>
        <v>1.6518263669569999</v>
      </c>
      <c r="AV225" s="5">
        <f t="shared" si="217"/>
        <v>1.6261023909649999</v>
      </c>
      <c r="AW225" s="5">
        <f t="shared" si="217"/>
        <v>1.6423542573479999</v>
      </c>
      <c r="AX225" s="5">
        <f t="shared" si="217"/>
        <v>1.514346604183</v>
      </c>
      <c r="AY225" s="5">
        <f t="shared" si="217"/>
        <v>1.4871111275220001</v>
      </c>
      <c r="AZ225" s="5">
        <f t="shared" si="217"/>
        <v>1.4925571956899999</v>
      </c>
      <c r="BA225" s="5">
        <f t="shared" si="217"/>
        <v>1.2588378098400002</v>
      </c>
      <c r="BB225" s="5">
        <f t="shared" si="217"/>
        <v>1.21692433113</v>
      </c>
      <c r="BC225" s="5">
        <f t="shared" si="217"/>
        <v>1.3164245617400001</v>
      </c>
      <c r="BD225" s="5">
        <f t="shared" si="217"/>
        <v>1.3164122439899999</v>
      </c>
      <c r="BE225" s="5">
        <f t="shared" si="217"/>
        <v>1.34732047654</v>
      </c>
      <c r="BF225" s="5">
        <f t="shared" si="217"/>
        <v>1.3552790295200001</v>
      </c>
      <c r="BG225" s="5">
        <f t="shared" si="217"/>
        <v>1.3355362148099998</v>
      </c>
      <c r="BI225" s="167" t="s">
        <v>35</v>
      </c>
      <c r="BJ225" s="167"/>
      <c r="BK225" s="5"/>
      <c r="BL225" s="5"/>
      <c r="BM225" s="5"/>
      <c r="BN225" s="5"/>
      <c r="BO225" s="5"/>
      <c r="BP225" s="5"/>
      <c r="BQ225" s="5"/>
    </row>
    <row r="226" spans="1:91" s="195" customFormat="1" x14ac:dyDescent="0.2">
      <c r="A226" s="169" t="s">
        <v>740</v>
      </c>
      <c r="B226" s="167" t="s">
        <v>7</v>
      </c>
      <c r="C226" s="167" t="s">
        <v>431</v>
      </c>
      <c r="D226" s="167" t="s">
        <v>741</v>
      </c>
      <c r="E226" s="167" t="s">
        <v>433</v>
      </c>
      <c r="F226" s="5">
        <v>3.172809</v>
      </c>
      <c r="G226" s="5">
        <v>3.269558</v>
      </c>
      <c r="H226" s="5">
        <v>3.2570440000000001</v>
      </c>
      <c r="I226" s="5">
        <v>3.353221</v>
      </c>
      <c r="J226" s="5">
        <v>3.5435219999999998</v>
      </c>
      <c r="K226" s="5">
        <v>3.545525</v>
      </c>
      <c r="L226" s="5">
        <v>3.6221930000000002</v>
      </c>
      <c r="M226" s="5">
        <v>3.7212170000000002</v>
      </c>
      <c r="N226" s="5">
        <v>3.8164729999999998</v>
      </c>
      <c r="O226" s="5">
        <v>3.8052540000000001</v>
      </c>
      <c r="P226" s="5">
        <v>3.6337199999999998</v>
      </c>
      <c r="Q226" s="5">
        <v>3.7368269999999999</v>
      </c>
      <c r="R226" s="5">
        <v>4.0425979999999999</v>
      </c>
      <c r="S226" s="5">
        <v>3.9669669999999999</v>
      </c>
      <c r="T226" s="5">
        <v>3.959517</v>
      </c>
      <c r="U226" s="5">
        <v>4.1021910000000004</v>
      </c>
      <c r="V226" s="5">
        <v>4.2261569999999997</v>
      </c>
      <c r="W226" s="5">
        <v>4.3614480000000002</v>
      </c>
      <c r="X226" s="5">
        <v>4.359318</v>
      </c>
      <c r="Y226" s="5">
        <v>4.2842180000000001</v>
      </c>
      <c r="Z226" s="5">
        <v>4.1611419999999999</v>
      </c>
      <c r="AA226" s="5">
        <v>4.2310420000000004</v>
      </c>
      <c r="AB226" s="5">
        <v>4.6065839999999998</v>
      </c>
      <c r="AC226" s="5">
        <v>4.6388059999999998</v>
      </c>
      <c r="AD226" s="5">
        <v>4.6158169999999998</v>
      </c>
      <c r="AE226" s="5">
        <v>4.6392110000000004</v>
      </c>
      <c r="AF226" s="5">
        <v>4.6557810000000002</v>
      </c>
      <c r="AG226" s="5">
        <v>4.7536350000000001</v>
      </c>
      <c r="AH226" s="5">
        <v>4.7781209999999996</v>
      </c>
      <c r="AI226" s="5">
        <v>4.4867569999999999</v>
      </c>
      <c r="AJ226" s="5">
        <v>3.8460290000000001</v>
      </c>
      <c r="AK226" s="5">
        <v>3.6361669999999999</v>
      </c>
      <c r="AL226" s="5">
        <v>3.4128940000000001</v>
      </c>
      <c r="AM226" s="5">
        <v>3.1872390000000004</v>
      </c>
      <c r="AN226" s="5">
        <v>3.0161100000000003</v>
      </c>
      <c r="AO226" s="5">
        <v>2.7692950000000001</v>
      </c>
      <c r="AP226" s="5">
        <v>2.7459640000000003</v>
      </c>
      <c r="AQ226" s="5">
        <v>2.653108</v>
      </c>
      <c r="AR226" s="5">
        <v>2.6303909999999999</v>
      </c>
      <c r="AS226" s="5">
        <v>2.6309970000000003</v>
      </c>
      <c r="AT226" s="5">
        <v>2.6106640000000003</v>
      </c>
      <c r="AU226" s="5">
        <v>2.658893</v>
      </c>
      <c r="AV226" s="5">
        <v>2.712669</v>
      </c>
      <c r="AW226" s="5">
        <v>2.6218180000000002</v>
      </c>
      <c r="AX226" s="5">
        <v>2.5830899999999999</v>
      </c>
      <c r="AY226" s="5">
        <v>2.7054749999999999</v>
      </c>
      <c r="AZ226" s="5">
        <v>2.6373700000000002</v>
      </c>
      <c r="BA226" s="5">
        <v>2.5277690000000002</v>
      </c>
      <c r="BB226" s="5">
        <v>2.3924630000000002</v>
      </c>
      <c r="BC226" s="5">
        <v>2.3854139999999999</v>
      </c>
      <c r="BD226" s="5">
        <v>2.4497300000000002</v>
      </c>
      <c r="BE226" s="172">
        <f t="shared" ref="BE226:BE228" si="218">BD226+(BD226*BO226)</f>
        <v>2.4966580481890155</v>
      </c>
      <c r="BF226" s="172">
        <f t="shared" ref="BF226:BF228" si="219">BE226+(BE226*BP226)</f>
        <v>2.5560298346377723</v>
      </c>
      <c r="BG226" s="172">
        <f t="shared" ref="BG226:BG228" si="220">BF226+(BF226*BQ226)</f>
        <v>2.5670171028309032</v>
      </c>
      <c r="BI226" s="167" t="s">
        <v>760</v>
      </c>
      <c r="BJ226" s="167" t="s">
        <v>765</v>
      </c>
      <c r="BK226" s="5">
        <v>2.7473087518199999</v>
      </c>
      <c r="BL226" s="5">
        <v>2.7999373425200003</v>
      </c>
      <c r="BM226" s="5">
        <v>2.8665212634099997</v>
      </c>
      <c r="BN226" s="5">
        <v>2.8788432001399995</v>
      </c>
      <c r="BO226" s="168">
        <f t="shared" si="205"/>
        <v>1.9156416498559068E-2</v>
      </c>
      <c r="BP226" s="168">
        <f t="shared" si="206"/>
        <v>2.3780503898731015E-2</v>
      </c>
      <c r="BQ226" s="168">
        <f t="shared" si="207"/>
        <v>4.2985680543467172E-3</v>
      </c>
    </row>
    <row r="227" spans="1:91" s="195" customFormat="1" x14ac:dyDescent="0.2">
      <c r="A227" s="169" t="s">
        <v>21</v>
      </c>
      <c r="B227" s="167" t="s">
        <v>7</v>
      </c>
      <c r="C227" s="167" t="s">
        <v>431</v>
      </c>
      <c r="D227" s="167" t="s">
        <v>21</v>
      </c>
      <c r="E227" s="167" t="s">
        <v>433</v>
      </c>
      <c r="F227" s="5">
        <v>3.1948500000000002</v>
      </c>
      <c r="G227" s="5">
        <v>3.3044609999999999</v>
      </c>
      <c r="H227" s="5">
        <v>3.4362849999999998</v>
      </c>
      <c r="I227" s="5">
        <v>3.5732689999999998</v>
      </c>
      <c r="J227" s="5">
        <v>3.818092</v>
      </c>
      <c r="K227" s="5">
        <v>4.042821</v>
      </c>
      <c r="L227" s="5">
        <v>4.273244</v>
      </c>
      <c r="M227" s="5">
        <v>4.3578089999999996</v>
      </c>
      <c r="N227" s="5">
        <v>4.5878240000000003</v>
      </c>
      <c r="O227" s="5">
        <v>4.7607369999999998</v>
      </c>
      <c r="P227" s="5">
        <v>4.914968</v>
      </c>
      <c r="Q227" s="5">
        <v>5.0932659999999998</v>
      </c>
      <c r="R227" s="5">
        <v>5.4543860000000004</v>
      </c>
      <c r="S227" s="5">
        <v>5.6259680000000003</v>
      </c>
      <c r="T227" s="5">
        <v>5.7675359999999998</v>
      </c>
      <c r="U227" s="5">
        <v>6.0100670000000003</v>
      </c>
      <c r="V227" s="5">
        <v>6.2672400000000001</v>
      </c>
      <c r="W227" s="5">
        <v>6.5354710000000003</v>
      </c>
      <c r="X227" s="5">
        <v>6.755611</v>
      </c>
      <c r="Y227" s="5">
        <v>6.8150620000000002</v>
      </c>
      <c r="Z227" s="5">
        <v>6.8062060000000004</v>
      </c>
      <c r="AA227" s="5">
        <v>7.0218170000000004</v>
      </c>
      <c r="AB227" s="5">
        <v>7.1563509999999999</v>
      </c>
      <c r="AC227" s="5">
        <v>7.411365</v>
      </c>
      <c r="AD227" s="5">
        <v>7.7124670000000002</v>
      </c>
      <c r="AE227" s="5">
        <v>7.8803890000000001</v>
      </c>
      <c r="AF227" s="5">
        <v>8.0881860000000003</v>
      </c>
      <c r="AG227" s="5">
        <v>8.3746189999999991</v>
      </c>
      <c r="AH227" s="5">
        <v>8.5385779999999993</v>
      </c>
      <c r="AI227" s="5">
        <v>8.7960899999999995</v>
      </c>
      <c r="AJ227" s="5">
        <v>8.1284980000000004</v>
      </c>
      <c r="AK227" s="5">
        <v>7.5001770000000008</v>
      </c>
      <c r="AL227" s="5">
        <v>7.503171</v>
      </c>
      <c r="AM227" s="5">
        <v>7.4893239999999999</v>
      </c>
      <c r="AN227" s="5">
        <v>7.4068170000000002</v>
      </c>
      <c r="AO227" s="5">
        <v>7.6688540000000005</v>
      </c>
      <c r="AP227" s="5">
        <v>7.8661099999999999</v>
      </c>
      <c r="AQ227" s="5">
        <v>7.9832489999999998</v>
      </c>
      <c r="AR227" s="5">
        <v>8.0637469999999993</v>
      </c>
      <c r="AS227" s="5">
        <v>8.169753</v>
      </c>
      <c r="AT227" s="5">
        <v>8.5950240000000004</v>
      </c>
      <c r="AU227" s="5">
        <v>8.7805430000000015</v>
      </c>
      <c r="AV227" s="5">
        <v>8.9255220000000008</v>
      </c>
      <c r="AW227" s="5">
        <v>9.0733130000000006</v>
      </c>
      <c r="AX227" s="5">
        <v>9.3419310000000007</v>
      </c>
      <c r="AY227" s="5">
        <v>9.4774519999999995</v>
      </c>
      <c r="AZ227" s="5">
        <v>9.8016330000000007</v>
      </c>
      <c r="BA227" s="5">
        <v>9.7880329999999987</v>
      </c>
      <c r="BB227" s="5">
        <v>9.8838040000000014</v>
      </c>
      <c r="BC227" s="5">
        <v>10.151869</v>
      </c>
      <c r="BD227" s="5">
        <v>10.159129999999999</v>
      </c>
      <c r="BE227" s="172">
        <f t="shared" si="218"/>
        <v>10.276643125835843</v>
      </c>
      <c r="BF227" s="172">
        <f t="shared" si="219"/>
        <v>10.394300059506921</v>
      </c>
      <c r="BG227" s="172">
        <f t="shared" si="220"/>
        <v>10.43916053302326</v>
      </c>
      <c r="BI227" s="167" t="s">
        <v>761</v>
      </c>
      <c r="BJ227" s="167" t="s">
        <v>765</v>
      </c>
      <c r="BK227" s="5">
        <v>10.19779297461</v>
      </c>
      <c r="BL227" s="5">
        <v>10.31575332447</v>
      </c>
      <c r="BM227" s="5">
        <v>10.433858029460001</v>
      </c>
      <c r="BN227" s="5">
        <v>10.478889230129999</v>
      </c>
      <c r="BO227" s="168">
        <f t="shared" si="205"/>
        <v>1.156724304500914E-2</v>
      </c>
      <c r="BP227" s="168">
        <f t="shared" si="206"/>
        <v>1.1448965603883244E-2</v>
      </c>
      <c r="BQ227" s="168">
        <f t="shared" si="207"/>
        <v>4.3158724742901585E-3</v>
      </c>
    </row>
    <row r="228" spans="1:91" s="195" customFormat="1" x14ac:dyDescent="0.2">
      <c r="A228" s="13" t="s">
        <v>12</v>
      </c>
      <c r="B228" s="13" t="s">
        <v>7</v>
      </c>
      <c r="C228" s="13" t="s">
        <v>431</v>
      </c>
      <c r="D228" s="13" t="s">
        <v>439</v>
      </c>
      <c r="E228" s="13" t="s">
        <v>433</v>
      </c>
      <c r="F228" s="171">
        <v>193.29520400000001</v>
      </c>
      <c r="G228" s="171">
        <v>194.49255199999999</v>
      </c>
      <c r="H228" s="171">
        <v>193.55363</v>
      </c>
      <c r="I228" s="171">
        <v>196.96955600000001</v>
      </c>
      <c r="J228" s="171">
        <v>208.58087699999999</v>
      </c>
      <c r="K228" s="171">
        <v>213.613382</v>
      </c>
      <c r="L228" s="171">
        <v>220.11526000000001</v>
      </c>
      <c r="M228" s="171">
        <v>225.278278</v>
      </c>
      <c r="N228" s="171">
        <v>226.83697900000001</v>
      </c>
      <c r="O228" s="171">
        <v>225.35701499999999</v>
      </c>
      <c r="P228" s="171">
        <v>223.03840199999999</v>
      </c>
      <c r="Q228" s="171">
        <v>228.53117900000001</v>
      </c>
      <c r="R228" s="171">
        <v>234.82928699999999</v>
      </c>
      <c r="S228" s="171">
        <v>237.77979500000001</v>
      </c>
      <c r="T228" s="171">
        <v>237.87840199999999</v>
      </c>
      <c r="U228" s="171">
        <v>239.08040099999999</v>
      </c>
      <c r="V228" s="171">
        <v>246.47221300000001</v>
      </c>
      <c r="W228" s="171">
        <v>253.116423</v>
      </c>
      <c r="X228" s="171">
        <v>254.45873700000001</v>
      </c>
      <c r="Y228" s="171">
        <v>251.39751200000001</v>
      </c>
      <c r="Z228" s="171">
        <v>245.76414</v>
      </c>
      <c r="AA228" s="171">
        <v>251.17586299999999</v>
      </c>
      <c r="AB228" s="171">
        <v>264.18285400000002</v>
      </c>
      <c r="AC228" s="171">
        <v>269.19568800000002</v>
      </c>
      <c r="AD228" s="171">
        <v>266.34459099999998</v>
      </c>
      <c r="AE228" s="171">
        <v>266.31640299999998</v>
      </c>
      <c r="AF228" s="171">
        <v>267.160371</v>
      </c>
      <c r="AG228" s="171">
        <v>268.36984999999999</v>
      </c>
      <c r="AH228" s="171">
        <v>266.96866999999997</v>
      </c>
      <c r="AI228" s="171">
        <v>267.21009199999997</v>
      </c>
      <c r="AJ228" s="171">
        <v>254.33286000000001</v>
      </c>
      <c r="AK228" s="171">
        <v>238.16039000000001</v>
      </c>
      <c r="AL228" s="171">
        <v>233.00751199999999</v>
      </c>
      <c r="AM228" s="171">
        <v>227.36869000000002</v>
      </c>
      <c r="AN228" s="171">
        <v>222.02184700000001</v>
      </c>
      <c r="AO228" s="171">
        <v>216.45904899999999</v>
      </c>
      <c r="AP228" s="171">
        <v>214.715734</v>
      </c>
      <c r="AQ228" s="171">
        <v>215.37125900000001</v>
      </c>
      <c r="AR228" s="171">
        <v>215.26199400000002</v>
      </c>
      <c r="AS228" s="171">
        <v>211.86846299999999</v>
      </c>
      <c r="AT228" s="171">
        <v>215.07731799999999</v>
      </c>
      <c r="AU228" s="171">
        <v>219.479837</v>
      </c>
      <c r="AV228" s="171">
        <v>218.597736</v>
      </c>
      <c r="AW228" s="171">
        <v>215.59047900000002</v>
      </c>
      <c r="AX228" s="171">
        <v>217.53333000000001</v>
      </c>
      <c r="AY228" s="171">
        <v>219.40686700000001</v>
      </c>
      <c r="AZ228" s="171">
        <v>218.53562099999999</v>
      </c>
      <c r="BA228" s="171">
        <v>219.17273900000001</v>
      </c>
      <c r="BB228" s="171">
        <v>217.64195700000002</v>
      </c>
      <c r="BC228" s="171">
        <v>216.45112900000001</v>
      </c>
      <c r="BD228" s="171">
        <v>217.15242000000001</v>
      </c>
      <c r="BE228" s="173">
        <f t="shared" si="218"/>
        <v>218.77700087828779</v>
      </c>
      <c r="BF228" s="173">
        <f t="shared" si="219"/>
        <v>218.29762343924526</v>
      </c>
      <c r="BG228" s="173">
        <f t="shared" si="220"/>
        <v>220.97598048174237</v>
      </c>
      <c r="BI228" s="14" t="s">
        <v>12</v>
      </c>
      <c r="BJ228" s="14" t="s">
        <v>766</v>
      </c>
      <c r="BK228" s="197">
        <v>216.612798</v>
      </c>
      <c r="BL228" s="197">
        <v>218.23334180800001</v>
      </c>
      <c r="BM228" s="197">
        <v>217.755155618</v>
      </c>
      <c r="BN228" s="197">
        <v>220.42685696499998</v>
      </c>
      <c r="BO228" s="198">
        <f t="shared" si="205"/>
        <v>7.4812929935931484E-3</v>
      </c>
      <c r="BP228" s="198">
        <f t="shared" si="206"/>
        <v>-2.1911692596482662E-3</v>
      </c>
      <c r="BQ228" s="198">
        <f t="shared" si="207"/>
        <v>1.2269290889657971E-2</v>
      </c>
    </row>
    <row r="229" spans="1:91" x14ac:dyDescent="0.2">
      <c r="A229" s="46" t="s">
        <v>440</v>
      </c>
      <c r="B229" s="46"/>
      <c r="C229" s="46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  <c r="S229" s="185"/>
      <c r="T229" s="185"/>
      <c r="U229" s="185"/>
      <c r="V229" s="185"/>
      <c r="W229" s="185"/>
      <c r="X229" s="185"/>
      <c r="Y229" s="185"/>
      <c r="Z229" s="185"/>
      <c r="AA229" s="185"/>
      <c r="AB229" s="185"/>
      <c r="AC229" s="185"/>
      <c r="AD229" s="185"/>
      <c r="AE229" s="185"/>
      <c r="AF229" s="185"/>
      <c r="AG229" s="185"/>
      <c r="AH229" s="185"/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I229" s="47" t="s">
        <v>775</v>
      </c>
      <c r="BJ229" s="175"/>
      <c r="BK229" s="175"/>
      <c r="BL229" s="175"/>
      <c r="BM229" s="175"/>
      <c r="BN229" s="175"/>
      <c r="BO229" s="175"/>
      <c r="BP229" s="175"/>
      <c r="BQ229" s="175"/>
      <c r="BS229" s="195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  <c r="CH229" s="195"/>
      <c r="CI229" s="195"/>
      <c r="CJ229" s="195"/>
      <c r="CK229" s="195"/>
      <c r="CL229" s="195"/>
      <c r="CM229" s="195"/>
    </row>
    <row r="230" spans="1:91" x14ac:dyDescent="0.2">
      <c r="A230" s="47" t="s">
        <v>441</v>
      </c>
      <c r="B230" s="47"/>
      <c r="C230" s="47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  <c r="N230" s="175"/>
      <c r="O230" s="175"/>
      <c r="P230" s="175"/>
      <c r="Q230" s="175"/>
      <c r="R230" s="175"/>
      <c r="S230" s="175"/>
      <c r="T230" s="175"/>
      <c r="U230" s="175"/>
      <c r="V230" s="175"/>
      <c r="W230" s="175"/>
      <c r="X230" s="175"/>
      <c r="Y230" s="175"/>
      <c r="Z230" s="175"/>
      <c r="AA230" s="175"/>
      <c r="AB230" s="175"/>
      <c r="AC230" s="175"/>
      <c r="AD230" s="175"/>
      <c r="AE230" s="175"/>
      <c r="AF230" s="175"/>
      <c r="AG230" s="175"/>
      <c r="AH230" s="175"/>
      <c r="AI230" s="175"/>
      <c r="AJ230" s="175"/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  <c r="AV230" s="175"/>
      <c r="AW230" s="175"/>
      <c r="AX230" s="175"/>
      <c r="AY230" s="175"/>
      <c r="AZ230" s="175"/>
      <c r="BA230" s="175"/>
      <c r="BB230" s="175"/>
      <c r="BC230" s="175"/>
      <c r="BD230" s="175"/>
      <c r="BE230" s="175"/>
      <c r="BF230" s="175"/>
      <c r="BG230" s="17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  <c r="CH230" s="195"/>
      <c r="CI230" s="195"/>
      <c r="CJ230" s="195"/>
      <c r="CK230" s="195"/>
      <c r="CL230" s="195"/>
      <c r="CM230" s="195"/>
    </row>
    <row r="231" spans="1:91" x14ac:dyDescent="0.2">
      <c r="A231" s="48" t="s">
        <v>442</v>
      </c>
      <c r="B231" s="48"/>
      <c r="C231" s="48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  <c r="N231" s="175"/>
      <c r="O231" s="175"/>
      <c r="P231" s="47"/>
      <c r="Q231" s="175"/>
      <c r="R231" s="175"/>
      <c r="S231" s="175"/>
      <c r="T231" s="175"/>
      <c r="U231" s="175"/>
      <c r="V231" s="175"/>
      <c r="W231" s="175"/>
      <c r="X231" s="175"/>
      <c r="Y231" s="175"/>
      <c r="Z231" s="175"/>
      <c r="AA231" s="175"/>
      <c r="AB231" s="175"/>
      <c r="AC231" s="175"/>
      <c r="AD231" s="175"/>
      <c r="AE231" s="175"/>
      <c r="AF231" s="175"/>
      <c r="AG231" s="175"/>
      <c r="AH231" s="175"/>
      <c r="AI231" s="175"/>
      <c r="AJ231" s="175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  <c r="AV231" s="175"/>
      <c r="AW231" s="175"/>
      <c r="AX231" s="175"/>
      <c r="AY231" s="175"/>
      <c r="AZ231" s="175"/>
      <c r="BA231" s="175"/>
      <c r="BB231" s="175"/>
      <c r="BC231" s="175"/>
      <c r="BD231" s="175"/>
      <c r="BE231" s="175"/>
      <c r="BF231" s="175"/>
      <c r="BG231" s="17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E231" s="199"/>
      <c r="CF231" s="199"/>
      <c r="CG231" s="199"/>
      <c r="CH231" s="199"/>
    </row>
    <row r="232" spans="1:91" x14ac:dyDescent="0.2">
      <c r="A232" s="48" t="s">
        <v>443</v>
      </c>
      <c r="B232" s="48"/>
      <c r="C232" s="48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  <c r="N232" s="175"/>
      <c r="O232" s="175"/>
      <c r="P232" s="47"/>
      <c r="Q232" s="175"/>
      <c r="R232" s="175"/>
      <c r="S232" s="175"/>
      <c r="T232" s="175"/>
      <c r="U232" s="175"/>
      <c r="V232" s="175"/>
      <c r="W232" s="175"/>
      <c r="X232" s="175"/>
      <c r="Y232" s="175"/>
      <c r="Z232" s="175"/>
      <c r="AA232" s="175"/>
      <c r="AB232" s="175"/>
      <c r="AC232" s="175"/>
      <c r="AD232" s="175"/>
      <c r="AE232" s="175"/>
      <c r="AF232" s="175"/>
      <c r="AG232" s="175"/>
      <c r="AH232" s="175"/>
      <c r="AI232" s="175"/>
      <c r="AJ232" s="175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  <c r="AV232" s="175"/>
      <c r="AW232" s="175"/>
      <c r="AX232" s="175"/>
      <c r="AY232" s="175"/>
      <c r="AZ232" s="175"/>
      <c r="BA232" s="175"/>
      <c r="BB232" s="175"/>
      <c r="BC232" s="175"/>
      <c r="BD232" s="175"/>
      <c r="BE232" s="175"/>
      <c r="BF232" s="175"/>
      <c r="BG232" s="17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E232" s="199"/>
      <c r="CF232" s="199"/>
      <c r="CG232" s="199"/>
      <c r="CH232" s="199"/>
    </row>
    <row r="233" spans="1:91" x14ac:dyDescent="0.2">
      <c r="A233" s="48" t="s">
        <v>742</v>
      </c>
      <c r="B233" s="48"/>
      <c r="C233" s="48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  <c r="N233" s="175"/>
      <c r="O233" s="175"/>
      <c r="P233" s="47"/>
      <c r="Q233" s="175"/>
      <c r="R233" s="175"/>
      <c r="S233" s="175"/>
      <c r="T233" s="175"/>
      <c r="U233" s="175"/>
      <c r="V233" s="175"/>
      <c r="W233" s="175"/>
      <c r="X233" s="175"/>
      <c r="Y233" s="175"/>
      <c r="Z233" s="175"/>
      <c r="AA233" s="175"/>
      <c r="AB233" s="175"/>
      <c r="AC233" s="175"/>
      <c r="AD233" s="175"/>
      <c r="AE233" s="175"/>
      <c r="AF233" s="175"/>
      <c r="AG233" s="175"/>
      <c r="AH233" s="175"/>
      <c r="AI233" s="175"/>
      <c r="AJ233" s="175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  <c r="AV233" s="175"/>
      <c r="AW233" s="175"/>
      <c r="AX233" s="175"/>
      <c r="AY233" s="175"/>
      <c r="AZ233" s="175"/>
      <c r="BA233" s="175"/>
      <c r="BB233" s="175"/>
      <c r="BC233" s="175"/>
      <c r="BD233" s="175"/>
      <c r="BE233" s="175"/>
      <c r="BF233" s="175"/>
      <c r="BG233" s="17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E233" s="199"/>
      <c r="CF233" s="199"/>
      <c r="CG233" s="199"/>
      <c r="CH233" s="199"/>
    </row>
    <row r="234" spans="1:91" x14ac:dyDescent="0.2">
      <c r="A234" s="48" t="s">
        <v>743</v>
      </c>
      <c r="B234" s="48"/>
      <c r="C234" s="48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  <c r="P234" s="175"/>
      <c r="Q234" s="175"/>
      <c r="R234" s="175"/>
      <c r="S234" s="175"/>
      <c r="T234" s="175"/>
      <c r="U234" s="175"/>
      <c r="V234" s="175"/>
      <c r="W234" s="175"/>
      <c r="X234" s="175"/>
      <c r="Y234" s="175"/>
      <c r="Z234" s="175"/>
      <c r="AA234" s="175"/>
      <c r="AB234" s="175"/>
      <c r="AC234" s="175"/>
      <c r="AD234" s="175"/>
      <c r="AE234" s="175"/>
      <c r="AF234" s="175"/>
      <c r="AG234" s="175"/>
      <c r="AH234" s="175"/>
      <c r="AI234" s="175"/>
      <c r="AJ234" s="175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  <c r="AV234" s="175"/>
      <c r="AW234" s="175"/>
      <c r="AX234" s="175"/>
      <c r="AY234" s="175"/>
      <c r="AZ234" s="175"/>
      <c r="BA234" s="175"/>
      <c r="BB234" s="175"/>
      <c r="BC234" s="175"/>
      <c r="BD234" s="175"/>
      <c r="BE234" s="175"/>
      <c r="BF234" s="175"/>
      <c r="BG234" s="17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E234" s="199"/>
      <c r="CF234" s="199"/>
      <c r="CG234" s="199"/>
      <c r="CH234" s="199"/>
    </row>
    <row r="235" spans="1:91" x14ac:dyDescent="0.2">
      <c r="A235" s="48" t="s">
        <v>744</v>
      </c>
      <c r="B235" s="48"/>
      <c r="C235" s="48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  <c r="N235" s="175"/>
      <c r="O235" s="175"/>
      <c r="P235" s="175"/>
      <c r="Q235" s="175"/>
      <c r="R235" s="175"/>
      <c r="S235" s="175"/>
      <c r="T235" s="175"/>
      <c r="U235" s="175"/>
      <c r="V235" s="175"/>
      <c r="W235" s="175"/>
      <c r="X235" s="175"/>
      <c r="Y235" s="175"/>
      <c r="Z235" s="175"/>
      <c r="AA235" s="175"/>
      <c r="AB235" s="175"/>
      <c r="AC235" s="175"/>
      <c r="AD235" s="175"/>
      <c r="AE235" s="175"/>
      <c r="AF235" s="175"/>
      <c r="AG235" s="175"/>
      <c r="AH235" s="175"/>
      <c r="AI235" s="175"/>
      <c r="AJ235" s="175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  <c r="AV235" s="175"/>
      <c r="AW235" s="175"/>
      <c r="AX235" s="175"/>
      <c r="AY235" s="175"/>
      <c r="AZ235" s="175"/>
      <c r="BA235" s="175"/>
      <c r="BB235" s="175"/>
      <c r="BC235" s="175"/>
      <c r="BD235" s="175"/>
      <c r="BE235" s="175"/>
      <c r="BF235" s="175"/>
      <c r="BG235" s="175"/>
      <c r="BS235" s="195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E235" s="199"/>
      <c r="CF235" s="199"/>
      <c r="CG235" s="199"/>
      <c r="CH235" s="199"/>
    </row>
    <row r="236" spans="1:91" x14ac:dyDescent="0.2">
      <c r="F236" s="175"/>
      <c r="G236" s="175"/>
      <c r="H236" s="175"/>
      <c r="I236" s="175"/>
      <c r="J236" s="175"/>
      <c r="K236" s="175"/>
      <c r="L236" s="175"/>
      <c r="M236" s="175"/>
      <c r="N236" s="175"/>
      <c r="O236" s="175"/>
      <c r="P236" s="175"/>
      <c r="Q236" s="175"/>
      <c r="R236" s="175"/>
      <c r="S236" s="175"/>
      <c r="T236" s="175"/>
      <c r="U236" s="175"/>
      <c r="V236" s="175"/>
      <c r="W236" s="175"/>
      <c r="X236" s="175"/>
      <c r="Y236" s="175"/>
      <c r="Z236" s="175"/>
      <c r="AA236" s="175"/>
      <c r="AB236" s="175"/>
      <c r="AC236" s="175"/>
      <c r="AD236" s="175"/>
      <c r="AE236" s="175"/>
      <c r="AF236" s="175"/>
      <c r="AG236" s="175"/>
      <c r="AH236" s="175"/>
      <c r="AI236" s="175"/>
      <c r="AJ236" s="175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  <c r="AV236" s="175"/>
      <c r="AW236" s="175"/>
      <c r="AX236" s="175"/>
      <c r="AY236" s="175"/>
      <c r="AZ236" s="175"/>
      <c r="BA236" s="175"/>
      <c r="BB236" s="175"/>
      <c r="BC236" s="175"/>
      <c r="BD236" s="175"/>
      <c r="BS236" s="195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E236" s="199"/>
      <c r="CF236" s="199"/>
      <c r="CG236" s="199"/>
      <c r="CH236" s="199"/>
    </row>
    <row r="237" spans="1:91" x14ac:dyDescent="0.2">
      <c r="F237" s="175"/>
      <c r="G237" s="175"/>
      <c r="H237" s="175"/>
      <c r="I237" s="175"/>
      <c r="J237" s="175"/>
      <c r="K237" s="175"/>
      <c r="L237" s="175"/>
      <c r="M237" s="175"/>
      <c r="N237" s="175"/>
      <c r="O237" s="175"/>
      <c r="P237" s="175"/>
      <c r="Q237" s="175"/>
      <c r="R237" s="175"/>
      <c r="S237" s="175"/>
      <c r="T237" s="175"/>
      <c r="U237" s="175"/>
      <c r="V237" s="175"/>
      <c r="W237" s="175"/>
      <c r="X237" s="175"/>
      <c r="Y237" s="175"/>
      <c r="Z237" s="175"/>
      <c r="AA237" s="175"/>
      <c r="AB237" s="175"/>
      <c r="AC237" s="175"/>
      <c r="AD237" s="175"/>
      <c r="AE237" s="175"/>
      <c r="AF237" s="175"/>
      <c r="AG237" s="175"/>
      <c r="AH237" s="175"/>
      <c r="AI237" s="175"/>
      <c r="AJ237" s="175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  <c r="AV237" s="175"/>
      <c r="AW237" s="175"/>
      <c r="AX237" s="175"/>
      <c r="AY237" s="175"/>
      <c r="AZ237" s="175"/>
      <c r="BA237" s="175"/>
      <c r="BB237" s="175"/>
      <c r="BC237" s="175"/>
      <c r="BD237" s="17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E237" s="199"/>
      <c r="CF237" s="199"/>
      <c r="CG237" s="199"/>
      <c r="CH237" s="199"/>
    </row>
    <row r="238" spans="1:91" ht="15" x14ac:dyDescent="0.2">
      <c r="A238" s="196" t="s">
        <v>235</v>
      </c>
      <c r="B238" s="166"/>
      <c r="C238" s="166"/>
      <c r="D238" s="175"/>
      <c r="E238" s="166"/>
      <c r="F238" s="175"/>
      <c r="G238" s="179"/>
      <c r="H238" s="179"/>
      <c r="I238" s="179"/>
      <c r="J238" s="179"/>
      <c r="K238" s="179"/>
      <c r="L238" s="179"/>
      <c r="M238" s="179"/>
      <c r="N238" s="179"/>
      <c r="O238" s="179"/>
      <c r="P238" s="179"/>
      <c r="Q238" s="179"/>
      <c r="R238" s="179"/>
      <c r="S238" s="179"/>
      <c r="T238" s="179"/>
      <c r="U238" s="179"/>
      <c r="V238" s="179"/>
      <c r="W238" s="179"/>
      <c r="X238" s="179"/>
      <c r="Y238" s="179"/>
      <c r="Z238" s="179"/>
      <c r="AA238" s="179"/>
      <c r="AB238" s="179"/>
      <c r="AC238" s="179"/>
      <c r="AD238" s="179"/>
      <c r="AE238" s="179"/>
      <c r="AF238" s="179"/>
      <c r="AG238" s="179"/>
      <c r="AH238" s="180"/>
      <c r="AI238" s="179"/>
      <c r="AJ238" s="179"/>
      <c r="AK238" s="179"/>
      <c r="AL238" s="179"/>
      <c r="AM238" s="179"/>
      <c r="AN238" s="179"/>
      <c r="AO238" s="179"/>
      <c r="AP238" s="179"/>
      <c r="AQ238" s="179"/>
      <c r="AR238" s="180"/>
      <c r="AS238" s="180"/>
      <c r="AT238" s="180"/>
      <c r="AU238" s="181"/>
      <c r="AV238" s="180"/>
      <c r="AW238" s="180"/>
      <c r="AX238" s="180"/>
      <c r="AY238" s="180"/>
      <c r="AZ238" s="181"/>
      <c r="BA238" s="182"/>
      <c r="BB238" s="175"/>
      <c r="BC238" s="175"/>
      <c r="BD238" s="175"/>
      <c r="BE238" s="183" t="s">
        <v>783</v>
      </c>
      <c r="BF238" s="175"/>
      <c r="BG238" s="175"/>
      <c r="CB238" s="195"/>
      <c r="CC238" s="195"/>
      <c r="CD238" s="195"/>
    </row>
    <row r="239" spans="1:91" x14ac:dyDescent="0.2">
      <c r="A239" s="219" t="s">
        <v>643</v>
      </c>
      <c r="B239" s="219" t="s">
        <v>428</v>
      </c>
      <c r="C239" s="219" t="s">
        <v>424</v>
      </c>
      <c r="D239" s="219" t="s">
        <v>429</v>
      </c>
      <c r="E239" s="219" t="s">
        <v>430</v>
      </c>
      <c r="F239" s="194" t="s">
        <v>644</v>
      </c>
      <c r="G239" s="194" t="s">
        <v>645</v>
      </c>
      <c r="H239" s="194" t="s">
        <v>646</v>
      </c>
      <c r="I239" s="194" t="s">
        <v>647</v>
      </c>
      <c r="J239" s="194" t="s">
        <v>648</v>
      </c>
      <c r="K239" s="194" t="s">
        <v>649</v>
      </c>
      <c r="L239" s="194" t="s">
        <v>650</v>
      </c>
      <c r="M239" s="194" t="s">
        <v>651</v>
      </c>
      <c r="N239" s="194" t="s">
        <v>652</v>
      </c>
      <c r="O239" s="194" t="s">
        <v>653</v>
      </c>
      <c r="P239" s="194" t="s">
        <v>654</v>
      </c>
      <c r="Q239" s="194" t="s">
        <v>655</v>
      </c>
      <c r="R239" s="194" t="s">
        <v>656</v>
      </c>
      <c r="S239" s="194" t="s">
        <v>657</v>
      </c>
      <c r="T239" s="194" t="s">
        <v>658</v>
      </c>
      <c r="U239" s="194" t="s">
        <v>659</v>
      </c>
      <c r="V239" s="194" t="s">
        <v>660</v>
      </c>
      <c r="W239" s="194" t="s">
        <v>661</v>
      </c>
      <c r="X239" s="194" t="s">
        <v>662</v>
      </c>
      <c r="Y239" s="194" t="s">
        <v>663</v>
      </c>
      <c r="Z239" s="194" t="s">
        <v>664</v>
      </c>
      <c r="AA239" s="194" t="s">
        <v>665</v>
      </c>
      <c r="AB239" s="194" t="s">
        <v>666</v>
      </c>
      <c r="AC239" s="194" t="s">
        <v>667</v>
      </c>
      <c r="AD239" s="194" t="s">
        <v>668</v>
      </c>
      <c r="AE239" s="194" t="s">
        <v>669</v>
      </c>
      <c r="AF239" s="194" t="s">
        <v>670</v>
      </c>
      <c r="AG239" s="194" t="s">
        <v>671</v>
      </c>
      <c r="AH239" s="194" t="s">
        <v>672</v>
      </c>
      <c r="AI239" s="194" t="s">
        <v>673</v>
      </c>
      <c r="AJ239" s="194" t="s">
        <v>674</v>
      </c>
      <c r="AK239" s="194" t="s">
        <v>675</v>
      </c>
      <c r="AL239" s="194" t="s">
        <v>676</v>
      </c>
      <c r="AM239" s="194" t="s">
        <v>677</v>
      </c>
      <c r="AN239" s="194" t="s">
        <v>678</v>
      </c>
      <c r="AO239" s="194" t="s">
        <v>679</v>
      </c>
      <c r="AP239" s="194" t="s">
        <v>680</v>
      </c>
      <c r="AQ239" s="194" t="s">
        <v>681</v>
      </c>
      <c r="AR239" s="194" t="s">
        <v>682</v>
      </c>
      <c r="AS239" s="194" t="s">
        <v>683</v>
      </c>
      <c r="AT239" s="194" t="s">
        <v>684</v>
      </c>
      <c r="AU239" s="194" t="s">
        <v>685</v>
      </c>
      <c r="AV239" s="194" t="s">
        <v>686</v>
      </c>
      <c r="AW239" s="194" t="s">
        <v>687</v>
      </c>
      <c r="AX239" s="194" t="s">
        <v>688</v>
      </c>
      <c r="AY239" s="194" t="s">
        <v>689</v>
      </c>
      <c r="AZ239" s="194" t="s">
        <v>690</v>
      </c>
      <c r="BA239" s="194" t="s">
        <v>691</v>
      </c>
      <c r="BB239" s="194" t="s">
        <v>692</v>
      </c>
      <c r="BC239" s="194" t="s">
        <v>693</v>
      </c>
      <c r="BD239" s="194" t="s">
        <v>694</v>
      </c>
      <c r="BE239" s="194" t="s">
        <v>695</v>
      </c>
      <c r="BF239" s="194" t="s">
        <v>696</v>
      </c>
      <c r="BG239" s="194" t="s">
        <v>697</v>
      </c>
      <c r="BI239" s="219" t="s">
        <v>698</v>
      </c>
      <c r="BJ239" s="219" t="s">
        <v>699</v>
      </c>
      <c r="BK239" s="188" t="s">
        <v>694</v>
      </c>
      <c r="BL239" s="188" t="s">
        <v>695</v>
      </c>
      <c r="BM239" s="188" t="s">
        <v>696</v>
      </c>
      <c r="BN239" s="188" t="s">
        <v>697</v>
      </c>
      <c r="BO239" s="221" t="s">
        <v>700</v>
      </c>
      <c r="BP239" s="222"/>
      <c r="BQ239" s="223"/>
      <c r="BZ239" s="195"/>
      <c r="CA239" s="195"/>
      <c r="CB239" s="195"/>
      <c r="CC239" s="195"/>
      <c r="CD239" s="195"/>
    </row>
    <row r="240" spans="1:91" x14ac:dyDescent="0.2">
      <c r="A240" s="224"/>
      <c r="B240" s="224"/>
      <c r="C240" s="224"/>
      <c r="D240" s="224"/>
      <c r="E240" s="224"/>
      <c r="F240" s="194">
        <v>1961</v>
      </c>
      <c r="G240" s="194">
        <v>1962</v>
      </c>
      <c r="H240" s="194">
        <v>1963</v>
      </c>
      <c r="I240" s="194">
        <v>1964</v>
      </c>
      <c r="J240" s="194">
        <v>1965</v>
      </c>
      <c r="K240" s="194">
        <v>1966</v>
      </c>
      <c r="L240" s="194">
        <v>1967</v>
      </c>
      <c r="M240" s="194">
        <v>1968</v>
      </c>
      <c r="N240" s="194">
        <v>1969</v>
      </c>
      <c r="O240" s="194">
        <v>1970</v>
      </c>
      <c r="P240" s="194">
        <v>1971</v>
      </c>
      <c r="Q240" s="194">
        <v>1972</v>
      </c>
      <c r="R240" s="194">
        <v>1973</v>
      </c>
      <c r="S240" s="194">
        <v>1974</v>
      </c>
      <c r="T240" s="194">
        <v>1975</v>
      </c>
      <c r="U240" s="194">
        <v>1976</v>
      </c>
      <c r="V240" s="194">
        <v>1977</v>
      </c>
      <c r="W240" s="194">
        <v>1978</v>
      </c>
      <c r="X240" s="194">
        <v>1979</v>
      </c>
      <c r="Y240" s="194">
        <v>1980</v>
      </c>
      <c r="Z240" s="194">
        <v>1981</v>
      </c>
      <c r="AA240" s="194">
        <v>1982</v>
      </c>
      <c r="AB240" s="194">
        <v>1983</v>
      </c>
      <c r="AC240" s="194">
        <v>1984</v>
      </c>
      <c r="AD240" s="194">
        <v>1985</v>
      </c>
      <c r="AE240" s="194">
        <v>1986</v>
      </c>
      <c r="AF240" s="194">
        <v>1987</v>
      </c>
      <c r="AG240" s="194">
        <v>1988</v>
      </c>
      <c r="AH240" s="194">
        <v>1989</v>
      </c>
      <c r="AI240" s="194">
        <v>1990</v>
      </c>
      <c r="AJ240" s="194">
        <v>1991</v>
      </c>
      <c r="AK240" s="194">
        <v>1992</v>
      </c>
      <c r="AL240" s="194">
        <v>1993</v>
      </c>
      <c r="AM240" s="194">
        <v>1994</v>
      </c>
      <c r="AN240" s="194">
        <v>1995</v>
      </c>
      <c r="AO240" s="194">
        <v>1996</v>
      </c>
      <c r="AP240" s="194">
        <v>1997</v>
      </c>
      <c r="AQ240" s="194">
        <v>1998</v>
      </c>
      <c r="AR240" s="194">
        <v>1999</v>
      </c>
      <c r="AS240" s="194">
        <v>2000</v>
      </c>
      <c r="AT240" s="194">
        <v>2001</v>
      </c>
      <c r="AU240" s="194">
        <v>2002</v>
      </c>
      <c r="AV240" s="194">
        <v>2003</v>
      </c>
      <c r="AW240" s="194">
        <v>2004</v>
      </c>
      <c r="AX240" s="194">
        <v>2005</v>
      </c>
      <c r="AY240" s="194">
        <v>2006</v>
      </c>
      <c r="AZ240" s="194">
        <v>2007</v>
      </c>
      <c r="BA240" s="194">
        <v>2008</v>
      </c>
      <c r="BB240" s="194">
        <v>2009</v>
      </c>
      <c r="BC240" s="194">
        <v>2010</v>
      </c>
      <c r="BD240" s="194">
        <v>2011</v>
      </c>
      <c r="BE240" s="194">
        <v>2012</v>
      </c>
      <c r="BF240" s="194">
        <v>2013</v>
      </c>
      <c r="BG240" s="194">
        <v>2014</v>
      </c>
      <c r="BI240" s="220"/>
      <c r="BJ240" s="220"/>
      <c r="BK240" s="189">
        <v>2011</v>
      </c>
      <c r="BL240" s="189">
        <v>2012</v>
      </c>
      <c r="BM240" s="189" t="s">
        <v>701</v>
      </c>
      <c r="BN240" s="189" t="s">
        <v>702</v>
      </c>
      <c r="BO240" s="189" t="s">
        <v>703</v>
      </c>
      <c r="BP240" s="189" t="s">
        <v>704</v>
      </c>
      <c r="BQ240" s="189" t="s">
        <v>705</v>
      </c>
      <c r="BZ240" s="195"/>
      <c r="CA240" s="195"/>
      <c r="CB240" s="195"/>
      <c r="CC240" s="195"/>
      <c r="CD240" s="195"/>
    </row>
    <row r="241" spans="1:77" x14ac:dyDescent="0.2">
      <c r="A241" s="29" t="s">
        <v>6</v>
      </c>
      <c r="B241" s="29" t="s">
        <v>464</v>
      </c>
      <c r="C241" s="29" t="s">
        <v>463</v>
      </c>
      <c r="D241" s="29" t="s">
        <v>464</v>
      </c>
      <c r="E241" s="29" t="s">
        <v>465</v>
      </c>
      <c r="F241" s="205">
        <v>93.356999999999999</v>
      </c>
      <c r="G241" s="205">
        <v>94.263999999999996</v>
      </c>
      <c r="H241" s="205">
        <v>95.227999999999994</v>
      </c>
      <c r="I241" s="205">
        <v>96.253</v>
      </c>
      <c r="J241" s="205">
        <v>97.341999999999999</v>
      </c>
      <c r="K241" s="205">
        <v>98.495000000000005</v>
      </c>
      <c r="L241" s="205">
        <v>99.710999999999999</v>
      </c>
      <c r="M241" s="205">
        <v>100.989</v>
      </c>
      <c r="N241" s="205">
        <v>102.324</v>
      </c>
      <c r="O241" s="205">
        <v>103.708</v>
      </c>
      <c r="P241" s="205">
        <v>105.143</v>
      </c>
      <c r="Q241" s="205">
        <v>106.617</v>
      </c>
      <c r="R241" s="205">
        <v>108.086</v>
      </c>
      <c r="S241" s="205">
        <v>109.495</v>
      </c>
      <c r="T241" s="205">
        <v>110.80500000000001</v>
      </c>
      <c r="U241" s="205">
        <v>111.99299999999999</v>
      </c>
      <c r="V241" s="205">
        <v>113.068</v>
      </c>
      <c r="W241" s="205">
        <v>114.05500000000001</v>
      </c>
      <c r="X241" s="205">
        <v>114.99299999999999</v>
      </c>
      <c r="Y241" s="205">
        <v>115.91200000000001</v>
      </c>
      <c r="Z241" s="205">
        <v>116.822</v>
      </c>
      <c r="AA241" s="205">
        <v>117.709</v>
      </c>
      <c r="AB241" s="205">
        <v>118.55200000000001</v>
      </c>
      <c r="AC241" s="205">
        <v>119.319</v>
      </c>
      <c r="AD241" s="205">
        <v>119.989</v>
      </c>
      <c r="AE241" s="205">
        <v>120.551</v>
      </c>
      <c r="AF241" s="205">
        <v>121.02200000000001</v>
      </c>
      <c r="AG241" s="205">
        <v>121.43300000000001</v>
      </c>
      <c r="AH241" s="205">
        <v>121.831</v>
      </c>
      <c r="AI241" s="205">
        <v>122.249</v>
      </c>
      <c r="AJ241" s="205">
        <v>122.703</v>
      </c>
      <c r="AK241" s="205">
        <v>123.18</v>
      </c>
      <c r="AL241" s="205">
        <v>123.65900000000001</v>
      </c>
      <c r="AM241" s="205">
        <v>124.102</v>
      </c>
      <c r="AN241" s="205">
        <v>124.483</v>
      </c>
      <c r="AO241" s="205">
        <v>124.795</v>
      </c>
      <c r="AP241" s="205">
        <v>125.04900000000001</v>
      </c>
      <c r="AQ241" s="205">
        <v>125.267</v>
      </c>
      <c r="AR241" s="205">
        <v>125.48099999999999</v>
      </c>
      <c r="AS241" s="205">
        <v>125.715</v>
      </c>
      <c r="AT241" s="205">
        <v>125.974</v>
      </c>
      <c r="AU241" s="205">
        <v>126.249</v>
      </c>
      <c r="AV241" s="205">
        <v>126.524</v>
      </c>
      <c r="AW241" s="205">
        <v>126.773</v>
      </c>
      <c r="AX241" s="205">
        <v>126.979</v>
      </c>
      <c r="AY241" s="205">
        <v>127.136</v>
      </c>
      <c r="AZ241" s="205">
        <v>127.249</v>
      </c>
      <c r="BA241" s="205">
        <v>127.319</v>
      </c>
      <c r="BB241" s="205">
        <v>127.35299999999999</v>
      </c>
      <c r="BC241" s="205">
        <v>127.35299999999999</v>
      </c>
      <c r="BD241" s="205">
        <v>127.319</v>
      </c>
      <c r="BE241" s="205">
        <v>127.25</v>
      </c>
      <c r="BF241" s="205">
        <v>127.14400000000001</v>
      </c>
      <c r="BG241" s="205">
        <v>127</v>
      </c>
      <c r="BH241" s="175"/>
      <c r="BI241" s="29"/>
      <c r="BJ241" s="29"/>
      <c r="BK241" s="210"/>
      <c r="BL241" s="210"/>
      <c r="BM241" s="210"/>
      <c r="BN241" s="210"/>
      <c r="BO241" s="211"/>
      <c r="BP241" s="211"/>
      <c r="BQ241" s="211"/>
      <c r="BR241" s="175"/>
      <c r="BS241" s="175"/>
    </row>
    <row r="242" spans="1:77" x14ac:dyDescent="0.2">
      <c r="A242" s="29" t="s">
        <v>706</v>
      </c>
      <c r="B242" s="29" t="s">
        <v>707</v>
      </c>
      <c r="C242" s="29" t="s">
        <v>516</v>
      </c>
      <c r="D242" s="29" t="s">
        <v>489</v>
      </c>
      <c r="E242" s="29" t="s">
        <v>490</v>
      </c>
      <c r="F242" s="205"/>
      <c r="G242" s="205"/>
      <c r="H242" s="205"/>
      <c r="I242" s="205"/>
      <c r="J242" s="205"/>
      <c r="K242" s="205"/>
      <c r="L242" s="205"/>
      <c r="M242" s="205"/>
      <c r="N242" s="205"/>
      <c r="O242" s="205">
        <v>13128.48299</v>
      </c>
      <c r="P242" s="205">
        <v>13691.718769999999</v>
      </c>
      <c r="Q242" s="205">
        <v>14593.77572</v>
      </c>
      <c r="R242" s="205">
        <v>15546.655570000001</v>
      </c>
      <c r="S242" s="205">
        <v>14886.967360000001</v>
      </c>
      <c r="T242" s="205">
        <v>15189.021129999999</v>
      </c>
      <c r="U242" s="205">
        <v>15807.311470000001</v>
      </c>
      <c r="V242" s="205">
        <v>16428.937470000001</v>
      </c>
      <c r="W242" s="205">
        <v>17320.425080000001</v>
      </c>
      <c r="X242" s="205">
        <v>17712.830760000001</v>
      </c>
      <c r="Y242" s="205">
        <v>17634.706150000002</v>
      </c>
      <c r="Z242" s="205">
        <v>18233.111140000001</v>
      </c>
      <c r="AA242" s="205">
        <v>18668.323980000001</v>
      </c>
      <c r="AB242" s="205">
        <v>19154.11419</v>
      </c>
      <c r="AC242" s="205">
        <v>20005.499189999999</v>
      </c>
      <c r="AD242" s="205">
        <v>21236.18417</v>
      </c>
      <c r="AE242" s="205">
        <v>21934.625019999999</v>
      </c>
      <c r="AF242" s="205">
        <v>22623.382280000002</v>
      </c>
      <c r="AG242" s="205">
        <v>24135.02923</v>
      </c>
      <c r="AH242" s="205">
        <v>25172.581180000001</v>
      </c>
      <c r="AI242" s="205">
        <v>26275.526170000001</v>
      </c>
      <c r="AJ242" s="205">
        <v>26884.138190000001</v>
      </c>
      <c r="AK242" s="205">
        <v>26859.262220000001</v>
      </c>
      <c r="AL242" s="205">
        <v>26642.364310000001</v>
      </c>
      <c r="AM242" s="205">
        <v>26719.41404</v>
      </c>
      <c r="AN242" s="205">
        <v>27309.62977</v>
      </c>
      <c r="AO242" s="205">
        <v>28074.477139999999</v>
      </c>
      <c r="AP242" s="205">
        <v>28285.334269999999</v>
      </c>
      <c r="AQ242" s="205">
        <v>27503.764299999999</v>
      </c>
      <c r="AR242" s="205">
        <v>27327.493450000002</v>
      </c>
      <c r="AS242" s="205">
        <v>27902.561079999999</v>
      </c>
      <c r="AT242" s="205">
        <v>28062.575850000001</v>
      </c>
      <c r="AU242" s="205">
        <v>27995.38481</v>
      </c>
      <c r="AV242" s="205">
        <v>28433.257450000001</v>
      </c>
      <c r="AW242" s="205">
        <v>29099.562239999999</v>
      </c>
      <c r="AX242" s="205">
        <v>29334.07605</v>
      </c>
      <c r="AY242" s="205">
        <v>29560.19168</v>
      </c>
      <c r="AZ242" s="205">
        <v>30109.762999999999</v>
      </c>
      <c r="BA242" s="205">
        <v>28909.371070000001</v>
      </c>
      <c r="BB242" s="205">
        <v>27376.818729999999</v>
      </c>
      <c r="BC242" s="205">
        <v>28750.572830000001</v>
      </c>
      <c r="BD242" s="205">
        <v>28432.985400000001</v>
      </c>
      <c r="BE242" s="205">
        <v>29061.733810000002</v>
      </c>
      <c r="BF242" s="205">
        <v>29367.06552</v>
      </c>
      <c r="BG242" s="205"/>
      <c r="BH242" s="175"/>
      <c r="BI242" s="29"/>
      <c r="BJ242" s="29"/>
      <c r="BK242" s="210"/>
      <c r="BL242" s="210"/>
      <c r="BM242" s="210"/>
      <c r="BN242" s="210"/>
      <c r="BO242" s="211"/>
      <c r="BP242" s="211"/>
      <c r="BQ242" s="211"/>
      <c r="BR242" s="175"/>
      <c r="BS242" s="175"/>
    </row>
    <row r="243" spans="1:77" s="195" customFormat="1" x14ac:dyDescent="0.2">
      <c r="A243" s="169" t="s">
        <v>708</v>
      </c>
      <c r="B243" s="167" t="s">
        <v>7</v>
      </c>
      <c r="C243" s="167" t="s">
        <v>431</v>
      </c>
      <c r="D243" s="167" t="s">
        <v>449</v>
      </c>
      <c r="E243" s="167" t="s">
        <v>433</v>
      </c>
      <c r="F243" s="5">
        <v>3.9890050000000001</v>
      </c>
      <c r="G243" s="5">
        <v>4.1492129999999996</v>
      </c>
      <c r="H243" s="5">
        <v>4.3175840000000001</v>
      </c>
      <c r="I243" s="5">
        <v>4.430936</v>
      </c>
      <c r="J243" s="5">
        <v>4.4141130000000004</v>
      </c>
      <c r="K243" s="5">
        <v>4.8155020000000004</v>
      </c>
      <c r="L243" s="5">
        <v>4.956798</v>
      </c>
      <c r="M243" s="5">
        <v>4.9475569999999998</v>
      </c>
      <c r="N243" s="5">
        <v>5.1436780000000004</v>
      </c>
      <c r="O243" s="5">
        <v>5.168183</v>
      </c>
      <c r="P243" s="5">
        <v>5.1647270000000001</v>
      </c>
      <c r="Q243" s="5">
        <v>5.4004120000000002</v>
      </c>
      <c r="R243" s="5">
        <v>5.6180680000000001</v>
      </c>
      <c r="S243" s="5">
        <v>5.5004929999999996</v>
      </c>
      <c r="T243" s="5">
        <v>5.8334089999999996</v>
      </c>
      <c r="U243" s="5">
        <v>5.7635839999999998</v>
      </c>
      <c r="V243" s="5">
        <v>5.8512820000000003</v>
      </c>
      <c r="W243" s="5">
        <v>5.9164770000000004</v>
      </c>
      <c r="X243" s="5">
        <v>6.0993830000000004</v>
      </c>
      <c r="Y243" s="5">
        <v>6.0759319999999999</v>
      </c>
      <c r="Z243" s="5">
        <v>6.0927379999999998</v>
      </c>
      <c r="AA243" s="5">
        <v>6.1885149999999998</v>
      </c>
      <c r="AB243" s="5">
        <v>6.1601739999999996</v>
      </c>
      <c r="AC243" s="5">
        <v>6.2495469999999997</v>
      </c>
      <c r="AD243" s="5">
        <v>6.2015539999999998</v>
      </c>
      <c r="AE243" s="5">
        <v>6.1954380000000002</v>
      </c>
      <c r="AF243" s="5">
        <v>6.1352659999999997</v>
      </c>
      <c r="AG243" s="5">
        <v>6.2684990000000003</v>
      </c>
      <c r="AH243" s="5">
        <v>6.300109</v>
      </c>
      <c r="AI243" s="5">
        <v>6.2594279999999998</v>
      </c>
      <c r="AJ243" s="5">
        <v>6.3206920000000002</v>
      </c>
      <c r="AK243" s="5">
        <v>6.3091499999999998</v>
      </c>
      <c r="AL243" s="5">
        <v>6.3838720000000002</v>
      </c>
      <c r="AM243" s="5">
        <v>6.463641</v>
      </c>
      <c r="AN243" s="5">
        <v>6.3783180000000002</v>
      </c>
      <c r="AO243" s="5">
        <v>6.4430909999999999</v>
      </c>
      <c r="AP243" s="5">
        <v>6.3369280000000003</v>
      </c>
      <c r="AQ243" s="5">
        <v>6.2755669999999997</v>
      </c>
      <c r="AR243" s="5">
        <v>6.3119059999999996</v>
      </c>
      <c r="AS243" s="5">
        <v>6.3355579999999998</v>
      </c>
      <c r="AT243" s="5">
        <v>6.3052869999999999</v>
      </c>
      <c r="AU243" s="5">
        <v>6.3253310000000003</v>
      </c>
      <c r="AV243" s="5">
        <v>6.4309289999999999</v>
      </c>
      <c r="AW243" s="5">
        <v>6.4784290000000002</v>
      </c>
      <c r="AX243" s="5">
        <v>6.4907649999999997</v>
      </c>
      <c r="AY243" s="5">
        <v>6.4939369999999998</v>
      </c>
      <c r="AZ243" s="5">
        <v>6.9658499999999997</v>
      </c>
      <c r="BA243" s="5">
        <v>6.7427979999999996</v>
      </c>
      <c r="BB243" s="5">
        <v>6.9208080000000001</v>
      </c>
      <c r="BC243" s="5">
        <v>7.0062259999999998</v>
      </c>
      <c r="BD243" s="5">
        <v>7.3547900000000004</v>
      </c>
      <c r="BE243" s="172">
        <f>BD243+(BD243*BO243)</f>
        <v>7.5410386178801136</v>
      </c>
      <c r="BF243" s="172">
        <f t="shared" ref="BF243:BF246" si="221">BE243+(BE243*BP243)</f>
        <v>7.1495656101560154</v>
      </c>
      <c r="BG243" s="172">
        <f t="shared" ref="BG243:BG246" si="222">BF243+(BF243*BQ243)</f>
        <v>7.2409969707428363</v>
      </c>
      <c r="BI243" s="167" t="s">
        <v>708</v>
      </c>
      <c r="BJ243" s="167" t="s">
        <v>765</v>
      </c>
      <c r="BK243" s="5">
        <v>6.7012999999999998</v>
      </c>
      <c r="BL243" s="5">
        <v>6.8710000000000004</v>
      </c>
      <c r="BM243" s="5">
        <v>6.5143102689999992</v>
      </c>
      <c r="BN243" s="5">
        <v>6.5976177429999998</v>
      </c>
      <c r="BO243" s="168">
        <f t="shared" ref="BO243:BO246" si="223">(BL243-BK243)/BK243</f>
        <v>2.5323444704758873E-2</v>
      </c>
      <c r="BP243" s="168">
        <f t="shared" ref="BP243:BP246" si="224">(BM243-BL243)/BL243</f>
        <v>-5.1912346237811269E-2</v>
      </c>
      <c r="BQ243" s="168">
        <f t="shared" ref="BQ243:BQ246" si="225">(BN243-BM243)/BM243</f>
        <v>1.2788379822256914E-2</v>
      </c>
      <c r="BS243"/>
      <c r="BT243"/>
      <c r="BU243"/>
      <c r="BV243"/>
      <c r="BW243"/>
      <c r="BX243"/>
      <c r="BY243"/>
    </row>
    <row r="244" spans="1:77" s="195" customFormat="1" x14ac:dyDescent="0.2">
      <c r="A244" s="169" t="s">
        <v>709</v>
      </c>
      <c r="B244" s="167" t="s">
        <v>7</v>
      </c>
      <c r="C244" s="167" t="s">
        <v>431</v>
      </c>
      <c r="D244" s="167" t="s">
        <v>710</v>
      </c>
      <c r="E244" s="167" t="s">
        <v>433</v>
      </c>
      <c r="F244" s="5">
        <v>2.0194179999999999</v>
      </c>
      <c r="G244" s="5">
        <v>2.5006390000000001</v>
      </c>
      <c r="H244" s="5">
        <v>2.8981690000000002</v>
      </c>
      <c r="I244" s="5">
        <v>3.426768</v>
      </c>
      <c r="J244" s="5">
        <v>3.4295879999999999</v>
      </c>
      <c r="K244" s="5">
        <v>3.8841610000000002</v>
      </c>
      <c r="L244" s="5">
        <v>4.0798259999999997</v>
      </c>
      <c r="M244" s="5">
        <v>5.1175629999999996</v>
      </c>
      <c r="N244" s="5">
        <v>5.8121169999999998</v>
      </c>
      <c r="O244" s="5">
        <v>5.6056540000000004</v>
      </c>
      <c r="P244" s="5">
        <v>5.1644810000000003</v>
      </c>
      <c r="Q244" s="5">
        <v>6.5546119999999997</v>
      </c>
      <c r="R244" s="5">
        <v>7.713152</v>
      </c>
      <c r="S244" s="5">
        <v>7.5389730000000004</v>
      </c>
      <c r="T244" s="5">
        <v>7.5383990000000001</v>
      </c>
      <c r="U244" s="5">
        <v>8.5301360000000006</v>
      </c>
      <c r="V244" s="5">
        <v>9.3947389999999995</v>
      </c>
      <c r="W244" s="5">
        <v>10.330690000000001</v>
      </c>
      <c r="X244" s="5">
        <v>11.303603000000001</v>
      </c>
      <c r="Y244" s="5">
        <v>13.01225</v>
      </c>
      <c r="Z244" s="5">
        <v>13.346341000000001</v>
      </c>
      <c r="AA244" s="5">
        <v>13.697037999999999</v>
      </c>
      <c r="AB244" s="5">
        <v>14.425501000000001</v>
      </c>
      <c r="AC244" s="5">
        <v>13.829117999999999</v>
      </c>
      <c r="AD244" s="5">
        <v>14.070335</v>
      </c>
      <c r="AE244" s="5">
        <v>14.90437</v>
      </c>
      <c r="AF244" s="5">
        <v>16.597925</v>
      </c>
      <c r="AG244" s="5">
        <v>16.309339999999999</v>
      </c>
      <c r="AH244" s="5">
        <v>16.023022999999998</v>
      </c>
      <c r="AI244" s="5">
        <v>16.101274</v>
      </c>
      <c r="AJ244" s="5">
        <v>16.395627999999999</v>
      </c>
      <c r="AK244" s="5">
        <v>16.644283000000001</v>
      </c>
      <c r="AL244" s="5">
        <v>16.741323999999999</v>
      </c>
      <c r="AM244" s="5">
        <v>16.223388</v>
      </c>
      <c r="AN244" s="5">
        <v>16.046875</v>
      </c>
      <c r="AO244" s="5">
        <v>16.002473999999999</v>
      </c>
      <c r="AP244" s="5">
        <v>16.159298</v>
      </c>
      <c r="AQ244" s="5">
        <v>15.898821</v>
      </c>
      <c r="AR244" s="5">
        <v>15.986876000000001</v>
      </c>
      <c r="AS244" s="5">
        <v>15.795035</v>
      </c>
      <c r="AT244" s="5">
        <v>15.818939</v>
      </c>
      <c r="AU244" s="5">
        <v>16.521573</v>
      </c>
      <c r="AV244" s="5">
        <v>16.578863999999999</v>
      </c>
      <c r="AW244" s="5">
        <v>16.030933999999998</v>
      </c>
      <c r="AX244" s="5">
        <v>16.098880999999999</v>
      </c>
      <c r="AY244" s="5">
        <v>16.241465999999999</v>
      </c>
      <c r="AZ244" s="5">
        <v>16.019382</v>
      </c>
      <c r="BA244" s="5">
        <v>16.041481000000001</v>
      </c>
      <c r="BB244" s="5">
        <v>15.962495000000001</v>
      </c>
      <c r="BC244" s="5">
        <v>15.502957</v>
      </c>
      <c r="BD244" s="5">
        <v>14.912138000000001</v>
      </c>
      <c r="BE244" s="172">
        <f t="shared" ref="BE244:BE246" si="226">BD244+(BD244*BO244)</f>
        <v>15.055354872308028</v>
      </c>
      <c r="BF244" s="172">
        <f t="shared" si="221"/>
        <v>15.596925645085539</v>
      </c>
      <c r="BG244" s="172">
        <f t="shared" si="222"/>
        <v>15.587986497939957</v>
      </c>
      <c r="BI244" s="167" t="s">
        <v>756</v>
      </c>
      <c r="BJ244" s="167" t="s">
        <v>765</v>
      </c>
      <c r="BK244" s="5">
        <v>18.475999999999999</v>
      </c>
      <c r="BL244" s="5">
        <v>18.653444370000003</v>
      </c>
      <c r="BM244" s="5">
        <v>19.32444551</v>
      </c>
      <c r="BN244" s="5">
        <v>19.313369989999998</v>
      </c>
      <c r="BO244" s="168">
        <f t="shared" si="223"/>
        <v>9.6040468716174204E-3</v>
      </c>
      <c r="BP244" s="168">
        <f t="shared" si="224"/>
        <v>3.5971969931684937E-2</v>
      </c>
      <c r="BQ244" s="168">
        <f t="shared" si="225"/>
        <v>-5.7313520298788194E-4</v>
      </c>
      <c r="BS244"/>
      <c r="BT244"/>
      <c r="BU244"/>
      <c r="BV244"/>
      <c r="BW244"/>
      <c r="BX244"/>
      <c r="BY244"/>
    </row>
    <row r="245" spans="1:77" s="195" customFormat="1" x14ac:dyDescent="0.2">
      <c r="A245" s="169" t="s">
        <v>711</v>
      </c>
      <c r="B245" s="167" t="s">
        <v>7</v>
      </c>
      <c r="C245" s="167" t="s">
        <v>431</v>
      </c>
      <c r="D245" s="167" t="s">
        <v>712</v>
      </c>
      <c r="E245" s="167" t="s">
        <v>433</v>
      </c>
      <c r="F245" s="5">
        <v>8.871753</v>
      </c>
      <c r="G245" s="5">
        <v>9.0303249999999995</v>
      </c>
      <c r="H245" s="5">
        <v>9.0488459999999993</v>
      </c>
      <c r="I245" s="5">
        <v>9.0211670000000002</v>
      </c>
      <c r="J245" s="5">
        <v>8.8233239999999995</v>
      </c>
      <c r="K245" s="5">
        <v>8.4539089999999995</v>
      </c>
      <c r="L245" s="5">
        <v>8.4119569999999992</v>
      </c>
      <c r="M245" s="5">
        <v>8.2474799999999995</v>
      </c>
      <c r="N245" s="5">
        <v>8.0752819999999996</v>
      </c>
      <c r="O245" s="5">
        <v>7.9624740000000003</v>
      </c>
      <c r="P245" s="5">
        <v>7.8422689999999999</v>
      </c>
      <c r="Q245" s="5">
        <v>7.9209779999999999</v>
      </c>
      <c r="R245" s="5">
        <v>7.9647420000000002</v>
      </c>
      <c r="S245" s="5">
        <v>7.9863179999999998</v>
      </c>
      <c r="T245" s="5">
        <v>7.972054</v>
      </c>
      <c r="U245" s="5">
        <v>7.8472710000000001</v>
      </c>
      <c r="V245" s="5">
        <v>7.7138099999999996</v>
      </c>
      <c r="W245" s="5">
        <v>7.5977699999999997</v>
      </c>
      <c r="X245" s="5">
        <v>7.4722350000000004</v>
      </c>
      <c r="Y245" s="5">
        <v>7.3761190000000001</v>
      </c>
      <c r="Z245" s="5">
        <v>7.3478589999999997</v>
      </c>
      <c r="AA245" s="5">
        <v>7.285031</v>
      </c>
      <c r="AB245" s="5">
        <v>7.27285</v>
      </c>
      <c r="AC245" s="5">
        <v>7.3302930000000002</v>
      </c>
      <c r="AD245" s="5">
        <v>7.3036789999999998</v>
      </c>
      <c r="AE245" s="5">
        <v>7.2300139999999997</v>
      </c>
      <c r="AF245" s="5">
        <v>7.0810510000000004</v>
      </c>
      <c r="AG245" s="5">
        <v>6.994326</v>
      </c>
      <c r="AH245" s="5">
        <v>6.9718780000000002</v>
      </c>
      <c r="AI245" s="5">
        <v>6.9632949999999996</v>
      </c>
      <c r="AJ245" s="5">
        <v>6.9462400000000004</v>
      </c>
      <c r="AK245" s="5">
        <v>6.9827260000000004</v>
      </c>
      <c r="AL245" s="5">
        <v>6.927848</v>
      </c>
      <c r="AM245" s="5">
        <v>6.7640589999999996</v>
      </c>
      <c r="AN245" s="5">
        <v>6.8555919999999997</v>
      </c>
      <c r="AO245" s="5">
        <v>6.8463789999999998</v>
      </c>
      <c r="AP245" s="5">
        <v>6.8337009999999996</v>
      </c>
      <c r="AQ245" s="5">
        <v>6.6379109999999999</v>
      </c>
      <c r="AR245" s="5">
        <v>6.6683320000000004</v>
      </c>
      <c r="AS245" s="5">
        <v>6.6696070000000001</v>
      </c>
      <c r="AT245" s="5">
        <v>6.5722170000000002</v>
      </c>
      <c r="AU245" s="5">
        <v>6.4996140000000002</v>
      </c>
      <c r="AV245" s="5">
        <v>6.410355</v>
      </c>
      <c r="AW245" s="5">
        <v>6.4076779999999998</v>
      </c>
      <c r="AX245" s="5">
        <v>6.4484069999999996</v>
      </c>
      <c r="AY245" s="5">
        <v>6.3354600000000003</v>
      </c>
      <c r="AZ245" s="5">
        <v>6.392328</v>
      </c>
      <c r="BA245" s="5">
        <v>6.1698079999999997</v>
      </c>
      <c r="BB245" s="5">
        <v>6.082236</v>
      </c>
      <c r="BC245" s="5">
        <v>6.1934839999999998</v>
      </c>
      <c r="BD245" s="5">
        <v>6.0691110000000004</v>
      </c>
      <c r="BE245" s="172">
        <f t="shared" si="226"/>
        <v>5.7160427255697774</v>
      </c>
      <c r="BF245" s="172">
        <f t="shared" si="221"/>
        <v>5.8952848886557678</v>
      </c>
      <c r="BG245" s="172">
        <f t="shared" si="222"/>
        <v>5.8860980989191036</v>
      </c>
      <c r="BI245" s="167" t="s">
        <v>711</v>
      </c>
      <c r="BJ245" s="167" t="s">
        <v>765</v>
      </c>
      <c r="BK245" s="5">
        <v>8.7057540000000007</v>
      </c>
      <c r="BL245" s="5">
        <v>8.1992999999999991</v>
      </c>
      <c r="BM245" s="5">
        <v>8.4564114910000008</v>
      </c>
      <c r="BN245" s="5">
        <v>8.4432336250000013</v>
      </c>
      <c r="BO245" s="168">
        <f t="shared" si="223"/>
        <v>-5.8174627952960939E-2</v>
      </c>
      <c r="BP245" s="168">
        <f t="shared" si="224"/>
        <v>3.1357736758016133E-2</v>
      </c>
      <c r="BQ245" s="168">
        <f t="shared" si="225"/>
        <v>-1.5583283777077827E-3</v>
      </c>
      <c r="BS245"/>
      <c r="BT245"/>
      <c r="BU245"/>
      <c r="BV245"/>
      <c r="BW245"/>
      <c r="BX245"/>
      <c r="BY245"/>
    </row>
    <row r="246" spans="1:77" s="195" customFormat="1" x14ac:dyDescent="0.2">
      <c r="A246" s="13" t="s">
        <v>713</v>
      </c>
      <c r="B246" s="13" t="s">
        <v>7</v>
      </c>
      <c r="C246" s="13" t="s">
        <v>431</v>
      </c>
      <c r="D246" s="13" t="s">
        <v>432</v>
      </c>
      <c r="E246" s="13" t="s">
        <v>433</v>
      </c>
      <c r="F246" s="171">
        <v>17.637694</v>
      </c>
      <c r="G246" s="171">
        <v>18.275404000000002</v>
      </c>
      <c r="H246" s="171">
        <v>18.757286000000001</v>
      </c>
      <c r="I246" s="171">
        <v>19.867982999999999</v>
      </c>
      <c r="J246" s="171">
        <v>20.01924</v>
      </c>
      <c r="K246" s="171">
        <v>21.336893</v>
      </c>
      <c r="L246" s="171">
        <v>22.087177000000001</v>
      </c>
      <c r="M246" s="171">
        <v>22.623636000000001</v>
      </c>
      <c r="N246" s="171">
        <v>23.854683000000001</v>
      </c>
      <c r="O246" s="171">
        <v>24.517409000000001</v>
      </c>
      <c r="P246" s="171">
        <v>24.248286</v>
      </c>
      <c r="Q246" s="171">
        <v>25.890871000000001</v>
      </c>
      <c r="R246" s="171">
        <v>27.505747</v>
      </c>
      <c r="S246" s="171">
        <v>27.740559999999999</v>
      </c>
      <c r="T246" s="171">
        <v>27.814554999999999</v>
      </c>
      <c r="U246" s="171">
        <v>28.929175000000001</v>
      </c>
      <c r="V246" s="171">
        <v>30.931194000000001</v>
      </c>
      <c r="W246" s="171">
        <v>31.792068</v>
      </c>
      <c r="X246" s="171">
        <v>33.256250000000001</v>
      </c>
      <c r="Y246" s="171">
        <v>33.659554999999997</v>
      </c>
      <c r="Z246" s="171">
        <v>32.954174000000002</v>
      </c>
      <c r="AA246" s="171">
        <v>33.346685999999998</v>
      </c>
      <c r="AB246" s="171">
        <v>33.751686999999997</v>
      </c>
      <c r="AC246" s="171">
        <v>34.981110000000001</v>
      </c>
      <c r="AD246" s="171">
        <v>35.330123999999998</v>
      </c>
      <c r="AE246" s="171">
        <v>36.150097000000002</v>
      </c>
      <c r="AF246" s="171">
        <v>36.787909999999997</v>
      </c>
      <c r="AG246" s="171">
        <v>36.340297</v>
      </c>
      <c r="AH246" s="171">
        <v>36.501783000000003</v>
      </c>
      <c r="AI246" s="171">
        <v>36.248837000000002</v>
      </c>
      <c r="AJ246" s="171">
        <v>36.508201999999997</v>
      </c>
      <c r="AK246" s="171">
        <v>36.571133000000003</v>
      </c>
      <c r="AL246" s="171">
        <v>36.594302999999996</v>
      </c>
      <c r="AM246" s="171">
        <v>35.846756999999997</v>
      </c>
      <c r="AN246" s="171">
        <v>35.024676999999997</v>
      </c>
      <c r="AO246" s="171">
        <v>35.044457000000001</v>
      </c>
      <c r="AP246" s="171">
        <v>35.411088999999997</v>
      </c>
      <c r="AQ246" s="171">
        <v>34.739122000000002</v>
      </c>
      <c r="AR246" s="171">
        <v>34.656508000000002</v>
      </c>
      <c r="AS246" s="171">
        <v>34.129978000000001</v>
      </c>
      <c r="AT246" s="171">
        <v>33.564368000000002</v>
      </c>
      <c r="AU246" s="171">
        <v>33.947094</v>
      </c>
      <c r="AV246" s="171">
        <v>33.638697999999998</v>
      </c>
      <c r="AW246" s="171">
        <v>32.894838</v>
      </c>
      <c r="AX246" s="171">
        <v>32.984977000000001</v>
      </c>
      <c r="AY246" s="171">
        <v>32.922772000000002</v>
      </c>
      <c r="AZ246" s="171">
        <v>32.961210999999999</v>
      </c>
      <c r="BA246" s="171">
        <v>32.038421</v>
      </c>
      <c r="BB246" s="171">
        <v>32.795050000000003</v>
      </c>
      <c r="BC246" s="171">
        <v>32.389614999999999</v>
      </c>
      <c r="BD246" s="171">
        <v>31.903828000000001</v>
      </c>
      <c r="BE246" s="173">
        <f t="shared" si="226"/>
        <v>31.753824194727208</v>
      </c>
      <c r="BF246" s="173">
        <f t="shared" si="221"/>
        <v>32.291868313089772</v>
      </c>
      <c r="BG246" s="173">
        <f t="shared" si="222"/>
        <v>32.347472848213698</v>
      </c>
      <c r="BI246" s="13" t="s">
        <v>763</v>
      </c>
      <c r="BJ246" s="13" t="s">
        <v>765</v>
      </c>
      <c r="BK246" s="171">
        <f>SUM(BK243:BK245)</f>
        <v>33.883054000000001</v>
      </c>
      <c r="BL246" s="171">
        <f t="shared" ref="BL246:BN246" si="227">SUM(BL243:BL245)</f>
        <v>33.723744370000006</v>
      </c>
      <c r="BM246" s="171">
        <f t="shared" si="227"/>
        <v>34.29516727</v>
      </c>
      <c r="BN246" s="171">
        <f t="shared" si="227"/>
        <v>34.354221358000004</v>
      </c>
      <c r="BO246" s="170">
        <f t="shared" si="223"/>
        <v>-4.7017494349829167E-3</v>
      </c>
      <c r="BP246" s="170">
        <f t="shared" si="224"/>
        <v>1.6944230561429633E-2</v>
      </c>
      <c r="BQ246" s="170">
        <f t="shared" si="225"/>
        <v>1.721936141470916E-3</v>
      </c>
      <c r="BS246"/>
      <c r="BT246"/>
      <c r="BU246"/>
      <c r="BV246"/>
      <c r="BW246"/>
      <c r="BX246"/>
      <c r="BY246"/>
    </row>
    <row r="247" spans="1:77" s="195" customFormat="1" x14ac:dyDescent="0.2">
      <c r="A247" s="13" t="s">
        <v>714</v>
      </c>
      <c r="B247" s="13" t="s">
        <v>7</v>
      </c>
      <c r="C247" s="13" t="s">
        <v>431</v>
      </c>
      <c r="D247" s="13" t="s">
        <v>715</v>
      </c>
      <c r="E247" s="13" t="s">
        <v>716</v>
      </c>
      <c r="F247" s="171">
        <f>F246-F245</f>
        <v>8.7659409999999998</v>
      </c>
      <c r="G247" s="171">
        <f t="shared" ref="G247:BD247" si="228">G246-G245</f>
        <v>9.2450790000000023</v>
      </c>
      <c r="H247" s="171">
        <f t="shared" si="228"/>
        <v>9.7084400000000013</v>
      </c>
      <c r="I247" s="171">
        <f t="shared" si="228"/>
        <v>10.846815999999999</v>
      </c>
      <c r="J247" s="171">
        <f t="shared" si="228"/>
        <v>11.195916</v>
      </c>
      <c r="K247" s="171">
        <f t="shared" si="228"/>
        <v>12.882984</v>
      </c>
      <c r="L247" s="171">
        <f t="shared" si="228"/>
        <v>13.675220000000001</v>
      </c>
      <c r="M247" s="171">
        <f t="shared" si="228"/>
        <v>14.376156000000002</v>
      </c>
      <c r="N247" s="171">
        <f t="shared" si="228"/>
        <v>15.779401000000002</v>
      </c>
      <c r="O247" s="171">
        <f t="shared" si="228"/>
        <v>16.554935</v>
      </c>
      <c r="P247" s="171">
        <f t="shared" si="228"/>
        <v>16.406016999999999</v>
      </c>
      <c r="Q247" s="171">
        <f t="shared" si="228"/>
        <v>17.969892999999999</v>
      </c>
      <c r="R247" s="171">
        <f t="shared" si="228"/>
        <v>19.541004999999998</v>
      </c>
      <c r="S247" s="171">
        <f t="shared" si="228"/>
        <v>19.754241999999998</v>
      </c>
      <c r="T247" s="171">
        <f t="shared" si="228"/>
        <v>19.842500999999999</v>
      </c>
      <c r="U247" s="171">
        <f t="shared" si="228"/>
        <v>21.081904000000002</v>
      </c>
      <c r="V247" s="171">
        <f t="shared" si="228"/>
        <v>23.217384000000003</v>
      </c>
      <c r="W247" s="171">
        <f t="shared" si="228"/>
        <v>24.194298</v>
      </c>
      <c r="X247" s="171">
        <f t="shared" si="228"/>
        <v>25.784015</v>
      </c>
      <c r="Y247" s="171">
        <f t="shared" si="228"/>
        <v>26.283435999999998</v>
      </c>
      <c r="Z247" s="171">
        <f t="shared" si="228"/>
        <v>25.606315000000002</v>
      </c>
      <c r="AA247" s="171">
        <f t="shared" si="228"/>
        <v>26.061654999999998</v>
      </c>
      <c r="AB247" s="171">
        <f t="shared" si="228"/>
        <v>26.478836999999999</v>
      </c>
      <c r="AC247" s="171">
        <f t="shared" si="228"/>
        <v>27.650817</v>
      </c>
      <c r="AD247" s="171">
        <f t="shared" si="228"/>
        <v>28.026444999999999</v>
      </c>
      <c r="AE247" s="171">
        <f t="shared" si="228"/>
        <v>28.920083000000002</v>
      </c>
      <c r="AF247" s="171">
        <f t="shared" si="228"/>
        <v>29.706858999999994</v>
      </c>
      <c r="AG247" s="171">
        <f t="shared" si="228"/>
        <v>29.345970999999999</v>
      </c>
      <c r="AH247" s="171">
        <f t="shared" si="228"/>
        <v>29.529905000000003</v>
      </c>
      <c r="AI247" s="171">
        <f t="shared" si="228"/>
        <v>29.285542000000003</v>
      </c>
      <c r="AJ247" s="171">
        <f t="shared" si="228"/>
        <v>29.561961999999998</v>
      </c>
      <c r="AK247" s="171">
        <f t="shared" si="228"/>
        <v>29.588407000000004</v>
      </c>
      <c r="AL247" s="171">
        <f t="shared" si="228"/>
        <v>29.666454999999996</v>
      </c>
      <c r="AM247" s="171">
        <f t="shared" si="228"/>
        <v>29.082697999999997</v>
      </c>
      <c r="AN247" s="171">
        <f t="shared" si="228"/>
        <v>28.169084999999995</v>
      </c>
      <c r="AO247" s="171">
        <f t="shared" si="228"/>
        <v>28.198078000000002</v>
      </c>
      <c r="AP247" s="171">
        <f t="shared" si="228"/>
        <v>28.577387999999999</v>
      </c>
      <c r="AQ247" s="171">
        <f t="shared" si="228"/>
        <v>28.101211000000003</v>
      </c>
      <c r="AR247" s="171">
        <f t="shared" si="228"/>
        <v>27.988176000000003</v>
      </c>
      <c r="AS247" s="171">
        <f t="shared" si="228"/>
        <v>27.460371000000002</v>
      </c>
      <c r="AT247" s="171">
        <f t="shared" si="228"/>
        <v>26.992151</v>
      </c>
      <c r="AU247" s="171">
        <f t="shared" si="228"/>
        <v>27.447479999999999</v>
      </c>
      <c r="AV247" s="171">
        <f t="shared" si="228"/>
        <v>27.228342999999999</v>
      </c>
      <c r="AW247" s="171">
        <f t="shared" si="228"/>
        <v>26.487159999999999</v>
      </c>
      <c r="AX247" s="171">
        <f t="shared" si="228"/>
        <v>26.536570000000001</v>
      </c>
      <c r="AY247" s="171">
        <f t="shared" si="228"/>
        <v>26.587312000000001</v>
      </c>
      <c r="AZ247" s="171">
        <f t="shared" si="228"/>
        <v>26.568883</v>
      </c>
      <c r="BA247" s="171">
        <f t="shared" si="228"/>
        <v>25.868613</v>
      </c>
      <c r="BB247" s="171">
        <f t="shared" si="228"/>
        <v>26.712814000000002</v>
      </c>
      <c r="BC247" s="171">
        <f t="shared" si="228"/>
        <v>26.196131000000001</v>
      </c>
      <c r="BD247" s="171">
        <f t="shared" si="228"/>
        <v>25.834717000000001</v>
      </c>
      <c r="BE247" s="173">
        <f t="shared" ref="BE247" si="229">BE246-BE245</f>
        <v>26.03778146915743</v>
      </c>
      <c r="BF247" s="173">
        <f t="shared" ref="BF247" si="230">BF246-BF245</f>
        <v>26.396583424434006</v>
      </c>
      <c r="BG247" s="173">
        <f t="shared" ref="BG247" si="231">BG246-BG245</f>
        <v>26.461374749294595</v>
      </c>
      <c r="BI247" s="13"/>
      <c r="BJ247" s="13"/>
      <c r="BK247" s="171"/>
      <c r="BL247" s="171"/>
      <c r="BM247" s="171"/>
      <c r="BN247" s="171"/>
      <c r="BO247" s="170"/>
      <c r="BP247" s="170"/>
      <c r="BQ247" s="170"/>
      <c r="BS247"/>
      <c r="BT247"/>
      <c r="BU247"/>
      <c r="BV247"/>
      <c r="BW247"/>
      <c r="BX247"/>
      <c r="BY247"/>
    </row>
    <row r="248" spans="1:77" s="195" customFormat="1" x14ac:dyDescent="0.2">
      <c r="A248" s="169" t="s">
        <v>717</v>
      </c>
      <c r="B248" s="167" t="s">
        <v>7</v>
      </c>
      <c r="C248" s="167" t="s">
        <v>431</v>
      </c>
      <c r="D248" s="167" t="s">
        <v>718</v>
      </c>
      <c r="E248" s="167" t="s">
        <v>433</v>
      </c>
      <c r="F248" s="5">
        <v>1.567453</v>
      </c>
      <c r="G248" s="5">
        <v>1.60049</v>
      </c>
      <c r="H248" s="5">
        <v>1.878088</v>
      </c>
      <c r="I248" s="5">
        <v>1.881141</v>
      </c>
      <c r="J248" s="5">
        <v>2.0294629999999998</v>
      </c>
      <c r="K248" s="5">
        <v>2.2884630000000001</v>
      </c>
      <c r="L248" s="5">
        <v>2.4245700000000001</v>
      </c>
      <c r="M248" s="5">
        <v>2.5826280000000001</v>
      </c>
      <c r="N248" s="5">
        <v>2.7785669999999998</v>
      </c>
      <c r="O248" s="5">
        <v>3.2944360000000001</v>
      </c>
      <c r="P248" s="5">
        <v>3.3353419999999998</v>
      </c>
      <c r="Q248" s="5">
        <v>3.495228</v>
      </c>
      <c r="R248" s="5">
        <v>3.61903</v>
      </c>
      <c r="S248" s="5">
        <v>3.614703</v>
      </c>
      <c r="T248" s="5">
        <v>3.501744</v>
      </c>
      <c r="U248" s="5">
        <v>3.5516269999999999</v>
      </c>
      <c r="V248" s="5">
        <v>3.7334619999999998</v>
      </c>
      <c r="W248" s="5">
        <v>4.189565</v>
      </c>
      <c r="X248" s="5">
        <v>4.3312390000000001</v>
      </c>
      <c r="Y248" s="5">
        <v>4.385243</v>
      </c>
      <c r="Z248" s="5">
        <v>4.4252729999999998</v>
      </c>
      <c r="AA248" s="5">
        <v>4.5492679999999996</v>
      </c>
      <c r="AB248" s="5">
        <v>4.9599770000000003</v>
      </c>
      <c r="AC248" s="5">
        <v>4.8129020000000002</v>
      </c>
      <c r="AD248" s="5">
        <v>5.0241809999999996</v>
      </c>
      <c r="AE248" s="5">
        <v>5.0160520000000002</v>
      </c>
      <c r="AF248" s="5">
        <v>4.9851159999999997</v>
      </c>
      <c r="AG248" s="5">
        <v>4.8661370000000002</v>
      </c>
      <c r="AH248" s="5">
        <v>4.7468940000000002</v>
      </c>
      <c r="AI248" s="5">
        <v>4.8195810000000003</v>
      </c>
      <c r="AJ248" s="5">
        <v>4.6268820000000002</v>
      </c>
      <c r="AK248" s="5">
        <v>4.820125</v>
      </c>
      <c r="AL248" s="5">
        <v>4.9976669999999999</v>
      </c>
      <c r="AM248" s="5">
        <v>4.879791</v>
      </c>
      <c r="AN248" s="5">
        <v>4.9174870000000004</v>
      </c>
      <c r="AO248" s="5">
        <v>4.965236</v>
      </c>
      <c r="AP248" s="5">
        <v>5.0382009999999999</v>
      </c>
      <c r="AQ248" s="5">
        <v>4.8927209999999999</v>
      </c>
      <c r="AR248" s="5">
        <v>5.0020189999999998</v>
      </c>
      <c r="AS248" s="5">
        <v>4.9602269999999997</v>
      </c>
      <c r="AT248" s="5">
        <v>5.07003</v>
      </c>
      <c r="AU248" s="5">
        <v>5.306692</v>
      </c>
      <c r="AV248" s="5">
        <v>5.3141970000000001</v>
      </c>
      <c r="AW248" s="5">
        <v>4.712466</v>
      </c>
      <c r="AX248" s="5">
        <v>4.3449010000000001</v>
      </c>
      <c r="AY248" s="5">
        <v>4.2333290000000003</v>
      </c>
      <c r="AZ248" s="5">
        <v>4.3003539999999996</v>
      </c>
      <c r="BA248" s="5">
        <v>4.0283350000000002</v>
      </c>
      <c r="BB248" s="5">
        <v>3.664021</v>
      </c>
      <c r="BC248" s="5">
        <v>3.638115</v>
      </c>
      <c r="BD248" s="5">
        <v>3.1831749999999999</v>
      </c>
      <c r="BE248" s="172">
        <f t="shared" ref="BE248:BE259" si="232">BD248+(BD248*BO248)</f>
        <v>3.1831749999999999</v>
      </c>
      <c r="BF248" s="172">
        <f t="shared" ref="BF248:BF259" si="233">BE248+(BE248*BP248)</f>
        <v>3.2254763289036545</v>
      </c>
      <c r="BG248" s="172">
        <f t="shared" ref="BG248:BG259" si="234">BF248+(BF248*BQ248)</f>
        <v>3.2191311295681064</v>
      </c>
      <c r="BI248" s="167" t="s">
        <v>767</v>
      </c>
      <c r="BJ248" s="167" t="s">
        <v>776</v>
      </c>
      <c r="BK248" s="5">
        <v>3.01</v>
      </c>
      <c r="BL248" s="5">
        <v>3.01</v>
      </c>
      <c r="BM248" s="5">
        <v>3.05</v>
      </c>
      <c r="BN248" s="5">
        <v>3.044</v>
      </c>
      <c r="BO248" s="168">
        <f t="shared" ref="BO248" si="235">(BL248-BK248)/BK248</f>
        <v>0</v>
      </c>
      <c r="BP248" s="168">
        <f t="shared" ref="BP248" si="236">(BM248-BL248)/BL248</f>
        <v>1.3289036544850511E-2</v>
      </c>
      <c r="BQ248" s="168">
        <f t="shared" ref="BQ248" si="237">(BN248-BM248)/BM248</f>
        <v>-1.9672131147540272E-3</v>
      </c>
      <c r="BS248"/>
      <c r="BT248"/>
      <c r="BU248"/>
      <c r="BV248"/>
      <c r="BW248"/>
      <c r="BX248"/>
      <c r="BY248"/>
    </row>
    <row r="249" spans="1:77" s="195" customFormat="1" x14ac:dyDescent="0.2">
      <c r="A249" s="169" t="s">
        <v>719</v>
      </c>
      <c r="B249" s="167" t="s">
        <v>7</v>
      </c>
      <c r="C249" s="167" t="s">
        <v>431</v>
      </c>
      <c r="D249" s="167" t="s">
        <v>720</v>
      </c>
      <c r="E249" s="167" t="s">
        <v>433</v>
      </c>
      <c r="F249" s="5">
        <v>0.298981</v>
      </c>
      <c r="G249" s="5">
        <v>0.30465199999999998</v>
      </c>
      <c r="H249" s="5">
        <v>0.19817799999999999</v>
      </c>
      <c r="I249" s="5">
        <v>0.195128</v>
      </c>
      <c r="J249" s="5">
        <v>0.25827</v>
      </c>
      <c r="K249" s="5">
        <v>0.297925</v>
      </c>
      <c r="L249" s="5">
        <v>0.28592200000000001</v>
      </c>
      <c r="M249" s="5">
        <v>0.324073</v>
      </c>
      <c r="N249" s="5">
        <v>0.33646900000000002</v>
      </c>
      <c r="O249" s="5">
        <v>0.36566700000000002</v>
      </c>
      <c r="P249" s="5">
        <v>0.440554</v>
      </c>
      <c r="Q249" s="5">
        <v>0.58630499999999997</v>
      </c>
      <c r="R249" s="5">
        <v>0.68549499999999997</v>
      </c>
      <c r="S249" s="5">
        <v>0.67961499999999997</v>
      </c>
      <c r="T249" s="5">
        <v>0.72727299999999995</v>
      </c>
      <c r="U249" s="5">
        <v>0.73290500000000003</v>
      </c>
      <c r="V249" s="5">
        <v>0.79971999999999999</v>
      </c>
      <c r="W249" s="5">
        <v>0.87882700000000002</v>
      </c>
      <c r="X249" s="5">
        <v>1.0889610000000001</v>
      </c>
      <c r="Y249" s="5">
        <v>1.021328</v>
      </c>
      <c r="Z249" s="5">
        <v>1.2024010000000001</v>
      </c>
      <c r="AA249" s="5">
        <v>1.1993210000000001</v>
      </c>
      <c r="AB249" s="5">
        <v>1.202709</v>
      </c>
      <c r="AC249" s="5">
        <v>1.3024899999999999</v>
      </c>
      <c r="AD249" s="5">
        <v>1.479096</v>
      </c>
      <c r="AE249" s="5">
        <v>1.4873400000000001</v>
      </c>
      <c r="AF249" s="5">
        <v>1.636765</v>
      </c>
      <c r="AG249" s="5">
        <v>1.681583</v>
      </c>
      <c r="AH249" s="5">
        <v>1.7876190000000001</v>
      </c>
      <c r="AI249" s="5">
        <v>1.906725</v>
      </c>
      <c r="AJ249" s="5">
        <v>1.921813</v>
      </c>
      <c r="AK249" s="5">
        <v>1.8898980000000001</v>
      </c>
      <c r="AL249" s="5">
        <v>1.8659650000000001</v>
      </c>
      <c r="AM249" s="5">
        <v>1.9132279999999999</v>
      </c>
      <c r="AN249" s="5">
        <v>1.895</v>
      </c>
      <c r="AO249" s="5">
        <v>1.9395100000000001</v>
      </c>
      <c r="AP249" s="5">
        <v>2.0714220000000001</v>
      </c>
      <c r="AQ249" s="5">
        <v>2.1057049999999999</v>
      </c>
      <c r="AR249" s="5">
        <v>2.1967859999999999</v>
      </c>
      <c r="AS249" s="5">
        <v>2.2173609999999999</v>
      </c>
      <c r="AT249" s="5">
        <v>2.1483140000000001</v>
      </c>
      <c r="AU249" s="5">
        <v>2.0925150000000001</v>
      </c>
      <c r="AV249" s="5">
        <v>2.115542</v>
      </c>
      <c r="AW249" s="5">
        <v>2.3026499999999999</v>
      </c>
      <c r="AX249" s="5">
        <v>2.2980930000000002</v>
      </c>
      <c r="AY249" s="5">
        <v>2.2922560000000001</v>
      </c>
      <c r="AZ249" s="5">
        <v>2.194572</v>
      </c>
      <c r="BA249" s="5">
        <v>2.2584080000000002</v>
      </c>
      <c r="BB249" s="5">
        <v>2.1832060000000002</v>
      </c>
      <c r="BC249" s="5">
        <v>2.31555</v>
      </c>
      <c r="BD249" s="5">
        <v>2.3680699999999999</v>
      </c>
      <c r="BE249" s="172">
        <f t="shared" si="232"/>
        <v>2.4399507082630691</v>
      </c>
      <c r="BF249" s="172">
        <f t="shared" si="233"/>
        <v>2.4010153246205732</v>
      </c>
      <c r="BG249" s="172">
        <f t="shared" si="234"/>
        <v>2.4509324831365937</v>
      </c>
      <c r="BI249" s="167" t="s">
        <v>768</v>
      </c>
      <c r="BJ249" s="167" t="s">
        <v>776</v>
      </c>
      <c r="BK249" s="5">
        <v>2.3719999999999999</v>
      </c>
      <c r="BL249" s="5">
        <v>2.444</v>
      </c>
      <c r="BM249" s="5">
        <v>2.4049999999999998</v>
      </c>
      <c r="BN249" s="5">
        <v>2.4550000000000001</v>
      </c>
      <c r="BO249" s="168">
        <f t="shared" ref="BO249:BO274" si="238">(BL249-BK249)/BK249</f>
        <v>3.0354131534570013E-2</v>
      </c>
      <c r="BP249" s="168">
        <f t="shared" ref="BP249:BP274" si="239">(BM249-BL249)/BL249</f>
        <v>-1.5957446808510699E-2</v>
      </c>
      <c r="BQ249" s="168">
        <f t="shared" ref="BQ249:BQ274" si="240">(BN249-BM249)/BM249</f>
        <v>2.0790020790020902E-2</v>
      </c>
      <c r="BS249"/>
      <c r="BT249"/>
      <c r="BU249"/>
      <c r="BV249"/>
      <c r="BW249"/>
      <c r="BX249"/>
      <c r="BY249"/>
    </row>
    <row r="250" spans="1:77" s="195" customFormat="1" x14ac:dyDescent="0.2">
      <c r="A250" s="169" t="s">
        <v>721</v>
      </c>
      <c r="B250" s="167" t="s">
        <v>7</v>
      </c>
      <c r="C250" s="167" t="s">
        <v>431</v>
      </c>
      <c r="D250" s="167" t="s">
        <v>721</v>
      </c>
      <c r="E250" s="167" t="s">
        <v>433</v>
      </c>
      <c r="F250" s="5">
        <v>1.7469999999999999E-2</v>
      </c>
      <c r="G250" s="5">
        <v>2.6751E-2</v>
      </c>
      <c r="H250" s="5">
        <v>1.2260999999999999E-2</v>
      </c>
      <c r="I250" s="5">
        <v>8.0900000000000004E-4</v>
      </c>
      <c r="J250" s="5">
        <v>2.3930000000000002E-3</v>
      </c>
      <c r="K250" s="5">
        <v>6.6569999999999997E-3</v>
      </c>
      <c r="L250" s="5">
        <v>7.0444999999999994E-2</v>
      </c>
      <c r="M250" s="5">
        <v>9.1050000000000006E-2</v>
      </c>
      <c r="N250" s="5">
        <v>9.2609999999999998E-2</v>
      </c>
      <c r="O250" s="5">
        <v>4.8823999999999999E-2</v>
      </c>
      <c r="P250" s="5">
        <v>4.0115999999999999E-2</v>
      </c>
      <c r="Q250" s="5">
        <v>2.2159999999999999E-2</v>
      </c>
      <c r="R250" s="5">
        <v>6.6249999999999998E-3</v>
      </c>
      <c r="S250" s="5">
        <v>1.33E-3</v>
      </c>
      <c r="T250" s="5">
        <v>2.4099999999999998E-3</v>
      </c>
      <c r="U250" s="5">
        <v>2.8419999999999999E-3</v>
      </c>
      <c r="V250" s="5">
        <v>3.019E-3</v>
      </c>
      <c r="W250" s="5">
        <v>2.4020000000000001E-3</v>
      </c>
      <c r="X250" s="5">
        <v>2.862E-3</v>
      </c>
      <c r="Y250" s="5">
        <v>2.6280000000000001E-3</v>
      </c>
      <c r="Z250" s="5">
        <v>2.5530000000000001E-3</v>
      </c>
      <c r="AA250" s="5">
        <v>9.2630000000000004E-3</v>
      </c>
      <c r="AB250" s="5">
        <v>2.5630000000000002E-3</v>
      </c>
      <c r="AC250" s="5">
        <v>2.2420000000000001E-3</v>
      </c>
      <c r="AD250" s="5">
        <v>2.313E-3</v>
      </c>
      <c r="AE250" s="5">
        <v>1.9859999999999999E-3</v>
      </c>
      <c r="AF250" s="5">
        <v>2.3839999999999998E-3</v>
      </c>
      <c r="AG250" s="5">
        <v>3.2829999999999999E-3</v>
      </c>
      <c r="AH250" s="5">
        <v>1.7650000000000001E-3</v>
      </c>
      <c r="AI250" s="5">
        <v>2.2100000000000002E-3</v>
      </c>
      <c r="AJ250" s="5">
        <v>3.1159999999999998E-3</v>
      </c>
      <c r="AK250" s="5">
        <v>2.4369999999999999E-3</v>
      </c>
      <c r="AL250" s="5">
        <v>2.568E-3</v>
      </c>
      <c r="AM250" s="5">
        <v>2.9030000000000002E-3</v>
      </c>
      <c r="AN250" s="5">
        <v>3.3809999999999999E-3</v>
      </c>
      <c r="AO250" s="5">
        <v>4.9950000000000003E-3</v>
      </c>
      <c r="AP250" s="5">
        <v>6.5009999999999998E-3</v>
      </c>
      <c r="AQ250" s="5">
        <v>5.1219999999999998E-3</v>
      </c>
      <c r="AR250" s="5">
        <v>4.483E-3</v>
      </c>
      <c r="AS250" s="5">
        <v>5.1279999999999997E-3</v>
      </c>
      <c r="AT250" s="5">
        <v>4.62E-3</v>
      </c>
      <c r="AU250" s="5">
        <v>4.4320000000000002E-3</v>
      </c>
      <c r="AV250" s="5">
        <v>3.1960000000000001E-3</v>
      </c>
      <c r="AW250" s="5">
        <v>2.7569999999999999E-3</v>
      </c>
      <c r="AX250" s="5">
        <v>2.33E-3</v>
      </c>
      <c r="AY250" s="5">
        <v>2.225E-3</v>
      </c>
      <c r="AZ250" s="5">
        <v>2.48E-3</v>
      </c>
      <c r="BA250" s="5">
        <v>1.864E-3</v>
      </c>
      <c r="BB250" s="5">
        <v>2.1679999999999998E-3</v>
      </c>
      <c r="BC250" s="5">
        <v>1.9499999999999999E-3</v>
      </c>
      <c r="BD250" s="5">
        <v>1.8749999999999999E-3</v>
      </c>
      <c r="BE250" s="172">
        <f t="shared" si="232"/>
        <v>1.8749999999999999E-3</v>
      </c>
      <c r="BF250" s="172">
        <f t="shared" si="233"/>
        <v>1.8749999999999999E-3</v>
      </c>
      <c r="BG250" s="172">
        <f t="shared" si="234"/>
        <v>1.8749999999999999E-3</v>
      </c>
      <c r="BI250" s="167" t="s">
        <v>769</v>
      </c>
      <c r="BJ250" s="167" t="s">
        <v>776</v>
      </c>
      <c r="BK250" s="5"/>
      <c r="BL250" s="5"/>
      <c r="BM250" s="5"/>
      <c r="BN250" s="5"/>
      <c r="BO250" s="168"/>
      <c r="BP250" s="168"/>
      <c r="BQ250" s="168"/>
      <c r="BS250"/>
      <c r="BT250"/>
      <c r="BU250"/>
      <c r="BV250"/>
      <c r="BW250"/>
      <c r="BX250"/>
      <c r="BY250"/>
    </row>
    <row r="251" spans="1:77" s="195" customFormat="1" x14ac:dyDescent="0.2">
      <c r="A251" s="13" t="s">
        <v>8</v>
      </c>
      <c r="B251" s="13" t="s">
        <v>7</v>
      </c>
      <c r="C251" s="13" t="s">
        <v>431</v>
      </c>
      <c r="D251" s="13" t="s">
        <v>434</v>
      </c>
      <c r="E251" s="13" t="s">
        <v>716</v>
      </c>
      <c r="F251" s="171">
        <v>2.7196950000000002</v>
      </c>
      <c r="G251" s="171">
        <v>2.8413400000000002</v>
      </c>
      <c r="H251" s="171">
        <v>3.206318</v>
      </c>
      <c r="I251" s="171">
        <v>3.2030699999999999</v>
      </c>
      <c r="J251" s="171">
        <v>3.3742489999999998</v>
      </c>
      <c r="K251" s="171">
        <v>3.8148749999999998</v>
      </c>
      <c r="L251" s="171">
        <v>4.0730240000000002</v>
      </c>
      <c r="M251" s="171">
        <v>4.2092869999999998</v>
      </c>
      <c r="N251" s="171">
        <v>4.3820139999999999</v>
      </c>
      <c r="O251" s="171">
        <v>4.9898100000000003</v>
      </c>
      <c r="P251" s="171">
        <v>5.0374340000000002</v>
      </c>
      <c r="Q251" s="171">
        <v>5.3803619999999999</v>
      </c>
      <c r="R251" s="171">
        <v>5.4928309999999998</v>
      </c>
      <c r="S251" s="171">
        <v>5.1721919999999999</v>
      </c>
      <c r="T251" s="171">
        <v>5.0210520000000001</v>
      </c>
      <c r="U251" s="171">
        <v>5.2396399999999996</v>
      </c>
      <c r="V251" s="171">
        <v>5.4328760000000003</v>
      </c>
      <c r="W251" s="171">
        <v>5.9057279999999999</v>
      </c>
      <c r="X251" s="171">
        <v>6.1416279999999999</v>
      </c>
      <c r="Y251" s="171">
        <v>6.1916339999999996</v>
      </c>
      <c r="Z251" s="171">
        <v>6.4183370000000002</v>
      </c>
      <c r="AA251" s="171">
        <v>6.5420109999999996</v>
      </c>
      <c r="AB251" s="171">
        <v>6.987514</v>
      </c>
      <c r="AC251" s="171">
        <v>6.9529389999999998</v>
      </c>
      <c r="AD251" s="171">
        <v>7.3669690000000001</v>
      </c>
      <c r="AE251" s="171">
        <v>7.4056889999999997</v>
      </c>
      <c r="AF251" s="171">
        <v>7.5368230000000001</v>
      </c>
      <c r="AG251" s="171">
        <v>7.4677949999999997</v>
      </c>
      <c r="AH251" s="171">
        <v>7.3187110000000004</v>
      </c>
      <c r="AI251" s="171">
        <v>7.5080600000000004</v>
      </c>
      <c r="AJ251" s="171">
        <v>7.3206170000000004</v>
      </c>
      <c r="AK251" s="171">
        <v>7.4382380000000001</v>
      </c>
      <c r="AL251" s="171">
        <v>7.6368299999999998</v>
      </c>
      <c r="AM251" s="171">
        <v>7.5742570000000002</v>
      </c>
      <c r="AN251" s="171">
        <v>7.6005050000000001</v>
      </c>
      <c r="AO251" s="171">
        <v>7.6712119999999997</v>
      </c>
      <c r="AP251" s="171">
        <v>7.8631779999999996</v>
      </c>
      <c r="AQ251" s="171">
        <v>7.7282270000000004</v>
      </c>
      <c r="AR251" s="171">
        <v>7.895219</v>
      </c>
      <c r="AS251" s="171">
        <v>7.9153690000000001</v>
      </c>
      <c r="AT251" s="171">
        <v>7.8754039999999996</v>
      </c>
      <c r="AU251" s="171">
        <v>7.9572609999999999</v>
      </c>
      <c r="AV251" s="171">
        <v>7.9086420000000004</v>
      </c>
      <c r="AW251" s="171">
        <v>7.4801700000000002</v>
      </c>
      <c r="AX251" s="171">
        <v>7.1213670000000002</v>
      </c>
      <c r="AY251" s="171">
        <v>6.9967959999999998</v>
      </c>
      <c r="AZ251" s="171">
        <v>6.9420339999999996</v>
      </c>
      <c r="BA251" s="171">
        <v>6.7241010000000001</v>
      </c>
      <c r="BB251" s="171">
        <v>6.2252299999999998</v>
      </c>
      <c r="BC251" s="171">
        <v>6.3614110000000004</v>
      </c>
      <c r="BD251" s="171">
        <v>5.9535720000000003</v>
      </c>
      <c r="BE251" s="173">
        <f t="shared" si="232"/>
        <v>5.8844778910661297</v>
      </c>
      <c r="BF251" s="173">
        <f t="shared" si="233"/>
        <v>5.9241271975324947</v>
      </c>
      <c r="BG251" s="173">
        <f t="shared" si="234"/>
        <v>5.8502932887624954</v>
      </c>
      <c r="BI251" s="13" t="s">
        <v>8</v>
      </c>
      <c r="BJ251" s="13" t="s">
        <v>765</v>
      </c>
      <c r="BK251" s="171">
        <v>5.592965199</v>
      </c>
      <c r="BL251" s="171">
        <v>5.5280561079999995</v>
      </c>
      <c r="BM251" s="171">
        <v>5.5653038630000005</v>
      </c>
      <c r="BN251" s="171">
        <v>5.495942061</v>
      </c>
      <c r="BO251" s="170">
        <f t="shared" si="238"/>
        <v>-1.1605488089145632E-2</v>
      </c>
      <c r="BP251" s="170">
        <f t="shared" si="239"/>
        <v>6.7379480729396739E-3</v>
      </c>
      <c r="BQ251" s="170">
        <f t="shared" si="240"/>
        <v>-1.246325514427718E-2</v>
      </c>
      <c r="BS251"/>
      <c r="BT251"/>
      <c r="BU251"/>
      <c r="BV251"/>
      <c r="BW251"/>
      <c r="BX251"/>
      <c r="BY251"/>
    </row>
    <row r="252" spans="1:77" s="195" customFormat="1" x14ac:dyDescent="0.2">
      <c r="A252" s="169" t="s">
        <v>722</v>
      </c>
      <c r="B252" s="167" t="s">
        <v>7</v>
      </c>
      <c r="C252" s="167" t="s">
        <v>431</v>
      </c>
      <c r="D252" s="167" t="s">
        <v>723</v>
      </c>
      <c r="E252" s="167" t="s">
        <v>433</v>
      </c>
      <c r="F252" s="5">
        <v>1.4772E-2</v>
      </c>
      <c r="G252" s="5">
        <v>1.3899999999999999E-2</v>
      </c>
      <c r="H252" s="5">
        <v>1.7603000000000001E-2</v>
      </c>
      <c r="I252" s="5">
        <v>1.915E-2</v>
      </c>
      <c r="J252" s="5">
        <v>1.8631000000000002E-2</v>
      </c>
      <c r="K252" s="5">
        <v>2.3817999999999999E-2</v>
      </c>
      <c r="L252" s="5">
        <v>2.6980000000000001E-2</v>
      </c>
      <c r="M252" s="5">
        <v>3.0658999999999999E-2</v>
      </c>
      <c r="N252" s="5">
        <v>4.5185000000000003E-2</v>
      </c>
      <c r="O252" s="5">
        <v>4.3743999999999998E-2</v>
      </c>
      <c r="P252" s="5">
        <v>4.3360999999999997E-2</v>
      </c>
      <c r="Q252" s="5">
        <v>5.5947999999999998E-2</v>
      </c>
      <c r="R252" s="5">
        <v>0.100618</v>
      </c>
      <c r="S252" s="5">
        <v>0.117952</v>
      </c>
      <c r="T252" s="5">
        <v>0.10650800000000001</v>
      </c>
      <c r="U252" s="5">
        <v>0.153728</v>
      </c>
      <c r="V252" s="5">
        <v>0.14702899999999999</v>
      </c>
      <c r="W252" s="5">
        <v>0.14241599999999999</v>
      </c>
      <c r="X252" s="5">
        <v>0.14368800000000001</v>
      </c>
      <c r="Y252" s="5">
        <v>0.14991299999999999</v>
      </c>
      <c r="Z252" s="5">
        <v>0.14251</v>
      </c>
      <c r="AA252" s="5">
        <v>0.15055299999999999</v>
      </c>
      <c r="AB252" s="5">
        <v>0.16572000000000001</v>
      </c>
      <c r="AC252" s="5">
        <v>0.161439</v>
      </c>
      <c r="AD252" s="5">
        <v>0.16878499999999999</v>
      </c>
      <c r="AE252" s="5">
        <v>0.202348</v>
      </c>
      <c r="AF252" s="5">
        <v>0.229381</v>
      </c>
      <c r="AG252" s="5">
        <v>0.25065799999999999</v>
      </c>
      <c r="AH252" s="5">
        <v>0.29433599999999999</v>
      </c>
      <c r="AI252" s="5">
        <v>0.31790099999999999</v>
      </c>
      <c r="AJ252" s="5">
        <v>0.36321799999999999</v>
      </c>
      <c r="AK252" s="5">
        <v>0.35575499999999999</v>
      </c>
      <c r="AL252" s="5">
        <v>0.39416000000000001</v>
      </c>
      <c r="AM252" s="5">
        <v>0.39027899999999999</v>
      </c>
      <c r="AN252" s="5">
        <v>0.42037000000000002</v>
      </c>
      <c r="AO252" s="5">
        <v>0.42408499999999999</v>
      </c>
      <c r="AP252" s="5">
        <v>0.435969</v>
      </c>
      <c r="AQ252" s="5">
        <v>0.418128</v>
      </c>
      <c r="AR252" s="5">
        <v>0.36437700000000001</v>
      </c>
      <c r="AS252" s="5">
        <v>0.37310300000000002</v>
      </c>
      <c r="AT252" s="5">
        <v>0.39296999999999999</v>
      </c>
      <c r="AU252" s="5">
        <v>0.41421400000000003</v>
      </c>
      <c r="AV252" s="5">
        <v>0.42727900000000002</v>
      </c>
      <c r="AW252" s="5">
        <v>0.465503</v>
      </c>
      <c r="AX252" s="5">
        <v>0.47775299999999998</v>
      </c>
      <c r="AY252" s="5">
        <v>0.56981199999999999</v>
      </c>
      <c r="AZ252" s="5">
        <v>0.53177200000000002</v>
      </c>
      <c r="BA252" s="5">
        <v>0.63494399999999995</v>
      </c>
      <c r="BB252" s="5">
        <v>0.62864600000000004</v>
      </c>
      <c r="BC252" s="5">
        <v>0.66670700000000005</v>
      </c>
      <c r="BD252" s="5">
        <v>0.68922099999999997</v>
      </c>
      <c r="BE252" s="172">
        <f t="shared" si="232"/>
        <v>0.68922099999999997</v>
      </c>
      <c r="BF252" s="172">
        <f t="shared" si="233"/>
        <v>0.72487036206896549</v>
      </c>
      <c r="BG252" s="172">
        <f t="shared" si="234"/>
        <v>0.72487036206896549</v>
      </c>
      <c r="BI252" s="167" t="s">
        <v>770</v>
      </c>
      <c r="BJ252" s="167" t="s">
        <v>776</v>
      </c>
      <c r="BK252" s="5">
        <v>0.57999999999999996</v>
      </c>
      <c r="BL252" s="5">
        <v>0.57999999999999996</v>
      </c>
      <c r="BM252" s="5">
        <v>0.61</v>
      </c>
      <c r="BN252" s="5">
        <v>0.61</v>
      </c>
      <c r="BO252" s="168">
        <f t="shared" si="238"/>
        <v>0</v>
      </c>
      <c r="BP252" s="168">
        <f t="shared" si="239"/>
        <v>5.1724137931034531E-2</v>
      </c>
      <c r="BQ252" s="168">
        <f t="shared" si="240"/>
        <v>0</v>
      </c>
      <c r="BS252"/>
      <c r="BT252"/>
      <c r="BU252"/>
      <c r="BV252"/>
      <c r="BW252"/>
      <c r="BX252"/>
      <c r="BY252"/>
    </row>
    <row r="253" spans="1:77" s="195" customFormat="1" x14ac:dyDescent="0.2">
      <c r="A253" s="169" t="s">
        <v>751</v>
      </c>
      <c r="B253" s="167" t="s">
        <v>7</v>
      </c>
      <c r="C253" s="167" t="s">
        <v>431</v>
      </c>
      <c r="D253" s="167" t="s">
        <v>748</v>
      </c>
      <c r="E253" s="167" t="s">
        <v>433</v>
      </c>
      <c r="F253" s="5">
        <v>0.130494</v>
      </c>
      <c r="G253" s="5">
        <v>0.16409699999999999</v>
      </c>
      <c r="H253" s="5">
        <v>0.21623200000000001</v>
      </c>
      <c r="I253" s="5">
        <v>0.21732599999999999</v>
      </c>
      <c r="J253" s="5">
        <v>0.24901400000000001</v>
      </c>
      <c r="K253" s="5">
        <v>0.273368</v>
      </c>
      <c r="L253" s="5">
        <v>0.28522999999999998</v>
      </c>
      <c r="M253" s="5">
        <v>0.31434099999999998</v>
      </c>
      <c r="N253" s="5">
        <v>0.35542200000000002</v>
      </c>
      <c r="O253" s="5">
        <v>0.432952</v>
      </c>
      <c r="P253" s="5">
        <v>0.42946200000000001</v>
      </c>
      <c r="Q253" s="5">
        <v>0.46720099999999998</v>
      </c>
      <c r="R253" s="5">
        <v>0.47725099999999998</v>
      </c>
      <c r="S253" s="5">
        <v>0.50894399999999995</v>
      </c>
      <c r="T253" s="5">
        <v>0.47083199999999997</v>
      </c>
      <c r="U253" s="5">
        <v>0.496475</v>
      </c>
      <c r="V253" s="5">
        <v>0.53124199999999999</v>
      </c>
      <c r="W253" s="5">
        <v>0.59606499999999996</v>
      </c>
      <c r="X253" s="5">
        <v>0.62076799999999999</v>
      </c>
      <c r="Y253" s="5">
        <v>0.60165500000000005</v>
      </c>
      <c r="Z253" s="5">
        <v>0.66296200000000005</v>
      </c>
      <c r="AA253" s="5">
        <v>0.66877500000000001</v>
      </c>
      <c r="AB253" s="5">
        <v>0.69897399999999998</v>
      </c>
      <c r="AC253" s="5">
        <v>0.70219299999999996</v>
      </c>
      <c r="AD253" s="5">
        <v>0.71065599999999995</v>
      </c>
      <c r="AE253" s="5">
        <v>0.725885</v>
      </c>
      <c r="AF253" s="5">
        <v>0.68550599999999995</v>
      </c>
      <c r="AG253" s="5">
        <v>0.69578600000000002</v>
      </c>
      <c r="AH253" s="5">
        <v>0.65634000000000003</v>
      </c>
      <c r="AI253" s="5">
        <v>0.66815800000000003</v>
      </c>
      <c r="AJ253" s="5">
        <v>0.63194099999999997</v>
      </c>
      <c r="AK253" s="5">
        <v>0.67125699999999999</v>
      </c>
      <c r="AL253" s="5">
        <v>0.68348900000000001</v>
      </c>
      <c r="AM253" s="5">
        <v>0.66289100000000001</v>
      </c>
      <c r="AN253" s="5">
        <v>0.69420300000000001</v>
      </c>
      <c r="AO253" s="5">
        <v>0.67296599999999995</v>
      </c>
      <c r="AP253" s="5">
        <v>0.691523</v>
      </c>
      <c r="AQ253" s="5">
        <v>0.66815199999999997</v>
      </c>
      <c r="AR253" s="5">
        <v>0.70084900000000006</v>
      </c>
      <c r="AS253" s="5">
        <v>0.67551000000000005</v>
      </c>
      <c r="AT253" s="5">
        <v>0.69491599999999998</v>
      </c>
      <c r="AU253" s="5">
        <v>0.71169300000000002</v>
      </c>
      <c r="AV253" s="5">
        <v>0.71738199999999996</v>
      </c>
      <c r="AW253" s="5">
        <v>0.66731700000000005</v>
      </c>
      <c r="AX253" s="5">
        <v>0.62715699999999996</v>
      </c>
      <c r="AY253" s="5">
        <v>0.63564799999999999</v>
      </c>
      <c r="AZ253" s="5">
        <v>0.61837399999999998</v>
      </c>
      <c r="BA253" s="5">
        <v>0.60074499999999997</v>
      </c>
      <c r="BB253" s="5">
        <v>0.562392</v>
      </c>
      <c r="BC253" s="5">
        <v>0.53303599999999995</v>
      </c>
      <c r="BD253" s="5">
        <v>0.47121299999999999</v>
      </c>
      <c r="BE253" s="172">
        <f t="shared" si="232"/>
        <v>0.4941695307692307</v>
      </c>
      <c r="BF253" s="172">
        <f t="shared" si="233"/>
        <v>0.48812833846153847</v>
      </c>
      <c r="BG253" s="172">
        <f t="shared" si="234"/>
        <v>0.48933657692307692</v>
      </c>
      <c r="BI253" s="167" t="s">
        <v>771</v>
      </c>
      <c r="BJ253" s="167" t="s">
        <v>776</v>
      </c>
      <c r="BK253" s="5">
        <v>0.39</v>
      </c>
      <c r="BL253" s="5">
        <v>0.40899999999999997</v>
      </c>
      <c r="BM253" s="5">
        <v>0.40400000000000003</v>
      </c>
      <c r="BN253" s="5">
        <v>0.40500000000000003</v>
      </c>
      <c r="BO253" s="168">
        <f t="shared" si="238"/>
        <v>4.8717948717948614E-2</v>
      </c>
      <c r="BP253" s="168">
        <f t="shared" si="239"/>
        <v>-1.2224938875305499E-2</v>
      </c>
      <c r="BQ253" s="168">
        <f t="shared" si="240"/>
        <v>2.4752475247524774E-3</v>
      </c>
      <c r="BS253"/>
      <c r="BT253"/>
      <c r="BU253"/>
      <c r="BV253"/>
      <c r="BW253"/>
      <c r="BX253"/>
      <c r="BY253"/>
    </row>
    <row r="254" spans="1:77" s="195" customFormat="1" x14ac:dyDescent="0.2">
      <c r="A254" s="169" t="s">
        <v>752</v>
      </c>
      <c r="B254" s="167" t="s">
        <v>7</v>
      </c>
      <c r="C254" s="167" t="s">
        <v>431</v>
      </c>
      <c r="D254" s="167" t="s">
        <v>747</v>
      </c>
      <c r="E254" s="167" t="s">
        <v>433</v>
      </c>
      <c r="F254" s="5">
        <v>0.117738</v>
      </c>
      <c r="G254" s="5">
        <v>0.11833399999999999</v>
      </c>
      <c r="H254" s="5">
        <v>7.3235999999999996E-2</v>
      </c>
      <c r="I254" s="5">
        <v>7.2179999999999994E-2</v>
      </c>
      <c r="J254" s="5">
        <v>9.5768000000000006E-2</v>
      </c>
      <c r="K254" s="5">
        <v>0.108056</v>
      </c>
      <c r="L254" s="5">
        <v>0.103968</v>
      </c>
      <c r="M254" s="5">
        <v>0.123075</v>
      </c>
      <c r="N254" s="5">
        <v>0.122586</v>
      </c>
      <c r="O254" s="5">
        <v>0.13453599999999999</v>
      </c>
      <c r="P254" s="5">
        <v>0.161631</v>
      </c>
      <c r="Q254" s="5">
        <v>0.22342400000000001</v>
      </c>
      <c r="R254" s="5">
        <v>0.26320700000000002</v>
      </c>
      <c r="S254" s="5">
        <v>0.29081699999999999</v>
      </c>
      <c r="T254" s="5">
        <v>0.301373</v>
      </c>
      <c r="U254" s="5">
        <v>0.30182799999999999</v>
      </c>
      <c r="V254" s="5">
        <v>0.32134099999999999</v>
      </c>
      <c r="W254" s="5">
        <v>0.36337599999999998</v>
      </c>
      <c r="X254" s="5">
        <v>0.44522499999999998</v>
      </c>
      <c r="Y254" s="5">
        <v>0.41209200000000001</v>
      </c>
      <c r="Z254" s="5">
        <v>0.51231700000000002</v>
      </c>
      <c r="AA254" s="5">
        <v>0.50425900000000001</v>
      </c>
      <c r="AB254" s="5">
        <v>0.50233700000000003</v>
      </c>
      <c r="AC254" s="5">
        <v>0.53863700000000003</v>
      </c>
      <c r="AD254" s="5">
        <v>0.60219299999999998</v>
      </c>
      <c r="AE254" s="5">
        <v>0.613012</v>
      </c>
      <c r="AF254" s="5">
        <v>0.67253200000000002</v>
      </c>
      <c r="AG254" s="5">
        <v>0.694519</v>
      </c>
      <c r="AH254" s="5">
        <v>0.72428400000000004</v>
      </c>
      <c r="AI254" s="5">
        <v>0.75967499999999999</v>
      </c>
      <c r="AJ254" s="5">
        <v>0.77805500000000005</v>
      </c>
      <c r="AK254" s="5">
        <v>0.76636099999999996</v>
      </c>
      <c r="AL254" s="5">
        <v>0.76544800000000002</v>
      </c>
      <c r="AM254" s="5">
        <v>0.79523900000000003</v>
      </c>
      <c r="AN254" s="5">
        <v>0.80092699999999994</v>
      </c>
      <c r="AO254" s="5">
        <v>0.82052999999999998</v>
      </c>
      <c r="AP254" s="5">
        <v>0.86180100000000004</v>
      </c>
      <c r="AQ254" s="5">
        <v>0.87216899999999997</v>
      </c>
      <c r="AR254" s="5">
        <v>0.90822800000000004</v>
      </c>
      <c r="AS254" s="5">
        <v>0.93188400000000005</v>
      </c>
      <c r="AT254" s="5">
        <v>0.905447</v>
      </c>
      <c r="AU254" s="5">
        <v>0.88711600000000002</v>
      </c>
      <c r="AV254" s="5">
        <v>0.88002000000000002</v>
      </c>
      <c r="AW254" s="5">
        <v>0.99550799999999995</v>
      </c>
      <c r="AX254" s="5">
        <v>0.99626300000000001</v>
      </c>
      <c r="AY254" s="5">
        <v>0.98957499999999998</v>
      </c>
      <c r="AZ254" s="5">
        <v>0.95999400000000001</v>
      </c>
      <c r="BA254" s="5">
        <v>0.97204999999999997</v>
      </c>
      <c r="BB254" s="5">
        <v>0.94036500000000001</v>
      </c>
      <c r="BC254" s="5">
        <v>1.000818</v>
      </c>
      <c r="BD254" s="5">
        <v>1.0584979999999999</v>
      </c>
      <c r="BE254" s="172">
        <f t="shared" si="232"/>
        <v>1.063712275862069</v>
      </c>
      <c r="BF254" s="172">
        <f t="shared" si="233"/>
        <v>1.074140827586207</v>
      </c>
      <c r="BG254" s="172">
        <f t="shared" si="234"/>
        <v>1.0897836551724138</v>
      </c>
      <c r="BI254" s="167" t="s">
        <v>772</v>
      </c>
      <c r="BJ254" s="167" t="s">
        <v>776</v>
      </c>
      <c r="BK254" s="5">
        <v>1.0149999999999999</v>
      </c>
      <c r="BL254" s="5">
        <v>1.02</v>
      </c>
      <c r="BM254" s="5">
        <v>1.03</v>
      </c>
      <c r="BN254" s="5">
        <v>1.0449999999999999</v>
      </c>
      <c r="BO254" s="168">
        <f t="shared" si="238"/>
        <v>4.926108374384351E-3</v>
      </c>
      <c r="BP254" s="168">
        <f t="shared" si="239"/>
        <v>9.8039215686274595E-3</v>
      </c>
      <c r="BQ254" s="168">
        <f t="shared" si="240"/>
        <v>1.456310679611641E-2</v>
      </c>
      <c r="BS254"/>
      <c r="BT254"/>
      <c r="BU254"/>
      <c r="BV254"/>
      <c r="BW254"/>
      <c r="BX254"/>
      <c r="BY254"/>
    </row>
    <row r="255" spans="1:77" s="195" customFormat="1" x14ac:dyDescent="0.2">
      <c r="A255" s="169" t="s">
        <v>753</v>
      </c>
      <c r="B255" s="167" t="s">
        <v>7</v>
      </c>
      <c r="C255" s="167" t="s">
        <v>431</v>
      </c>
      <c r="D255" s="167" t="s">
        <v>749</v>
      </c>
      <c r="E255" s="167" t="s">
        <v>433</v>
      </c>
      <c r="F255" s="5">
        <v>0</v>
      </c>
      <c r="G255" s="5">
        <v>0</v>
      </c>
      <c r="H255" s="5">
        <v>0</v>
      </c>
      <c r="I255" s="5">
        <v>0</v>
      </c>
      <c r="J255" s="5">
        <v>1.1000000000000001E-3</v>
      </c>
      <c r="K255" s="5">
        <v>3.0000000000000001E-3</v>
      </c>
      <c r="L255" s="5">
        <v>3.2000000000000001E-2</v>
      </c>
      <c r="M255" s="5">
        <v>4.0994999999999997E-2</v>
      </c>
      <c r="N255" s="5">
        <v>4.2000000000000003E-2</v>
      </c>
      <c r="O255" s="5">
        <v>2.3007E-2</v>
      </c>
      <c r="P255" s="5">
        <v>1.8001E-2</v>
      </c>
      <c r="Q255" s="5">
        <v>0.01</v>
      </c>
      <c r="R255" s="5">
        <v>6.8719999999999996E-3</v>
      </c>
      <c r="S255" s="5">
        <v>6.0499999999999996E-4</v>
      </c>
      <c r="T255" s="5">
        <v>1.1000000000000001E-3</v>
      </c>
      <c r="U255" s="5">
        <v>1.2999999999999999E-3</v>
      </c>
      <c r="V255" s="5">
        <v>1.3500000000000001E-3</v>
      </c>
      <c r="W255" s="5">
        <v>1.0499999999999999E-3</v>
      </c>
      <c r="X255" s="5">
        <v>6.0600000000000003E-3</v>
      </c>
      <c r="Y255" s="5">
        <v>7.3010000000000002E-3</v>
      </c>
      <c r="Z255" s="5">
        <v>1.3101E-2</v>
      </c>
      <c r="AA255" s="5">
        <v>1.7245E-2</v>
      </c>
      <c r="AB255" s="5">
        <v>1.8804999999999999E-2</v>
      </c>
      <c r="AC255" s="5">
        <v>1.7690000000000001E-2</v>
      </c>
      <c r="AD255" s="5">
        <v>1.9424E-2</v>
      </c>
      <c r="AE255" s="5">
        <v>2.0215E-2</v>
      </c>
      <c r="AF255" s="5">
        <v>2.2606000000000001E-2</v>
      </c>
      <c r="AG255" s="5">
        <v>1.7326000000000001E-2</v>
      </c>
      <c r="AH255" s="5">
        <v>1.7344999999999999E-2</v>
      </c>
      <c r="AI255" s="5">
        <v>1.9776999999999999E-2</v>
      </c>
      <c r="AJ255" s="5">
        <v>1.6788000000000001E-2</v>
      </c>
      <c r="AK255" s="5">
        <v>1.3488999999999999E-2</v>
      </c>
      <c r="AL255" s="5">
        <v>1.2994E-2</v>
      </c>
      <c r="AM255" s="5">
        <v>1.4279E-2</v>
      </c>
      <c r="AN255" s="5">
        <v>1.2936E-2</v>
      </c>
      <c r="AO255" s="5">
        <v>1.6208E-2</v>
      </c>
      <c r="AP255" s="5">
        <v>1.7332E-2</v>
      </c>
      <c r="AQ255" s="5">
        <v>1.5664000000000001E-2</v>
      </c>
      <c r="AR255" s="5">
        <v>1.2583E-2</v>
      </c>
      <c r="AS255" s="5">
        <v>2.4903999999999999E-2</v>
      </c>
      <c r="AT255" s="5">
        <v>2.2955E-2</v>
      </c>
      <c r="AU255" s="5">
        <v>2.8045E-2</v>
      </c>
      <c r="AV255" s="5">
        <v>2.3664999999999999E-2</v>
      </c>
      <c r="AW255" s="5">
        <v>2.0833000000000001E-2</v>
      </c>
      <c r="AX255" s="5">
        <v>2.409E-2</v>
      </c>
      <c r="AY255" s="5">
        <v>2.2234E-2</v>
      </c>
      <c r="AZ255" s="5">
        <v>2.1655000000000001E-2</v>
      </c>
      <c r="BA255" s="5">
        <v>2.1446E-2</v>
      </c>
      <c r="BB255" s="5">
        <v>1.7715000000000002E-2</v>
      </c>
      <c r="BC255" s="5">
        <v>1.9304999999999999E-2</v>
      </c>
      <c r="BD255" s="5">
        <v>1.7180000000000001E-2</v>
      </c>
      <c r="BE255" s="172">
        <f t="shared" si="232"/>
        <v>1.9549655172413794E-2</v>
      </c>
      <c r="BF255" s="172">
        <f t="shared" si="233"/>
        <v>1.6587586206896553E-2</v>
      </c>
      <c r="BG255" s="172">
        <f t="shared" si="234"/>
        <v>1.7772413793103448E-2</v>
      </c>
      <c r="BI255" s="167" t="s">
        <v>773</v>
      </c>
      <c r="BJ255" s="167" t="s">
        <v>776</v>
      </c>
      <c r="BK255" s="5">
        <v>2.9000000000000001E-2</v>
      </c>
      <c r="BL255" s="5">
        <v>3.3000000000000002E-2</v>
      </c>
      <c r="BM255" s="5">
        <v>2.8000000000000001E-2</v>
      </c>
      <c r="BN255" s="5">
        <v>0.03</v>
      </c>
      <c r="BO255" s="168">
        <f t="shared" si="238"/>
        <v>0.13793103448275862</v>
      </c>
      <c r="BP255" s="168">
        <f t="shared" si="239"/>
        <v>-0.15151515151515155</v>
      </c>
      <c r="BQ255" s="168">
        <f t="shared" si="240"/>
        <v>7.1428571428571369E-2</v>
      </c>
      <c r="BS255"/>
      <c r="BT255"/>
      <c r="BU255"/>
      <c r="BV255"/>
      <c r="BW255"/>
      <c r="BX255"/>
      <c r="BY255"/>
    </row>
    <row r="256" spans="1:77" s="195" customFormat="1" x14ac:dyDescent="0.2">
      <c r="A256" s="13" t="s">
        <v>9</v>
      </c>
      <c r="B256" s="13" t="s">
        <v>7</v>
      </c>
      <c r="C256" s="13" t="s">
        <v>431</v>
      </c>
      <c r="D256" s="13" t="s">
        <v>435</v>
      </c>
      <c r="E256" s="13" t="s">
        <v>433</v>
      </c>
      <c r="F256" s="171">
        <v>0.49458400000000002</v>
      </c>
      <c r="G256" s="171">
        <v>0.54196800000000001</v>
      </c>
      <c r="H256" s="171">
        <v>0.64070899999999997</v>
      </c>
      <c r="I256" s="171">
        <v>0.671821</v>
      </c>
      <c r="J256" s="171">
        <v>0.704044</v>
      </c>
      <c r="K256" s="171">
        <v>0.79489100000000001</v>
      </c>
      <c r="L256" s="171">
        <v>0.868618</v>
      </c>
      <c r="M256" s="171">
        <v>0.89132299999999998</v>
      </c>
      <c r="N256" s="171">
        <v>0.95028199999999996</v>
      </c>
      <c r="O256" s="171">
        <v>1.0428820000000001</v>
      </c>
      <c r="P256" s="171">
        <v>1.044303</v>
      </c>
      <c r="Q256" s="171">
        <v>1.2021660000000001</v>
      </c>
      <c r="R256" s="171">
        <v>1.3137190000000001</v>
      </c>
      <c r="S256" s="171">
        <v>1.293622</v>
      </c>
      <c r="T256" s="171">
        <v>1.226491</v>
      </c>
      <c r="U256" s="171">
        <v>1.36172</v>
      </c>
      <c r="V256" s="171">
        <v>1.40909</v>
      </c>
      <c r="W256" s="171">
        <v>1.518913</v>
      </c>
      <c r="X256" s="171">
        <v>1.647699</v>
      </c>
      <c r="Y256" s="171">
        <v>1.597324</v>
      </c>
      <c r="Z256" s="171">
        <v>1.796807</v>
      </c>
      <c r="AA256" s="171">
        <v>1.805752</v>
      </c>
      <c r="AB256" s="171">
        <v>1.875003</v>
      </c>
      <c r="AC256" s="171">
        <v>1.865116</v>
      </c>
      <c r="AD256" s="171">
        <v>1.9797279999999999</v>
      </c>
      <c r="AE256" s="171">
        <v>2.0232960000000002</v>
      </c>
      <c r="AF256" s="171">
        <v>2.1056789999999999</v>
      </c>
      <c r="AG256" s="171">
        <v>2.1593990000000001</v>
      </c>
      <c r="AH256" s="171">
        <v>2.1814619999999998</v>
      </c>
      <c r="AI256" s="171">
        <v>2.2668629999999999</v>
      </c>
      <c r="AJ256" s="171">
        <v>2.3077749999999999</v>
      </c>
      <c r="AK256" s="171">
        <v>2.3402829999999999</v>
      </c>
      <c r="AL256" s="171">
        <v>2.3651270000000002</v>
      </c>
      <c r="AM256" s="171">
        <v>2.405456</v>
      </c>
      <c r="AN256" s="171">
        <v>2.4327559999999999</v>
      </c>
      <c r="AO256" s="171">
        <v>2.4340799999999998</v>
      </c>
      <c r="AP256" s="171">
        <v>2.5431560000000002</v>
      </c>
      <c r="AQ256" s="171">
        <v>2.4858820000000001</v>
      </c>
      <c r="AR256" s="171">
        <v>2.4970840000000001</v>
      </c>
      <c r="AS256" s="171">
        <v>2.5179559999999999</v>
      </c>
      <c r="AT256" s="171">
        <v>2.5155660000000002</v>
      </c>
      <c r="AU256" s="171">
        <v>2.5247959999999998</v>
      </c>
      <c r="AV256" s="171">
        <v>2.542087</v>
      </c>
      <c r="AW256" s="171">
        <v>2.6417630000000001</v>
      </c>
      <c r="AX256" s="171">
        <v>2.647799</v>
      </c>
      <c r="AY256" s="171">
        <v>2.7266499999999998</v>
      </c>
      <c r="AZ256" s="171">
        <v>2.6645910000000002</v>
      </c>
      <c r="BA256" s="171">
        <v>2.7259959999999999</v>
      </c>
      <c r="BB256" s="171">
        <v>2.6155270000000002</v>
      </c>
      <c r="BC256" s="171">
        <v>2.714804</v>
      </c>
      <c r="BD256" s="171">
        <v>2.7422569999999999</v>
      </c>
      <c r="BE256" s="173">
        <f t="shared" si="232"/>
        <v>2.6775047214420495</v>
      </c>
      <c r="BF256" s="173">
        <f t="shared" si="233"/>
        <v>2.6910410120841237</v>
      </c>
      <c r="BG256" s="173">
        <f t="shared" si="234"/>
        <v>2.6480826309108512</v>
      </c>
      <c r="BI256" s="13" t="s">
        <v>9</v>
      </c>
      <c r="BJ256" s="13" t="s">
        <v>765</v>
      </c>
      <c r="BK256" s="171">
        <v>2.2246438799999999</v>
      </c>
      <c r="BL256" s="171">
        <v>2.1721138799999999</v>
      </c>
      <c r="BM256" s="171">
        <v>2.1830951359999999</v>
      </c>
      <c r="BN256" s="171">
        <v>2.1482453390000003</v>
      </c>
      <c r="BO256" s="170">
        <f t="shared" si="238"/>
        <v>-2.3612768080435404E-2</v>
      </c>
      <c r="BP256" s="170">
        <f t="shared" si="239"/>
        <v>5.055561819806609E-3</v>
      </c>
      <c r="BQ256" s="170">
        <f t="shared" si="240"/>
        <v>-1.5963480668026959E-2</v>
      </c>
      <c r="BS256"/>
      <c r="BT256"/>
      <c r="BU256"/>
      <c r="BV256"/>
      <c r="BW256"/>
      <c r="BX256"/>
      <c r="BY256"/>
    </row>
    <row r="257" spans="1:77" s="195" customFormat="1" x14ac:dyDescent="0.2">
      <c r="A257" s="169" t="s">
        <v>724</v>
      </c>
      <c r="B257" s="167" t="s">
        <v>7</v>
      </c>
      <c r="C257" s="167" t="s">
        <v>431</v>
      </c>
      <c r="D257" s="167" t="s">
        <v>724</v>
      </c>
      <c r="E257" s="167" t="s">
        <v>433</v>
      </c>
      <c r="F257" s="5">
        <v>1.1359999999999999</v>
      </c>
      <c r="G257" s="5">
        <v>1.2609999999999999</v>
      </c>
      <c r="H257" s="5">
        <v>1.2</v>
      </c>
      <c r="I257" s="5">
        <v>1.2030000000000001</v>
      </c>
      <c r="J257" s="5">
        <v>1.8129999999999999</v>
      </c>
      <c r="K257" s="5">
        <v>1.639</v>
      </c>
      <c r="L257" s="5">
        <v>1.984</v>
      </c>
      <c r="M257" s="5">
        <v>2.11</v>
      </c>
      <c r="N257" s="5">
        <v>2.0830000000000002</v>
      </c>
      <c r="O257" s="5">
        <v>2.3319999999999999</v>
      </c>
      <c r="P257" s="5">
        <v>2.1970000000000001</v>
      </c>
      <c r="Q257" s="5">
        <v>2.76</v>
      </c>
      <c r="R257" s="5">
        <v>2.9510000000000001</v>
      </c>
      <c r="S257" s="5">
        <v>1.8779999999999999</v>
      </c>
      <c r="T257" s="5">
        <v>1.7589999999999999</v>
      </c>
      <c r="U257" s="5">
        <v>2.169</v>
      </c>
      <c r="V257" s="5">
        <v>2.3330000000000002</v>
      </c>
      <c r="W257" s="5">
        <v>2.8839999999999999</v>
      </c>
      <c r="X257" s="5">
        <v>3.3439999999999999</v>
      </c>
      <c r="Y257" s="5">
        <v>3.55</v>
      </c>
      <c r="Z257" s="5">
        <v>3.355</v>
      </c>
      <c r="AA257" s="5">
        <v>4.1079999999999997</v>
      </c>
      <c r="AB257" s="5">
        <v>3.3769999999999998</v>
      </c>
      <c r="AC257" s="5">
        <v>4.04</v>
      </c>
      <c r="AD257" s="5">
        <v>3.9209999999999998</v>
      </c>
      <c r="AE257" s="5">
        <v>3.8620000000000001</v>
      </c>
      <c r="AF257" s="5">
        <v>3.827</v>
      </c>
      <c r="AG257" s="5">
        <v>3.8485109999999998</v>
      </c>
      <c r="AH257" s="5">
        <v>3.6639249999999999</v>
      </c>
      <c r="AI257" s="5">
        <v>3.9935710000000002</v>
      </c>
      <c r="AJ257" s="5">
        <v>4.1147840000000002</v>
      </c>
      <c r="AK257" s="5">
        <v>3.581</v>
      </c>
      <c r="AL257" s="5">
        <v>3.3879999999999999</v>
      </c>
      <c r="AM257" s="5">
        <v>3.8530000000000002</v>
      </c>
      <c r="AN257" s="5">
        <v>3.8130000000000002</v>
      </c>
      <c r="AO257" s="5">
        <v>3.2949999999999999</v>
      </c>
      <c r="AP257" s="5">
        <v>3.6850000000000001</v>
      </c>
      <c r="AQ257" s="5">
        <v>4.1639999999999997</v>
      </c>
      <c r="AR257" s="5">
        <v>3.7869999999999999</v>
      </c>
      <c r="AS257" s="5">
        <v>3.673</v>
      </c>
      <c r="AT257" s="5">
        <v>3.7959999999999998</v>
      </c>
      <c r="AU257" s="5">
        <v>4.0979999999999999</v>
      </c>
      <c r="AV257" s="5">
        <v>4.1609999999999996</v>
      </c>
      <c r="AW257" s="5">
        <v>4.6559999999999997</v>
      </c>
      <c r="AX257" s="5">
        <v>4.2009999999999996</v>
      </c>
      <c r="AY257" s="5">
        <v>3.923</v>
      </c>
      <c r="AZ257" s="5">
        <v>4.2969999999999997</v>
      </c>
      <c r="BA257" s="5">
        <v>4.2480000000000002</v>
      </c>
      <c r="BB257" s="5">
        <v>3.649</v>
      </c>
      <c r="BC257" s="5">
        <v>3.09</v>
      </c>
      <c r="BD257" s="5">
        <v>3.5470000000000002</v>
      </c>
      <c r="BE257" s="172">
        <f t="shared" si="232"/>
        <v>3.758</v>
      </c>
      <c r="BF257" s="172">
        <f t="shared" si="233"/>
        <v>3.6829190060000001</v>
      </c>
      <c r="BG257" s="172">
        <f t="shared" si="234"/>
        <v>3.4770707389999997</v>
      </c>
      <c r="BI257" s="167" t="s">
        <v>724</v>
      </c>
      <c r="BJ257" s="167" t="s">
        <v>766</v>
      </c>
      <c r="BK257" s="5">
        <v>3.5470000000000002</v>
      </c>
      <c r="BL257" s="5">
        <v>3.758</v>
      </c>
      <c r="BM257" s="5">
        <v>3.6829190060000001</v>
      </c>
      <c r="BN257" s="5">
        <v>3.4770707389999997</v>
      </c>
      <c r="BO257" s="168">
        <f t="shared" si="238"/>
        <v>5.9486890329856171E-2</v>
      </c>
      <c r="BP257" s="168">
        <f t="shared" si="239"/>
        <v>-1.9978976583288958E-2</v>
      </c>
      <c r="BQ257" s="168">
        <f t="shared" si="240"/>
        <v>-5.5892694535134818E-2</v>
      </c>
      <c r="BS257"/>
      <c r="BT257"/>
      <c r="BU257"/>
      <c r="BV257"/>
      <c r="BW257"/>
      <c r="BX257"/>
      <c r="BY257"/>
    </row>
    <row r="258" spans="1:77" s="195" customFormat="1" x14ac:dyDescent="0.2">
      <c r="A258" s="169" t="s">
        <v>725</v>
      </c>
      <c r="B258" s="167" t="s">
        <v>7</v>
      </c>
      <c r="C258" s="167" t="s">
        <v>431</v>
      </c>
      <c r="D258" s="167" t="s">
        <v>725</v>
      </c>
      <c r="E258" s="167" t="s">
        <v>433</v>
      </c>
      <c r="F258" s="5">
        <v>1.4473</v>
      </c>
      <c r="G258" s="5">
        <v>1.9758119999999999</v>
      </c>
      <c r="H258" s="5">
        <v>1.6426000000000001</v>
      </c>
      <c r="I258" s="5">
        <v>3.077105</v>
      </c>
      <c r="J258" s="5">
        <v>2.6941999999999999</v>
      </c>
      <c r="K258" s="5">
        <v>2.5956250000000001</v>
      </c>
      <c r="L258" s="5">
        <v>2.8301020000000001</v>
      </c>
      <c r="M258" s="5">
        <v>2.7178100000000001</v>
      </c>
      <c r="N258" s="5">
        <v>2.6529189999999998</v>
      </c>
      <c r="O258" s="5">
        <v>2.6630189999999998</v>
      </c>
      <c r="P258" s="5">
        <v>1.90611</v>
      </c>
      <c r="Q258" s="5">
        <v>2.0584530000000001</v>
      </c>
      <c r="R258" s="5">
        <v>2.0456129999999999</v>
      </c>
      <c r="S258" s="5">
        <v>1.8230139999999999</v>
      </c>
      <c r="T258" s="5">
        <v>1.973052</v>
      </c>
      <c r="U258" s="5">
        <v>1.9810220000000001</v>
      </c>
      <c r="V258" s="5">
        <v>2.3280099999999999</v>
      </c>
      <c r="W258" s="5">
        <v>2.5440580000000002</v>
      </c>
      <c r="X258" s="5">
        <v>2.3110170000000001</v>
      </c>
      <c r="Y258" s="5">
        <v>2.0950570000000002</v>
      </c>
      <c r="Z258" s="5">
        <v>2.2370519999999998</v>
      </c>
      <c r="AA258" s="5">
        <v>2.2560180000000001</v>
      </c>
      <c r="AB258" s="5">
        <v>2.5260449999999999</v>
      </c>
      <c r="AC258" s="5">
        <v>2.5530689999999998</v>
      </c>
      <c r="AD258" s="5">
        <v>2.6381610000000002</v>
      </c>
      <c r="AE258" s="5">
        <v>2.240157</v>
      </c>
      <c r="AF258" s="5">
        <v>2.3741349999999999</v>
      </c>
      <c r="AG258" s="5">
        <v>2.2611720000000002</v>
      </c>
      <c r="AH258" s="5">
        <v>2.6843729999999999</v>
      </c>
      <c r="AI258" s="5">
        <v>1.983123</v>
      </c>
      <c r="AJ258" s="5">
        <v>1.894048</v>
      </c>
      <c r="AK258" s="5">
        <v>1.7790520000000001</v>
      </c>
      <c r="AL258" s="5">
        <v>1.64</v>
      </c>
      <c r="AM258" s="5">
        <v>1.6021049999999999</v>
      </c>
      <c r="AN258" s="5">
        <v>1.6225099999999999</v>
      </c>
      <c r="AO258" s="5">
        <v>1.616001</v>
      </c>
      <c r="AP258" s="5">
        <v>1.4381029999999999</v>
      </c>
      <c r="AQ258" s="5">
        <v>1.6640649999999999</v>
      </c>
      <c r="AR258" s="5">
        <v>1.5712349999999999</v>
      </c>
      <c r="AS258" s="5">
        <v>1.3950050000000001</v>
      </c>
      <c r="AT258" s="5">
        <v>1.4990030000000001</v>
      </c>
      <c r="AU258" s="5">
        <v>1.3280000000000001</v>
      </c>
      <c r="AV258" s="5">
        <v>1.389</v>
      </c>
      <c r="AW258" s="5">
        <v>1.1870000000000001</v>
      </c>
      <c r="AX258" s="5">
        <v>1.214</v>
      </c>
      <c r="AY258" s="5">
        <v>1.31</v>
      </c>
      <c r="AZ258" s="5">
        <v>1.5</v>
      </c>
      <c r="BA258" s="5">
        <v>1.5980000000000001</v>
      </c>
      <c r="BB258" s="5">
        <v>1.5149999999999999</v>
      </c>
      <c r="BC258" s="5">
        <v>1.4690000000000001</v>
      </c>
      <c r="BD258" s="5">
        <v>1</v>
      </c>
      <c r="BE258" s="172">
        <f t="shared" si="232"/>
        <v>1.1080000000000001</v>
      </c>
      <c r="BF258" s="172">
        <f t="shared" si="233"/>
        <v>1.0877752310000002</v>
      </c>
      <c r="BG258" s="172">
        <f t="shared" si="234"/>
        <v>1.0920438369999999</v>
      </c>
      <c r="BI258" s="167" t="s">
        <v>725</v>
      </c>
      <c r="BJ258" s="167" t="s">
        <v>766</v>
      </c>
      <c r="BK258" s="5">
        <v>1</v>
      </c>
      <c r="BL258" s="5">
        <v>1.1080000000000001</v>
      </c>
      <c r="BM258" s="5">
        <v>1.0877752310000002</v>
      </c>
      <c r="BN258" s="5">
        <v>1.0920438369999999</v>
      </c>
      <c r="BO258" s="168">
        <f t="shared" si="238"/>
        <v>0.1080000000000001</v>
      </c>
      <c r="BP258" s="168">
        <f t="shared" si="239"/>
        <v>-1.8253401624548662E-2</v>
      </c>
      <c r="BQ258" s="168">
        <f t="shared" si="240"/>
        <v>3.9241617922073039E-3</v>
      </c>
      <c r="BS258"/>
      <c r="BT258"/>
      <c r="BU258"/>
      <c r="BV258"/>
      <c r="BW258"/>
      <c r="BX258"/>
      <c r="BY258"/>
    </row>
    <row r="259" spans="1:77" s="195" customFormat="1" x14ac:dyDescent="0.2">
      <c r="A259" s="13" t="s">
        <v>726</v>
      </c>
      <c r="B259" s="13" t="s">
        <v>7</v>
      </c>
      <c r="C259" s="13" t="s">
        <v>431</v>
      </c>
      <c r="D259" s="13" t="s">
        <v>726</v>
      </c>
      <c r="E259" s="13" t="s">
        <v>433</v>
      </c>
      <c r="F259" s="171">
        <v>2.5832999999999999</v>
      </c>
      <c r="G259" s="171">
        <v>3.236812</v>
      </c>
      <c r="H259" s="171">
        <v>2.8426</v>
      </c>
      <c r="I259" s="171">
        <v>4.2801049999999998</v>
      </c>
      <c r="J259" s="171">
        <v>4.5072000000000001</v>
      </c>
      <c r="K259" s="171">
        <v>4.2346250000000003</v>
      </c>
      <c r="L259" s="171">
        <v>4.8141020000000001</v>
      </c>
      <c r="M259" s="171">
        <v>4.8278100000000004</v>
      </c>
      <c r="N259" s="171">
        <v>4.735919</v>
      </c>
      <c r="O259" s="171">
        <v>4.9950190000000001</v>
      </c>
      <c r="P259" s="171">
        <v>4.10311</v>
      </c>
      <c r="Q259" s="171">
        <v>4.8184529999999999</v>
      </c>
      <c r="R259" s="171">
        <v>4.996613</v>
      </c>
      <c r="S259" s="171">
        <v>3.7010139999999998</v>
      </c>
      <c r="T259" s="171">
        <v>3.7320519999999999</v>
      </c>
      <c r="U259" s="171">
        <v>4.1500219999999999</v>
      </c>
      <c r="V259" s="171">
        <v>4.6610100000000001</v>
      </c>
      <c r="W259" s="171">
        <v>5.428058</v>
      </c>
      <c r="X259" s="171">
        <v>5.655017</v>
      </c>
      <c r="Y259" s="171">
        <v>5.6450570000000004</v>
      </c>
      <c r="Z259" s="171">
        <v>5.5920519999999998</v>
      </c>
      <c r="AA259" s="171">
        <v>6.3640179999999997</v>
      </c>
      <c r="AB259" s="171">
        <v>5.9030449999999997</v>
      </c>
      <c r="AC259" s="171">
        <v>6.5930689999999998</v>
      </c>
      <c r="AD259" s="171">
        <v>6.5591609999999996</v>
      </c>
      <c r="AE259" s="171">
        <v>6.1021570000000001</v>
      </c>
      <c r="AF259" s="171">
        <v>6.2011349999999998</v>
      </c>
      <c r="AG259" s="171">
        <v>6.1096830000000004</v>
      </c>
      <c r="AH259" s="171">
        <v>6.3482979999999998</v>
      </c>
      <c r="AI259" s="171">
        <v>5.9766940000000002</v>
      </c>
      <c r="AJ259" s="171">
        <v>6.008832</v>
      </c>
      <c r="AK259" s="171">
        <v>5.3600519999999996</v>
      </c>
      <c r="AL259" s="171">
        <v>5.0279999999999996</v>
      </c>
      <c r="AM259" s="171">
        <v>5.4551049999999996</v>
      </c>
      <c r="AN259" s="171">
        <v>5.4355099999999998</v>
      </c>
      <c r="AO259" s="171">
        <v>4.9110009999999997</v>
      </c>
      <c r="AP259" s="171">
        <v>5.1231030000000004</v>
      </c>
      <c r="AQ259" s="171">
        <v>5.8280649999999996</v>
      </c>
      <c r="AR259" s="171">
        <v>5.3582349999999996</v>
      </c>
      <c r="AS259" s="171">
        <v>5.0680050000000003</v>
      </c>
      <c r="AT259" s="171">
        <v>5.2950030000000003</v>
      </c>
      <c r="AU259" s="171">
        <v>5.4260000000000002</v>
      </c>
      <c r="AV259" s="171">
        <v>5.55</v>
      </c>
      <c r="AW259" s="171">
        <v>5.843</v>
      </c>
      <c r="AX259" s="171">
        <v>5.415</v>
      </c>
      <c r="AY259" s="171">
        <v>5.2329999999999997</v>
      </c>
      <c r="AZ259" s="171">
        <v>5.7969999999999997</v>
      </c>
      <c r="BA259" s="171">
        <v>5.8460000000000001</v>
      </c>
      <c r="BB259" s="171">
        <v>5.1639999999999997</v>
      </c>
      <c r="BC259" s="171">
        <v>4.5590000000000002</v>
      </c>
      <c r="BD259" s="171">
        <v>4.5469999999999997</v>
      </c>
      <c r="BE259" s="173">
        <f t="shared" si="232"/>
        <v>4.8659999999999988</v>
      </c>
      <c r="BF259" s="173">
        <f t="shared" si="233"/>
        <v>4.7706942369999998</v>
      </c>
      <c r="BG259" s="173">
        <f t="shared" si="234"/>
        <v>4.5691145759999987</v>
      </c>
      <c r="BI259" s="13" t="s">
        <v>764</v>
      </c>
      <c r="BJ259" s="13" t="s">
        <v>766</v>
      </c>
      <c r="BK259" s="171">
        <f>SUM(BK257:BK258)</f>
        <v>4.5470000000000006</v>
      </c>
      <c r="BL259" s="171">
        <f t="shared" ref="BL259:BN259" si="241">SUM(BL257:BL258)</f>
        <v>4.8659999999999997</v>
      </c>
      <c r="BM259" s="171">
        <f t="shared" si="241"/>
        <v>4.7706942370000007</v>
      </c>
      <c r="BN259" s="171">
        <f t="shared" si="241"/>
        <v>4.5691145759999996</v>
      </c>
      <c r="BO259" s="170">
        <f t="shared" si="238"/>
        <v>7.0156146910050371E-2</v>
      </c>
      <c r="BP259" s="170">
        <f t="shared" si="239"/>
        <v>-1.9586058980682067E-2</v>
      </c>
      <c r="BQ259" s="170">
        <f t="shared" si="240"/>
        <v>-4.2253737293958774E-2</v>
      </c>
      <c r="BS259"/>
      <c r="BT259"/>
      <c r="BU259"/>
      <c r="BV259"/>
      <c r="BW259"/>
      <c r="BX259"/>
      <c r="BY259"/>
    </row>
    <row r="260" spans="1:77" s="195" customFormat="1" x14ac:dyDescent="0.2">
      <c r="A260" s="169" t="s">
        <v>727</v>
      </c>
      <c r="B260" s="167" t="s">
        <v>7</v>
      </c>
      <c r="C260" s="167" t="s">
        <v>431</v>
      </c>
      <c r="D260" s="167" t="s">
        <v>728</v>
      </c>
      <c r="E260" s="167" t="s">
        <v>433</v>
      </c>
      <c r="F260" s="5">
        <v>1.524999</v>
      </c>
      <c r="G260" s="5">
        <v>1.701492</v>
      </c>
      <c r="H260" s="5">
        <v>1.642442</v>
      </c>
      <c r="I260" s="5">
        <v>1.8185739999999999</v>
      </c>
      <c r="J260" s="5">
        <v>1.9557530000000001</v>
      </c>
      <c r="K260" s="5">
        <v>2.0999940000000001</v>
      </c>
      <c r="L260" s="5">
        <v>2.2575479999999999</v>
      </c>
      <c r="M260" s="5">
        <v>2.415098</v>
      </c>
      <c r="N260" s="5">
        <v>2.6896080000000002</v>
      </c>
      <c r="O260" s="5">
        <v>3.0363000000000002</v>
      </c>
      <c r="P260" s="5">
        <v>3.0451280000000001</v>
      </c>
      <c r="Q260" s="5">
        <v>3.2491110000000001</v>
      </c>
      <c r="R260" s="5">
        <v>2.978081</v>
      </c>
      <c r="S260" s="5">
        <v>3.147408</v>
      </c>
      <c r="T260" s="5">
        <v>2.846536</v>
      </c>
      <c r="U260" s="5">
        <v>2.9920779999999998</v>
      </c>
      <c r="V260" s="5">
        <v>3.2646760000000001</v>
      </c>
      <c r="W260" s="5">
        <v>3.07897</v>
      </c>
      <c r="X260" s="5">
        <v>3.2134830000000001</v>
      </c>
      <c r="Y260" s="5">
        <v>2.96332</v>
      </c>
      <c r="Z260" s="5">
        <v>2.3280219999999998</v>
      </c>
      <c r="AA260" s="5">
        <v>2.8665120000000002</v>
      </c>
      <c r="AB260" s="5">
        <v>2.784964</v>
      </c>
      <c r="AC260" s="5">
        <v>2.7515320000000001</v>
      </c>
      <c r="AD260" s="5">
        <v>2.8228010000000001</v>
      </c>
      <c r="AE260" s="5">
        <v>2.8170139999999999</v>
      </c>
      <c r="AF260" s="5">
        <v>2.8356340000000002</v>
      </c>
      <c r="AG260" s="5">
        <v>2.8073709999999998</v>
      </c>
      <c r="AH260" s="5">
        <v>2.7908360000000001</v>
      </c>
      <c r="AI260" s="5">
        <v>2.8172269999999999</v>
      </c>
      <c r="AJ260" s="5">
        <v>2.6946889999999999</v>
      </c>
      <c r="AK260" s="5">
        <v>2.7098070000000001</v>
      </c>
      <c r="AL260" s="5">
        <v>2.612044</v>
      </c>
      <c r="AM260" s="5">
        <v>2.5726330000000002</v>
      </c>
      <c r="AN260" s="5">
        <v>2.4709129999999999</v>
      </c>
      <c r="AO260" s="5">
        <v>2.5158900000000002</v>
      </c>
      <c r="AP260" s="5">
        <v>2.4621620000000002</v>
      </c>
      <c r="AQ260" s="5">
        <v>2.5094400000000001</v>
      </c>
      <c r="AR260" s="5">
        <v>2.428007</v>
      </c>
      <c r="AS260" s="5">
        <v>2.3030249999999999</v>
      </c>
      <c r="AT260" s="5">
        <v>2.4319709999999999</v>
      </c>
      <c r="AU260" s="5">
        <v>2.4422570000000001</v>
      </c>
      <c r="AV260" s="5">
        <v>2.456807</v>
      </c>
      <c r="AW260" s="5">
        <v>2.4378760000000002</v>
      </c>
      <c r="AX260" s="5">
        <v>2.2812389999999998</v>
      </c>
      <c r="AY260" s="5">
        <v>2.1587749999999999</v>
      </c>
      <c r="AZ260" s="5">
        <v>2.45628</v>
      </c>
      <c r="BA260" s="5">
        <v>2.3151670000000002</v>
      </c>
      <c r="BB260" s="5">
        <v>2.2266789999999999</v>
      </c>
      <c r="BC260" s="5">
        <v>1.9716180000000001</v>
      </c>
      <c r="BD260" s="5">
        <v>2.2513610000000002</v>
      </c>
      <c r="BE260" s="172"/>
      <c r="BF260" s="172"/>
      <c r="BG260" s="172"/>
      <c r="BI260" s="167" t="s">
        <v>35</v>
      </c>
      <c r="BJ260" s="167"/>
      <c r="BK260" s="5"/>
      <c r="BL260" s="5"/>
      <c r="BM260" s="5"/>
      <c r="BN260" s="5"/>
      <c r="BO260" s="5"/>
      <c r="BP260" s="5"/>
      <c r="BQ260" s="5"/>
      <c r="BS260"/>
      <c r="BT260"/>
      <c r="BU260"/>
      <c r="BV260"/>
      <c r="BW260"/>
      <c r="BX260"/>
      <c r="BY260"/>
    </row>
    <row r="261" spans="1:77" s="195" customFormat="1" x14ac:dyDescent="0.2">
      <c r="A261" s="13" t="s">
        <v>436</v>
      </c>
      <c r="B261" s="13" t="s">
        <v>7</v>
      </c>
      <c r="C261" s="13" t="s">
        <v>431</v>
      </c>
      <c r="D261" s="13" t="s">
        <v>437</v>
      </c>
      <c r="E261" s="13" t="s">
        <v>433</v>
      </c>
      <c r="F261" s="171">
        <v>1.7856620000000001</v>
      </c>
      <c r="G261" s="171">
        <v>1.965778</v>
      </c>
      <c r="H261" s="171">
        <v>1.8813550000000001</v>
      </c>
      <c r="I261" s="171">
        <v>2.087475</v>
      </c>
      <c r="J261" s="171">
        <v>2.229965</v>
      </c>
      <c r="K261" s="171">
        <v>2.4039060000000001</v>
      </c>
      <c r="L261" s="171">
        <v>2.7005240000000001</v>
      </c>
      <c r="M261" s="171">
        <v>2.9901369999999998</v>
      </c>
      <c r="N261" s="171">
        <v>3.183697</v>
      </c>
      <c r="O261" s="171">
        <v>3.685009</v>
      </c>
      <c r="P261" s="171">
        <v>3.4373320000000001</v>
      </c>
      <c r="Q261" s="171">
        <v>3.5340419999999999</v>
      </c>
      <c r="R261" s="171">
        <v>3.2336170000000002</v>
      </c>
      <c r="S261" s="171">
        <v>3.3613189999999999</v>
      </c>
      <c r="T261" s="171">
        <v>3.070125</v>
      </c>
      <c r="U261" s="171">
        <v>3.223462</v>
      </c>
      <c r="V261" s="171">
        <v>3.5059680000000002</v>
      </c>
      <c r="W261" s="171">
        <v>3.788465</v>
      </c>
      <c r="X261" s="171">
        <v>4.0422750000000001</v>
      </c>
      <c r="Y261" s="171">
        <v>3.96062</v>
      </c>
      <c r="Z261" s="171">
        <v>3.3866429999999998</v>
      </c>
      <c r="AA261" s="171">
        <v>4.0248179999999998</v>
      </c>
      <c r="AB261" s="171">
        <v>3.9446439999999998</v>
      </c>
      <c r="AC261" s="171">
        <v>4.0281919999999998</v>
      </c>
      <c r="AD261" s="171">
        <v>4.1073300000000001</v>
      </c>
      <c r="AE261" s="171">
        <v>4.2008840000000003</v>
      </c>
      <c r="AF261" s="171">
        <v>4.2754750000000001</v>
      </c>
      <c r="AG261" s="171">
        <v>4.3395250000000001</v>
      </c>
      <c r="AH261" s="171">
        <v>4.4235629999999997</v>
      </c>
      <c r="AI261" s="171">
        <v>4.3185060000000002</v>
      </c>
      <c r="AJ261" s="171">
        <v>4.1647699999999999</v>
      </c>
      <c r="AK261" s="171">
        <v>4.1395840000000002</v>
      </c>
      <c r="AL261" s="171">
        <v>4.0780950000000002</v>
      </c>
      <c r="AM261" s="171">
        <v>4.0531819999999996</v>
      </c>
      <c r="AN261" s="171">
        <v>3.9657689999999999</v>
      </c>
      <c r="AO261" s="171">
        <v>3.969843</v>
      </c>
      <c r="AP261" s="171">
        <v>3.9102939999999999</v>
      </c>
      <c r="AQ261" s="171">
        <v>3.9654319999999998</v>
      </c>
      <c r="AR261" s="171">
        <v>3.8964150000000002</v>
      </c>
      <c r="AS261" s="171">
        <v>3.7246350000000001</v>
      </c>
      <c r="AT261" s="171">
        <v>3.838921</v>
      </c>
      <c r="AU261" s="171">
        <v>3.8640889999999999</v>
      </c>
      <c r="AV261" s="171">
        <v>3.9100929999999998</v>
      </c>
      <c r="AW261" s="171">
        <v>3.9219780000000002</v>
      </c>
      <c r="AX261" s="171">
        <v>3.7523300000000002</v>
      </c>
      <c r="AY261" s="171">
        <v>3.6185330000000002</v>
      </c>
      <c r="AZ261" s="171">
        <v>3.9401929999999998</v>
      </c>
      <c r="BA261" s="171">
        <v>3.7222919999999999</v>
      </c>
      <c r="BB261" s="171">
        <v>3.6252689999999999</v>
      </c>
      <c r="BC261" s="171">
        <v>3.4059050000000002</v>
      </c>
      <c r="BD261" s="171">
        <v>3.7134529999999999</v>
      </c>
      <c r="BE261" s="173">
        <f t="shared" ref="BE261" si="242">BD261+(BD261*BO261)</f>
        <v>3.7388637871534338</v>
      </c>
      <c r="BF261" s="173">
        <f t="shared" ref="BF261" si="243">BE261+(BE261*BP261)</f>
        <v>3.7168090092644985</v>
      </c>
      <c r="BG261" s="173">
        <f t="shared" ref="BG261" si="244">BF261+(BF261*BQ261)</f>
        <v>3.7201246885495176</v>
      </c>
      <c r="BI261" s="13" t="s">
        <v>762</v>
      </c>
      <c r="BJ261" s="13" t="s">
        <v>765</v>
      </c>
      <c r="BK261" s="171">
        <v>3.0307334917000004</v>
      </c>
      <c r="BL261" s="171">
        <v>3.0514724976000003</v>
      </c>
      <c r="BM261" s="171">
        <v>3.0334724976</v>
      </c>
      <c r="BN261" s="171">
        <v>3.0361785882000003</v>
      </c>
      <c r="BO261" s="170">
        <f t="shared" si="238"/>
        <v>6.8428998975977109E-3</v>
      </c>
      <c r="BP261" s="170">
        <f t="shared" si="239"/>
        <v>-5.8987914897340012E-3</v>
      </c>
      <c r="BQ261" s="170">
        <f t="shared" si="240"/>
        <v>8.920768532239044E-4</v>
      </c>
      <c r="BS261"/>
      <c r="BT261"/>
      <c r="BU261"/>
      <c r="BV261"/>
      <c r="BW261"/>
      <c r="BX261"/>
      <c r="BY261"/>
    </row>
    <row r="262" spans="1:77" s="195" customFormat="1" x14ac:dyDescent="0.2">
      <c r="A262" s="13" t="s">
        <v>729</v>
      </c>
      <c r="B262" s="13" t="s">
        <v>7</v>
      </c>
      <c r="C262" s="13" t="s">
        <v>431</v>
      </c>
      <c r="D262" s="13" t="s">
        <v>730</v>
      </c>
      <c r="E262" s="13" t="s">
        <v>433</v>
      </c>
      <c r="F262" s="171">
        <v>11.021024000000001</v>
      </c>
      <c r="G262" s="171">
        <v>10.970257</v>
      </c>
      <c r="H262" s="171">
        <v>10.692043</v>
      </c>
      <c r="I262" s="171">
        <v>10.600595999999999</v>
      </c>
      <c r="J262" s="171">
        <v>9.7846779999999995</v>
      </c>
      <c r="K262" s="171">
        <v>9.1051640000000003</v>
      </c>
      <c r="L262" s="171">
        <v>8.6579820000000005</v>
      </c>
      <c r="M262" s="171">
        <v>8.7000709999999994</v>
      </c>
      <c r="N262" s="171">
        <v>7.4399119999999996</v>
      </c>
      <c r="O262" s="171">
        <v>7.2068580000000004</v>
      </c>
      <c r="P262" s="171">
        <v>6.3723879999999999</v>
      </c>
      <c r="Q262" s="171">
        <v>6.1529749999999996</v>
      </c>
      <c r="R262" s="171">
        <v>5.8478750000000002</v>
      </c>
      <c r="S262" s="171">
        <v>5.6810729999999996</v>
      </c>
      <c r="T262" s="171">
        <v>6.24139</v>
      </c>
      <c r="U262" s="171">
        <v>6.0689710000000003</v>
      </c>
      <c r="V262" s="171">
        <v>6.0986500000000001</v>
      </c>
      <c r="W262" s="171">
        <v>5.8410409999999997</v>
      </c>
      <c r="X262" s="171">
        <v>5.9053909999999998</v>
      </c>
      <c r="Y262" s="171">
        <v>5.8626649999999998</v>
      </c>
      <c r="Z262" s="171">
        <v>5.6294230000000001</v>
      </c>
      <c r="AA262" s="171">
        <v>6.2761909999999999</v>
      </c>
      <c r="AB262" s="171">
        <v>5.9106699999999996</v>
      </c>
      <c r="AC262" s="171">
        <v>6.3579780000000001</v>
      </c>
      <c r="AD262" s="171">
        <v>7.8287709999999997</v>
      </c>
      <c r="AE262" s="171">
        <v>7.3916399999999998</v>
      </c>
      <c r="AF262" s="171">
        <v>6.7305299999999999</v>
      </c>
      <c r="AG262" s="171">
        <v>7.1171639999999998</v>
      </c>
      <c r="AH262" s="171">
        <v>7.4909509999999999</v>
      </c>
      <c r="AI262" s="171">
        <v>7.1460569999999999</v>
      </c>
      <c r="AJ262" s="171">
        <v>6.9680439999999999</v>
      </c>
      <c r="AK262" s="171">
        <v>6.9399360000000003</v>
      </c>
      <c r="AL262" s="171">
        <v>6.5160049999999998</v>
      </c>
      <c r="AM262" s="171">
        <v>6.5222990000000003</v>
      </c>
      <c r="AN262" s="171">
        <v>6.1508089999999997</v>
      </c>
      <c r="AO262" s="171">
        <v>5.9159649999999999</v>
      </c>
      <c r="AP262" s="171">
        <v>6.1936819999999999</v>
      </c>
      <c r="AQ262" s="171">
        <v>5.8983350000000003</v>
      </c>
      <c r="AR262" s="171">
        <v>5.7457180000000001</v>
      </c>
      <c r="AS262" s="171">
        <v>5.8445859999999996</v>
      </c>
      <c r="AT262" s="171">
        <v>5.8845660000000004</v>
      </c>
      <c r="AU262" s="171">
        <v>5.8596199999999996</v>
      </c>
      <c r="AV262" s="171">
        <v>5.6273989999999996</v>
      </c>
      <c r="AW262" s="171">
        <v>5.8216210000000004</v>
      </c>
      <c r="AX262" s="171">
        <v>5.5851790000000001</v>
      </c>
      <c r="AY262" s="171">
        <v>5.4923539999999997</v>
      </c>
      <c r="AZ262" s="171">
        <v>5.6800790000000001</v>
      </c>
      <c r="BA262" s="171">
        <v>5.6084870000000002</v>
      </c>
      <c r="BB262" s="171">
        <v>5.3192870000000001</v>
      </c>
      <c r="BC262" s="171">
        <v>4.8849859999999996</v>
      </c>
      <c r="BD262" s="171">
        <v>5.1633319999999996</v>
      </c>
      <c r="BE262" s="173"/>
      <c r="BF262" s="173"/>
      <c r="BG262" s="173"/>
      <c r="BI262" s="13" t="s">
        <v>35</v>
      </c>
      <c r="BJ262" s="13"/>
      <c r="BK262" s="171"/>
      <c r="BL262" s="171"/>
      <c r="BM262" s="171"/>
      <c r="BN262" s="171"/>
      <c r="BO262" s="171"/>
      <c r="BP262" s="171"/>
      <c r="BQ262" s="171"/>
      <c r="BS262"/>
      <c r="BT262"/>
      <c r="BU262"/>
      <c r="BV262"/>
      <c r="BW262"/>
      <c r="BX262"/>
      <c r="BY262"/>
    </row>
    <row r="263" spans="1:77" s="195" customFormat="1" x14ac:dyDescent="0.2">
      <c r="A263" s="169" t="s">
        <v>731</v>
      </c>
      <c r="B263" s="167" t="s">
        <v>7</v>
      </c>
      <c r="C263" s="167" t="s">
        <v>431</v>
      </c>
      <c r="D263" s="167" t="s">
        <v>599</v>
      </c>
      <c r="E263" s="167" t="s">
        <v>433</v>
      </c>
      <c r="F263" s="5">
        <v>0.14923500000000001</v>
      </c>
      <c r="G263" s="5">
        <v>0.15115999999999999</v>
      </c>
      <c r="H263" s="5">
        <v>0.19098999999999999</v>
      </c>
      <c r="I263" s="5">
        <v>0.244168</v>
      </c>
      <c r="J263" s="5">
        <v>0.22911799999999999</v>
      </c>
      <c r="K263" s="5">
        <v>0.170071</v>
      </c>
      <c r="L263" s="5">
        <v>0.17394399999999999</v>
      </c>
      <c r="M263" s="5">
        <v>0.19112699999999999</v>
      </c>
      <c r="N263" s="5">
        <v>0.25931199999999999</v>
      </c>
      <c r="O263" s="5">
        <v>0.30802299999999999</v>
      </c>
      <c r="P263" s="5">
        <v>0.34955399999999998</v>
      </c>
      <c r="Q263" s="5">
        <v>0.39185900000000001</v>
      </c>
      <c r="R263" s="5">
        <v>0.40604800000000002</v>
      </c>
      <c r="S263" s="5">
        <v>0.389708</v>
      </c>
      <c r="T263" s="5">
        <v>0.41311199999999998</v>
      </c>
      <c r="U263" s="5">
        <v>0.42087000000000002</v>
      </c>
      <c r="V263" s="5">
        <v>0.479292</v>
      </c>
      <c r="W263" s="5">
        <v>0.548014</v>
      </c>
      <c r="X263" s="5">
        <v>0.589333</v>
      </c>
      <c r="Y263" s="5">
        <v>0.58754700000000004</v>
      </c>
      <c r="Z263" s="5">
        <v>0.63885199999999998</v>
      </c>
      <c r="AA263" s="5">
        <v>0.64993199999999995</v>
      </c>
      <c r="AB263" s="5">
        <v>0.68176300000000001</v>
      </c>
      <c r="AC263" s="5">
        <v>0.73482999999999998</v>
      </c>
      <c r="AD263" s="5">
        <v>0.75870599999999999</v>
      </c>
      <c r="AE263" s="5">
        <v>0.800732</v>
      </c>
      <c r="AF263" s="5">
        <v>0.85849399999999998</v>
      </c>
      <c r="AG263" s="5">
        <v>0.92699500000000001</v>
      </c>
      <c r="AH263" s="5">
        <v>1.018124</v>
      </c>
      <c r="AI263" s="5">
        <v>1.051871</v>
      </c>
      <c r="AJ263" s="5">
        <v>1.0570600000000001</v>
      </c>
      <c r="AK263" s="5">
        <v>1.1487700000000001</v>
      </c>
      <c r="AL263" s="5">
        <v>1.27938</v>
      </c>
      <c r="AM263" s="5">
        <v>1.3726499999999999</v>
      </c>
      <c r="AN263" s="5">
        <v>1.4438340000000001</v>
      </c>
      <c r="AO263" s="5">
        <v>1.3676060000000001</v>
      </c>
      <c r="AP263" s="5">
        <v>1.366638</v>
      </c>
      <c r="AQ263" s="5">
        <v>1.393637</v>
      </c>
      <c r="AR263" s="5">
        <v>1.4211780000000001</v>
      </c>
      <c r="AS263" s="5">
        <v>1.4671240000000001</v>
      </c>
      <c r="AT263" s="5">
        <v>1.3411770000000001</v>
      </c>
      <c r="AU263" s="5">
        <v>1.1721630000000001</v>
      </c>
      <c r="AV263" s="5">
        <v>1.244286</v>
      </c>
      <c r="AW263" s="5">
        <v>1.0850420000000001</v>
      </c>
      <c r="AX263" s="5">
        <v>1.1121890000000001</v>
      </c>
      <c r="AY263" s="5">
        <v>1.1040589999999999</v>
      </c>
      <c r="AZ263" s="5">
        <v>1.1187910000000001</v>
      </c>
      <c r="BA263" s="5">
        <v>1.1089020000000001</v>
      </c>
      <c r="BB263" s="5">
        <v>1.138644</v>
      </c>
      <c r="BC263" s="5">
        <v>1.157519</v>
      </c>
      <c r="BD263" s="5">
        <v>1.1655720000000001</v>
      </c>
      <c r="BE263" s="172">
        <f t="shared" ref="BE263:BE266" si="245">BD263+(BD263*BO263)</f>
        <v>1.1858434773759132</v>
      </c>
      <c r="BF263" s="172">
        <f t="shared" ref="BF263:BF266" si="246">BE263+(BE263*BP263)</f>
        <v>1.1701945724611389</v>
      </c>
      <c r="BG263" s="172">
        <f t="shared" ref="BG263:BG266" si="247">BF263+(BF263*BQ263)</f>
        <v>1.1814554842186467</v>
      </c>
      <c r="BI263" s="167" t="s">
        <v>757</v>
      </c>
      <c r="BJ263" s="167" t="s">
        <v>765</v>
      </c>
      <c r="BK263" s="5">
        <v>1.2318340860000001</v>
      </c>
      <c r="BL263" s="5">
        <v>1.2532579849999999</v>
      </c>
      <c r="BM263" s="5">
        <v>1.236719449</v>
      </c>
      <c r="BN263" s="5">
        <v>1.2486205370000001</v>
      </c>
      <c r="BO263" s="168">
        <f t="shared" si="238"/>
        <v>1.7391870580207133E-2</v>
      </c>
      <c r="BP263" s="168">
        <f t="shared" si="239"/>
        <v>-1.31964337733702E-2</v>
      </c>
      <c r="BQ263" s="168">
        <f t="shared" si="240"/>
        <v>9.6231105685474789E-3</v>
      </c>
      <c r="BS263"/>
      <c r="BT263"/>
      <c r="BU263"/>
      <c r="BV263"/>
      <c r="BW263"/>
      <c r="BX263"/>
      <c r="BY263"/>
    </row>
    <row r="264" spans="1:77" s="195" customFormat="1" x14ac:dyDescent="0.2">
      <c r="A264" s="169" t="s">
        <v>732</v>
      </c>
      <c r="B264" s="167" t="s">
        <v>7</v>
      </c>
      <c r="C264" s="167" t="s">
        <v>431</v>
      </c>
      <c r="D264" s="167" t="s">
        <v>732</v>
      </c>
      <c r="E264" s="167" t="s">
        <v>433</v>
      </c>
      <c r="F264" s="5">
        <v>0.207345</v>
      </c>
      <c r="G264" s="5">
        <v>0.32420500000000002</v>
      </c>
      <c r="H264" s="5">
        <v>0.28592899999999999</v>
      </c>
      <c r="I264" s="5">
        <v>0.34640599999999999</v>
      </c>
      <c r="J264" s="5">
        <v>0.40737600000000002</v>
      </c>
      <c r="K264" s="5">
        <v>0.56471199999999999</v>
      </c>
      <c r="L264" s="5">
        <v>0.60360899999999995</v>
      </c>
      <c r="M264" s="5">
        <v>0.60017399999999999</v>
      </c>
      <c r="N264" s="5">
        <v>0.63059500000000002</v>
      </c>
      <c r="O264" s="5">
        <v>0.75197800000000004</v>
      </c>
      <c r="P264" s="5">
        <v>0.87093299999999996</v>
      </c>
      <c r="Q264" s="5">
        <v>0.95547099999999996</v>
      </c>
      <c r="R264" s="5">
        <v>1.1124259999999999</v>
      </c>
      <c r="S264" s="5">
        <v>1.1557379999999999</v>
      </c>
      <c r="T264" s="5">
        <v>1.1755070000000001</v>
      </c>
      <c r="U264" s="5">
        <v>1.2175830000000001</v>
      </c>
      <c r="V264" s="5">
        <v>1.291992</v>
      </c>
      <c r="W264" s="5">
        <v>1.398941</v>
      </c>
      <c r="X264" s="5">
        <v>1.5751310000000001</v>
      </c>
      <c r="Y264" s="5">
        <v>1.593615</v>
      </c>
      <c r="Z264" s="5">
        <v>1.5913949999999999</v>
      </c>
      <c r="AA264" s="5">
        <v>1.5800909999999999</v>
      </c>
      <c r="AB264" s="5">
        <v>1.6061350000000001</v>
      </c>
      <c r="AC264" s="5">
        <v>1.631961</v>
      </c>
      <c r="AD264" s="5">
        <v>1.7371780000000001</v>
      </c>
      <c r="AE264" s="5">
        <v>1.778896</v>
      </c>
      <c r="AF264" s="5">
        <v>1.8848499999999999</v>
      </c>
      <c r="AG264" s="5">
        <v>1.9259189999999999</v>
      </c>
      <c r="AH264" s="5">
        <v>1.9724429999999999</v>
      </c>
      <c r="AI264" s="5">
        <v>1.9218299999999999</v>
      </c>
      <c r="AJ264" s="5">
        <v>1.9224479999999999</v>
      </c>
      <c r="AK264" s="5">
        <v>1.9566669999999999</v>
      </c>
      <c r="AL264" s="5">
        <v>1.9416549999999999</v>
      </c>
      <c r="AM264" s="5">
        <v>1.9347399999999999</v>
      </c>
      <c r="AN264" s="5">
        <v>2.1898469999999999</v>
      </c>
      <c r="AO264" s="5">
        <v>2.3069709999999999</v>
      </c>
      <c r="AP264" s="5">
        <v>2.1075089999999999</v>
      </c>
      <c r="AQ264" s="5">
        <v>2.105362</v>
      </c>
      <c r="AR264" s="5">
        <v>2.2335159999999998</v>
      </c>
      <c r="AS264" s="5">
        <v>2.2886380000000002</v>
      </c>
      <c r="AT264" s="5">
        <v>2.344516</v>
      </c>
      <c r="AU264" s="5">
        <v>2.4605890000000001</v>
      </c>
      <c r="AV264" s="5">
        <v>2.4683470000000001</v>
      </c>
      <c r="AW264" s="5">
        <v>2.650455</v>
      </c>
      <c r="AX264" s="5">
        <v>2.6911839999999998</v>
      </c>
      <c r="AY264" s="5">
        <v>2.5287350000000002</v>
      </c>
      <c r="AZ264" s="5">
        <v>2.6019749999999999</v>
      </c>
      <c r="BA264" s="5">
        <v>2.6337799999999998</v>
      </c>
      <c r="BB264" s="5">
        <v>2.5642390000000002</v>
      </c>
      <c r="BC264" s="5">
        <v>2.6212520000000001</v>
      </c>
      <c r="BD264" s="5">
        <v>2.6597870000000001</v>
      </c>
      <c r="BE264" s="172">
        <f t="shared" si="245"/>
        <v>2.6689286968894375</v>
      </c>
      <c r="BF264" s="172">
        <f t="shared" si="246"/>
        <v>2.6864228496698166</v>
      </c>
      <c r="BG264" s="172">
        <f t="shared" si="247"/>
        <v>2.6838234719758898</v>
      </c>
      <c r="BI264" s="167" t="s">
        <v>758</v>
      </c>
      <c r="BJ264" s="167" t="s">
        <v>765</v>
      </c>
      <c r="BK264" s="5">
        <v>2.4018428570000001</v>
      </c>
      <c r="BL264" s="5">
        <v>2.410097999</v>
      </c>
      <c r="BM264" s="5">
        <v>2.4258955819999999</v>
      </c>
      <c r="BN264" s="5">
        <v>2.4235482900000003</v>
      </c>
      <c r="BO264" s="168">
        <f t="shared" si="238"/>
        <v>3.4370033726148479E-3</v>
      </c>
      <c r="BP264" s="168">
        <f t="shared" si="239"/>
        <v>6.5547471540803072E-3</v>
      </c>
      <c r="BQ264" s="168">
        <f t="shared" si="240"/>
        <v>-9.6759811816154767E-4</v>
      </c>
      <c r="BS264"/>
      <c r="BT264"/>
      <c r="BU264"/>
      <c r="BV264"/>
      <c r="BW264"/>
      <c r="BX264"/>
      <c r="BY264"/>
    </row>
    <row r="265" spans="1:77" s="195" customFormat="1" x14ac:dyDescent="0.2">
      <c r="A265" s="169" t="s">
        <v>541</v>
      </c>
      <c r="B265" s="167" t="s">
        <v>7</v>
      </c>
      <c r="C265" s="167" t="s">
        <v>431</v>
      </c>
      <c r="D265" s="167" t="s">
        <v>541</v>
      </c>
      <c r="E265" s="167" t="s">
        <v>433</v>
      </c>
      <c r="F265" s="5">
        <v>0.13209000000000001</v>
      </c>
      <c r="G265" s="5">
        <v>0.15532099999999999</v>
      </c>
      <c r="H265" s="5">
        <v>0.181508</v>
      </c>
      <c r="I265" s="5">
        <v>0.18206</v>
      </c>
      <c r="J265" s="5">
        <v>0.21052299999999999</v>
      </c>
      <c r="K265" s="5">
        <v>0.247973</v>
      </c>
      <c r="L265" s="5">
        <v>0.30016100000000001</v>
      </c>
      <c r="M265" s="5">
        <v>0.34442499999999998</v>
      </c>
      <c r="N265" s="5">
        <v>0.42023100000000002</v>
      </c>
      <c r="O265" s="5">
        <v>0.50060700000000002</v>
      </c>
      <c r="P265" s="5">
        <v>0.56682900000000003</v>
      </c>
      <c r="Q265" s="5">
        <v>0.65104300000000004</v>
      </c>
      <c r="R265" s="5">
        <v>0.70968799999999999</v>
      </c>
      <c r="S265" s="5">
        <v>0.74843800000000005</v>
      </c>
      <c r="T265" s="5">
        <v>0.75819599999999998</v>
      </c>
      <c r="U265" s="5">
        <v>0.86034699999999997</v>
      </c>
      <c r="V265" s="5">
        <v>0.94794800000000001</v>
      </c>
      <c r="W265" s="5">
        <v>1.063582</v>
      </c>
      <c r="X265" s="5">
        <v>1.1609339999999999</v>
      </c>
      <c r="Y265" s="5">
        <v>1.1963760000000001</v>
      </c>
      <c r="Z265" s="5">
        <v>1.22346</v>
      </c>
      <c r="AA265" s="5">
        <v>1.2864450000000001</v>
      </c>
      <c r="AB265" s="5">
        <v>1.341073</v>
      </c>
      <c r="AC265" s="5">
        <v>1.402873</v>
      </c>
      <c r="AD265" s="5">
        <v>1.4555739999999999</v>
      </c>
      <c r="AE265" s="5">
        <v>1.554268</v>
      </c>
      <c r="AF265" s="5">
        <v>1.628795</v>
      </c>
      <c r="AG265" s="5">
        <v>1.7223520000000001</v>
      </c>
      <c r="AH265" s="5">
        <v>1.713152</v>
      </c>
      <c r="AI265" s="5">
        <v>1.6983969999999999</v>
      </c>
      <c r="AJ265" s="5">
        <v>1.730748</v>
      </c>
      <c r="AK265" s="5">
        <v>1.7941609999999999</v>
      </c>
      <c r="AL265" s="5">
        <v>1.7480739999999999</v>
      </c>
      <c r="AM265" s="5">
        <v>1.7569250000000001</v>
      </c>
      <c r="AN265" s="5">
        <v>1.8774409999999999</v>
      </c>
      <c r="AO265" s="5">
        <v>1.8899220000000001</v>
      </c>
      <c r="AP265" s="5">
        <v>1.854058</v>
      </c>
      <c r="AQ265" s="5">
        <v>1.851793</v>
      </c>
      <c r="AR265" s="5">
        <v>1.9390609999999999</v>
      </c>
      <c r="AS265" s="5">
        <v>1.9950509999999999</v>
      </c>
      <c r="AT265" s="5">
        <v>2.016689</v>
      </c>
      <c r="AU265" s="5">
        <v>2.0807720000000001</v>
      </c>
      <c r="AV265" s="5">
        <v>2.0483910000000001</v>
      </c>
      <c r="AW265" s="5">
        <v>1.9310099999999999</v>
      </c>
      <c r="AX265" s="5">
        <v>2.1762269999999999</v>
      </c>
      <c r="AY265" s="5">
        <v>2.2436980000000002</v>
      </c>
      <c r="AZ265" s="5">
        <v>2.2187510000000001</v>
      </c>
      <c r="BA265" s="5">
        <v>2.2441599999999999</v>
      </c>
      <c r="BB265" s="5">
        <v>2.1949269999999999</v>
      </c>
      <c r="BC265" s="5">
        <v>2.3626830000000001</v>
      </c>
      <c r="BD265" s="5">
        <v>2.4624009999999998</v>
      </c>
      <c r="BE265" s="172">
        <f t="shared" si="245"/>
        <v>2.6094983320680831</v>
      </c>
      <c r="BF265" s="172">
        <f t="shared" si="246"/>
        <v>2.5808537518573762</v>
      </c>
      <c r="BG265" s="172">
        <f t="shared" si="247"/>
        <v>2.5525334150543757</v>
      </c>
      <c r="BI265" s="167" t="s">
        <v>759</v>
      </c>
      <c r="BJ265" s="167" t="s">
        <v>765</v>
      </c>
      <c r="BK265" s="5">
        <v>1.783574</v>
      </c>
      <c r="BL265" s="5">
        <v>1.8901199999999998</v>
      </c>
      <c r="BM265" s="5">
        <v>1.8693720679999999</v>
      </c>
      <c r="BN265" s="5">
        <v>1.8488589930000001</v>
      </c>
      <c r="BO265" s="168">
        <f t="shared" si="238"/>
        <v>5.973735880877374E-2</v>
      </c>
      <c r="BP265" s="168">
        <f t="shared" si="239"/>
        <v>-1.0977044843713582E-2</v>
      </c>
      <c r="BQ265" s="168">
        <f t="shared" si="240"/>
        <v>-1.0973243556562958E-2</v>
      </c>
      <c r="BS265"/>
      <c r="BT265"/>
      <c r="BU265"/>
      <c r="BV265"/>
      <c r="BW265"/>
      <c r="BX265"/>
      <c r="BY265"/>
    </row>
    <row r="266" spans="1:77" s="195" customFormat="1" x14ac:dyDescent="0.2">
      <c r="A266" s="13" t="s">
        <v>10</v>
      </c>
      <c r="B266" s="13" t="s">
        <v>7</v>
      </c>
      <c r="C266" s="13" t="s">
        <v>431</v>
      </c>
      <c r="D266" s="13" t="s">
        <v>733</v>
      </c>
      <c r="E266" s="13" t="s">
        <v>433</v>
      </c>
      <c r="F266" s="171">
        <v>0.72383799999999998</v>
      </c>
      <c r="G266" s="171">
        <v>0.91946099999999997</v>
      </c>
      <c r="H266" s="171">
        <v>0.94192900000000002</v>
      </c>
      <c r="I266" s="171">
        <v>1.0675589999999999</v>
      </c>
      <c r="J266" s="171">
        <v>1.1395690000000001</v>
      </c>
      <c r="K266" s="171">
        <v>1.317312</v>
      </c>
      <c r="L266" s="171">
        <v>1.3947290000000001</v>
      </c>
      <c r="M266" s="171">
        <v>1.446</v>
      </c>
      <c r="N266" s="171">
        <v>1.6434519999999999</v>
      </c>
      <c r="O266" s="171">
        <v>1.8549169999999999</v>
      </c>
      <c r="P266" s="171">
        <v>2.100149</v>
      </c>
      <c r="Q266" s="171">
        <v>2.3389180000000001</v>
      </c>
      <c r="R266" s="171">
        <v>2.5565709999999999</v>
      </c>
      <c r="S266" s="171">
        <v>2.5615730000000001</v>
      </c>
      <c r="T266" s="171">
        <v>2.6386790000000002</v>
      </c>
      <c r="U266" s="171">
        <v>2.7832659999999998</v>
      </c>
      <c r="V266" s="171">
        <v>3.0102060000000002</v>
      </c>
      <c r="W266" s="171">
        <v>3.282435</v>
      </c>
      <c r="X266" s="171">
        <v>3.5707339999999999</v>
      </c>
      <c r="Y266" s="171">
        <v>3.5699350000000001</v>
      </c>
      <c r="Z266" s="171">
        <v>3.6484489999999998</v>
      </c>
      <c r="AA266" s="171">
        <v>3.7083710000000001</v>
      </c>
      <c r="AB266" s="171">
        <v>3.816808</v>
      </c>
      <c r="AC266" s="171">
        <v>3.948026</v>
      </c>
      <c r="AD266" s="171">
        <v>4.1299260000000002</v>
      </c>
      <c r="AE266" s="171">
        <v>4.2893559999999997</v>
      </c>
      <c r="AF266" s="171">
        <v>4.5127810000000004</v>
      </c>
      <c r="AG266" s="171">
        <v>4.7034539999999998</v>
      </c>
      <c r="AH266" s="171">
        <v>4.8232710000000001</v>
      </c>
      <c r="AI266" s="171">
        <v>4.78409</v>
      </c>
      <c r="AJ266" s="171">
        <v>4.8196370000000002</v>
      </c>
      <c r="AK266" s="171">
        <v>5.0079330000000004</v>
      </c>
      <c r="AL266" s="171">
        <v>5.06792</v>
      </c>
      <c r="AM266" s="171">
        <v>5.1485909999999997</v>
      </c>
      <c r="AN266" s="171">
        <v>5.5957369999999997</v>
      </c>
      <c r="AO266" s="171">
        <v>5.6387010000000002</v>
      </c>
      <c r="AP266" s="171">
        <v>5.3939170000000001</v>
      </c>
      <c r="AQ266" s="171">
        <v>5.41364</v>
      </c>
      <c r="AR266" s="171">
        <v>5.6514470000000001</v>
      </c>
      <c r="AS266" s="171">
        <v>5.8025640000000003</v>
      </c>
      <c r="AT266" s="171">
        <v>5.7526890000000002</v>
      </c>
      <c r="AU266" s="171">
        <v>5.7595470000000004</v>
      </c>
      <c r="AV266" s="171">
        <v>5.8046939999999996</v>
      </c>
      <c r="AW266" s="171">
        <v>5.7183830000000002</v>
      </c>
      <c r="AX266" s="171">
        <v>6.036422</v>
      </c>
      <c r="AY266" s="171">
        <v>5.9309820000000002</v>
      </c>
      <c r="AZ266" s="171">
        <v>5.9819209999999998</v>
      </c>
      <c r="BA266" s="171">
        <v>6.0292570000000003</v>
      </c>
      <c r="BB266" s="171">
        <v>5.9387480000000004</v>
      </c>
      <c r="BC266" s="171">
        <v>6.177187</v>
      </c>
      <c r="BD266" s="171">
        <v>6.3226339999999999</v>
      </c>
      <c r="BE266" s="173">
        <f t="shared" si="245"/>
        <v>6.4755862885221109</v>
      </c>
      <c r="BF266" s="173">
        <f t="shared" si="246"/>
        <v>6.4528321120035592</v>
      </c>
      <c r="BG266" s="173">
        <f t="shared" si="247"/>
        <v>6.4396241152593046</v>
      </c>
      <c r="BI266" s="13" t="s">
        <v>774</v>
      </c>
      <c r="BJ266" s="13" t="s">
        <v>765</v>
      </c>
      <c r="BK266" s="171">
        <v>5.449110943</v>
      </c>
      <c r="BL266" s="171">
        <v>5.5809316349999998</v>
      </c>
      <c r="BM266" s="171">
        <v>5.5613211321199989</v>
      </c>
      <c r="BN266" s="171">
        <v>5.5499379270200002</v>
      </c>
      <c r="BO266" s="170">
        <f t="shared" si="238"/>
        <v>2.4191229244348272E-2</v>
      </c>
      <c r="BP266" s="170">
        <f t="shared" si="239"/>
        <v>-3.513840369772041E-3</v>
      </c>
      <c r="BQ266" s="170">
        <f t="shared" si="240"/>
        <v>-2.0468526865412926E-3</v>
      </c>
      <c r="BS266"/>
      <c r="BT266"/>
      <c r="BU266"/>
      <c r="BV266"/>
      <c r="BW266"/>
      <c r="BX266"/>
      <c r="BY266"/>
    </row>
    <row r="267" spans="1:77" s="195" customFormat="1" x14ac:dyDescent="0.2">
      <c r="A267" s="13" t="s">
        <v>11</v>
      </c>
      <c r="B267" s="13" t="s">
        <v>7</v>
      </c>
      <c r="C267" s="13" t="s">
        <v>431</v>
      </c>
      <c r="D267" s="13" t="s">
        <v>11</v>
      </c>
      <c r="E267" s="13" t="s">
        <v>433</v>
      </c>
      <c r="F267" s="171">
        <v>0.88978800000000002</v>
      </c>
      <c r="G267" s="171">
        <v>0.975607</v>
      </c>
      <c r="H267" s="171">
        <v>1.0286439999999999</v>
      </c>
      <c r="I267" s="171">
        <v>1.2235750000000001</v>
      </c>
      <c r="J267" s="171">
        <v>1.3308469999999999</v>
      </c>
      <c r="K267" s="171">
        <v>1.2339990000000001</v>
      </c>
      <c r="L267" s="171">
        <v>1.3511059999999999</v>
      </c>
      <c r="M267" s="171">
        <v>1.4891160000000001</v>
      </c>
      <c r="N267" s="171">
        <v>1.66645</v>
      </c>
      <c r="O267" s="171">
        <v>1.8030999999999999</v>
      </c>
      <c r="P267" s="171">
        <v>1.8350649999999999</v>
      </c>
      <c r="Q267" s="171">
        <v>1.8463909999999999</v>
      </c>
      <c r="R267" s="171">
        <v>1.8554569999999999</v>
      </c>
      <c r="S267" s="171">
        <v>1.827383</v>
      </c>
      <c r="T267" s="171">
        <v>1.846363</v>
      </c>
      <c r="U267" s="171">
        <v>1.9036580000000001</v>
      </c>
      <c r="V267" s="171">
        <v>1.952825</v>
      </c>
      <c r="W267" s="171">
        <v>2.0159159999999998</v>
      </c>
      <c r="X267" s="171">
        <v>2.0314510000000001</v>
      </c>
      <c r="Y267" s="171">
        <v>2.0335179999999999</v>
      </c>
      <c r="Z267" s="171">
        <v>2.035015</v>
      </c>
      <c r="AA267" s="171">
        <v>2.0873870000000001</v>
      </c>
      <c r="AB267" s="171">
        <v>2.1091069999999998</v>
      </c>
      <c r="AC267" s="171">
        <v>2.1489639999999999</v>
      </c>
      <c r="AD267" s="171">
        <v>2.1738430000000002</v>
      </c>
      <c r="AE267" s="171">
        <v>2.2675709999999998</v>
      </c>
      <c r="AF267" s="171">
        <v>2.397062</v>
      </c>
      <c r="AG267" s="171">
        <v>2.4248989999999999</v>
      </c>
      <c r="AH267" s="171">
        <v>2.4489800000000002</v>
      </c>
      <c r="AI267" s="171">
        <v>2.4482089999999999</v>
      </c>
      <c r="AJ267" s="171">
        <v>2.5402339999999999</v>
      </c>
      <c r="AK267" s="171">
        <v>2.600902</v>
      </c>
      <c r="AL267" s="171">
        <v>2.629988</v>
      </c>
      <c r="AM267" s="171">
        <v>2.6039479999999999</v>
      </c>
      <c r="AN267" s="171">
        <v>2.588457</v>
      </c>
      <c r="AO267" s="171">
        <v>2.6059619999999999</v>
      </c>
      <c r="AP267" s="171">
        <v>2.6138029999999999</v>
      </c>
      <c r="AQ267" s="171">
        <v>2.5700829999999999</v>
      </c>
      <c r="AR267" s="171">
        <v>2.5747369999999998</v>
      </c>
      <c r="AS267" s="171">
        <v>2.5760730000000001</v>
      </c>
      <c r="AT267" s="171">
        <v>2.561442</v>
      </c>
      <c r="AU267" s="171">
        <v>2.5755680000000001</v>
      </c>
      <c r="AV267" s="171">
        <v>2.5714419999999998</v>
      </c>
      <c r="AW267" s="171">
        <v>2.5328819999999999</v>
      </c>
      <c r="AX267" s="171">
        <v>2.5564800000000001</v>
      </c>
      <c r="AY267" s="171">
        <v>2.5353650000000001</v>
      </c>
      <c r="AZ267" s="171">
        <v>2.6228020000000001</v>
      </c>
      <c r="BA267" s="171">
        <v>2.5926879999999999</v>
      </c>
      <c r="BB267" s="171">
        <v>2.5398139999999998</v>
      </c>
      <c r="BC267" s="171">
        <v>2.5495839999999999</v>
      </c>
      <c r="BD267" s="171">
        <v>2.5305219999999999</v>
      </c>
      <c r="BE267" s="173"/>
      <c r="BF267" s="173"/>
      <c r="BG267" s="173"/>
      <c r="BI267" s="13" t="s">
        <v>35</v>
      </c>
      <c r="BJ267" s="13"/>
      <c r="BK267" s="171"/>
      <c r="BL267" s="171"/>
      <c r="BM267" s="171"/>
      <c r="BN267" s="171"/>
      <c r="BO267" s="170"/>
      <c r="BP267" s="170"/>
      <c r="BQ267" s="170"/>
      <c r="BS267"/>
      <c r="BT267"/>
      <c r="BU267"/>
      <c r="BV267"/>
      <c r="BW267"/>
      <c r="BX267"/>
      <c r="BY267"/>
    </row>
    <row r="268" spans="1:77" s="195" customFormat="1" x14ac:dyDescent="0.2">
      <c r="A268" s="13" t="s">
        <v>438</v>
      </c>
      <c r="B268" s="13" t="s">
        <v>7</v>
      </c>
      <c r="C268" s="13" t="s">
        <v>431</v>
      </c>
      <c r="D268" s="13" t="s">
        <v>734</v>
      </c>
      <c r="E268" s="13" t="s">
        <v>433</v>
      </c>
      <c r="F268" s="171">
        <v>5.7699470000000002</v>
      </c>
      <c r="G268" s="171">
        <v>5.963419</v>
      </c>
      <c r="H268" s="171">
        <v>6.1472059999999997</v>
      </c>
      <c r="I268" s="171">
        <v>6.1887740000000004</v>
      </c>
      <c r="J268" s="171">
        <v>6.6225849999999999</v>
      </c>
      <c r="K268" s="171">
        <v>6.6773959999999999</v>
      </c>
      <c r="L268" s="171">
        <v>7.3971530000000003</v>
      </c>
      <c r="M268" s="171">
        <v>8.5669389999999996</v>
      </c>
      <c r="N268" s="171">
        <v>8.2455929999999995</v>
      </c>
      <c r="O268" s="171">
        <v>8.7556639999999994</v>
      </c>
      <c r="P268" s="171">
        <v>8.8999190000000006</v>
      </c>
      <c r="Q268" s="171">
        <v>9.5863160000000001</v>
      </c>
      <c r="R268" s="171">
        <v>10.300177</v>
      </c>
      <c r="S268" s="171">
        <v>10.209522</v>
      </c>
      <c r="T268" s="171">
        <v>10.004436999999999</v>
      </c>
      <c r="U268" s="171">
        <v>10.108688000000001</v>
      </c>
      <c r="V268" s="171">
        <v>11.077325</v>
      </c>
      <c r="W268" s="171">
        <v>10.630737</v>
      </c>
      <c r="X268" s="171">
        <v>10.614591000000001</v>
      </c>
      <c r="Y268" s="171">
        <v>11.10745</v>
      </c>
      <c r="Z268" s="171">
        <v>11.277646000000001</v>
      </c>
      <c r="AA268" s="171">
        <v>11.07109</v>
      </c>
      <c r="AB268" s="171">
        <v>12.073642</v>
      </c>
      <c r="AC268" s="171">
        <v>12.540386</v>
      </c>
      <c r="AD268" s="171">
        <v>12.200043000000001</v>
      </c>
      <c r="AE268" s="171">
        <v>13.361411</v>
      </c>
      <c r="AF268" s="171">
        <v>13.475161999999999</v>
      </c>
      <c r="AG268" s="171">
        <v>14.197291999999999</v>
      </c>
      <c r="AH268" s="171">
        <v>12.978733999999999</v>
      </c>
      <c r="AI268" s="171">
        <v>13.12731</v>
      </c>
      <c r="AJ268" s="171">
        <v>12.608817999999999</v>
      </c>
      <c r="AK268" s="171">
        <v>12.459528000000001</v>
      </c>
      <c r="AL268" s="171">
        <v>12.135899999999999</v>
      </c>
      <c r="AM268" s="171">
        <v>12.011717000000001</v>
      </c>
      <c r="AN268" s="171">
        <v>12.666624000000001</v>
      </c>
      <c r="AO268" s="171">
        <v>11.933377999999999</v>
      </c>
      <c r="AP268" s="171">
        <v>11.916271</v>
      </c>
      <c r="AQ268" s="171">
        <v>10.425589</v>
      </c>
      <c r="AR268" s="171">
        <v>10.804995</v>
      </c>
      <c r="AS268" s="171">
        <v>10.728215000000001</v>
      </c>
      <c r="AT268" s="171">
        <v>11.155982</v>
      </c>
      <c r="AU268" s="171">
        <v>11.186843</v>
      </c>
      <c r="AV268" s="171">
        <v>10.493983999999999</v>
      </c>
      <c r="AW268" s="171">
        <v>10.578381</v>
      </c>
      <c r="AX268" s="171">
        <v>10.231588</v>
      </c>
      <c r="AY268" s="171">
        <v>10.076530999999999</v>
      </c>
      <c r="AZ268" s="171">
        <v>9.5046339999999994</v>
      </c>
      <c r="BA268" s="171">
        <v>9.2699510000000007</v>
      </c>
      <c r="BB268" s="171">
        <v>8.8830069999999992</v>
      </c>
      <c r="BC268" s="171">
        <v>8.8830069999999992</v>
      </c>
      <c r="BD268" s="171">
        <v>8.8830069999999992</v>
      </c>
      <c r="BE268" s="173">
        <f t="shared" ref="BE268" si="248">BD268+(BD268*BO268)</f>
        <v>8.8646855981748498</v>
      </c>
      <c r="BF268" s="173">
        <f t="shared" ref="BF268" si="249">BE268+(BE268*BP268)</f>
        <v>8.8133045720625596</v>
      </c>
      <c r="BG268" s="173">
        <f t="shared" ref="BG268" si="250">BF268+(BF268*BQ268)</f>
        <v>8.7889897273028463</v>
      </c>
      <c r="BI268" s="13" t="s">
        <v>15</v>
      </c>
      <c r="BJ268" s="13" t="s">
        <v>765</v>
      </c>
      <c r="BK268" s="171">
        <v>7.5796196079999998</v>
      </c>
      <c r="BL268" s="171">
        <v>7.5639864719999998</v>
      </c>
      <c r="BM268" s="171">
        <v>7.5201444899999998</v>
      </c>
      <c r="BN268" s="171">
        <v>7.4993973180000006</v>
      </c>
      <c r="BO268" s="170">
        <f t="shared" si="238"/>
        <v>-2.0625225022506085E-3</v>
      </c>
      <c r="BP268" s="170">
        <f t="shared" si="239"/>
        <v>-5.7961475952253661E-3</v>
      </c>
      <c r="BQ268" s="170">
        <f t="shared" si="240"/>
        <v>-2.7588794374347456E-3</v>
      </c>
      <c r="BS268"/>
      <c r="BT268"/>
      <c r="BU268"/>
      <c r="BV268"/>
      <c r="BW268"/>
      <c r="BX268"/>
      <c r="BY268"/>
    </row>
    <row r="269" spans="1:77" s="195" customFormat="1" x14ac:dyDescent="0.2">
      <c r="A269" s="169" t="s">
        <v>735</v>
      </c>
      <c r="B269" s="167" t="s">
        <v>7</v>
      </c>
      <c r="C269" s="167" t="s">
        <v>431</v>
      </c>
      <c r="D269" s="167" t="s">
        <v>755</v>
      </c>
      <c r="E269" s="167" t="s">
        <v>7</v>
      </c>
      <c r="F269" s="5"/>
      <c r="G269" s="5"/>
      <c r="H269" s="5"/>
      <c r="I269" s="5"/>
      <c r="J269" s="5"/>
      <c r="K269" s="5"/>
      <c r="L269" s="5"/>
      <c r="M269" s="5"/>
      <c r="N269" s="5"/>
      <c r="O269" s="5">
        <v>0.13100000000000001</v>
      </c>
      <c r="P269" s="5">
        <v>0.12</v>
      </c>
      <c r="Q269" s="5">
        <v>0.126</v>
      </c>
      <c r="R269" s="5">
        <v>0.13369999999999999</v>
      </c>
      <c r="S269" s="5">
        <v>0.14780000000000001</v>
      </c>
      <c r="T269" s="5">
        <v>0.12709999999999999</v>
      </c>
      <c r="U269" s="5">
        <v>0.14909999999999998</v>
      </c>
      <c r="V269" s="5">
        <v>0.20419999999999999</v>
      </c>
      <c r="W269" s="5">
        <v>0.23469999999999999</v>
      </c>
      <c r="X269" s="5">
        <v>0.24530000000000002</v>
      </c>
      <c r="Y269" s="5">
        <v>0.23180000000000001</v>
      </c>
      <c r="Z269" s="5">
        <v>0.24010000000000001</v>
      </c>
      <c r="AA269" s="5">
        <v>0.24249999999999999</v>
      </c>
      <c r="AB269" s="5">
        <v>0.26119999999999999</v>
      </c>
      <c r="AC269" s="5">
        <v>0.25830000000000003</v>
      </c>
      <c r="AD269" s="5">
        <v>0.26650000000000001</v>
      </c>
      <c r="AE269" s="5">
        <v>0.2666</v>
      </c>
      <c r="AF269" s="5">
        <v>0.27359500000000003</v>
      </c>
      <c r="AG269" s="5">
        <v>0.28569</v>
      </c>
      <c r="AH269" s="5">
        <v>0.27334399999999998</v>
      </c>
      <c r="AI269" s="5">
        <v>0.27521699999999999</v>
      </c>
      <c r="AJ269" s="5">
        <v>0.27814499999999998</v>
      </c>
      <c r="AK269" s="5">
        <v>0.29062500000000002</v>
      </c>
      <c r="AL269" s="5">
        <v>0.28155399999999997</v>
      </c>
      <c r="AM269" s="5">
        <v>0.30852499999999999</v>
      </c>
      <c r="AN269" s="5">
        <v>0.283111</v>
      </c>
      <c r="AO269" s="5">
        <v>0.27133999999999997</v>
      </c>
      <c r="AP269" s="5">
        <v>0.26748300000000003</v>
      </c>
      <c r="AQ269" s="5">
        <v>0.262133</v>
      </c>
      <c r="AR269" s="5">
        <v>0.25671613399999998</v>
      </c>
      <c r="AS269" s="5">
        <v>0.23505040399999999</v>
      </c>
      <c r="AT269" s="5">
        <v>0.213966089</v>
      </c>
      <c r="AU269" s="5">
        <v>0.216225105</v>
      </c>
      <c r="AV269" s="5">
        <v>0.21817900000000001</v>
      </c>
      <c r="AW269" s="5">
        <v>0.22130143199999999</v>
      </c>
      <c r="AX269" s="5">
        <v>0.22608777799999999</v>
      </c>
      <c r="AY269" s="5">
        <v>0.22621881400000002</v>
      </c>
      <c r="AZ269" s="5">
        <v>0.23547754399999998</v>
      </c>
      <c r="BA269" s="5">
        <v>0.19652462900000001</v>
      </c>
      <c r="BB269" s="5">
        <v>0.173801817</v>
      </c>
      <c r="BC269" s="5">
        <v>0.18698582300000002</v>
      </c>
      <c r="BD269" s="5">
        <v>0.179957123</v>
      </c>
      <c r="BE269" s="5">
        <v>0.172432578</v>
      </c>
      <c r="BF269" s="5">
        <v>0.1647019894</v>
      </c>
      <c r="BG269" s="5">
        <v>0.16012984920000001</v>
      </c>
      <c r="BI269" s="167" t="s">
        <v>35</v>
      </c>
      <c r="BJ269" s="167"/>
      <c r="BK269" s="5"/>
      <c r="BL269" s="5"/>
      <c r="BM269" s="5"/>
      <c r="BN269" s="5"/>
      <c r="BO269" s="5"/>
      <c r="BP269" s="5"/>
      <c r="BQ269" s="5"/>
      <c r="BS269"/>
      <c r="BT269"/>
      <c r="BU269"/>
      <c r="BV269"/>
      <c r="BW269"/>
      <c r="BX269"/>
      <c r="BY269"/>
    </row>
    <row r="270" spans="1:77" s="195" customFormat="1" x14ac:dyDescent="0.2">
      <c r="A270" s="169" t="s">
        <v>737</v>
      </c>
      <c r="B270" s="167" t="s">
        <v>7</v>
      </c>
      <c r="C270" s="167" t="s">
        <v>431</v>
      </c>
      <c r="D270" s="167" t="s">
        <v>736</v>
      </c>
      <c r="E270" s="167" t="s">
        <v>7</v>
      </c>
      <c r="F270" s="5"/>
      <c r="G270" s="5"/>
      <c r="H270" s="5"/>
      <c r="I270" s="5"/>
      <c r="J270" s="5"/>
      <c r="K270" s="5"/>
      <c r="L270" s="5"/>
      <c r="M270" s="5"/>
      <c r="N270" s="5"/>
      <c r="O270" s="5">
        <v>0</v>
      </c>
      <c r="P270" s="5">
        <v>0</v>
      </c>
      <c r="Q270" s="5">
        <v>0</v>
      </c>
      <c r="R270" s="5">
        <v>0.13702699999999998</v>
      </c>
      <c r="S270" s="5">
        <v>0.121307</v>
      </c>
      <c r="T270" s="5">
        <v>0.101399</v>
      </c>
      <c r="U270" s="5">
        <v>0.100568</v>
      </c>
      <c r="V270" s="5">
        <v>9.6772999999999998E-2</v>
      </c>
      <c r="W270" s="5">
        <v>0.10134799999999999</v>
      </c>
      <c r="X270" s="5">
        <v>0.10346</v>
      </c>
      <c r="Y270" s="5">
        <v>0.105707</v>
      </c>
      <c r="Z270" s="5">
        <v>0.104144</v>
      </c>
      <c r="AA270" s="5">
        <v>0.10267100000000001</v>
      </c>
      <c r="AB270" s="5">
        <v>0.10100000000000001</v>
      </c>
      <c r="AC270" s="5">
        <v>0.10579999999999999</v>
      </c>
      <c r="AD270" s="5">
        <v>0.10479999999999999</v>
      </c>
      <c r="AE270" s="5">
        <v>9.9299999999999999E-2</v>
      </c>
      <c r="AF270" s="5">
        <v>9.3799999999999994E-2</v>
      </c>
      <c r="AG270" s="5">
        <v>9.1200000000000003E-2</v>
      </c>
      <c r="AH270" s="5">
        <v>9.2499999999999999E-2</v>
      </c>
      <c r="AI270" s="5">
        <v>9.1200000000000003E-2</v>
      </c>
      <c r="AJ270" s="5">
        <v>9.11E-2</v>
      </c>
      <c r="AK270" s="5">
        <v>8.8099999999999998E-2</v>
      </c>
      <c r="AL270" s="5">
        <v>8.77E-2</v>
      </c>
      <c r="AM270" s="5">
        <v>0.08</v>
      </c>
      <c r="AN270" s="5">
        <v>2.912E-2</v>
      </c>
      <c r="AO270" s="5">
        <v>2.1819999999999999E-2</v>
      </c>
      <c r="AP270" s="5">
        <v>1.8380000000000001E-2</v>
      </c>
      <c r="AQ270" s="5">
        <v>1.8519999999999998E-2</v>
      </c>
      <c r="AR270" s="5">
        <v>1.823E-2</v>
      </c>
      <c r="AS270" s="5">
        <v>1.8010000000000002E-2</v>
      </c>
      <c r="AT270" s="5">
        <v>1.7479999999999999E-2</v>
      </c>
      <c r="AU270" s="5">
        <v>1.704E-2</v>
      </c>
      <c r="AV270" s="5">
        <v>1.504E-2</v>
      </c>
      <c r="AW270" s="5">
        <v>1.469E-2</v>
      </c>
      <c r="AX270" s="5">
        <v>1.452E-2</v>
      </c>
      <c r="AY270" s="5">
        <v>1.3949999999999999E-2</v>
      </c>
      <c r="AZ270" s="5">
        <v>1.388E-2</v>
      </c>
      <c r="BA270" s="5">
        <v>1.3560000000000001E-2</v>
      </c>
      <c r="BB270" s="5">
        <v>1.2619999999999999E-2</v>
      </c>
      <c r="BC270" s="5">
        <v>1.329E-2</v>
      </c>
      <c r="BD270" s="5">
        <v>1.435E-2</v>
      </c>
      <c r="BE270" s="5">
        <v>1.251E-2</v>
      </c>
      <c r="BF270" s="5">
        <v>1.048765948E-2</v>
      </c>
      <c r="BG270" s="5">
        <v>1.047860338E-2</v>
      </c>
      <c r="BI270" s="167" t="s">
        <v>35</v>
      </c>
      <c r="BJ270" s="167"/>
      <c r="BK270" s="5"/>
      <c r="BL270" s="5"/>
      <c r="BM270" s="5"/>
      <c r="BN270" s="5"/>
      <c r="BO270" s="5"/>
      <c r="BP270" s="5"/>
      <c r="BQ270" s="5"/>
      <c r="BS270"/>
      <c r="BT270"/>
      <c r="BU270"/>
      <c r="BV270"/>
      <c r="BW270"/>
      <c r="BX270"/>
      <c r="BY270"/>
    </row>
    <row r="271" spans="1:77" s="195" customFormat="1" x14ac:dyDescent="0.2">
      <c r="A271" s="169" t="s">
        <v>738</v>
      </c>
      <c r="B271" s="167" t="s">
        <v>7</v>
      </c>
      <c r="C271" s="167" t="s">
        <v>431</v>
      </c>
      <c r="D271" s="167" t="s">
        <v>35</v>
      </c>
      <c r="E271" s="167" t="s">
        <v>739</v>
      </c>
      <c r="F271" s="5"/>
      <c r="G271" s="5"/>
      <c r="H271" s="5"/>
      <c r="I271" s="5"/>
      <c r="J271" s="5"/>
      <c r="K271" s="5"/>
      <c r="L271" s="5"/>
      <c r="M271" s="5"/>
      <c r="N271" s="5"/>
      <c r="O271" s="5">
        <f>SUM(O269:O270)</f>
        <v>0.13100000000000001</v>
      </c>
      <c r="P271" s="5">
        <f t="shared" ref="P271:BG271" si="251">SUM(P269:P270)</f>
        <v>0.12</v>
      </c>
      <c r="Q271" s="5">
        <f t="shared" si="251"/>
        <v>0.126</v>
      </c>
      <c r="R271" s="5">
        <f t="shared" si="251"/>
        <v>0.27072699999999994</v>
      </c>
      <c r="S271" s="5">
        <f t="shared" si="251"/>
        <v>0.26910699999999999</v>
      </c>
      <c r="T271" s="5">
        <f t="shared" si="251"/>
        <v>0.22849900000000001</v>
      </c>
      <c r="U271" s="5">
        <f t="shared" si="251"/>
        <v>0.249668</v>
      </c>
      <c r="V271" s="5">
        <f t="shared" si="251"/>
        <v>0.30097299999999999</v>
      </c>
      <c r="W271" s="5">
        <f t="shared" si="251"/>
        <v>0.33604800000000001</v>
      </c>
      <c r="X271" s="5">
        <f t="shared" si="251"/>
        <v>0.34876000000000001</v>
      </c>
      <c r="Y271" s="5">
        <f t="shared" si="251"/>
        <v>0.337507</v>
      </c>
      <c r="Z271" s="5">
        <f t="shared" si="251"/>
        <v>0.34424399999999999</v>
      </c>
      <c r="AA271" s="5">
        <f t="shared" si="251"/>
        <v>0.34517100000000001</v>
      </c>
      <c r="AB271" s="5">
        <f t="shared" si="251"/>
        <v>0.36219999999999997</v>
      </c>
      <c r="AC271" s="5">
        <f t="shared" si="251"/>
        <v>0.36410000000000003</v>
      </c>
      <c r="AD271" s="5">
        <f t="shared" si="251"/>
        <v>0.37130000000000002</v>
      </c>
      <c r="AE271" s="5">
        <f t="shared" si="251"/>
        <v>0.3659</v>
      </c>
      <c r="AF271" s="5">
        <f t="shared" si="251"/>
        <v>0.36739500000000003</v>
      </c>
      <c r="AG271" s="5">
        <f t="shared" si="251"/>
        <v>0.37689</v>
      </c>
      <c r="AH271" s="5">
        <f t="shared" si="251"/>
        <v>0.36584399999999995</v>
      </c>
      <c r="AI271" s="5">
        <f t="shared" si="251"/>
        <v>0.36641699999999999</v>
      </c>
      <c r="AJ271" s="5">
        <f t="shared" si="251"/>
        <v>0.36924499999999999</v>
      </c>
      <c r="AK271" s="5">
        <f t="shared" si="251"/>
        <v>0.37872500000000003</v>
      </c>
      <c r="AL271" s="5">
        <f t="shared" si="251"/>
        <v>0.36925399999999997</v>
      </c>
      <c r="AM271" s="5">
        <f t="shared" si="251"/>
        <v>0.38852500000000001</v>
      </c>
      <c r="AN271" s="5">
        <f t="shared" si="251"/>
        <v>0.31223099999999998</v>
      </c>
      <c r="AO271" s="5">
        <f t="shared" si="251"/>
        <v>0.29315999999999998</v>
      </c>
      <c r="AP271" s="5">
        <f t="shared" si="251"/>
        <v>0.28586300000000003</v>
      </c>
      <c r="AQ271" s="5">
        <f t="shared" si="251"/>
        <v>0.28065299999999999</v>
      </c>
      <c r="AR271" s="5">
        <f t="shared" si="251"/>
        <v>0.27494613400000001</v>
      </c>
      <c r="AS271" s="5">
        <f t="shared" si="251"/>
        <v>0.25306040400000002</v>
      </c>
      <c r="AT271" s="5">
        <f t="shared" si="251"/>
        <v>0.23144608899999999</v>
      </c>
      <c r="AU271" s="5">
        <f t="shared" si="251"/>
        <v>0.233265105</v>
      </c>
      <c r="AV271" s="5">
        <f t="shared" si="251"/>
        <v>0.23321900000000001</v>
      </c>
      <c r="AW271" s="5">
        <f t="shared" si="251"/>
        <v>0.235991432</v>
      </c>
      <c r="AX271" s="5">
        <f t="shared" si="251"/>
        <v>0.24060777799999999</v>
      </c>
      <c r="AY271" s="5">
        <f t="shared" si="251"/>
        <v>0.24016881400000001</v>
      </c>
      <c r="AZ271" s="5">
        <f t="shared" si="251"/>
        <v>0.24935754399999999</v>
      </c>
      <c r="BA271" s="5">
        <f t="shared" si="251"/>
        <v>0.21008462899999999</v>
      </c>
      <c r="BB271" s="5">
        <f t="shared" si="251"/>
        <v>0.18642181699999999</v>
      </c>
      <c r="BC271" s="5">
        <f t="shared" si="251"/>
        <v>0.20027582300000002</v>
      </c>
      <c r="BD271" s="5">
        <f t="shared" si="251"/>
        <v>0.194307123</v>
      </c>
      <c r="BE271" s="5">
        <f t="shared" si="251"/>
        <v>0.184942578</v>
      </c>
      <c r="BF271" s="5">
        <f t="shared" si="251"/>
        <v>0.17518964887999999</v>
      </c>
      <c r="BG271" s="5">
        <f t="shared" si="251"/>
        <v>0.17060845258000001</v>
      </c>
      <c r="BI271" s="167" t="s">
        <v>35</v>
      </c>
      <c r="BJ271" s="167"/>
      <c r="BK271" s="5"/>
      <c r="BL271" s="5"/>
      <c r="BM271" s="5"/>
      <c r="BN271" s="5"/>
      <c r="BO271" s="5"/>
      <c r="BP271" s="5"/>
      <c r="BQ271" s="5"/>
      <c r="BS271"/>
      <c r="BT271"/>
      <c r="BU271"/>
      <c r="BV271"/>
      <c r="BW271"/>
      <c r="BX271"/>
      <c r="BY271"/>
    </row>
    <row r="272" spans="1:77" s="195" customFormat="1" x14ac:dyDescent="0.2">
      <c r="A272" s="169" t="s">
        <v>740</v>
      </c>
      <c r="B272" s="167" t="s">
        <v>7</v>
      </c>
      <c r="C272" s="167" t="s">
        <v>431</v>
      </c>
      <c r="D272" s="167" t="s">
        <v>741</v>
      </c>
      <c r="E272" s="167" t="s">
        <v>433</v>
      </c>
      <c r="F272" s="5">
        <v>1.358E-2</v>
      </c>
      <c r="G272" s="5">
        <v>1.9091E-2</v>
      </c>
      <c r="H272" s="5">
        <v>2.2487E-2</v>
      </c>
      <c r="I272" s="5">
        <v>2.3061000000000002E-2</v>
      </c>
      <c r="J272" s="5">
        <v>2.4487999999999999E-2</v>
      </c>
      <c r="K272" s="5">
        <v>3.2146000000000001E-2</v>
      </c>
      <c r="L272" s="5">
        <v>4.0267999999999998E-2</v>
      </c>
      <c r="M272" s="5">
        <v>3.2434999999999999E-2</v>
      </c>
      <c r="N272" s="5">
        <v>4.2049000000000003E-2</v>
      </c>
      <c r="O272" s="5">
        <v>4.4118999999999998E-2</v>
      </c>
      <c r="P272" s="5">
        <v>4.7514000000000001E-2</v>
      </c>
      <c r="Q272" s="5">
        <v>5.6182000000000003E-2</v>
      </c>
      <c r="R272" s="5">
        <v>6.0543E-2</v>
      </c>
      <c r="S272" s="5">
        <v>6.3395000000000007E-2</v>
      </c>
      <c r="T272" s="5">
        <v>4.224E-2</v>
      </c>
      <c r="U272" s="5">
        <v>6.2821000000000002E-2</v>
      </c>
      <c r="V272" s="5">
        <v>5.7610000000000001E-2</v>
      </c>
      <c r="W272" s="5">
        <v>6.3690999999999998E-2</v>
      </c>
      <c r="X272" s="5">
        <v>7.1002999999999997E-2</v>
      </c>
      <c r="Y272" s="5">
        <v>6.5862000000000004E-2</v>
      </c>
      <c r="Z272" s="5">
        <v>6.5057000000000004E-2</v>
      </c>
      <c r="AA272" s="5">
        <v>6.9309999999999997E-2</v>
      </c>
      <c r="AB272" s="5">
        <v>7.5833999999999999E-2</v>
      </c>
      <c r="AC272" s="5">
        <v>7.9381999999999994E-2</v>
      </c>
      <c r="AD272" s="5">
        <v>9.0634999999999993E-2</v>
      </c>
      <c r="AE272" s="5">
        <v>8.9371000000000006E-2</v>
      </c>
      <c r="AF272" s="5">
        <v>7.0833999999999994E-2</v>
      </c>
      <c r="AG272" s="5">
        <v>9.1712000000000002E-2</v>
      </c>
      <c r="AH272" s="5">
        <v>8.8472999999999996E-2</v>
      </c>
      <c r="AI272" s="5">
        <v>8.3276000000000003E-2</v>
      </c>
      <c r="AJ272" s="5">
        <v>9.6443000000000001E-2</v>
      </c>
      <c r="AK272" s="5">
        <v>9.7735000000000002E-2</v>
      </c>
      <c r="AL272" s="5">
        <v>0.110404</v>
      </c>
      <c r="AM272" s="5">
        <v>8.2174999999999998E-2</v>
      </c>
      <c r="AN272" s="5">
        <v>8.2392000000000007E-2</v>
      </c>
      <c r="AO272" s="5">
        <v>8.6974999999999997E-2</v>
      </c>
      <c r="AP272" s="5">
        <v>8.7859999999999994E-2</v>
      </c>
      <c r="AQ272" s="5">
        <v>8.9496000000000006E-2</v>
      </c>
      <c r="AR272" s="5">
        <v>8.6035E-2</v>
      </c>
      <c r="AS272" s="5">
        <v>8.7961999999999999E-2</v>
      </c>
      <c r="AT272" s="5">
        <v>7.9950999999999994E-2</v>
      </c>
      <c r="AU272" s="5">
        <v>8.7035000000000001E-2</v>
      </c>
      <c r="AV272" s="5">
        <v>9.3063000000000007E-2</v>
      </c>
      <c r="AW272" s="5">
        <v>8.6499999999999994E-2</v>
      </c>
      <c r="AX272" s="5">
        <v>8.9602000000000001E-2</v>
      </c>
      <c r="AY272" s="5">
        <v>8.5097999999999993E-2</v>
      </c>
      <c r="AZ272" s="5">
        <v>8.9464000000000002E-2</v>
      </c>
      <c r="BA272" s="5">
        <v>9.1677999999999996E-2</v>
      </c>
      <c r="BB272" s="5">
        <v>8.1268000000000007E-2</v>
      </c>
      <c r="BC272" s="5">
        <v>7.7103000000000005E-2</v>
      </c>
      <c r="BD272" s="5">
        <v>7.9688999999999996E-2</v>
      </c>
      <c r="BE272" s="172">
        <f t="shared" ref="BE272:BE274" si="252">BD272+(BD272*BO272)</f>
        <v>7.297097696509143E-2</v>
      </c>
      <c r="BF272" s="172">
        <f t="shared" ref="BF272:BF274" si="253">BE272+(BE272*BP272)</f>
        <v>6.6299873776347176E-2</v>
      </c>
      <c r="BG272" s="172">
        <f t="shared" ref="BG272:BG274" si="254">BF272+(BF272*BQ272)</f>
        <v>7.6246648114020182E-2</v>
      </c>
      <c r="BI272" s="167" t="s">
        <v>760</v>
      </c>
      <c r="BJ272" s="167" t="s">
        <v>765</v>
      </c>
      <c r="BK272" s="5">
        <v>8.4220000000000003E-2</v>
      </c>
      <c r="BL272" s="5">
        <v>7.7120000000000008E-2</v>
      </c>
      <c r="BM272" s="5">
        <v>7.006958764E-2</v>
      </c>
      <c r="BN272" s="5">
        <v>8.0581921020000002E-2</v>
      </c>
      <c r="BO272" s="168">
        <f t="shared" si="238"/>
        <v>-8.4303015910709989E-2</v>
      </c>
      <c r="BP272" s="168">
        <f t="shared" si="239"/>
        <v>-9.1421322095435784E-2</v>
      </c>
      <c r="BQ272" s="168">
        <f t="shared" si="240"/>
        <v>0.15002704788288093</v>
      </c>
      <c r="BS272"/>
      <c r="BT272"/>
      <c r="BU272"/>
      <c r="BV272"/>
      <c r="BW272"/>
      <c r="BX272"/>
      <c r="BY272"/>
    </row>
    <row r="273" spans="1:86" s="195" customFormat="1" x14ac:dyDescent="0.2">
      <c r="A273" s="169" t="s">
        <v>21</v>
      </c>
      <c r="B273" s="167" t="s">
        <v>7</v>
      </c>
      <c r="C273" s="167" t="s">
        <v>431</v>
      </c>
      <c r="D273" s="167" t="s">
        <v>21</v>
      </c>
      <c r="E273" s="167" t="s">
        <v>433</v>
      </c>
      <c r="F273" s="5">
        <v>9.9270000000000001E-3</v>
      </c>
      <c r="G273" s="5">
        <v>1.2296E-2</v>
      </c>
      <c r="H273" s="5">
        <v>1.8418E-2</v>
      </c>
      <c r="I273" s="5">
        <v>2.1434000000000002E-2</v>
      </c>
      <c r="J273" s="5">
        <v>2.5374000000000001E-2</v>
      </c>
      <c r="K273" s="5">
        <v>4.5605E-2</v>
      </c>
      <c r="L273" s="5">
        <v>5.4752000000000002E-2</v>
      </c>
      <c r="M273" s="5">
        <v>5.8224999999999999E-2</v>
      </c>
      <c r="N273" s="5">
        <v>6.7924999999999999E-2</v>
      </c>
      <c r="O273" s="5">
        <v>7.4048000000000003E-2</v>
      </c>
      <c r="P273" s="5">
        <v>7.8767000000000004E-2</v>
      </c>
      <c r="Q273" s="5">
        <v>7.8449000000000005E-2</v>
      </c>
      <c r="R273" s="5">
        <v>8.2209000000000004E-2</v>
      </c>
      <c r="S273" s="5">
        <v>9.8278000000000004E-2</v>
      </c>
      <c r="T273" s="5">
        <v>0.102464</v>
      </c>
      <c r="U273" s="5">
        <v>0.112277</v>
      </c>
      <c r="V273" s="5">
        <v>0.12579099999999999</v>
      </c>
      <c r="W273" s="5">
        <v>0.13691400000000001</v>
      </c>
      <c r="X273" s="5">
        <v>0.141211</v>
      </c>
      <c r="Y273" s="5">
        <v>0.14060900000000001</v>
      </c>
      <c r="Z273" s="5">
        <v>0.14243600000000001</v>
      </c>
      <c r="AA273" s="5">
        <v>0.140822</v>
      </c>
      <c r="AB273" s="5">
        <v>0.139595</v>
      </c>
      <c r="AC273" s="5">
        <v>0.14848900000000001</v>
      </c>
      <c r="AD273" s="5">
        <v>0.14999100000000001</v>
      </c>
      <c r="AE273" s="5">
        <v>0.15423899999999999</v>
      </c>
      <c r="AF273" s="5">
        <v>0.170767</v>
      </c>
      <c r="AG273" s="5">
        <v>0.19630300000000001</v>
      </c>
      <c r="AH273" s="5">
        <v>0.196633</v>
      </c>
      <c r="AI273" s="5">
        <v>0.190104</v>
      </c>
      <c r="AJ273" s="5">
        <v>0.21254200000000001</v>
      </c>
      <c r="AK273" s="5">
        <v>0.220471</v>
      </c>
      <c r="AL273" s="5">
        <v>0.23665900000000001</v>
      </c>
      <c r="AM273" s="5">
        <v>0.244869</v>
      </c>
      <c r="AN273" s="5">
        <v>0.26249499999999998</v>
      </c>
      <c r="AO273" s="5">
        <v>0.273061</v>
      </c>
      <c r="AP273" s="5">
        <v>0.284443</v>
      </c>
      <c r="AQ273" s="5">
        <v>0.30609199999999998</v>
      </c>
      <c r="AR273" s="5">
        <v>0.30941200000000002</v>
      </c>
      <c r="AS273" s="5">
        <v>0.32991900000000002</v>
      </c>
      <c r="AT273" s="5">
        <v>0.32395600000000002</v>
      </c>
      <c r="AU273" s="5">
        <v>0.324708</v>
      </c>
      <c r="AV273" s="5">
        <v>0.316027</v>
      </c>
      <c r="AW273" s="5">
        <v>0.34140599999999999</v>
      </c>
      <c r="AX273" s="5">
        <v>0.33207900000000001</v>
      </c>
      <c r="AY273" s="5">
        <v>0.32985100000000001</v>
      </c>
      <c r="AZ273" s="5">
        <v>0.34815800000000002</v>
      </c>
      <c r="BA273" s="5">
        <v>0.30296600000000001</v>
      </c>
      <c r="BB273" s="5">
        <v>0.30436099999999999</v>
      </c>
      <c r="BC273" s="5">
        <v>0.321878</v>
      </c>
      <c r="BD273" s="5">
        <v>0.344362</v>
      </c>
      <c r="BE273" s="172">
        <f t="shared" si="252"/>
        <v>0.36867479021506633</v>
      </c>
      <c r="BF273" s="172">
        <f t="shared" si="253"/>
        <v>0.38715383945094006</v>
      </c>
      <c r="BG273" s="172">
        <f t="shared" si="254"/>
        <v>0.38757638152201618</v>
      </c>
      <c r="BI273" s="167" t="s">
        <v>761</v>
      </c>
      <c r="BJ273" s="167" t="s">
        <v>765</v>
      </c>
      <c r="BK273" s="5">
        <v>0.25712999999999997</v>
      </c>
      <c r="BL273" s="5">
        <v>0.27528399999999997</v>
      </c>
      <c r="BM273" s="5">
        <v>0.2890820321</v>
      </c>
      <c r="BN273" s="5">
        <v>0.28939753800000001</v>
      </c>
      <c r="BO273" s="168">
        <f t="shared" si="238"/>
        <v>7.0602419009839407E-2</v>
      </c>
      <c r="BP273" s="168">
        <f t="shared" si="239"/>
        <v>5.012289889713905E-2</v>
      </c>
      <c r="BQ273" s="168">
        <f t="shared" si="240"/>
        <v>1.0914061234040034E-3</v>
      </c>
      <c r="BS273"/>
      <c r="BT273"/>
      <c r="BU273"/>
      <c r="BV273"/>
      <c r="BW273"/>
      <c r="BX273"/>
      <c r="BY273"/>
    </row>
    <row r="274" spans="1:86" s="195" customFormat="1" x14ac:dyDescent="0.2">
      <c r="A274" s="13" t="s">
        <v>12</v>
      </c>
      <c r="B274" s="13" t="s">
        <v>7</v>
      </c>
      <c r="C274" s="13" t="s">
        <v>431</v>
      </c>
      <c r="D274" s="13" t="s">
        <v>439</v>
      </c>
      <c r="E274" s="13" t="s">
        <v>433</v>
      </c>
      <c r="F274" s="171">
        <v>2.4745020000000002</v>
      </c>
      <c r="G274" s="171">
        <v>2.9712649999999998</v>
      </c>
      <c r="H274" s="171">
        <v>3.5391810000000001</v>
      </c>
      <c r="I274" s="171">
        <v>3.904118</v>
      </c>
      <c r="J274" s="171">
        <v>4.0021199999999997</v>
      </c>
      <c r="K274" s="171">
        <v>4.2900470000000004</v>
      </c>
      <c r="L274" s="171">
        <v>4.816541</v>
      </c>
      <c r="M274" s="171">
        <v>5.0064399999999996</v>
      </c>
      <c r="N274" s="171">
        <v>5.4218440000000001</v>
      </c>
      <c r="O274" s="171">
        <v>5.6129800000000003</v>
      </c>
      <c r="P274" s="171">
        <v>5.5467199999999997</v>
      </c>
      <c r="Q274" s="171">
        <v>5.7379049999999996</v>
      </c>
      <c r="R274" s="171">
        <v>5.7788870000000001</v>
      </c>
      <c r="S274" s="171">
        <v>6.0092780000000001</v>
      </c>
      <c r="T274" s="171">
        <v>6.020848</v>
      </c>
      <c r="U274" s="171">
        <v>7.1147960000000001</v>
      </c>
      <c r="V274" s="171">
        <v>7.8821659999999998</v>
      </c>
      <c r="W274" s="171">
        <v>8.5825460000000007</v>
      </c>
      <c r="X274" s="171">
        <v>8.8741299999999992</v>
      </c>
      <c r="Y274" s="171">
        <v>8.6810080000000003</v>
      </c>
      <c r="Z274" s="171">
        <v>8.4628160000000001</v>
      </c>
      <c r="AA274" s="171">
        <v>8.8142019999999999</v>
      </c>
      <c r="AB274" s="171">
        <v>9.1038139999999999</v>
      </c>
      <c r="AC274" s="171">
        <v>9.1920649999999995</v>
      </c>
      <c r="AD274" s="171">
        <v>9.6376869999999997</v>
      </c>
      <c r="AE274" s="171">
        <v>9.5309840000000001</v>
      </c>
      <c r="AF274" s="171">
        <v>9.8626489999999993</v>
      </c>
      <c r="AG274" s="171">
        <v>10.342117</v>
      </c>
      <c r="AH274" s="171">
        <v>10.278230000000001</v>
      </c>
      <c r="AI274" s="171">
        <v>10.190348</v>
      </c>
      <c r="AJ274" s="171">
        <v>10.704928000000001</v>
      </c>
      <c r="AK274" s="171">
        <v>10.882158</v>
      </c>
      <c r="AL274" s="171">
        <v>10.732689000000001</v>
      </c>
      <c r="AM274" s="171">
        <v>10.631201000000001</v>
      </c>
      <c r="AN274" s="171">
        <v>10.889999</v>
      </c>
      <c r="AO274" s="171">
        <v>10.843543</v>
      </c>
      <c r="AP274" s="171">
        <v>10.845236</v>
      </c>
      <c r="AQ274" s="171">
        <v>10.663838</v>
      </c>
      <c r="AR274" s="171">
        <v>10.58076</v>
      </c>
      <c r="AS274" s="171">
        <v>10.711353000000001</v>
      </c>
      <c r="AT274" s="171">
        <v>10.429183</v>
      </c>
      <c r="AU274" s="171">
        <v>10.408958999999999</v>
      </c>
      <c r="AV274" s="171">
        <v>10.357879000000001</v>
      </c>
      <c r="AW274" s="171">
        <v>10.390217</v>
      </c>
      <c r="AX274" s="171">
        <v>10.258022</v>
      </c>
      <c r="AY274" s="171">
        <v>10.007141000000001</v>
      </c>
      <c r="AZ274" s="171">
        <v>10.037974999999999</v>
      </c>
      <c r="BA274" s="171">
        <v>9.7386400000000002</v>
      </c>
      <c r="BB274" s="171">
        <v>9.6661199999999994</v>
      </c>
      <c r="BC274" s="171">
        <v>9.5086320000000004</v>
      </c>
      <c r="BD274" s="171">
        <v>9.3326600000000006</v>
      </c>
      <c r="BE274" s="173">
        <f t="shared" si="252"/>
        <v>9.5274546160021405</v>
      </c>
      <c r="BF274" s="173">
        <f t="shared" si="253"/>
        <v>9.3928587699678054</v>
      </c>
      <c r="BG274" s="173">
        <f t="shared" si="254"/>
        <v>9.3873232301793834</v>
      </c>
      <c r="BI274" s="14" t="s">
        <v>12</v>
      </c>
      <c r="BJ274" s="14" t="s">
        <v>766</v>
      </c>
      <c r="BK274" s="197">
        <v>7.4740000000000002</v>
      </c>
      <c r="BL274" s="197">
        <v>7.63</v>
      </c>
      <c r="BM274" s="197">
        <v>7.522209793</v>
      </c>
      <c r="BN274" s="197">
        <v>7.517776692</v>
      </c>
      <c r="BO274" s="198">
        <f t="shared" si="238"/>
        <v>2.0872357506020831E-2</v>
      </c>
      <c r="BP274" s="198">
        <f t="shared" si="239"/>
        <v>-1.4127156880733927E-2</v>
      </c>
      <c r="BQ274" s="198">
        <f t="shared" si="240"/>
        <v>-5.8933493241911366E-4</v>
      </c>
      <c r="BS274"/>
      <c r="BT274"/>
      <c r="BU274"/>
      <c r="BV274"/>
      <c r="BW274"/>
      <c r="BX274"/>
      <c r="BY274"/>
    </row>
    <row r="275" spans="1:86" x14ac:dyDescent="0.2">
      <c r="A275" s="46" t="s">
        <v>440</v>
      </c>
      <c r="B275" s="46"/>
      <c r="C275" s="46"/>
      <c r="D275" s="185"/>
      <c r="E275" s="185"/>
      <c r="F275" s="185"/>
      <c r="G275" s="185"/>
      <c r="H275" s="185"/>
      <c r="I275" s="185"/>
      <c r="J275" s="185"/>
      <c r="K275" s="185"/>
      <c r="L275" s="185"/>
      <c r="M275" s="185"/>
      <c r="N275" s="185"/>
      <c r="O275" s="185"/>
      <c r="P275" s="185"/>
      <c r="Q275" s="185"/>
      <c r="R275" s="185"/>
      <c r="S275" s="185"/>
      <c r="T275" s="185"/>
      <c r="U275" s="185"/>
      <c r="V275" s="185"/>
      <c r="W275" s="185"/>
      <c r="X275" s="185"/>
      <c r="Y275" s="185"/>
      <c r="Z275" s="185"/>
      <c r="AA275" s="185"/>
      <c r="AB275" s="185"/>
      <c r="AC275" s="185"/>
      <c r="AD275" s="185"/>
      <c r="AE275" s="185"/>
      <c r="AF275" s="185"/>
      <c r="AG275" s="185"/>
      <c r="AH275" s="185"/>
      <c r="AI275" s="185"/>
      <c r="AJ275" s="185"/>
      <c r="AK275" s="185"/>
      <c r="AL275" s="185"/>
      <c r="AM275" s="185"/>
      <c r="AN275" s="185"/>
      <c r="AO275" s="185"/>
      <c r="AP275" s="185"/>
      <c r="AQ275" s="185"/>
      <c r="AR275" s="185"/>
      <c r="AS275" s="185"/>
      <c r="AT275" s="185"/>
      <c r="AU275" s="185"/>
      <c r="AV275" s="185"/>
      <c r="AW275" s="185"/>
      <c r="AX275" s="185"/>
      <c r="AY275" s="185"/>
      <c r="AZ275" s="185"/>
      <c r="BA275" s="185"/>
      <c r="BB275" s="185"/>
      <c r="BC275" s="185"/>
      <c r="BD275" s="185"/>
      <c r="BE275" s="185"/>
      <c r="BF275" s="185"/>
      <c r="BG275" s="185"/>
      <c r="BI275" s="47" t="s">
        <v>775</v>
      </c>
      <c r="BJ275" s="175"/>
      <c r="BK275" s="175"/>
      <c r="BL275" s="175"/>
      <c r="BM275" s="175"/>
      <c r="BN275" s="175"/>
      <c r="BO275" s="175"/>
      <c r="BP275" s="175"/>
      <c r="BQ275" s="175"/>
      <c r="BZ275" s="195"/>
      <c r="CA275" s="195"/>
      <c r="CB275" s="195"/>
      <c r="CC275" s="195"/>
      <c r="CE275" s="195"/>
      <c r="CF275" s="195"/>
      <c r="CG275" s="195"/>
      <c r="CH275" s="195"/>
    </row>
    <row r="276" spans="1:86" x14ac:dyDescent="0.2">
      <c r="A276" s="47" t="s">
        <v>441</v>
      </c>
      <c r="B276" s="47"/>
      <c r="C276" s="47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  <c r="N276" s="175"/>
      <c r="O276" s="175"/>
      <c r="P276" s="175"/>
      <c r="Q276" s="175"/>
      <c r="R276" s="175"/>
      <c r="S276" s="175"/>
      <c r="T276" s="175"/>
      <c r="U276" s="175"/>
      <c r="V276" s="175"/>
      <c r="W276" s="175"/>
      <c r="X276" s="175"/>
      <c r="Y276" s="175"/>
      <c r="Z276" s="175"/>
      <c r="AA276" s="175"/>
      <c r="AB276" s="175"/>
      <c r="AC276" s="175"/>
      <c r="AD276" s="175"/>
      <c r="AE276" s="175"/>
      <c r="AF276" s="175"/>
      <c r="AG276" s="175"/>
      <c r="AH276" s="175"/>
      <c r="AI276" s="175"/>
      <c r="AJ276" s="175"/>
      <c r="AK276" s="175"/>
      <c r="AL276" s="175"/>
      <c r="AM276" s="175"/>
      <c r="AN276" s="175"/>
      <c r="AO276" s="175"/>
      <c r="AP276" s="175"/>
      <c r="AQ276" s="175"/>
      <c r="AR276" s="175"/>
      <c r="AS276" s="175"/>
      <c r="AT276" s="175"/>
      <c r="AU276" s="175"/>
      <c r="AV276" s="175"/>
      <c r="AW276" s="175"/>
      <c r="AX276" s="175"/>
      <c r="AY276" s="175"/>
      <c r="AZ276" s="175"/>
      <c r="BA276" s="175"/>
      <c r="BB276" s="175"/>
      <c r="BC276" s="175"/>
      <c r="BD276" s="175"/>
      <c r="BE276" s="175"/>
      <c r="BF276" s="175"/>
      <c r="BG276" s="175"/>
      <c r="BZ276" s="195"/>
      <c r="CA276" s="195"/>
      <c r="CB276" s="195"/>
      <c r="CC276" s="195"/>
      <c r="CE276" s="195"/>
      <c r="CF276" s="195"/>
      <c r="CG276" s="195"/>
      <c r="CH276" s="195"/>
    </row>
    <row r="277" spans="1:86" x14ac:dyDescent="0.2">
      <c r="A277" s="48" t="s">
        <v>442</v>
      </c>
      <c r="B277" s="48"/>
      <c r="C277" s="48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  <c r="N277" s="175"/>
      <c r="O277" s="175"/>
      <c r="P277" s="47"/>
      <c r="Q277" s="175"/>
      <c r="R277" s="175"/>
      <c r="S277" s="175"/>
      <c r="T277" s="175"/>
      <c r="U277" s="175"/>
      <c r="V277" s="175"/>
      <c r="W277" s="175"/>
      <c r="X277" s="175"/>
      <c r="Y277" s="175"/>
      <c r="Z277" s="175"/>
      <c r="AA277" s="175"/>
      <c r="AB277" s="175"/>
      <c r="AC277" s="175"/>
      <c r="AD277" s="175"/>
      <c r="AE277" s="175"/>
      <c r="AF277" s="175"/>
      <c r="AG277" s="175"/>
      <c r="AH277" s="175"/>
      <c r="AI277" s="175"/>
      <c r="AJ277" s="175"/>
      <c r="AK277" s="175"/>
      <c r="AL277" s="175"/>
      <c r="AM277" s="175"/>
      <c r="AN277" s="175"/>
      <c r="AO277" s="175"/>
      <c r="AP277" s="175"/>
      <c r="AQ277" s="175"/>
      <c r="AR277" s="175"/>
      <c r="AS277" s="175"/>
      <c r="AT277" s="175"/>
      <c r="AU277" s="175"/>
      <c r="AV277" s="175"/>
      <c r="AW277" s="175"/>
      <c r="AX277" s="175"/>
      <c r="AY277" s="175"/>
      <c r="AZ277" s="175"/>
      <c r="BA277" s="175"/>
      <c r="BB277" s="175"/>
      <c r="BC277" s="175"/>
      <c r="BD277" s="175"/>
      <c r="BE277" s="175"/>
      <c r="BF277" s="175"/>
      <c r="BG277" s="175"/>
      <c r="BZ277" s="195"/>
      <c r="CA277" s="195"/>
      <c r="CB277" s="195"/>
      <c r="CC277" s="195"/>
      <c r="CE277" s="195"/>
      <c r="CF277" s="195"/>
      <c r="CG277" s="195"/>
      <c r="CH277" s="195"/>
    </row>
    <row r="278" spans="1:86" x14ac:dyDescent="0.2">
      <c r="A278" s="48" t="s">
        <v>443</v>
      </c>
      <c r="B278" s="48"/>
      <c r="C278" s="48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  <c r="N278" s="175"/>
      <c r="O278" s="175"/>
      <c r="P278" s="47"/>
      <c r="Q278" s="175"/>
      <c r="R278" s="175"/>
      <c r="S278" s="175"/>
      <c r="T278" s="175"/>
      <c r="U278" s="175"/>
      <c r="V278" s="175"/>
      <c r="W278" s="175"/>
      <c r="X278" s="175"/>
      <c r="Y278" s="175"/>
      <c r="Z278" s="175"/>
      <c r="AA278" s="175"/>
      <c r="AB278" s="175"/>
      <c r="AC278" s="175"/>
      <c r="AD278" s="175"/>
      <c r="AE278" s="175"/>
      <c r="AF278" s="175"/>
      <c r="AG278" s="175"/>
      <c r="AH278" s="175"/>
      <c r="AI278" s="175"/>
      <c r="AJ278" s="175"/>
      <c r="AK278" s="175"/>
      <c r="AL278" s="175"/>
      <c r="AM278" s="175"/>
      <c r="AN278" s="175"/>
      <c r="AO278" s="175"/>
      <c r="AP278" s="175"/>
      <c r="AQ278" s="175"/>
      <c r="AR278" s="175"/>
      <c r="AS278" s="175"/>
      <c r="AT278" s="175"/>
      <c r="AU278" s="175"/>
      <c r="AV278" s="175"/>
      <c r="AW278" s="175"/>
      <c r="AX278" s="175"/>
      <c r="AY278" s="175"/>
      <c r="AZ278" s="175"/>
      <c r="BA278" s="175"/>
      <c r="BB278" s="175"/>
      <c r="BC278" s="175"/>
      <c r="BD278" s="175"/>
      <c r="BE278" s="175"/>
      <c r="BF278" s="175"/>
      <c r="BG278" s="175"/>
      <c r="BZ278" s="195"/>
      <c r="CA278" s="195"/>
      <c r="CB278" s="195"/>
      <c r="CC278" s="195"/>
      <c r="CE278" s="195"/>
      <c r="CF278" s="195"/>
      <c r="CG278" s="195"/>
      <c r="CH278" s="195"/>
    </row>
    <row r="279" spans="1:86" x14ac:dyDescent="0.2">
      <c r="A279" s="48" t="s">
        <v>742</v>
      </c>
      <c r="B279" s="48"/>
      <c r="C279" s="48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47"/>
      <c r="Q279" s="175"/>
      <c r="R279" s="175"/>
      <c r="S279" s="175"/>
      <c r="T279" s="175"/>
      <c r="U279" s="175"/>
      <c r="V279" s="175"/>
      <c r="W279" s="175"/>
      <c r="X279" s="175"/>
      <c r="Y279" s="175"/>
      <c r="Z279" s="175"/>
      <c r="AA279" s="175"/>
      <c r="AB279" s="175"/>
      <c r="AC279" s="175"/>
      <c r="AD279" s="175"/>
      <c r="AE279" s="175"/>
      <c r="AF279" s="175"/>
      <c r="AG279" s="175"/>
      <c r="AH279" s="175"/>
      <c r="AI279" s="175"/>
      <c r="AJ279" s="175"/>
      <c r="AK279" s="175"/>
      <c r="AL279" s="175"/>
      <c r="AM279" s="175"/>
      <c r="AN279" s="175"/>
      <c r="AO279" s="175"/>
      <c r="AP279" s="175"/>
      <c r="AQ279" s="175"/>
      <c r="AR279" s="175"/>
      <c r="AS279" s="175"/>
      <c r="AT279" s="175"/>
      <c r="AU279" s="175"/>
      <c r="AV279" s="175"/>
      <c r="AW279" s="175"/>
      <c r="AX279" s="175"/>
      <c r="AY279" s="175"/>
      <c r="AZ279" s="175"/>
      <c r="BA279" s="175"/>
      <c r="BB279" s="175"/>
      <c r="BC279" s="175"/>
      <c r="BD279" s="175"/>
      <c r="BE279" s="175"/>
      <c r="BF279" s="175"/>
      <c r="BG279" s="175"/>
      <c r="BZ279" s="195"/>
      <c r="CA279" s="195"/>
      <c r="CB279" s="195"/>
      <c r="CC279" s="195"/>
      <c r="CE279" s="195"/>
      <c r="CF279" s="195"/>
      <c r="CG279" s="195"/>
      <c r="CH279" s="195"/>
    </row>
    <row r="280" spans="1:86" x14ac:dyDescent="0.2">
      <c r="A280" s="48" t="s">
        <v>743</v>
      </c>
      <c r="B280" s="48"/>
      <c r="C280" s="48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5"/>
      <c r="Z280" s="175"/>
      <c r="AA280" s="175"/>
      <c r="AB280" s="175"/>
      <c r="AC280" s="175"/>
      <c r="AD280" s="175"/>
      <c r="AE280" s="175"/>
      <c r="AF280" s="175"/>
      <c r="AG280" s="175"/>
      <c r="AH280" s="175"/>
      <c r="AI280" s="175"/>
      <c r="AJ280" s="175"/>
      <c r="AK280" s="175"/>
      <c r="AL280" s="175"/>
      <c r="AM280" s="175"/>
      <c r="AN280" s="175"/>
      <c r="AO280" s="175"/>
      <c r="AP280" s="175"/>
      <c r="AQ280" s="175"/>
      <c r="AR280" s="175"/>
      <c r="AS280" s="175"/>
      <c r="AT280" s="175"/>
      <c r="AU280" s="175"/>
      <c r="AV280" s="175"/>
      <c r="AW280" s="175"/>
      <c r="AX280" s="175"/>
      <c r="AY280" s="175"/>
      <c r="AZ280" s="175"/>
      <c r="BA280" s="175"/>
      <c r="BB280" s="175"/>
      <c r="BC280" s="175"/>
      <c r="BD280" s="175"/>
      <c r="BE280" s="175"/>
      <c r="BF280" s="175"/>
      <c r="BG280" s="175"/>
      <c r="BZ280" s="195"/>
      <c r="CA280" s="195"/>
      <c r="CB280" s="195"/>
      <c r="CC280" s="195"/>
      <c r="CE280" s="195"/>
      <c r="CF280" s="195"/>
      <c r="CG280" s="195"/>
      <c r="CH280" s="195"/>
    </row>
    <row r="281" spans="1:86" x14ac:dyDescent="0.2">
      <c r="A281" s="48" t="s">
        <v>744</v>
      </c>
      <c r="B281" s="48"/>
      <c r="C281" s="48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5"/>
      <c r="Z281" s="175"/>
      <c r="AA281" s="175"/>
      <c r="AB281" s="175"/>
      <c r="AC281" s="175"/>
      <c r="AD281" s="175"/>
      <c r="AE281" s="175"/>
      <c r="AF281" s="175"/>
      <c r="AG281" s="175"/>
      <c r="AH281" s="175"/>
      <c r="AI281" s="175"/>
      <c r="AJ281" s="175"/>
      <c r="AK281" s="175"/>
      <c r="AL281" s="175"/>
      <c r="AM281" s="175"/>
      <c r="AN281" s="175"/>
      <c r="AO281" s="175"/>
      <c r="AP281" s="175"/>
      <c r="AQ281" s="175"/>
      <c r="AR281" s="175"/>
      <c r="AS281" s="175"/>
      <c r="AT281" s="175"/>
      <c r="AU281" s="175"/>
      <c r="AV281" s="175"/>
      <c r="AW281" s="175"/>
      <c r="AX281" s="175"/>
      <c r="AY281" s="175"/>
      <c r="AZ281" s="175"/>
      <c r="BA281" s="175"/>
      <c r="BB281" s="175"/>
      <c r="BC281" s="175"/>
      <c r="BD281" s="175"/>
      <c r="BE281" s="175"/>
      <c r="BF281" s="175"/>
      <c r="BG281" s="175"/>
      <c r="BZ281" s="195"/>
      <c r="CA281" s="195"/>
      <c r="CB281" s="195"/>
      <c r="CC281" s="195"/>
      <c r="CE281" s="195"/>
      <c r="CF281" s="195"/>
      <c r="CG281" s="195"/>
      <c r="CH281" s="195"/>
    </row>
    <row r="282" spans="1:86" x14ac:dyDescent="0.2"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5"/>
      <c r="Z282" s="175"/>
      <c r="AA282" s="175"/>
      <c r="AB282" s="175"/>
      <c r="AC282" s="175"/>
      <c r="AD282" s="175"/>
      <c r="AE282" s="175"/>
      <c r="AF282" s="175"/>
      <c r="AG282" s="175"/>
      <c r="AH282" s="175"/>
      <c r="AI282" s="175"/>
      <c r="AJ282" s="175"/>
      <c r="AK282" s="175"/>
      <c r="AL282" s="175"/>
      <c r="AM282" s="175"/>
      <c r="AN282" s="175"/>
      <c r="AO282" s="175"/>
      <c r="AP282" s="175"/>
      <c r="AQ282" s="175"/>
      <c r="AR282" s="175"/>
      <c r="AS282" s="175"/>
      <c r="AT282" s="175"/>
      <c r="AU282" s="175"/>
      <c r="AV282" s="175"/>
      <c r="AW282" s="175"/>
      <c r="AX282" s="175"/>
      <c r="AY282" s="175"/>
      <c r="AZ282" s="175"/>
      <c r="BA282" s="175"/>
      <c r="BB282" s="175"/>
      <c r="BC282" s="175"/>
      <c r="BD282" s="175"/>
      <c r="BZ282" s="195"/>
      <c r="CA282" s="195"/>
      <c r="CB282" s="195"/>
      <c r="CC282" s="195"/>
      <c r="CE282" s="195"/>
      <c r="CF282" s="195"/>
      <c r="CG282" s="195"/>
      <c r="CH282" s="195"/>
    </row>
    <row r="283" spans="1:86" x14ac:dyDescent="0.2"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5"/>
      <c r="Z283" s="175"/>
      <c r="AA283" s="175"/>
      <c r="AB283" s="175"/>
      <c r="AC283" s="175"/>
      <c r="AD283" s="175"/>
      <c r="AE283" s="175"/>
      <c r="AF283" s="175"/>
      <c r="AG283" s="175"/>
      <c r="AH283" s="175"/>
      <c r="AI283" s="175"/>
      <c r="AJ283" s="175"/>
      <c r="AK283" s="175"/>
      <c r="AL283" s="175"/>
      <c r="AM283" s="175"/>
      <c r="AN283" s="175"/>
      <c r="AO283" s="175"/>
      <c r="AP283" s="175"/>
      <c r="AQ283" s="175"/>
      <c r="AR283" s="175"/>
      <c r="AS283" s="175"/>
      <c r="AT283" s="175"/>
      <c r="AU283" s="175"/>
      <c r="AV283" s="175"/>
      <c r="AW283" s="175"/>
      <c r="AX283" s="175"/>
      <c r="AY283" s="175"/>
      <c r="AZ283" s="175"/>
      <c r="BA283" s="175"/>
      <c r="BB283" s="175"/>
      <c r="BC283" s="175"/>
      <c r="BD283" s="175"/>
      <c r="BZ283" s="195"/>
      <c r="CA283" s="195"/>
      <c r="CB283" s="195"/>
      <c r="CC283" s="195"/>
      <c r="CE283" s="195"/>
      <c r="CF283" s="195"/>
      <c r="CG283" s="195"/>
      <c r="CH283" s="195"/>
    </row>
    <row r="284" spans="1:86" ht="15" x14ac:dyDescent="0.2">
      <c r="A284" s="196" t="s">
        <v>754</v>
      </c>
      <c r="B284" s="166"/>
      <c r="C284" s="166"/>
      <c r="D284" s="175"/>
      <c r="E284" s="166"/>
      <c r="F284" s="175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80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80"/>
      <c r="AS284" s="180"/>
      <c r="AT284" s="180"/>
      <c r="AU284" s="181"/>
      <c r="AV284" s="180"/>
      <c r="AW284" s="180"/>
      <c r="AX284" s="180"/>
      <c r="AY284" s="180"/>
      <c r="AZ284" s="181"/>
      <c r="BA284" s="182"/>
      <c r="BB284" s="175"/>
      <c r="BC284" s="175"/>
      <c r="BD284" s="175"/>
      <c r="BE284" s="183" t="s">
        <v>783</v>
      </c>
      <c r="BF284" s="175"/>
      <c r="BG284" s="175"/>
      <c r="BZ284" s="195"/>
      <c r="CA284" s="195"/>
      <c r="CB284" s="195"/>
      <c r="CC284" s="195"/>
    </row>
    <row r="285" spans="1:86" x14ac:dyDescent="0.2">
      <c r="A285" s="219" t="s">
        <v>643</v>
      </c>
      <c r="B285" s="219" t="s">
        <v>428</v>
      </c>
      <c r="C285" s="219" t="s">
        <v>424</v>
      </c>
      <c r="D285" s="219" t="s">
        <v>429</v>
      </c>
      <c r="E285" s="219" t="s">
        <v>430</v>
      </c>
      <c r="F285" s="194" t="s">
        <v>644</v>
      </c>
      <c r="G285" s="194" t="s">
        <v>645</v>
      </c>
      <c r="H285" s="194" t="s">
        <v>646</v>
      </c>
      <c r="I285" s="194" t="s">
        <v>647</v>
      </c>
      <c r="J285" s="194" t="s">
        <v>648</v>
      </c>
      <c r="K285" s="194" t="s">
        <v>649</v>
      </c>
      <c r="L285" s="194" t="s">
        <v>650</v>
      </c>
      <c r="M285" s="194" t="s">
        <v>651</v>
      </c>
      <c r="N285" s="194" t="s">
        <v>652</v>
      </c>
      <c r="O285" s="194" t="s">
        <v>653</v>
      </c>
      <c r="P285" s="194" t="s">
        <v>654</v>
      </c>
      <c r="Q285" s="194" t="s">
        <v>655</v>
      </c>
      <c r="R285" s="194" t="s">
        <v>656</v>
      </c>
      <c r="S285" s="194" t="s">
        <v>657</v>
      </c>
      <c r="T285" s="194" t="s">
        <v>658</v>
      </c>
      <c r="U285" s="194" t="s">
        <v>659</v>
      </c>
      <c r="V285" s="194" t="s">
        <v>660</v>
      </c>
      <c r="W285" s="194" t="s">
        <v>661</v>
      </c>
      <c r="X285" s="194" t="s">
        <v>662</v>
      </c>
      <c r="Y285" s="194" t="s">
        <v>663</v>
      </c>
      <c r="Z285" s="194" t="s">
        <v>664</v>
      </c>
      <c r="AA285" s="194" t="s">
        <v>665</v>
      </c>
      <c r="AB285" s="194" t="s">
        <v>666</v>
      </c>
      <c r="AC285" s="194" t="s">
        <v>667</v>
      </c>
      <c r="AD285" s="194" t="s">
        <v>668</v>
      </c>
      <c r="AE285" s="194" t="s">
        <v>669</v>
      </c>
      <c r="AF285" s="194" t="s">
        <v>670</v>
      </c>
      <c r="AG285" s="194" t="s">
        <v>671</v>
      </c>
      <c r="AH285" s="194" t="s">
        <v>672</v>
      </c>
      <c r="AI285" s="194" t="s">
        <v>673</v>
      </c>
      <c r="AJ285" s="194" t="s">
        <v>674</v>
      </c>
      <c r="AK285" s="194" t="s">
        <v>675</v>
      </c>
      <c r="AL285" s="194" t="s">
        <v>676</v>
      </c>
      <c r="AM285" s="194" t="s">
        <v>677</v>
      </c>
      <c r="AN285" s="194" t="s">
        <v>678</v>
      </c>
      <c r="AO285" s="194" t="s">
        <v>679</v>
      </c>
      <c r="AP285" s="194" t="s">
        <v>680</v>
      </c>
      <c r="AQ285" s="194" t="s">
        <v>681</v>
      </c>
      <c r="AR285" s="194" t="s">
        <v>682</v>
      </c>
      <c r="AS285" s="194" t="s">
        <v>683</v>
      </c>
      <c r="AT285" s="194" t="s">
        <v>684</v>
      </c>
      <c r="AU285" s="194" t="s">
        <v>685</v>
      </c>
      <c r="AV285" s="194" t="s">
        <v>686</v>
      </c>
      <c r="AW285" s="194" t="s">
        <v>687</v>
      </c>
      <c r="AX285" s="194" t="s">
        <v>688</v>
      </c>
      <c r="AY285" s="194" t="s">
        <v>689</v>
      </c>
      <c r="AZ285" s="194" t="s">
        <v>690</v>
      </c>
      <c r="BA285" s="194" t="s">
        <v>691</v>
      </c>
      <c r="BB285" s="194" t="s">
        <v>692</v>
      </c>
      <c r="BC285" s="194" t="s">
        <v>693</v>
      </c>
      <c r="BD285" s="194" t="s">
        <v>694</v>
      </c>
      <c r="BE285" s="194" t="s">
        <v>695</v>
      </c>
      <c r="BF285" s="194" t="s">
        <v>696</v>
      </c>
      <c r="BG285" s="194" t="s">
        <v>697</v>
      </c>
      <c r="BI285" s="219" t="s">
        <v>698</v>
      </c>
      <c r="BJ285" s="219" t="s">
        <v>699</v>
      </c>
      <c r="BK285" s="188" t="s">
        <v>694</v>
      </c>
      <c r="BL285" s="188" t="s">
        <v>695</v>
      </c>
      <c r="BM285" s="188" t="s">
        <v>696</v>
      </c>
      <c r="BN285" s="188" t="s">
        <v>697</v>
      </c>
      <c r="BO285" s="221" t="s">
        <v>700</v>
      </c>
      <c r="BP285" s="222"/>
      <c r="BQ285" s="223"/>
      <c r="BZ285" s="195"/>
      <c r="CA285" s="195"/>
      <c r="CB285" s="195"/>
      <c r="CC285" s="195"/>
    </row>
    <row r="286" spans="1:86" x14ac:dyDescent="0.2">
      <c r="A286" s="224"/>
      <c r="B286" s="224"/>
      <c r="C286" s="224"/>
      <c r="D286" s="224"/>
      <c r="E286" s="224"/>
      <c r="F286" s="194">
        <v>1961</v>
      </c>
      <c r="G286" s="194">
        <v>1962</v>
      </c>
      <c r="H286" s="194">
        <v>1963</v>
      </c>
      <c r="I286" s="194">
        <v>1964</v>
      </c>
      <c r="J286" s="194">
        <v>1965</v>
      </c>
      <c r="K286" s="194">
        <v>1966</v>
      </c>
      <c r="L286" s="194">
        <v>1967</v>
      </c>
      <c r="M286" s="194">
        <v>1968</v>
      </c>
      <c r="N286" s="194">
        <v>1969</v>
      </c>
      <c r="O286" s="194">
        <v>1970</v>
      </c>
      <c r="P286" s="194">
        <v>1971</v>
      </c>
      <c r="Q286" s="194">
        <v>1972</v>
      </c>
      <c r="R286" s="194">
        <v>1973</v>
      </c>
      <c r="S286" s="194">
        <v>1974</v>
      </c>
      <c r="T286" s="194">
        <v>1975</v>
      </c>
      <c r="U286" s="194">
        <v>1976</v>
      </c>
      <c r="V286" s="194">
        <v>1977</v>
      </c>
      <c r="W286" s="194">
        <v>1978</v>
      </c>
      <c r="X286" s="194">
        <v>1979</v>
      </c>
      <c r="Y286" s="194">
        <v>1980</v>
      </c>
      <c r="Z286" s="194">
        <v>1981</v>
      </c>
      <c r="AA286" s="194">
        <v>1982</v>
      </c>
      <c r="AB286" s="194">
        <v>1983</v>
      </c>
      <c r="AC286" s="194">
        <v>1984</v>
      </c>
      <c r="AD286" s="194">
        <v>1985</v>
      </c>
      <c r="AE286" s="194">
        <v>1986</v>
      </c>
      <c r="AF286" s="194">
        <v>1987</v>
      </c>
      <c r="AG286" s="194">
        <v>1988</v>
      </c>
      <c r="AH286" s="194">
        <v>1989</v>
      </c>
      <c r="AI286" s="194">
        <v>1990</v>
      </c>
      <c r="AJ286" s="194">
        <v>1991</v>
      </c>
      <c r="AK286" s="194">
        <v>1992</v>
      </c>
      <c r="AL286" s="194">
        <v>1993</v>
      </c>
      <c r="AM286" s="194">
        <v>1994</v>
      </c>
      <c r="AN286" s="194">
        <v>1995</v>
      </c>
      <c r="AO286" s="194">
        <v>1996</v>
      </c>
      <c r="AP286" s="194">
        <v>1997</v>
      </c>
      <c r="AQ286" s="194">
        <v>1998</v>
      </c>
      <c r="AR286" s="194">
        <v>1999</v>
      </c>
      <c r="AS286" s="194">
        <v>2000</v>
      </c>
      <c r="AT286" s="194">
        <v>2001</v>
      </c>
      <c r="AU286" s="194">
        <v>2002</v>
      </c>
      <c r="AV286" s="194">
        <v>2003</v>
      </c>
      <c r="AW286" s="194">
        <v>2004</v>
      </c>
      <c r="AX286" s="194">
        <v>2005</v>
      </c>
      <c r="AY286" s="194">
        <v>2006</v>
      </c>
      <c r="AZ286" s="194">
        <v>2007</v>
      </c>
      <c r="BA286" s="194">
        <v>2008</v>
      </c>
      <c r="BB286" s="194">
        <v>2009</v>
      </c>
      <c r="BC286" s="194">
        <v>2010</v>
      </c>
      <c r="BD286" s="194">
        <v>2011</v>
      </c>
      <c r="BE286" s="194">
        <v>2012</v>
      </c>
      <c r="BF286" s="194">
        <v>2013</v>
      </c>
      <c r="BG286" s="194">
        <v>2014</v>
      </c>
      <c r="BI286" s="220"/>
      <c r="BJ286" s="220"/>
      <c r="BK286" s="189">
        <v>2011</v>
      </c>
      <c r="BL286" s="189">
        <v>2012</v>
      </c>
      <c r="BM286" s="189" t="s">
        <v>701</v>
      </c>
      <c r="BN286" s="189" t="s">
        <v>702</v>
      </c>
      <c r="BO286" s="189" t="s">
        <v>703</v>
      </c>
      <c r="BP286" s="189" t="s">
        <v>704</v>
      </c>
      <c r="BQ286" s="189" t="s">
        <v>705</v>
      </c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</row>
    <row r="287" spans="1:86" x14ac:dyDescent="0.2">
      <c r="A287" s="29" t="s">
        <v>6</v>
      </c>
      <c r="B287" s="29" t="s">
        <v>464</v>
      </c>
      <c r="C287" s="29" t="s">
        <v>463</v>
      </c>
      <c r="D287" s="29" t="s">
        <v>464</v>
      </c>
      <c r="E287" s="29" t="s">
        <v>465</v>
      </c>
      <c r="F287" s="205">
        <v>12.919</v>
      </c>
      <c r="G287" s="205">
        <v>13.167999999999999</v>
      </c>
      <c r="H287" s="205">
        <v>13.423999999999999</v>
      </c>
      <c r="I287" s="205">
        <v>13.696999999999999</v>
      </c>
      <c r="J287" s="205">
        <v>13.996</v>
      </c>
      <c r="K287" s="205">
        <v>14.326000000000001</v>
      </c>
      <c r="L287" s="205">
        <v>14.68</v>
      </c>
      <c r="M287" s="205">
        <v>15.044</v>
      </c>
      <c r="N287" s="205">
        <v>15.397</v>
      </c>
      <c r="O287" s="205">
        <v>15.725</v>
      </c>
      <c r="P287" s="205">
        <v>16.023</v>
      </c>
      <c r="Q287" s="205">
        <v>16.295000000000002</v>
      </c>
      <c r="R287" s="205">
        <v>16.542000000000002</v>
      </c>
      <c r="S287" s="205">
        <v>16.768000000000001</v>
      </c>
      <c r="T287" s="205">
        <v>16.975999999999999</v>
      </c>
      <c r="U287" s="205">
        <v>17.164000000000001</v>
      </c>
      <c r="V287" s="205">
        <v>17.335000000000001</v>
      </c>
      <c r="W287" s="205">
        <v>17.498000000000001</v>
      </c>
      <c r="X287" s="205">
        <v>17.667999999999999</v>
      </c>
      <c r="Y287" s="205">
        <v>17.855</v>
      </c>
      <c r="Z287" s="205">
        <v>18.062999999999999</v>
      </c>
      <c r="AA287" s="205">
        <v>18.29</v>
      </c>
      <c r="AB287" s="205">
        <v>18.533999999999999</v>
      </c>
      <c r="AC287" s="205">
        <v>18.792999999999999</v>
      </c>
      <c r="AD287" s="205">
        <v>19.059999999999999</v>
      </c>
      <c r="AE287" s="205">
        <v>19.338000000000001</v>
      </c>
      <c r="AF287" s="205">
        <v>19.626999999999999</v>
      </c>
      <c r="AG287" s="205">
        <v>19.920999999999999</v>
      </c>
      <c r="AH287" s="205">
        <v>20.212</v>
      </c>
      <c r="AI287" s="205">
        <v>20.495000000000001</v>
      </c>
      <c r="AJ287" s="205">
        <v>20.768000000000001</v>
      </c>
      <c r="AK287" s="205">
        <v>21.032</v>
      </c>
      <c r="AL287" s="205">
        <v>21.29</v>
      </c>
      <c r="AM287" s="205">
        <v>21.544</v>
      </c>
      <c r="AN287" s="205">
        <v>21.798999999999999</v>
      </c>
      <c r="AO287" s="205">
        <v>22.056000000000001</v>
      </c>
      <c r="AP287" s="205">
        <v>22.315000000000001</v>
      </c>
      <c r="AQ287" s="205">
        <v>22.577999999999999</v>
      </c>
      <c r="AR287" s="205">
        <v>22.844000000000001</v>
      </c>
      <c r="AS287" s="205">
        <v>23.117000000000001</v>
      </c>
      <c r="AT287" s="205">
        <v>23.393999999999998</v>
      </c>
      <c r="AU287" s="205">
        <v>23.677</v>
      </c>
      <c r="AV287" s="205">
        <v>23.974</v>
      </c>
      <c r="AW287" s="205">
        <v>24.297000000000001</v>
      </c>
      <c r="AX287" s="205">
        <v>24.655000000000001</v>
      </c>
      <c r="AY287" s="205">
        <v>25.050999999999998</v>
      </c>
      <c r="AZ287" s="205">
        <v>25.478999999999999</v>
      </c>
      <c r="BA287" s="205">
        <v>25.922999999999998</v>
      </c>
      <c r="BB287" s="205">
        <v>26.36</v>
      </c>
      <c r="BC287" s="205">
        <v>26.771999999999998</v>
      </c>
      <c r="BD287" s="205">
        <v>27.155000000000001</v>
      </c>
      <c r="BE287" s="205">
        <v>27.51</v>
      </c>
      <c r="BF287" s="205">
        <v>27.849</v>
      </c>
      <c r="BG287" s="205">
        <v>28.181000000000001</v>
      </c>
      <c r="BH287" s="175"/>
      <c r="BI287" s="12"/>
      <c r="BJ287" s="12"/>
      <c r="BK287" s="207"/>
      <c r="BL287" s="207"/>
      <c r="BM287" s="207"/>
      <c r="BN287" s="207"/>
      <c r="BO287" s="208"/>
      <c r="BP287" s="208"/>
      <c r="BQ287" s="208"/>
      <c r="BR287" s="175"/>
      <c r="BS287" s="175"/>
    </row>
    <row r="288" spans="1:86" s="195" customFormat="1" x14ac:dyDescent="0.2">
      <c r="A288" s="12" t="s">
        <v>780</v>
      </c>
      <c r="B288" s="12" t="s">
        <v>707</v>
      </c>
      <c r="C288" s="12" t="s">
        <v>516</v>
      </c>
      <c r="D288" s="12" t="s">
        <v>489</v>
      </c>
      <c r="E288" s="12" t="s">
        <v>490</v>
      </c>
      <c r="F288" s="206"/>
      <c r="G288" s="206"/>
      <c r="H288" s="206"/>
      <c r="I288" s="206"/>
      <c r="J288" s="206"/>
      <c r="K288" s="206"/>
      <c r="L288" s="206"/>
      <c r="M288" s="206"/>
      <c r="N288" s="206"/>
      <c r="O288" s="206">
        <v>15036.80321</v>
      </c>
      <c r="P288" s="206">
        <v>14968.17923</v>
      </c>
      <c r="Q288" s="206">
        <v>15539.89228</v>
      </c>
      <c r="R288" s="206">
        <v>16121.88435</v>
      </c>
      <c r="S288" s="206">
        <v>16089.93585</v>
      </c>
      <c r="T288" s="206">
        <v>16041.89609</v>
      </c>
      <c r="U288" s="206">
        <v>16280.533299999999</v>
      </c>
      <c r="V288" s="206">
        <v>16276.484</v>
      </c>
      <c r="W288" s="206">
        <v>16160.983389999999</v>
      </c>
      <c r="X288" s="206">
        <v>16119.375679999999</v>
      </c>
      <c r="Y288" s="206">
        <v>16637.131420000002</v>
      </c>
      <c r="Z288" s="206">
        <v>17058.9653</v>
      </c>
      <c r="AA288" s="206">
        <v>16780.722709999998</v>
      </c>
      <c r="AB288" s="206">
        <v>16640.304619999999</v>
      </c>
      <c r="AC288" s="206">
        <v>17236.326819999998</v>
      </c>
      <c r="AD288" s="206">
        <v>17408.344639999999</v>
      </c>
      <c r="AE288" s="206">
        <v>17702.09132</v>
      </c>
      <c r="AF288" s="206">
        <v>17848.592960000002</v>
      </c>
      <c r="AG288" s="206">
        <v>18845.339550000001</v>
      </c>
      <c r="AH288" s="206">
        <v>19369.0196</v>
      </c>
      <c r="AI288" s="206">
        <v>19346.829089999999</v>
      </c>
      <c r="AJ288" s="206">
        <v>18958.933570000001</v>
      </c>
      <c r="AK288" s="206">
        <v>18711.93981</v>
      </c>
      <c r="AL288" s="206">
        <v>19411.480640000002</v>
      </c>
      <c r="AM288" s="206">
        <v>20005.640719999999</v>
      </c>
      <c r="AN288" s="206">
        <v>20305.639210000001</v>
      </c>
      <c r="AO288" s="206">
        <v>20982.273229999999</v>
      </c>
      <c r="AP288" s="206">
        <v>21637.6194</v>
      </c>
      <c r="AQ288" s="206">
        <v>22334.178609999999</v>
      </c>
      <c r="AR288" s="206">
        <v>22997.106540000001</v>
      </c>
      <c r="AS288" s="206">
        <v>23286.96372</v>
      </c>
      <c r="AT288" s="206">
        <v>23627.800749999999</v>
      </c>
      <c r="AU288" s="206">
        <v>24521.985000000001</v>
      </c>
      <c r="AV288" s="206">
        <v>24972.47496</v>
      </c>
      <c r="AW288" s="206">
        <v>25860.482810000001</v>
      </c>
      <c r="AX288" s="206">
        <v>26094.056939999999</v>
      </c>
      <c r="AY288" s="206">
        <v>26621.82545</v>
      </c>
      <c r="AZ288" s="206">
        <v>27169.733649999998</v>
      </c>
      <c r="BA288" s="206">
        <v>27427.6296</v>
      </c>
      <c r="BB288" s="206">
        <v>29051.616300000002</v>
      </c>
      <c r="BC288" s="206">
        <v>28405.824629999999</v>
      </c>
      <c r="BD288" s="206">
        <v>29832.82216</v>
      </c>
      <c r="BE288" s="206">
        <v>31202.085050000002</v>
      </c>
      <c r="BF288" s="206">
        <v>31004.91217</v>
      </c>
      <c r="BG288" s="206"/>
      <c r="BI288" s="12"/>
      <c r="BJ288" s="12"/>
      <c r="BK288" s="207"/>
      <c r="BL288" s="207"/>
      <c r="BM288" s="207"/>
      <c r="BN288" s="207"/>
      <c r="BO288" s="208"/>
      <c r="BP288" s="208"/>
      <c r="BQ288" s="208"/>
    </row>
    <row r="289" spans="1:71" x14ac:dyDescent="0.2">
      <c r="A289" s="14" t="s">
        <v>781</v>
      </c>
      <c r="B289" s="14" t="s">
        <v>707</v>
      </c>
      <c r="C289" s="14" t="s">
        <v>516</v>
      </c>
      <c r="D289" s="14" t="s">
        <v>489</v>
      </c>
      <c r="E289" s="14" t="s">
        <v>490</v>
      </c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>
        <v>13276.75749</v>
      </c>
      <c r="W289" s="197">
        <v>13542.507390000001</v>
      </c>
      <c r="X289" s="197">
        <v>13926.10958</v>
      </c>
      <c r="Y289" s="197">
        <v>13943.91893</v>
      </c>
      <c r="Z289" s="197">
        <v>14546.328159999999</v>
      </c>
      <c r="AA289" s="197">
        <v>14443.92317</v>
      </c>
      <c r="AB289" s="197">
        <v>14713.814539999999</v>
      </c>
      <c r="AC289" s="197">
        <v>14715.45105</v>
      </c>
      <c r="AD289" s="197">
        <v>14702.462649999999</v>
      </c>
      <c r="AE289" s="197">
        <v>15911.477800000001</v>
      </c>
      <c r="AF289" s="197">
        <v>16077.354009999999</v>
      </c>
      <c r="AG289" s="197">
        <v>16698.42555</v>
      </c>
      <c r="AH289" s="197">
        <v>16656.342789999999</v>
      </c>
      <c r="AI289" s="197">
        <v>16358.11299</v>
      </c>
      <c r="AJ289" s="197">
        <v>14629.86621</v>
      </c>
      <c r="AK289" s="197">
        <v>14681.006069999999</v>
      </c>
      <c r="AL289" s="197">
        <v>15558.43209</v>
      </c>
      <c r="AM289" s="197">
        <v>16446.537779999999</v>
      </c>
      <c r="AN289" s="197">
        <v>17059.92037</v>
      </c>
      <c r="AO289" s="197">
        <v>17090.995599999998</v>
      </c>
      <c r="AP289" s="197">
        <v>17621.94152</v>
      </c>
      <c r="AQ289" s="197">
        <v>17882.859499999999</v>
      </c>
      <c r="AR289" s="197">
        <v>18362.604050000002</v>
      </c>
      <c r="AS289" s="197">
        <v>18564.74526</v>
      </c>
      <c r="AT289" s="197">
        <v>19591.779340000001</v>
      </c>
      <c r="AU289" s="197">
        <v>20293.087309999999</v>
      </c>
      <c r="AV289" s="197">
        <v>21262.886999999999</v>
      </c>
      <c r="AW289" s="197">
        <v>21627.275249999999</v>
      </c>
      <c r="AX289" s="197">
        <v>21632.832989999999</v>
      </c>
      <c r="AY289" s="197">
        <v>21424.657930000001</v>
      </c>
      <c r="AZ289" s="197">
        <v>22347.8871</v>
      </c>
      <c r="BA289" s="197">
        <v>20877.250670000001</v>
      </c>
      <c r="BB289" s="197">
        <v>22138.679100000001</v>
      </c>
      <c r="BC289" s="197">
        <v>22426.07519</v>
      </c>
      <c r="BD289" s="197">
        <v>23211.68161</v>
      </c>
      <c r="BE289" s="197">
        <v>23423.917890000001</v>
      </c>
      <c r="BF289" s="197"/>
      <c r="BG289" s="197"/>
      <c r="BH289" s="175"/>
      <c r="BI289" s="14"/>
      <c r="BJ289" s="14"/>
      <c r="BK289" s="209"/>
      <c r="BL289" s="209"/>
      <c r="BM289" s="209"/>
      <c r="BN289" s="209"/>
      <c r="BO289" s="198"/>
      <c r="BP289" s="198"/>
      <c r="BQ289" s="198"/>
      <c r="BR289" s="175"/>
      <c r="BS289" s="175"/>
    </row>
    <row r="290" spans="1:71" s="195" customFormat="1" x14ac:dyDescent="0.2">
      <c r="A290" s="169" t="s">
        <v>708</v>
      </c>
      <c r="B290" s="167" t="s">
        <v>7</v>
      </c>
      <c r="C290" s="167" t="s">
        <v>431</v>
      </c>
      <c r="D290" s="167" t="s">
        <v>449</v>
      </c>
      <c r="E290" s="167" t="s">
        <v>433</v>
      </c>
      <c r="F290" s="5">
        <v>2.1274160000000002</v>
      </c>
      <c r="G290" s="5">
        <v>2.2046559999999999</v>
      </c>
      <c r="H290" s="5">
        <v>2.3548339999999999</v>
      </c>
      <c r="I290" s="5">
        <v>2.366314</v>
      </c>
      <c r="J290" s="5">
        <v>2.4344269999999999</v>
      </c>
      <c r="K290" s="5">
        <v>2.6801059999999999</v>
      </c>
      <c r="L290" s="5">
        <v>2.7991299999999999</v>
      </c>
      <c r="M290" s="5">
        <v>2.7632530000000002</v>
      </c>
      <c r="N290" s="5">
        <v>2.6795580000000001</v>
      </c>
      <c r="O290" s="5">
        <v>2.7306919999999999</v>
      </c>
      <c r="P290" s="5">
        <v>2.8209170000000001</v>
      </c>
      <c r="Q290" s="5">
        <v>2.8813080000000002</v>
      </c>
      <c r="R290" s="5">
        <v>2.6901039999999998</v>
      </c>
      <c r="S290" s="5">
        <v>2.9456579999999999</v>
      </c>
      <c r="T290" s="5">
        <v>2.9735710000000002</v>
      </c>
      <c r="U290" s="5">
        <v>3.2130670000000001</v>
      </c>
      <c r="V290" s="5">
        <v>3.3384469999999999</v>
      </c>
      <c r="W290" s="5">
        <v>3.0674070000000002</v>
      </c>
      <c r="X290" s="5">
        <v>3.4043049999999999</v>
      </c>
      <c r="Y290" s="5">
        <v>3.3498380000000001</v>
      </c>
      <c r="Z290" s="5">
        <v>3.3327710000000002</v>
      </c>
      <c r="AA290" s="5">
        <v>3.6377809999999999</v>
      </c>
      <c r="AB290" s="5">
        <v>3.6600630000000001</v>
      </c>
      <c r="AC290" s="5">
        <v>3.6539959999999998</v>
      </c>
      <c r="AD290" s="5">
        <v>3.472591</v>
      </c>
      <c r="AE290" s="5">
        <v>3.6104280000000002</v>
      </c>
      <c r="AF290" s="5">
        <v>3.5265200000000001</v>
      </c>
      <c r="AG290" s="5">
        <v>4.1510740000000004</v>
      </c>
      <c r="AH290" s="5">
        <v>4.0560850000000004</v>
      </c>
      <c r="AI290" s="5">
        <v>4.0317769999999999</v>
      </c>
      <c r="AJ290" s="5">
        <v>3.616927</v>
      </c>
      <c r="AK290" s="5">
        <v>3.98298</v>
      </c>
      <c r="AL290" s="5">
        <v>4.3367950000000004</v>
      </c>
      <c r="AM290" s="5">
        <v>3.813647</v>
      </c>
      <c r="AN290" s="5">
        <v>4.6736659999999999</v>
      </c>
      <c r="AO290" s="5">
        <v>4.0121909999999996</v>
      </c>
      <c r="AP290" s="5">
        <v>4.526675</v>
      </c>
      <c r="AQ290" s="5">
        <v>4.7520740000000004</v>
      </c>
      <c r="AR290" s="5">
        <v>5.1146729999999998</v>
      </c>
      <c r="AS290" s="5">
        <v>5.1931799999999999</v>
      </c>
      <c r="AT290" s="5">
        <v>5.3593149999999996</v>
      </c>
      <c r="AU290" s="5">
        <v>5.988969</v>
      </c>
      <c r="AV290" s="5">
        <v>6.3534660000000001</v>
      </c>
      <c r="AW290" s="5">
        <v>6.5173769999999998</v>
      </c>
      <c r="AX290" s="5">
        <v>7.3185609999999999</v>
      </c>
      <c r="AY290" s="5">
        <v>7.8626969999999998</v>
      </c>
      <c r="AZ290" s="5">
        <v>7.0605349999999998</v>
      </c>
      <c r="BA290" s="5">
        <v>7.961862</v>
      </c>
      <c r="BB290" s="5">
        <v>5.9538760000000002</v>
      </c>
      <c r="BC290" s="5">
        <v>7.8241500000000004</v>
      </c>
      <c r="BD290" s="5">
        <v>6.6640540000000001</v>
      </c>
      <c r="BE290" s="172">
        <f>BD290+(BD290*BO290)</f>
        <v>6.6164103600158635</v>
      </c>
      <c r="BF290" s="172">
        <f t="shared" ref="BF290:BF293" si="255">BE290+(BE290*BP290)</f>
        <v>6.6030093029543142</v>
      </c>
      <c r="BG290" s="172">
        <f t="shared" ref="BG290:BG293" si="256">BF290+(BF290*BQ290)</f>
        <v>6.4396814702767466</v>
      </c>
      <c r="BI290" s="167" t="s">
        <v>708</v>
      </c>
      <c r="BJ290" s="167" t="s">
        <v>765</v>
      </c>
      <c r="BK290" s="5">
        <v>7.1726094800000002</v>
      </c>
      <c r="BL290" s="5">
        <v>7.1213299999999995</v>
      </c>
      <c r="BM290" s="5">
        <v>7.1069062649999992</v>
      </c>
      <c r="BN290" s="5">
        <v>6.9311143579999994</v>
      </c>
      <c r="BO290" s="168">
        <f t="shared" ref="BO290:BO292" si="257">(BL290-BK290)/BK290</f>
        <v>-7.149347827033894E-3</v>
      </c>
      <c r="BP290" s="168">
        <f t="shared" ref="BP290:BP292" si="258">(BM290-BL290)/BL290</f>
        <v>-2.0254271322913378E-3</v>
      </c>
      <c r="BQ290" s="168">
        <f t="shared" ref="BQ290:BQ292" si="259">(BN290-BM290)/BM290</f>
        <v>-2.4735363102470837E-2</v>
      </c>
    </row>
    <row r="291" spans="1:71" s="195" customFormat="1" x14ac:dyDescent="0.2">
      <c r="A291" s="169" t="s">
        <v>709</v>
      </c>
      <c r="B291" s="167" t="s">
        <v>7</v>
      </c>
      <c r="C291" s="167" t="s">
        <v>431</v>
      </c>
      <c r="D291" s="167" t="s">
        <v>710</v>
      </c>
      <c r="E291" s="167" t="s">
        <v>433</v>
      </c>
      <c r="F291" s="5">
        <v>9.3830999999999998E-2</v>
      </c>
      <c r="G291" s="5">
        <v>0.18490599999999999</v>
      </c>
      <c r="H291" s="5">
        <v>0.19219800000000001</v>
      </c>
      <c r="I291" s="5">
        <v>0.18800500000000001</v>
      </c>
      <c r="J291" s="5">
        <v>0.192027</v>
      </c>
      <c r="K291" s="5">
        <v>0.15643899999999999</v>
      </c>
      <c r="L291" s="5">
        <v>0.14661299999999999</v>
      </c>
      <c r="M291" s="5">
        <v>0.22644500000000001</v>
      </c>
      <c r="N291" s="5">
        <v>0.23253199999999999</v>
      </c>
      <c r="O291" s="5">
        <v>0.21099999999999999</v>
      </c>
      <c r="P291" s="5">
        <v>0.29298600000000002</v>
      </c>
      <c r="Q291" s="5">
        <v>0.300425</v>
      </c>
      <c r="R291" s="5">
        <v>0.28855799999999998</v>
      </c>
      <c r="S291" s="5">
        <v>0.215531</v>
      </c>
      <c r="T291" s="5">
        <v>0.22146199999999999</v>
      </c>
      <c r="U291" s="5">
        <v>0.200262</v>
      </c>
      <c r="V291" s="5">
        <v>0.279281</v>
      </c>
      <c r="W291" s="5">
        <v>0.26759500000000003</v>
      </c>
      <c r="X291" s="5">
        <v>0.21582399999999999</v>
      </c>
      <c r="Y291" s="5">
        <v>0.23916399999999999</v>
      </c>
      <c r="Z291" s="5">
        <v>0.26583000000000001</v>
      </c>
      <c r="AA291" s="5">
        <v>0.28987400000000002</v>
      </c>
      <c r="AB291" s="5">
        <v>0.32440600000000003</v>
      </c>
      <c r="AC291" s="5">
        <v>0.28797699999999998</v>
      </c>
      <c r="AD291" s="5">
        <v>0.29746899999999998</v>
      </c>
      <c r="AE291" s="5">
        <v>0.345941</v>
      </c>
      <c r="AF291" s="5">
        <v>0.38447500000000001</v>
      </c>
      <c r="AG291" s="5">
        <v>0.33936500000000003</v>
      </c>
      <c r="AH291" s="5">
        <v>0.35840899999999998</v>
      </c>
      <c r="AI291" s="5">
        <v>0.41545199999999999</v>
      </c>
      <c r="AJ291" s="5">
        <v>0.35543200000000003</v>
      </c>
      <c r="AK291" s="5">
        <v>0.40181499999999998</v>
      </c>
      <c r="AL291" s="5">
        <v>0.33049600000000001</v>
      </c>
      <c r="AM291" s="5">
        <v>0.38831100000000002</v>
      </c>
      <c r="AN291" s="5">
        <v>0.46291199999999999</v>
      </c>
      <c r="AO291" s="5">
        <v>0.53198199999999995</v>
      </c>
      <c r="AP291" s="5">
        <v>0.57368699999999995</v>
      </c>
      <c r="AQ291" s="5">
        <v>0.451212</v>
      </c>
      <c r="AR291" s="5">
        <v>0.47917300000000002</v>
      </c>
      <c r="AS291" s="5">
        <v>0.54358799999999996</v>
      </c>
      <c r="AT291" s="5">
        <v>0.45738899999999999</v>
      </c>
      <c r="AU291" s="5">
        <v>0.55307700000000004</v>
      </c>
      <c r="AV291" s="5">
        <v>0.50494000000000006</v>
      </c>
      <c r="AW291" s="5">
        <v>0.57767800000000002</v>
      </c>
      <c r="AX291" s="5">
        <v>0.63868499999999995</v>
      </c>
      <c r="AY291" s="5">
        <v>0.61480100000000004</v>
      </c>
      <c r="AZ291" s="5">
        <v>0.45591300000000001</v>
      </c>
      <c r="BA291" s="5">
        <v>0.57716199999999995</v>
      </c>
      <c r="BB291" s="5">
        <v>0.65262200000000004</v>
      </c>
      <c r="BC291" s="5">
        <v>0.61959399999999998</v>
      </c>
      <c r="BD291" s="5">
        <v>0.65947699999999998</v>
      </c>
      <c r="BE291" s="172">
        <f t="shared" ref="BE291:BE293" si="260">BD291+(BD291*BO291)</f>
        <v>0.61032199027507339</v>
      </c>
      <c r="BF291" s="172">
        <f t="shared" si="255"/>
        <v>0.69441227951196893</v>
      </c>
      <c r="BG291" s="172">
        <f t="shared" si="256"/>
        <v>0.66792449125229747</v>
      </c>
      <c r="BI291" s="167" t="s">
        <v>756</v>
      </c>
      <c r="BJ291" s="167" t="s">
        <v>765</v>
      </c>
      <c r="BK291" s="5">
        <v>8.8256787790000004</v>
      </c>
      <c r="BL291" s="5">
        <v>8.1678448800000005</v>
      </c>
      <c r="BM291" s="5">
        <v>9.2932122259999996</v>
      </c>
      <c r="BN291" s="5">
        <v>8.9387302490000007</v>
      </c>
      <c r="BO291" s="168">
        <f t="shared" si="257"/>
        <v>-7.4536351874176884E-2</v>
      </c>
      <c r="BP291" s="168">
        <f t="shared" si="258"/>
        <v>0.13778020549283485</v>
      </c>
      <c r="BQ291" s="168">
        <f t="shared" si="259"/>
        <v>-3.814418183717469E-2</v>
      </c>
    </row>
    <row r="292" spans="1:71" s="195" customFormat="1" x14ac:dyDescent="0.2">
      <c r="A292" s="169" t="s">
        <v>711</v>
      </c>
      <c r="B292" s="167" t="s">
        <v>7</v>
      </c>
      <c r="C292" s="167" t="s">
        <v>431</v>
      </c>
      <c r="D292" s="167" t="s">
        <v>712</v>
      </c>
      <c r="E292" s="167" t="s">
        <v>433</v>
      </c>
      <c r="F292" s="5">
        <v>3.8295000000000003E-2</v>
      </c>
      <c r="G292" s="5">
        <v>3.0030000000000001E-2</v>
      </c>
      <c r="H292" s="5">
        <v>4.1979000000000002E-2</v>
      </c>
      <c r="I292" s="5">
        <v>4.3076000000000003E-2</v>
      </c>
      <c r="J292" s="5">
        <v>4.4597999999999999E-2</v>
      </c>
      <c r="K292" s="5">
        <v>3.7782999999999997E-2</v>
      </c>
      <c r="L292" s="5">
        <v>3.9739999999999998E-2</v>
      </c>
      <c r="M292" s="5">
        <v>4.5046999999999997E-2</v>
      </c>
      <c r="N292" s="5">
        <v>3.2633000000000002E-2</v>
      </c>
      <c r="O292" s="5">
        <v>5.2455000000000002E-2</v>
      </c>
      <c r="P292" s="5">
        <v>6.5416000000000002E-2</v>
      </c>
      <c r="Q292" s="5">
        <v>4.1161999999999997E-2</v>
      </c>
      <c r="R292" s="5">
        <v>6.9719000000000003E-2</v>
      </c>
      <c r="S292" s="5">
        <v>6.3844999999999999E-2</v>
      </c>
      <c r="T292" s="5">
        <v>6.1282000000000003E-2</v>
      </c>
      <c r="U292" s="5">
        <v>6.5588999999999995E-2</v>
      </c>
      <c r="V292" s="5">
        <v>8.6736999999999995E-2</v>
      </c>
      <c r="W292" s="5">
        <v>6.9094000000000003E-2</v>
      </c>
      <c r="X292" s="5">
        <v>7.9186999999999994E-2</v>
      </c>
      <c r="Y292" s="5">
        <v>0.13517100000000001</v>
      </c>
      <c r="Z292" s="5">
        <v>0.12909000000000001</v>
      </c>
      <c r="AA292" s="5">
        <v>0.104669</v>
      </c>
      <c r="AB292" s="5">
        <v>0.11865199999999999</v>
      </c>
      <c r="AC292" s="5">
        <v>0.101441</v>
      </c>
      <c r="AD292" s="5">
        <v>9.9857000000000001E-2</v>
      </c>
      <c r="AE292" s="5">
        <v>9.604E-2</v>
      </c>
      <c r="AF292" s="5">
        <v>0.13483200000000001</v>
      </c>
      <c r="AG292" s="5">
        <v>0.14011899999999999</v>
      </c>
      <c r="AH292" s="5">
        <v>0.14795800000000001</v>
      </c>
      <c r="AI292" s="5">
        <v>0.16469900000000001</v>
      </c>
      <c r="AJ292" s="5">
        <v>0.12942999999999999</v>
      </c>
      <c r="AK292" s="5">
        <v>0.133242</v>
      </c>
      <c r="AL292" s="5">
        <v>0.19902300000000001</v>
      </c>
      <c r="AM292" s="5">
        <v>0.20685100000000001</v>
      </c>
      <c r="AN292" s="5">
        <v>0.22023300000000001</v>
      </c>
      <c r="AO292" s="5">
        <v>0.238735</v>
      </c>
      <c r="AP292" s="5">
        <v>0.24685599999999999</v>
      </c>
      <c r="AQ292" s="5">
        <v>0.29820600000000003</v>
      </c>
      <c r="AR292" s="5">
        <v>0.30991299999999999</v>
      </c>
      <c r="AS292" s="5">
        <v>0.32387199999999999</v>
      </c>
      <c r="AT292" s="5">
        <v>0.342943</v>
      </c>
      <c r="AU292" s="5">
        <v>0.30658099999999999</v>
      </c>
      <c r="AV292" s="5">
        <v>0.32384299999999999</v>
      </c>
      <c r="AW292" s="5">
        <v>0.328094</v>
      </c>
      <c r="AX292" s="5">
        <v>0.32165500000000002</v>
      </c>
      <c r="AY292" s="5">
        <v>0.31723899999999999</v>
      </c>
      <c r="AZ292" s="5">
        <v>0.30982999999999999</v>
      </c>
      <c r="BA292" s="5">
        <v>0.34577200000000002</v>
      </c>
      <c r="BB292" s="5">
        <v>0.333619</v>
      </c>
      <c r="BC292" s="5">
        <v>0.33554299999999998</v>
      </c>
      <c r="BD292" s="5">
        <v>0.38264500000000001</v>
      </c>
      <c r="BE292" s="172">
        <f t="shared" si="260"/>
        <v>0.41541092410421104</v>
      </c>
      <c r="BF292" s="172">
        <f t="shared" si="255"/>
        <v>0.42289153599621399</v>
      </c>
      <c r="BG292" s="172">
        <f t="shared" si="256"/>
        <v>0.42860316472390558</v>
      </c>
      <c r="BI292" s="167" t="s">
        <v>711</v>
      </c>
      <c r="BJ292" s="167" t="s">
        <v>765</v>
      </c>
      <c r="BK292" s="5">
        <v>0.359348</v>
      </c>
      <c r="BL292" s="5">
        <v>0.39011900000000005</v>
      </c>
      <c r="BM292" s="5">
        <v>0.39714416149999998</v>
      </c>
      <c r="BN292" s="5">
        <v>0.40250804280000002</v>
      </c>
      <c r="BO292" s="168">
        <f t="shared" si="257"/>
        <v>8.5630085599474742E-2</v>
      </c>
      <c r="BP292" s="168">
        <f t="shared" si="258"/>
        <v>1.8007739946016295E-2</v>
      </c>
      <c r="BQ292" s="168">
        <f t="shared" si="259"/>
        <v>1.3506131576354647E-2</v>
      </c>
    </row>
    <row r="293" spans="1:71" s="195" customFormat="1" x14ac:dyDescent="0.2">
      <c r="A293" s="13" t="s">
        <v>713</v>
      </c>
      <c r="B293" s="13" t="s">
        <v>7</v>
      </c>
      <c r="C293" s="13" t="s">
        <v>431</v>
      </c>
      <c r="D293" s="13" t="s">
        <v>432</v>
      </c>
      <c r="E293" s="13" t="s">
        <v>433</v>
      </c>
      <c r="F293" s="171">
        <v>3.5127299999999999</v>
      </c>
      <c r="G293" s="171">
        <v>3.9783930000000001</v>
      </c>
      <c r="H293" s="171">
        <v>4.5427949999999999</v>
      </c>
      <c r="I293" s="171">
        <v>4.4489000000000001</v>
      </c>
      <c r="J293" s="171">
        <v>4.3459139999999996</v>
      </c>
      <c r="K293" s="171">
        <v>4.9524860000000004</v>
      </c>
      <c r="L293" s="171">
        <v>4.9293180000000003</v>
      </c>
      <c r="M293" s="171">
        <v>5.5300690000000001</v>
      </c>
      <c r="N293" s="171">
        <v>5.608663</v>
      </c>
      <c r="O293" s="171">
        <v>5.9931760000000001</v>
      </c>
      <c r="P293" s="171">
        <v>6.1639280000000003</v>
      </c>
      <c r="Q293" s="171">
        <v>5.5306389999999999</v>
      </c>
      <c r="R293" s="171">
        <v>5.5704919999999998</v>
      </c>
      <c r="S293" s="171">
        <v>5.7215040000000004</v>
      </c>
      <c r="T293" s="171">
        <v>5.8230389999999996</v>
      </c>
      <c r="U293" s="171">
        <v>5.8247499999999999</v>
      </c>
      <c r="V293" s="171">
        <v>5.8401420000000002</v>
      </c>
      <c r="W293" s="171">
        <v>6.447292</v>
      </c>
      <c r="X293" s="171">
        <v>6.7805010000000001</v>
      </c>
      <c r="Y293" s="171">
        <v>6.108511</v>
      </c>
      <c r="Z293" s="171">
        <v>6.7351470000000004</v>
      </c>
      <c r="AA293" s="171">
        <v>6.928871</v>
      </c>
      <c r="AB293" s="171">
        <v>7.7898620000000003</v>
      </c>
      <c r="AC293" s="171">
        <v>7.5461479999999996</v>
      </c>
      <c r="AD293" s="171">
        <v>6.9214539999999998</v>
      </c>
      <c r="AE293" s="171">
        <v>7.2005410000000003</v>
      </c>
      <c r="AF293" s="171">
        <v>7.7603039999999996</v>
      </c>
      <c r="AG293" s="171">
        <v>8.5478640000000006</v>
      </c>
      <c r="AH293" s="171">
        <v>8.3594469999999994</v>
      </c>
      <c r="AI293" s="171">
        <v>8.8771459999999998</v>
      </c>
      <c r="AJ293" s="171">
        <v>8.1132720000000003</v>
      </c>
      <c r="AK293" s="171">
        <v>9.8087359999999997</v>
      </c>
      <c r="AL293" s="171">
        <v>9.624701</v>
      </c>
      <c r="AM293" s="171">
        <v>8.2767909999999993</v>
      </c>
      <c r="AN293" s="171">
        <v>11.21936</v>
      </c>
      <c r="AO293" s="171">
        <v>11.191642999999999</v>
      </c>
      <c r="AP293" s="171">
        <v>11.469906999999999</v>
      </c>
      <c r="AQ293" s="171">
        <v>11.315175</v>
      </c>
      <c r="AR293" s="171">
        <v>11.627776000000001</v>
      </c>
      <c r="AS293" s="171">
        <v>12.497719999999999</v>
      </c>
      <c r="AT293" s="171">
        <v>13.240152999999999</v>
      </c>
      <c r="AU293" s="171">
        <v>12.637824999999999</v>
      </c>
      <c r="AV293" s="171">
        <v>14.75475</v>
      </c>
      <c r="AW293" s="171">
        <v>14.423505</v>
      </c>
      <c r="AX293" s="171">
        <v>15.865466</v>
      </c>
      <c r="AY293" s="171">
        <v>15.577089000000001</v>
      </c>
      <c r="AZ293" s="171">
        <v>14.789300000000001</v>
      </c>
      <c r="BA293" s="171">
        <v>16.239291000000001</v>
      </c>
      <c r="BB293" s="171">
        <v>14.591799999999999</v>
      </c>
      <c r="BC293" s="171">
        <v>15.864642</v>
      </c>
      <c r="BD293" s="171">
        <v>15.001056</v>
      </c>
      <c r="BE293" s="173">
        <f t="shared" si="260"/>
        <v>14.378970274811348</v>
      </c>
      <c r="BF293" s="173">
        <f t="shared" si="255"/>
        <v>15.404223061765606</v>
      </c>
      <c r="BG293" s="173">
        <f t="shared" si="256"/>
        <v>14.922845176795798</v>
      </c>
      <c r="BI293" s="13" t="s">
        <v>763</v>
      </c>
      <c r="BJ293" s="13" t="s">
        <v>765</v>
      </c>
      <c r="BK293" s="171">
        <f>SUM(BK290:BK292)</f>
        <v>16.357636259</v>
      </c>
      <c r="BL293" s="171">
        <f t="shared" ref="BL293:BN293" si="261">SUM(BL290:BL292)</f>
        <v>15.679293880000001</v>
      </c>
      <c r="BM293" s="171">
        <f t="shared" si="261"/>
        <v>16.797262652500002</v>
      </c>
      <c r="BN293" s="171">
        <f t="shared" si="261"/>
        <v>16.272352649800002</v>
      </c>
      <c r="BO293" s="170">
        <f t="shared" ref="BO293" si="262">(BL293-BK293)/BK293</f>
        <v>-4.146946222910252E-2</v>
      </c>
      <c r="BP293" s="170">
        <f t="shared" ref="BP293" si="263">(BM293-BL293)/BL293</f>
        <v>7.1302239823825608E-2</v>
      </c>
      <c r="BQ293" s="170">
        <f t="shared" ref="BQ293" si="264">(BN293-BM293)/BM293</f>
        <v>-3.1249734766865482E-2</v>
      </c>
    </row>
    <row r="294" spans="1:71" s="195" customFormat="1" x14ac:dyDescent="0.2">
      <c r="A294" s="13" t="s">
        <v>714</v>
      </c>
      <c r="B294" s="13" t="s">
        <v>7</v>
      </c>
      <c r="C294" s="13" t="s">
        <v>431</v>
      </c>
      <c r="D294" s="13" t="s">
        <v>715</v>
      </c>
      <c r="E294" s="13" t="s">
        <v>716</v>
      </c>
      <c r="F294" s="171">
        <f>F293-F292</f>
        <v>3.4744349999999997</v>
      </c>
      <c r="G294" s="171">
        <f t="shared" ref="G294:BD294" si="265">G293-G292</f>
        <v>3.9483630000000001</v>
      </c>
      <c r="H294" s="171">
        <f t="shared" si="265"/>
        <v>4.5008159999999995</v>
      </c>
      <c r="I294" s="171">
        <f t="shared" si="265"/>
        <v>4.405824</v>
      </c>
      <c r="J294" s="171">
        <f t="shared" si="265"/>
        <v>4.3013159999999999</v>
      </c>
      <c r="K294" s="171">
        <f t="shared" si="265"/>
        <v>4.9147030000000003</v>
      </c>
      <c r="L294" s="171">
        <f t="shared" si="265"/>
        <v>4.8895780000000002</v>
      </c>
      <c r="M294" s="171">
        <f t="shared" si="265"/>
        <v>5.4850219999999998</v>
      </c>
      <c r="N294" s="171">
        <f t="shared" si="265"/>
        <v>5.5760300000000003</v>
      </c>
      <c r="O294" s="171">
        <f t="shared" si="265"/>
        <v>5.9407209999999999</v>
      </c>
      <c r="P294" s="171">
        <f t="shared" si="265"/>
        <v>6.0985120000000004</v>
      </c>
      <c r="Q294" s="171">
        <f t="shared" si="265"/>
        <v>5.4894769999999999</v>
      </c>
      <c r="R294" s="171">
        <f t="shared" si="265"/>
        <v>5.5007729999999997</v>
      </c>
      <c r="S294" s="171">
        <f t="shared" si="265"/>
        <v>5.6576590000000007</v>
      </c>
      <c r="T294" s="171">
        <f t="shared" si="265"/>
        <v>5.7617569999999994</v>
      </c>
      <c r="U294" s="171">
        <f t="shared" si="265"/>
        <v>5.7591609999999998</v>
      </c>
      <c r="V294" s="171">
        <f t="shared" si="265"/>
        <v>5.7534049999999999</v>
      </c>
      <c r="W294" s="171">
        <f t="shared" si="265"/>
        <v>6.3781980000000003</v>
      </c>
      <c r="X294" s="171">
        <f t="shared" si="265"/>
        <v>6.701314</v>
      </c>
      <c r="Y294" s="171">
        <f t="shared" si="265"/>
        <v>5.9733400000000003</v>
      </c>
      <c r="Z294" s="171">
        <f t="shared" si="265"/>
        <v>6.6060570000000007</v>
      </c>
      <c r="AA294" s="171">
        <f t="shared" si="265"/>
        <v>6.8242019999999997</v>
      </c>
      <c r="AB294" s="171">
        <f t="shared" si="265"/>
        <v>7.6712100000000003</v>
      </c>
      <c r="AC294" s="171">
        <f t="shared" si="265"/>
        <v>7.4447069999999993</v>
      </c>
      <c r="AD294" s="171">
        <f t="shared" si="265"/>
        <v>6.8215969999999997</v>
      </c>
      <c r="AE294" s="171">
        <f t="shared" si="265"/>
        <v>7.104501</v>
      </c>
      <c r="AF294" s="171">
        <f t="shared" si="265"/>
        <v>7.6254719999999994</v>
      </c>
      <c r="AG294" s="171">
        <f t="shared" si="265"/>
        <v>8.4077450000000002</v>
      </c>
      <c r="AH294" s="171">
        <f t="shared" si="265"/>
        <v>8.2114890000000003</v>
      </c>
      <c r="AI294" s="171">
        <f t="shared" si="265"/>
        <v>8.7124469999999992</v>
      </c>
      <c r="AJ294" s="171">
        <f t="shared" si="265"/>
        <v>7.9838420000000001</v>
      </c>
      <c r="AK294" s="171">
        <f t="shared" si="265"/>
        <v>9.6754940000000005</v>
      </c>
      <c r="AL294" s="171">
        <f t="shared" si="265"/>
        <v>9.4256779999999996</v>
      </c>
      <c r="AM294" s="171">
        <f t="shared" si="265"/>
        <v>8.069939999999999</v>
      </c>
      <c r="AN294" s="171">
        <f t="shared" si="265"/>
        <v>10.999127</v>
      </c>
      <c r="AO294" s="171">
        <f t="shared" si="265"/>
        <v>10.952907999999999</v>
      </c>
      <c r="AP294" s="171">
        <f t="shared" si="265"/>
        <v>11.223051</v>
      </c>
      <c r="AQ294" s="171">
        <f t="shared" si="265"/>
        <v>11.016969</v>
      </c>
      <c r="AR294" s="171">
        <f t="shared" si="265"/>
        <v>11.317863000000001</v>
      </c>
      <c r="AS294" s="171">
        <f t="shared" si="265"/>
        <v>12.173848</v>
      </c>
      <c r="AT294" s="171">
        <f t="shared" si="265"/>
        <v>12.897209999999999</v>
      </c>
      <c r="AU294" s="171">
        <f t="shared" si="265"/>
        <v>12.331244</v>
      </c>
      <c r="AV294" s="171">
        <f t="shared" si="265"/>
        <v>14.430906999999999</v>
      </c>
      <c r="AW294" s="171">
        <f t="shared" si="265"/>
        <v>14.095411</v>
      </c>
      <c r="AX294" s="171">
        <f t="shared" si="265"/>
        <v>15.543811</v>
      </c>
      <c r="AY294" s="171">
        <f t="shared" si="265"/>
        <v>15.25985</v>
      </c>
      <c r="AZ294" s="171">
        <f t="shared" si="265"/>
        <v>14.479470000000001</v>
      </c>
      <c r="BA294" s="171">
        <f t="shared" si="265"/>
        <v>15.893519000000001</v>
      </c>
      <c r="BB294" s="171">
        <f t="shared" si="265"/>
        <v>14.258180999999999</v>
      </c>
      <c r="BC294" s="171">
        <f t="shared" si="265"/>
        <v>15.529099</v>
      </c>
      <c r="BD294" s="171">
        <f t="shared" si="265"/>
        <v>14.618411</v>
      </c>
      <c r="BE294" s="173">
        <f t="shared" ref="BE294" si="266">BE293-BE292</f>
        <v>13.963559350707136</v>
      </c>
      <c r="BF294" s="173">
        <f t="shared" ref="BF294" si="267">BF293-BF292</f>
        <v>14.981331525769392</v>
      </c>
      <c r="BG294" s="173">
        <f t="shared" ref="BG294" si="268">BG293-BG292</f>
        <v>14.494242012071892</v>
      </c>
      <c r="BI294" s="13"/>
      <c r="BJ294" s="13"/>
      <c r="BK294" s="171"/>
      <c r="BL294" s="171"/>
      <c r="BM294" s="171"/>
      <c r="BN294" s="171"/>
      <c r="BO294" s="170"/>
      <c r="BP294" s="170"/>
      <c r="BQ294" s="170"/>
    </row>
    <row r="295" spans="1:71" s="195" customFormat="1" x14ac:dyDescent="0.2">
      <c r="A295" s="169" t="s">
        <v>717</v>
      </c>
      <c r="B295" s="167" t="s">
        <v>7</v>
      </c>
      <c r="C295" s="167" t="s">
        <v>431</v>
      </c>
      <c r="D295" s="167" t="s">
        <v>718</v>
      </c>
      <c r="E295" s="167" t="s">
        <v>433</v>
      </c>
      <c r="F295" s="5">
        <v>2.05E-4</v>
      </c>
      <c r="G295" s="5">
        <v>4.8000000000000001E-4</v>
      </c>
      <c r="H295" s="5">
        <v>1.6230000000000001E-3</v>
      </c>
      <c r="I295" s="5">
        <v>2.797E-3</v>
      </c>
      <c r="J295" s="5">
        <v>8.0000000000000002E-3</v>
      </c>
      <c r="K295" s="5">
        <v>2.2106000000000001E-2</v>
      </c>
      <c r="L295" s="5">
        <v>2.8300000000000001E-3</v>
      </c>
      <c r="M295" s="5">
        <v>4.5139999999999998E-3</v>
      </c>
      <c r="N295" s="5">
        <v>8.1300000000000003E-4</v>
      </c>
      <c r="O295" s="5">
        <v>4.895E-3</v>
      </c>
      <c r="P295" s="5">
        <v>8.4919999999999995E-3</v>
      </c>
      <c r="Q295" s="5">
        <v>3.2277E-2</v>
      </c>
      <c r="R295" s="5">
        <v>1.7992000000000001E-2</v>
      </c>
      <c r="S295" s="5">
        <v>9.9095000000000003E-2</v>
      </c>
      <c r="T295" s="5">
        <v>8.3514000000000005E-2</v>
      </c>
      <c r="U295" s="5">
        <v>7.54E-4</v>
      </c>
      <c r="V295" s="5">
        <v>7.7232999999999996E-2</v>
      </c>
      <c r="W295" s="5">
        <v>9.2663999999999996E-2</v>
      </c>
      <c r="X295" s="5">
        <v>9.1911999999999994E-2</v>
      </c>
      <c r="Y295" s="5">
        <v>9.3853000000000006E-2</v>
      </c>
      <c r="Z295" s="5">
        <v>0.114596</v>
      </c>
      <c r="AA295" s="5">
        <v>8.7675000000000003E-2</v>
      </c>
      <c r="AB295" s="5">
        <v>7.6605000000000006E-2</v>
      </c>
      <c r="AC295" s="5">
        <v>0.112703</v>
      </c>
      <c r="AD295" s="5">
        <v>0.13924600000000001</v>
      </c>
      <c r="AE295" s="5">
        <v>9.5402000000000001E-2</v>
      </c>
      <c r="AF295" s="5">
        <v>7.9713000000000006E-2</v>
      </c>
      <c r="AG295" s="5">
        <v>9.6569000000000002E-2</v>
      </c>
      <c r="AH295" s="5">
        <v>0.209675</v>
      </c>
      <c r="AI295" s="5">
        <v>7.7696000000000001E-2</v>
      </c>
      <c r="AJ295" s="5">
        <v>0.13678199999999999</v>
      </c>
      <c r="AK295" s="5">
        <v>0.12654599999999999</v>
      </c>
      <c r="AL295" s="5">
        <v>0.101257</v>
      </c>
      <c r="AM295" s="5">
        <v>0.126134</v>
      </c>
      <c r="AN295" s="5">
        <v>0.122708</v>
      </c>
      <c r="AO295" s="5">
        <v>0.26514199999999999</v>
      </c>
      <c r="AP295" s="5">
        <v>0.25859399999999999</v>
      </c>
      <c r="AQ295" s="5">
        <v>6.8884000000000001E-2</v>
      </c>
      <c r="AR295" s="5">
        <v>0.17169000000000001</v>
      </c>
      <c r="AS295" s="5">
        <v>0.26151400000000002</v>
      </c>
      <c r="AT295" s="5">
        <v>8.8569999999999996E-2</v>
      </c>
      <c r="AU295" s="5">
        <v>6.2387999999999999E-2</v>
      </c>
      <c r="AV295" s="5">
        <v>0.10253900000000001</v>
      </c>
      <c r="AW295" s="5">
        <v>0.14149200000000001</v>
      </c>
      <c r="AX295" s="5">
        <v>0.19515199999999999</v>
      </c>
      <c r="AY295" s="5">
        <v>0.130575</v>
      </c>
      <c r="AZ295" s="5">
        <v>5.0637000000000001E-2</v>
      </c>
      <c r="BA295" s="5">
        <v>4.0492E-2</v>
      </c>
      <c r="BB295" s="5">
        <v>8.0083000000000001E-2</v>
      </c>
      <c r="BC295" s="5">
        <v>6.3041E-2</v>
      </c>
      <c r="BD295" s="5">
        <v>3.4117000000000001E-2</v>
      </c>
      <c r="BE295" s="172">
        <f t="shared" ref="BE295:BE303" si="269">BD295+(BD295*BO295)</f>
        <v>3.3705951807228914E-2</v>
      </c>
      <c r="BF295" s="172">
        <f t="shared" ref="BF295:BF303" si="270">BE295+(BE295*BP295)</f>
        <v>2.3840795180722893E-2</v>
      </c>
      <c r="BG295" s="172">
        <f t="shared" ref="BG295:BG303" si="271">BF295+(BF295*BQ295)</f>
        <v>3.2883855421686745E-2</v>
      </c>
      <c r="BI295" s="167" t="s">
        <v>767</v>
      </c>
      <c r="BJ295" s="167" t="s">
        <v>776</v>
      </c>
      <c r="BK295" s="5">
        <v>8.3000000000000004E-2</v>
      </c>
      <c r="BL295" s="5">
        <v>8.2000000000000003E-2</v>
      </c>
      <c r="BM295" s="5">
        <v>5.8000000000000003E-2</v>
      </c>
      <c r="BN295" s="5">
        <v>0.08</v>
      </c>
      <c r="BO295" s="168">
        <f t="shared" ref="BO295:BO298" si="272">(BL295-BK295)/BK295</f>
        <v>-1.2048192771084347E-2</v>
      </c>
      <c r="BP295" s="168">
        <f t="shared" ref="BP295:BP298" si="273">(BM295-BL295)/BL295</f>
        <v>-0.29268292682926828</v>
      </c>
      <c r="BQ295" s="168">
        <f t="shared" ref="BQ295:BQ298" si="274">(BN295-BM295)/BM295</f>
        <v>0.37931034482758619</v>
      </c>
    </row>
    <row r="296" spans="1:71" s="195" customFormat="1" x14ac:dyDescent="0.2">
      <c r="A296" s="169" t="s">
        <v>719</v>
      </c>
      <c r="B296" s="167" t="s">
        <v>7</v>
      </c>
      <c r="C296" s="167" t="s">
        <v>431</v>
      </c>
      <c r="D296" s="167" t="s">
        <v>720</v>
      </c>
      <c r="E296" s="167" t="s">
        <v>433</v>
      </c>
      <c r="F296" s="5">
        <v>4.7899999999999999E-4</v>
      </c>
      <c r="G296" s="5">
        <v>4.4799999999999999E-4</v>
      </c>
      <c r="H296" s="5">
        <v>7.6199999999999998E-4</v>
      </c>
      <c r="I296" s="5">
        <v>3.9100000000000002E-4</v>
      </c>
      <c r="J296" s="5">
        <v>6.4899999999999995E-4</v>
      </c>
      <c r="K296" s="5">
        <v>6.5499999999999998E-4</v>
      </c>
      <c r="L296" s="5">
        <v>9.2599999999999996E-4</v>
      </c>
      <c r="M296" s="5">
        <v>8.7900000000000001E-4</v>
      </c>
      <c r="N296" s="5">
        <v>7.4139999999999996E-3</v>
      </c>
      <c r="O296" s="5">
        <v>3.1376000000000001E-2</v>
      </c>
      <c r="P296" s="5">
        <v>1.4411999999999999E-2</v>
      </c>
      <c r="Q296" s="5">
        <v>3.5012000000000001E-2</v>
      </c>
      <c r="R296" s="5">
        <v>3.6933000000000001E-2</v>
      </c>
      <c r="S296" s="5">
        <v>1.2828000000000001E-2</v>
      </c>
      <c r="T296" s="5">
        <v>1.0898E-2</v>
      </c>
      <c r="U296" s="5">
        <v>9.5029999999999993E-3</v>
      </c>
      <c r="V296" s="5">
        <v>1.7035000000000002E-2</v>
      </c>
      <c r="W296" s="5">
        <v>1.8183000000000001E-2</v>
      </c>
      <c r="X296" s="5">
        <v>4.1993999999999997E-2</v>
      </c>
      <c r="Y296" s="5">
        <v>2.0147999999999999E-2</v>
      </c>
      <c r="Z296" s="5">
        <v>1.8109E-2</v>
      </c>
      <c r="AA296" s="5">
        <v>2.7307999999999999E-2</v>
      </c>
      <c r="AB296" s="5">
        <v>1.8297999999999998E-2</v>
      </c>
      <c r="AC296" s="5">
        <v>3.3669999999999999E-2</v>
      </c>
      <c r="AD296" s="5">
        <v>7.4369000000000005E-2</v>
      </c>
      <c r="AE296" s="5">
        <v>7.2122000000000006E-2</v>
      </c>
      <c r="AF296" s="5">
        <v>6.4774999999999999E-2</v>
      </c>
      <c r="AG296" s="5">
        <v>5.5635999999999998E-2</v>
      </c>
      <c r="AH296" s="5">
        <v>7.7141000000000001E-2</v>
      </c>
      <c r="AI296" s="5">
        <v>9.9037E-2</v>
      </c>
      <c r="AJ296" s="5">
        <v>0.16775200000000001</v>
      </c>
      <c r="AK296" s="5">
        <v>0.17314199999999999</v>
      </c>
      <c r="AL296" s="5">
        <v>0.20588100000000001</v>
      </c>
      <c r="AM296" s="5">
        <v>0.184782</v>
      </c>
      <c r="AN296" s="5">
        <v>0.248976</v>
      </c>
      <c r="AO296" s="5">
        <v>0.33049099999999998</v>
      </c>
      <c r="AP296" s="5">
        <v>0.42032399999999998</v>
      </c>
      <c r="AQ296" s="5">
        <v>0.47872199999999998</v>
      </c>
      <c r="AR296" s="5">
        <v>0.443164</v>
      </c>
      <c r="AS296" s="5">
        <v>0.46118300000000001</v>
      </c>
      <c r="AT296" s="5">
        <v>0.47965099999999999</v>
      </c>
      <c r="AU296" s="5">
        <v>0.43489100000000003</v>
      </c>
      <c r="AV296" s="5">
        <v>0.42832599999999998</v>
      </c>
      <c r="AW296" s="5">
        <v>0.49788300000000002</v>
      </c>
      <c r="AX296" s="5">
        <v>0.60442799999999997</v>
      </c>
      <c r="AY296" s="5">
        <v>0.55569199999999996</v>
      </c>
      <c r="AZ296" s="5">
        <v>0.51621899999999998</v>
      </c>
      <c r="BA296" s="5">
        <v>0.67113100000000003</v>
      </c>
      <c r="BB296" s="5">
        <v>0.73149500000000001</v>
      </c>
      <c r="BC296" s="5">
        <v>0.80050399999999999</v>
      </c>
      <c r="BD296" s="5">
        <v>0.85665999999999998</v>
      </c>
      <c r="BE296" s="172">
        <f t="shared" si="269"/>
        <v>0.85665999999999998</v>
      </c>
      <c r="BF296" s="172">
        <f t="shared" si="270"/>
        <v>0.92519280000000004</v>
      </c>
      <c r="BG296" s="172">
        <f t="shared" si="271"/>
        <v>1.0394141333333333</v>
      </c>
      <c r="BI296" s="167" t="s">
        <v>768</v>
      </c>
      <c r="BJ296" s="167" t="s">
        <v>776</v>
      </c>
      <c r="BK296" s="5">
        <v>0.75</v>
      </c>
      <c r="BL296" s="5">
        <v>0.75</v>
      </c>
      <c r="BM296" s="5">
        <v>0.81</v>
      </c>
      <c r="BN296" s="5">
        <v>0.91</v>
      </c>
      <c r="BO296" s="168">
        <f t="shared" si="272"/>
        <v>0</v>
      </c>
      <c r="BP296" s="168">
        <f t="shared" si="273"/>
        <v>8.0000000000000071E-2</v>
      </c>
      <c r="BQ296" s="168">
        <f t="shared" si="274"/>
        <v>0.12345679012345676</v>
      </c>
    </row>
    <row r="297" spans="1:71" s="195" customFormat="1" x14ac:dyDescent="0.2">
      <c r="A297" s="169" t="s">
        <v>721</v>
      </c>
      <c r="B297" s="167" t="s">
        <v>7</v>
      </c>
      <c r="C297" s="167" t="s">
        <v>431</v>
      </c>
      <c r="D297" s="167" t="s">
        <v>721</v>
      </c>
      <c r="E297" s="167" t="s">
        <v>433</v>
      </c>
      <c r="F297" s="5">
        <v>2.016E-3</v>
      </c>
      <c r="G297" s="5">
        <v>1.207E-3</v>
      </c>
      <c r="H297" s="5">
        <v>2.6670000000000001E-3</v>
      </c>
      <c r="I297" s="5">
        <v>2.1949999999999999E-3</v>
      </c>
      <c r="J297" s="5">
        <v>1.9940000000000001E-3</v>
      </c>
      <c r="K297" s="5">
        <v>3.4090000000000001E-3</v>
      </c>
      <c r="L297" s="5">
        <v>1.9319999999999999E-3</v>
      </c>
      <c r="M297" s="5">
        <v>3.1930000000000001E-3</v>
      </c>
      <c r="N297" s="5">
        <v>6.2480000000000001E-3</v>
      </c>
      <c r="O297" s="5">
        <v>1.3249E-2</v>
      </c>
      <c r="P297" s="5">
        <v>5.8949000000000001E-2</v>
      </c>
      <c r="Q297" s="5">
        <v>7.2343000000000005E-2</v>
      </c>
      <c r="R297" s="5">
        <v>6.8650000000000003E-2</v>
      </c>
      <c r="S297" s="5">
        <v>7.5944999999999999E-2</v>
      </c>
      <c r="T297" s="5">
        <v>9.8233000000000001E-2</v>
      </c>
      <c r="U297" s="5">
        <v>0.04</v>
      </c>
      <c r="V297" s="5">
        <v>7.4726000000000001E-2</v>
      </c>
      <c r="W297" s="5">
        <v>0.15822600000000001</v>
      </c>
      <c r="X297" s="5">
        <v>0.13392200000000001</v>
      </c>
      <c r="Y297" s="5">
        <v>4.8670999999999999E-2</v>
      </c>
      <c r="Z297" s="5">
        <v>0.13914599999999999</v>
      </c>
      <c r="AA297" s="5">
        <v>9.3141000000000002E-2</v>
      </c>
      <c r="AB297" s="5">
        <v>0.104243</v>
      </c>
      <c r="AC297" s="5">
        <v>0.160772</v>
      </c>
      <c r="AD297" s="5">
        <v>0.26634099999999999</v>
      </c>
      <c r="AE297" s="5">
        <v>0.14572599999999999</v>
      </c>
      <c r="AF297" s="5">
        <v>9.5901E-2</v>
      </c>
      <c r="AG297" s="5">
        <v>0.210731</v>
      </c>
      <c r="AH297" s="5">
        <v>7.6859999999999998E-2</v>
      </c>
      <c r="AI297" s="5">
        <v>5.5238000000000002E-2</v>
      </c>
      <c r="AJ297" s="5">
        <v>0.15062800000000001</v>
      </c>
      <c r="AK297" s="5">
        <v>3.6096999999999997E-2</v>
      </c>
      <c r="AL297" s="5">
        <v>4.9542000000000003E-2</v>
      </c>
      <c r="AM297" s="5">
        <v>0.104659</v>
      </c>
      <c r="AN297" s="5">
        <v>0.10265199999999999</v>
      </c>
      <c r="AO297" s="5">
        <v>6.5892999999999993E-2</v>
      </c>
      <c r="AP297" s="5">
        <v>0.14035300000000001</v>
      </c>
      <c r="AQ297" s="5">
        <v>9.6605999999999997E-2</v>
      </c>
      <c r="AR297" s="5">
        <v>0.194214</v>
      </c>
      <c r="AS297" s="5">
        <v>0.16691900000000001</v>
      </c>
      <c r="AT297" s="5">
        <v>7.6737E-2</v>
      </c>
      <c r="AU297" s="5">
        <v>6.8182000000000006E-2</v>
      </c>
      <c r="AV297" s="5">
        <v>2.4958000000000001E-2</v>
      </c>
      <c r="AW297" s="5">
        <v>5.6526E-2</v>
      </c>
      <c r="AX297" s="5">
        <v>6.0614000000000001E-2</v>
      </c>
      <c r="AY297" s="5">
        <v>9.7839999999999996E-2</v>
      </c>
      <c r="AZ297" s="5">
        <v>4.5600000000000002E-2</v>
      </c>
      <c r="BA297" s="5">
        <v>7.4156E-2</v>
      </c>
      <c r="BB297" s="5">
        <v>5.5837999999999999E-2</v>
      </c>
      <c r="BC297" s="5">
        <v>4.4032000000000002E-2</v>
      </c>
      <c r="BD297" s="5">
        <v>4.4334999999999999E-2</v>
      </c>
      <c r="BE297" s="172">
        <f t="shared" si="269"/>
        <v>4.2487708333333332E-2</v>
      </c>
      <c r="BF297" s="172">
        <f t="shared" si="270"/>
        <v>3.3251249999999996E-2</v>
      </c>
      <c r="BG297" s="172">
        <f t="shared" si="271"/>
        <v>4.5258645833333333E-2</v>
      </c>
      <c r="BI297" s="167" t="s">
        <v>769</v>
      </c>
      <c r="BJ297" s="167" t="s">
        <v>776</v>
      </c>
      <c r="BK297" s="5">
        <v>4.8000000000000001E-2</v>
      </c>
      <c r="BL297" s="5">
        <v>4.5999999999999999E-2</v>
      </c>
      <c r="BM297" s="5">
        <v>3.5999999999999997E-2</v>
      </c>
      <c r="BN297" s="5">
        <v>4.9000000000000002E-2</v>
      </c>
      <c r="BO297" s="168">
        <f t="shared" si="272"/>
        <v>-4.1666666666666706E-2</v>
      </c>
      <c r="BP297" s="168">
        <f t="shared" si="273"/>
        <v>-0.21739130434782614</v>
      </c>
      <c r="BQ297" s="168">
        <f t="shared" si="274"/>
        <v>0.36111111111111127</v>
      </c>
    </row>
    <row r="298" spans="1:71" s="195" customFormat="1" x14ac:dyDescent="0.2">
      <c r="A298" s="13" t="s">
        <v>8</v>
      </c>
      <c r="B298" s="13" t="s">
        <v>7</v>
      </c>
      <c r="C298" s="13" t="s">
        <v>431</v>
      </c>
      <c r="D298" s="13" t="s">
        <v>434</v>
      </c>
      <c r="E298" s="13" t="s">
        <v>716</v>
      </c>
      <c r="F298" s="171">
        <v>0.21968699999999999</v>
      </c>
      <c r="G298" s="171">
        <v>0.23557800000000001</v>
      </c>
      <c r="H298" s="171">
        <v>0.25075900000000001</v>
      </c>
      <c r="I298" s="171">
        <v>0.27514</v>
      </c>
      <c r="J298" s="171">
        <v>0.25078899999999998</v>
      </c>
      <c r="K298" s="171">
        <v>0.31419399999999997</v>
      </c>
      <c r="L298" s="171">
        <v>0.28834500000000002</v>
      </c>
      <c r="M298" s="171">
        <v>0.321241</v>
      </c>
      <c r="N298" s="171">
        <v>0.33556000000000002</v>
      </c>
      <c r="O298" s="171">
        <v>0.35890899999999998</v>
      </c>
      <c r="P298" s="171">
        <v>0.34077299999999999</v>
      </c>
      <c r="Q298" s="171">
        <v>0.395339</v>
      </c>
      <c r="R298" s="171">
        <v>0.38370399999999999</v>
      </c>
      <c r="S298" s="171">
        <v>0.44462600000000002</v>
      </c>
      <c r="T298" s="171">
        <v>0.39047300000000001</v>
      </c>
      <c r="U298" s="171">
        <v>0.21494099999999999</v>
      </c>
      <c r="V298" s="171">
        <v>0.35814000000000001</v>
      </c>
      <c r="W298" s="171">
        <v>0.488819</v>
      </c>
      <c r="X298" s="171">
        <v>0.46696900000000002</v>
      </c>
      <c r="Y298" s="171">
        <v>0.39236900000000002</v>
      </c>
      <c r="Z298" s="171">
        <v>0.562778</v>
      </c>
      <c r="AA298" s="171">
        <v>0.57028699999999999</v>
      </c>
      <c r="AB298" s="171">
        <v>0.45825300000000002</v>
      </c>
      <c r="AC298" s="171">
        <v>0.61241100000000004</v>
      </c>
      <c r="AD298" s="171">
        <v>1.0042599999999999</v>
      </c>
      <c r="AE298" s="171">
        <v>0.72487599999999996</v>
      </c>
      <c r="AF298" s="171">
        <v>0.63790999999999998</v>
      </c>
      <c r="AG298" s="171">
        <v>0.82591800000000004</v>
      </c>
      <c r="AH298" s="171">
        <v>0.814195</v>
      </c>
      <c r="AI298" s="171">
        <v>0.71588600000000002</v>
      </c>
      <c r="AJ298" s="171">
        <v>1.1251910000000001</v>
      </c>
      <c r="AK298" s="171">
        <v>1.093445</v>
      </c>
      <c r="AL298" s="171">
        <v>0.87746299999999999</v>
      </c>
      <c r="AM298" s="171">
        <v>0.86684399999999995</v>
      </c>
      <c r="AN298" s="171">
        <v>0.94598199999999999</v>
      </c>
      <c r="AO298" s="171">
        <v>1.265433</v>
      </c>
      <c r="AP298" s="171">
        <v>1.5787040000000001</v>
      </c>
      <c r="AQ298" s="171">
        <v>1.3525</v>
      </c>
      <c r="AR298" s="171">
        <v>1.5143450000000001</v>
      </c>
      <c r="AS298" s="171">
        <v>1.4652000000000001</v>
      </c>
      <c r="AT298" s="171">
        <v>1.2726459999999999</v>
      </c>
      <c r="AU298" s="171">
        <v>1.3231329999999999</v>
      </c>
      <c r="AV298" s="171">
        <v>1.1369229999999999</v>
      </c>
      <c r="AW298" s="171">
        <v>1.206234</v>
      </c>
      <c r="AX298" s="171">
        <v>1.697748</v>
      </c>
      <c r="AY298" s="171">
        <v>1.646828</v>
      </c>
      <c r="AZ298" s="171">
        <v>1.1757340000000001</v>
      </c>
      <c r="BA298" s="171">
        <v>1.118708</v>
      </c>
      <c r="BB298" s="171">
        <v>1.3869929999999999</v>
      </c>
      <c r="BC298" s="171">
        <v>1.467231</v>
      </c>
      <c r="BD298" s="171">
        <v>1.7663880000000001</v>
      </c>
      <c r="BE298" s="173">
        <f t="shared" si="269"/>
        <v>1.2354008666347829</v>
      </c>
      <c r="BF298" s="173">
        <f t="shared" si="270"/>
        <v>1.6897237783459991</v>
      </c>
      <c r="BG298" s="173">
        <f t="shared" si="271"/>
        <v>1.7376827397394177</v>
      </c>
      <c r="BI298" s="13" t="s">
        <v>8</v>
      </c>
      <c r="BJ298" s="13" t="s">
        <v>765</v>
      </c>
      <c r="BK298" s="171">
        <v>1.0813684370000001</v>
      </c>
      <c r="BL298" s="171">
        <v>0.7563024116</v>
      </c>
      <c r="BM298" s="171">
        <v>1.0344352209999998</v>
      </c>
      <c r="BN298" s="171">
        <v>1.0637953090000001</v>
      </c>
      <c r="BO298" s="170">
        <f t="shared" si="272"/>
        <v>-0.30060617110465937</v>
      </c>
      <c r="BP298" s="170">
        <f t="shared" si="273"/>
        <v>0.36775343451780662</v>
      </c>
      <c r="BQ298" s="170">
        <f t="shared" si="274"/>
        <v>2.8382722672201273E-2</v>
      </c>
    </row>
    <row r="299" spans="1:71" s="195" customFormat="1" x14ac:dyDescent="0.2">
      <c r="A299" s="169" t="s">
        <v>722</v>
      </c>
      <c r="B299" s="167" t="s">
        <v>7</v>
      </c>
      <c r="C299" s="167" t="s">
        <v>431</v>
      </c>
      <c r="D299" s="167" t="s">
        <v>723</v>
      </c>
      <c r="E299" s="167" t="s">
        <v>433</v>
      </c>
      <c r="F299" s="5">
        <v>9.6199999999999996E-4</v>
      </c>
      <c r="G299" s="5">
        <v>9.5E-4</v>
      </c>
      <c r="H299" s="5">
        <v>1.372E-3</v>
      </c>
      <c r="I299" s="5">
        <v>1.743E-3</v>
      </c>
      <c r="J299" s="5">
        <v>1.727E-3</v>
      </c>
      <c r="K299" s="5">
        <v>2.5010000000000002E-3</v>
      </c>
      <c r="L299" s="5">
        <v>3.6619999999999999E-3</v>
      </c>
      <c r="M299" s="5">
        <v>2.4650000000000002E-3</v>
      </c>
      <c r="N299" s="5">
        <v>4.9399999999999999E-3</v>
      </c>
      <c r="O299" s="5">
        <v>5.1630000000000001E-3</v>
      </c>
      <c r="P299" s="5">
        <v>7.3000000000000001E-3</v>
      </c>
      <c r="Q299" s="5">
        <v>8.4309999999999993E-3</v>
      </c>
      <c r="R299" s="5">
        <v>6.3359999999999996E-3</v>
      </c>
      <c r="S299" s="5">
        <v>1.3200999999999999E-2</v>
      </c>
      <c r="T299" s="5">
        <v>1.5431E-2</v>
      </c>
      <c r="U299" s="5">
        <v>1.5358E-2</v>
      </c>
      <c r="V299" s="5">
        <v>1.8575999999999999E-2</v>
      </c>
      <c r="W299" s="5">
        <v>1.9165000000000001E-2</v>
      </c>
      <c r="X299" s="5">
        <v>2.2327E-2</v>
      </c>
      <c r="Y299" s="5">
        <v>2.3598999999999998E-2</v>
      </c>
      <c r="Z299" s="5">
        <v>1.5049999999999999E-2</v>
      </c>
      <c r="AA299" s="5">
        <v>1.2832E-2</v>
      </c>
      <c r="AB299" s="5">
        <v>1.9789000000000001E-2</v>
      </c>
      <c r="AC299" s="5">
        <v>5.3080000000000002E-3</v>
      </c>
      <c r="AD299" s="5">
        <v>4.5975000000000002E-2</v>
      </c>
      <c r="AE299" s="5">
        <v>1.4622E-2</v>
      </c>
      <c r="AF299" s="5">
        <v>5.1386000000000001E-2</v>
      </c>
      <c r="AG299" s="5">
        <v>6.9509000000000001E-2</v>
      </c>
      <c r="AH299" s="5">
        <v>9.1744000000000006E-2</v>
      </c>
      <c r="AI299" s="5">
        <v>0.11158899999999999</v>
      </c>
      <c r="AJ299" s="5">
        <v>8.2934999999999995E-2</v>
      </c>
      <c r="AK299" s="5">
        <v>9.0213000000000002E-2</v>
      </c>
      <c r="AL299" s="5">
        <v>0.102067</v>
      </c>
      <c r="AM299" s="5">
        <v>0.100317</v>
      </c>
      <c r="AN299" s="5">
        <v>0.101435</v>
      </c>
      <c r="AO299" s="5">
        <v>9.6301999999999999E-2</v>
      </c>
      <c r="AP299" s="5">
        <v>9.4301999999999997E-2</v>
      </c>
      <c r="AQ299" s="5">
        <v>8.8697999999999999E-2</v>
      </c>
      <c r="AR299" s="5">
        <v>9.7917000000000004E-2</v>
      </c>
      <c r="AS299" s="5">
        <v>0.11369799999999999</v>
      </c>
      <c r="AT299" s="5">
        <v>0.130968</v>
      </c>
      <c r="AU299" s="5">
        <v>9.3655000000000002E-2</v>
      </c>
      <c r="AV299" s="5">
        <v>7.5718999999999995E-2</v>
      </c>
      <c r="AW299" s="5">
        <v>9.3969999999999998E-2</v>
      </c>
      <c r="AX299" s="5">
        <v>9.6499000000000001E-2</v>
      </c>
      <c r="AY299" s="5">
        <v>0.117851</v>
      </c>
      <c r="AZ299" s="5">
        <v>0.10585700000000001</v>
      </c>
      <c r="BA299" s="5">
        <v>0.13291500000000001</v>
      </c>
      <c r="BB299" s="5">
        <v>0.14791699999999999</v>
      </c>
      <c r="BC299" s="5">
        <v>0.115906</v>
      </c>
      <c r="BD299" s="5">
        <v>9.7855999999999999E-2</v>
      </c>
      <c r="BE299" s="172">
        <f t="shared" si="269"/>
        <v>8.9757572413793119E-2</v>
      </c>
      <c r="BF299" s="172">
        <f t="shared" si="270"/>
        <v>9.9880606896551732E-2</v>
      </c>
      <c r="BG299" s="172">
        <f t="shared" si="271"/>
        <v>0.10865390344827588</v>
      </c>
      <c r="BI299" s="167" t="s">
        <v>770</v>
      </c>
      <c r="BJ299" s="167" t="s">
        <v>776</v>
      </c>
      <c r="BK299" s="5">
        <v>0.14499999999999999</v>
      </c>
      <c r="BL299" s="5">
        <v>0.13300000000000001</v>
      </c>
      <c r="BM299" s="5">
        <v>0.14799999999999999</v>
      </c>
      <c r="BN299" s="5">
        <v>0.161</v>
      </c>
      <c r="BO299" s="168">
        <f t="shared" ref="BO299:BO302" si="275">(BL299-BK299)/BK299</f>
        <v>-8.275862068965506E-2</v>
      </c>
      <c r="BP299" s="168">
        <f t="shared" ref="BP299:BP302" si="276">(BM299-BL299)/BL299</f>
        <v>0.11278195488721793</v>
      </c>
      <c r="BQ299" s="168">
        <f t="shared" ref="BQ299:BQ302" si="277">(BN299-BM299)/BM299</f>
        <v>8.7837837837837926E-2</v>
      </c>
    </row>
    <row r="300" spans="1:71" s="195" customFormat="1" x14ac:dyDescent="0.2">
      <c r="A300" s="169" t="s">
        <v>751</v>
      </c>
      <c r="B300" s="167" t="s">
        <v>7</v>
      </c>
      <c r="C300" s="167" t="s">
        <v>431</v>
      </c>
      <c r="D300" s="167" t="s">
        <v>748</v>
      </c>
      <c r="E300" s="167" t="s">
        <v>433</v>
      </c>
      <c r="F300" s="5">
        <v>2.5609999999999999E-3</v>
      </c>
      <c r="G300" s="5">
        <v>3.3709999999999999E-3</v>
      </c>
      <c r="H300" s="5">
        <v>5.6490000000000004E-3</v>
      </c>
      <c r="I300" s="5">
        <v>5.9040000000000004E-3</v>
      </c>
      <c r="J300" s="5">
        <v>6.4380000000000001E-3</v>
      </c>
      <c r="K300" s="5">
        <v>5.509E-3</v>
      </c>
      <c r="L300" s="5">
        <v>6.2789999999999999E-3</v>
      </c>
      <c r="M300" s="5">
        <v>9.3500000000000007E-3</v>
      </c>
      <c r="N300" s="5">
        <v>7.0800000000000004E-3</v>
      </c>
      <c r="O300" s="5">
        <v>1.1377999999999999E-2</v>
      </c>
      <c r="P300" s="5">
        <v>1.1677E-2</v>
      </c>
      <c r="Q300" s="5">
        <v>7.685E-3</v>
      </c>
      <c r="R300" s="5">
        <v>1.0522E-2</v>
      </c>
      <c r="S300" s="5">
        <v>2.0927000000000001E-2</v>
      </c>
      <c r="T300" s="5">
        <v>2.7465E-2</v>
      </c>
      <c r="U300" s="5">
        <v>3.9820000000000001E-2</v>
      </c>
      <c r="V300" s="5">
        <v>4.0815999999999998E-2</v>
      </c>
      <c r="W300" s="5">
        <v>3.8592000000000001E-2</v>
      </c>
      <c r="X300" s="5">
        <v>3.6394999999999997E-2</v>
      </c>
      <c r="Y300" s="5">
        <v>4.2293999999999998E-2</v>
      </c>
      <c r="Z300" s="5">
        <v>4.1335999999999998E-2</v>
      </c>
      <c r="AA300" s="5">
        <v>5.2012000000000003E-2</v>
      </c>
      <c r="AB300" s="5">
        <v>5.9289000000000001E-2</v>
      </c>
      <c r="AC300" s="5">
        <v>4.0351999999999999E-2</v>
      </c>
      <c r="AD300" s="5">
        <v>5.1943999999999997E-2</v>
      </c>
      <c r="AE300" s="5">
        <v>4.2660999999999998E-2</v>
      </c>
      <c r="AF300" s="5">
        <v>4.1669999999999999E-2</v>
      </c>
      <c r="AG300" s="5">
        <v>4.6743E-2</v>
      </c>
      <c r="AH300" s="5">
        <v>5.9193999999999997E-2</v>
      </c>
      <c r="AI300" s="5">
        <v>5.8379E-2</v>
      </c>
      <c r="AJ300" s="5">
        <v>4.7990999999999999E-2</v>
      </c>
      <c r="AK300" s="5">
        <v>6.1427000000000002E-2</v>
      </c>
      <c r="AL300" s="5">
        <v>6.3875000000000001E-2</v>
      </c>
      <c r="AM300" s="5">
        <v>5.9971999999999998E-2</v>
      </c>
      <c r="AN300" s="5">
        <v>4.9790000000000001E-2</v>
      </c>
      <c r="AO300" s="5">
        <v>5.1478999999999997E-2</v>
      </c>
      <c r="AP300" s="5">
        <v>4.5935999999999998E-2</v>
      </c>
      <c r="AQ300" s="5">
        <v>4.2363999999999999E-2</v>
      </c>
      <c r="AR300" s="5">
        <v>4.3388999999999997E-2</v>
      </c>
      <c r="AS300" s="5">
        <v>3.3252999999999998E-2</v>
      </c>
      <c r="AT300" s="5">
        <v>2.6067E-2</v>
      </c>
      <c r="AU300" s="5">
        <v>3.4214000000000001E-2</v>
      </c>
      <c r="AV300" s="5">
        <v>3.4890999999999998E-2</v>
      </c>
      <c r="AW300" s="5">
        <v>3.3329999999999999E-2</v>
      </c>
      <c r="AX300" s="5">
        <v>3.6576999999999998E-2</v>
      </c>
      <c r="AY300" s="5">
        <v>4.8117E-2</v>
      </c>
      <c r="AZ300" s="5">
        <v>4.9875999999999997E-2</v>
      </c>
      <c r="BA300" s="5">
        <v>4.4469000000000002E-2</v>
      </c>
      <c r="BB300" s="5">
        <v>4.2974999999999999E-2</v>
      </c>
      <c r="BC300" s="5">
        <v>4.3762000000000002E-2</v>
      </c>
      <c r="BD300" s="5">
        <v>5.5410000000000001E-2</v>
      </c>
      <c r="BE300" s="172">
        <f t="shared" si="269"/>
        <v>5.9275813953488375E-2</v>
      </c>
      <c r="BF300" s="172">
        <f t="shared" si="270"/>
        <v>5.4121395348837219E-2</v>
      </c>
      <c r="BG300" s="172">
        <f t="shared" si="271"/>
        <v>5.7987209302325586E-2</v>
      </c>
      <c r="BI300" s="167" t="s">
        <v>771</v>
      </c>
      <c r="BJ300" s="167" t="s">
        <v>776</v>
      </c>
      <c r="BK300" s="5">
        <v>4.2999999999999997E-2</v>
      </c>
      <c r="BL300" s="5">
        <v>4.5999999999999999E-2</v>
      </c>
      <c r="BM300" s="5">
        <v>4.2000000000000003E-2</v>
      </c>
      <c r="BN300" s="5">
        <v>4.4999999999999998E-2</v>
      </c>
      <c r="BO300" s="168">
        <f t="shared" si="275"/>
        <v>6.9767441860465185E-2</v>
      </c>
      <c r="BP300" s="168">
        <f t="shared" si="276"/>
        <v>-8.6956521739130363E-2</v>
      </c>
      <c r="BQ300" s="168">
        <f t="shared" si="277"/>
        <v>7.1428571428571327E-2</v>
      </c>
    </row>
    <row r="301" spans="1:71" s="195" customFormat="1" x14ac:dyDescent="0.2">
      <c r="A301" s="169" t="s">
        <v>752</v>
      </c>
      <c r="B301" s="167" t="s">
        <v>7</v>
      </c>
      <c r="C301" s="167" t="s">
        <v>431</v>
      </c>
      <c r="D301" s="167" t="s">
        <v>747</v>
      </c>
      <c r="E301" s="167" t="s">
        <v>433</v>
      </c>
      <c r="F301" s="5">
        <v>2.63E-4</v>
      </c>
      <c r="G301" s="5">
        <v>2.5099999999999998E-4</v>
      </c>
      <c r="H301" s="5">
        <v>5.9400000000000002E-4</v>
      </c>
      <c r="I301" s="5">
        <v>2.911E-3</v>
      </c>
      <c r="J301" s="5">
        <v>4.0530000000000002E-3</v>
      </c>
      <c r="K301" s="5">
        <v>5.875E-3</v>
      </c>
      <c r="L301" s="5">
        <v>5.9430000000000004E-3</v>
      </c>
      <c r="M301" s="5">
        <v>5.3509999999999999E-3</v>
      </c>
      <c r="N301" s="5">
        <v>1.0401000000000001E-2</v>
      </c>
      <c r="O301" s="5">
        <v>1.9507E-2</v>
      </c>
      <c r="P301" s="5">
        <v>9.2029999999999994E-3</v>
      </c>
      <c r="Q301" s="5">
        <v>1.6813999999999999E-2</v>
      </c>
      <c r="R301" s="5">
        <v>1.5847E-2</v>
      </c>
      <c r="S301" s="5">
        <v>5.6249999999999998E-3</v>
      </c>
      <c r="T301" s="5">
        <v>6.0260000000000001E-3</v>
      </c>
      <c r="U301" s="5">
        <v>5.666E-3</v>
      </c>
      <c r="V301" s="5">
        <v>1.0224E-2</v>
      </c>
      <c r="W301" s="5">
        <v>9.0089999999999996E-3</v>
      </c>
      <c r="X301" s="5">
        <v>2.0910999999999999E-2</v>
      </c>
      <c r="Y301" s="5">
        <v>2.0993000000000001E-2</v>
      </c>
      <c r="Z301" s="5">
        <v>1.4839E-2</v>
      </c>
      <c r="AA301" s="5">
        <v>2.7262000000000002E-2</v>
      </c>
      <c r="AB301" s="5">
        <v>2.3251000000000001E-2</v>
      </c>
      <c r="AC301" s="5">
        <v>3.2431000000000001E-2</v>
      </c>
      <c r="AD301" s="5">
        <v>3.3822999999999999E-2</v>
      </c>
      <c r="AE301" s="5">
        <v>3.6372000000000002E-2</v>
      </c>
      <c r="AF301" s="5">
        <v>5.6318E-2</v>
      </c>
      <c r="AG301" s="5">
        <v>4.3721000000000003E-2</v>
      </c>
      <c r="AH301" s="5">
        <v>3.9550000000000002E-2</v>
      </c>
      <c r="AI301" s="5">
        <v>4.3535999999999998E-2</v>
      </c>
      <c r="AJ301" s="5">
        <v>6.9901000000000005E-2</v>
      </c>
      <c r="AK301" s="5">
        <v>7.3270000000000002E-2</v>
      </c>
      <c r="AL301" s="5">
        <v>8.7318999999999994E-2</v>
      </c>
      <c r="AM301" s="5">
        <v>6.8635000000000002E-2</v>
      </c>
      <c r="AN301" s="5">
        <v>7.5018000000000001E-2</v>
      </c>
      <c r="AO301" s="5">
        <v>7.4244000000000004E-2</v>
      </c>
      <c r="AP301" s="5">
        <v>0.11324099999999999</v>
      </c>
      <c r="AQ301" s="5">
        <v>0.11244999999999999</v>
      </c>
      <c r="AR301" s="5">
        <v>0.12690000000000001</v>
      </c>
      <c r="AS301" s="5">
        <v>0.126974</v>
      </c>
      <c r="AT301" s="5">
        <v>0.14265600000000001</v>
      </c>
      <c r="AU301" s="5">
        <v>0.12656400000000001</v>
      </c>
      <c r="AV301" s="5">
        <v>0.13768900000000001</v>
      </c>
      <c r="AW301" s="5">
        <v>0.17596999999999999</v>
      </c>
      <c r="AX301" s="5">
        <v>0.228412</v>
      </c>
      <c r="AY301" s="5">
        <v>0.213922</v>
      </c>
      <c r="AZ301" s="5">
        <v>0.21749299999999999</v>
      </c>
      <c r="BA301" s="5">
        <v>0.19162000000000001</v>
      </c>
      <c r="BB301" s="5">
        <v>0.23222999999999999</v>
      </c>
      <c r="BC301" s="5">
        <v>0.249865</v>
      </c>
      <c r="BD301" s="5">
        <v>0.25131799999999999</v>
      </c>
      <c r="BE301" s="172">
        <f t="shared" si="269"/>
        <v>0.26274154545454542</v>
      </c>
      <c r="BF301" s="172">
        <f t="shared" si="270"/>
        <v>0.27073802727272722</v>
      </c>
      <c r="BG301" s="172">
        <f t="shared" si="271"/>
        <v>0.27759215454545449</v>
      </c>
      <c r="BI301" s="167" t="s">
        <v>772</v>
      </c>
      <c r="BJ301" s="167" t="s">
        <v>776</v>
      </c>
      <c r="BK301" s="5">
        <v>0.22</v>
      </c>
      <c r="BL301" s="5">
        <v>0.23</v>
      </c>
      <c r="BM301" s="5">
        <v>0.23699999999999999</v>
      </c>
      <c r="BN301" s="5">
        <v>0.24299999999999999</v>
      </c>
      <c r="BO301" s="168">
        <f t="shared" si="275"/>
        <v>4.5454545454545497E-2</v>
      </c>
      <c r="BP301" s="168">
        <f t="shared" si="276"/>
        <v>3.0434782608695556E-2</v>
      </c>
      <c r="BQ301" s="168">
        <f t="shared" si="277"/>
        <v>2.5316455696202556E-2</v>
      </c>
    </row>
    <row r="302" spans="1:71" s="195" customFormat="1" x14ac:dyDescent="0.2">
      <c r="A302" s="169" t="s">
        <v>753</v>
      </c>
      <c r="B302" s="167" t="s">
        <v>7</v>
      </c>
      <c r="C302" s="167" t="s">
        <v>431</v>
      </c>
      <c r="D302" s="167" t="s">
        <v>749</v>
      </c>
      <c r="E302" s="167" t="s">
        <v>433</v>
      </c>
      <c r="F302" s="5">
        <v>9.01E-4</v>
      </c>
      <c r="G302" s="5">
        <v>5.31E-4</v>
      </c>
      <c r="H302" s="5">
        <v>1.207E-3</v>
      </c>
      <c r="I302" s="5">
        <v>1.034E-3</v>
      </c>
      <c r="J302" s="5">
        <v>1E-3</v>
      </c>
      <c r="K302" s="5">
        <v>1.704E-3</v>
      </c>
      <c r="L302" s="5">
        <v>9.5799999999999998E-4</v>
      </c>
      <c r="M302" s="5">
        <v>2.3900000000000002E-3</v>
      </c>
      <c r="N302" s="5">
        <v>4.731E-3</v>
      </c>
      <c r="O302" s="5">
        <v>6.8700000000000002E-3</v>
      </c>
      <c r="P302" s="5">
        <v>2.0754000000000002E-2</v>
      </c>
      <c r="Q302" s="5">
        <v>3.2310999999999999E-2</v>
      </c>
      <c r="R302" s="5">
        <v>3.7163000000000002E-2</v>
      </c>
      <c r="S302" s="5">
        <v>3.5471000000000003E-2</v>
      </c>
      <c r="T302" s="5">
        <v>3.9717000000000002E-2</v>
      </c>
      <c r="U302" s="5">
        <v>2.4390999999999999E-2</v>
      </c>
      <c r="V302" s="5">
        <v>3.9759999999999997E-2</v>
      </c>
      <c r="W302" s="5">
        <v>5.4889E-2</v>
      </c>
      <c r="X302" s="5">
        <v>6.6448999999999994E-2</v>
      </c>
      <c r="Y302" s="5">
        <v>7.6412999999999995E-2</v>
      </c>
      <c r="Z302" s="5">
        <v>9.0788999999999995E-2</v>
      </c>
      <c r="AA302" s="5">
        <v>4.5613000000000001E-2</v>
      </c>
      <c r="AB302" s="5">
        <v>5.3462999999999997E-2</v>
      </c>
      <c r="AC302" s="5">
        <v>0.122153</v>
      </c>
      <c r="AD302" s="5">
        <v>8.3083000000000004E-2</v>
      </c>
      <c r="AE302" s="5">
        <v>8.2172999999999996E-2</v>
      </c>
      <c r="AF302" s="5">
        <v>6.8903000000000006E-2</v>
      </c>
      <c r="AG302" s="5">
        <v>6.3569000000000001E-2</v>
      </c>
      <c r="AH302" s="5">
        <v>6.5823999999999994E-2</v>
      </c>
      <c r="AI302" s="5">
        <v>6.1584E-2</v>
      </c>
      <c r="AJ302" s="5">
        <v>6.7443000000000003E-2</v>
      </c>
      <c r="AK302" s="5">
        <v>5.9556999999999999E-2</v>
      </c>
      <c r="AL302" s="5">
        <v>5.1442000000000002E-2</v>
      </c>
      <c r="AM302" s="5">
        <v>4.9023999999999998E-2</v>
      </c>
      <c r="AN302" s="5">
        <v>4.8464E-2</v>
      </c>
      <c r="AO302" s="5">
        <v>4.4755999999999997E-2</v>
      </c>
      <c r="AP302" s="5">
        <v>4.2063000000000003E-2</v>
      </c>
      <c r="AQ302" s="5">
        <v>4.8690999999999998E-2</v>
      </c>
      <c r="AR302" s="5">
        <v>5.3511000000000003E-2</v>
      </c>
      <c r="AS302" s="5">
        <v>6.2335000000000002E-2</v>
      </c>
      <c r="AT302" s="5">
        <v>5.9062999999999997E-2</v>
      </c>
      <c r="AU302" s="5">
        <v>5.5635999999999998E-2</v>
      </c>
      <c r="AV302" s="5">
        <v>5.6605999999999997E-2</v>
      </c>
      <c r="AW302" s="5">
        <v>5.1631999999999997E-2</v>
      </c>
      <c r="AX302" s="5">
        <v>4.7274999999999998E-2</v>
      </c>
      <c r="AY302" s="5">
        <v>5.1112999999999999E-2</v>
      </c>
      <c r="AZ302" s="5">
        <v>5.6017999999999998E-2</v>
      </c>
      <c r="BA302" s="5">
        <v>7.6548000000000005E-2</v>
      </c>
      <c r="BB302" s="5">
        <v>5.3934000000000003E-2</v>
      </c>
      <c r="BC302" s="5">
        <v>6.2447999999999997E-2</v>
      </c>
      <c r="BD302" s="5">
        <v>5.9304999999999997E-2</v>
      </c>
      <c r="BE302" s="172">
        <f t="shared" si="269"/>
        <v>7.2244272727272726E-2</v>
      </c>
      <c r="BF302" s="172">
        <f t="shared" si="270"/>
        <v>7.5479090909090912E-2</v>
      </c>
      <c r="BG302" s="172">
        <f t="shared" si="271"/>
        <v>7.6557363636363632E-2</v>
      </c>
      <c r="BI302" s="167" t="s">
        <v>773</v>
      </c>
      <c r="BJ302" s="167" t="s">
        <v>776</v>
      </c>
      <c r="BK302" s="5">
        <v>5.5E-2</v>
      </c>
      <c r="BL302" s="5">
        <v>6.7000000000000004E-2</v>
      </c>
      <c r="BM302" s="5">
        <v>7.0000000000000007E-2</v>
      </c>
      <c r="BN302" s="5">
        <v>7.0999999999999994E-2</v>
      </c>
      <c r="BO302" s="168">
        <f t="shared" si="275"/>
        <v>0.21818181818181825</v>
      </c>
      <c r="BP302" s="168">
        <f t="shared" si="276"/>
        <v>4.4776119402985114E-2</v>
      </c>
      <c r="BQ302" s="168">
        <f t="shared" si="277"/>
        <v>1.42857142857141E-2</v>
      </c>
    </row>
    <row r="303" spans="1:71" s="195" customFormat="1" x14ac:dyDescent="0.2">
      <c r="A303" s="13" t="s">
        <v>9</v>
      </c>
      <c r="B303" s="13" t="s">
        <v>7</v>
      </c>
      <c r="C303" s="13" t="s">
        <v>431</v>
      </c>
      <c r="D303" s="13" t="s">
        <v>435</v>
      </c>
      <c r="E303" s="13" t="s">
        <v>433</v>
      </c>
      <c r="F303" s="171">
        <v>6.0014999999999999E-2</v>
      </c>
      <c r="G303" s="171">
        <v>7.2028999999999996E-2</v>
      </c>
      <c r="H303" s="171">
        <v>7.7682000000000001E-2</v>
      </c>
      <c r="I303" s="171">
        <v>9.2330999999999996E-2</v>
      </c>
      <c r="J303" s="171">
        <v>7.1773000000000003E-2</v>
      </c>
      <c r="K303" s="171">
        <v>9.8349000000000006E-2</v>
      </c>
      <c r="L303" s="171">
        <v>9.4185000000000005E-2</v>
      </c>
      <c r="M303" s="171">
        <v>9.6578999999999998E-2</v>
      </c>
      <c r="N303" s="171">
        <v>0.104313</v>
      </c>
      <c r="O303" s="171">
        <v>0.12712100000000001</v>
      </c>
      <c r="P303" s="171">
        <v>0.116636</v>
      </c>
      <c r="Q303" s="171">
        <v>0.13747000000000001</v>
      </c>
      <c r="R303" s="171">
        <v>0.15123400000000001</v>
      </c>
      <c r="S303" s="171">
        <v>0.16325899999999999</v>
      </c>
      <c r="T303" s="171">
        <v>0.16617299999999999</v>
      </c>
      <c r="U303" s="171">
        <v>0.14938799999999999</v>
      </c>
      <c r="V303" s="171">
        <v>0.18804000000000001</v>
      </c>
      <c r="W303" s="171">
        <v>0.192887</v>
      </c>
      <c r="X303" s="171">
        <v>0.221279</v>
      </c>
      <c r="Y303" s="171">
        <v>0.23455500000000001</v>
      </c>
      <c r="Z303" s="171">
        <v>0.23943900000000001</v>
      </c>
      <c r="AA303" s="171">
        <v>0.26358399999999998</v>
      </c>
      <c r="AB303" s="171">
        <v>0.290933</v>
      </c>
      <c r="AC303" s="171">
        <v>0.29138399999999998</v>
      </c>
      <c r="AD303" s="171">
        <v>0.33567000000000002</v>
      </c>
      <c r="AE303" s="171">
        <v>0.28002500000000002</v>
      </c>
      <c r="AF303" s="171">
        <v>0.29916700000000002</v>
      </c>
      <c r="AG303" s="171">
        <v>0.32761800000000002</v>
      </c>
      <c r="AH303" s="171">
        <v>0.36377500000000002</v>
      </c>
      <c r="AI303" s="171">
        <v>0.390345</v>
      </c>
      <c r="AJ303" s="171">
        <v>0.40412999999999999</v>
      </c>
      <c r="AK303" s="171">
        <v>0.42406300000000002</v>
      </c>
      <c r="AL303" s="171">
        <v>0.41255799999999998</v>
      </c>
      <c r="AM303" s="171">
        <v>0.40412500000000001</v>
      </c>
      <c r="AN303" s="171">
        <v>0.40797899999999998</v>
      </c>
      <c r="AO303" s="171">
        <v>0.415155</v>
      </c>
      <c r="AP303" s="171">
        <v>0.47255999999999998</v>
      </c>
      <c r="AQ303" s="171">
        <v>0.45420700000000003</v>
      </c>
      <c r="AR303" s="171">
        <v>0.48685</v>
      </c>
      <c r="AS303" s="171">
        <v>0.49518299999999998</v>
      </c>
      <c r="AT303" s="171">
        <v>0.54105499999999995</v>
      </c>
      <c r="AU303" s="171">
        <v>0.51342299999999996</v>
      </c>
      <c r="AV303" s="171">
        <v>0.48271399999999998</v>
      </c>
      <c r="AW303" s="171">
        <v>0.56708400000000003</v>
      </c>
      <c r="AX303" s="171">
        <v>0.63956100000000005</v>
      </c>
      <c r="AY303" s="171">
        <v>0.67599900000000002</v>
      </c>
      <c r="AZ303" s="171">
        <v>0.63057600000000003</v>
      </c>
      <c r="BA303" s="171">
        <v>0.63011899999999998</v>
      </c>
      <c r="BB303" s="171">
        <v>0.66808199999999995</v>
      </c>
      <c r="BC303" s="171">
        <v>0.66807099999999997</v>
      </c>
      <c r="BD303" s="171">
        <v>0.70864099999999997</v>
      </c>
      <c r="BE303" s="173">
        <f t="shared" si="269"/>
        <v>0.66985640453863338</v>
      </c>
      <c r="BF303" s="173">
        <f t="shared" si="270"/>
        <v>0.74703399276195082</v>
      </c>
      <c r="BG303" s="173">
        <f t="shared" si="271"/>
        <v>0.76384064384282857</v>
      </c>
      <c r="BI303" s="13" t="s">
        <v>9</v>
      </c>
      <c r="BJ303" s="13" t="s">
        <v>765</v>
      </c>
      <c r="BK303" s="171">
        <v>0.85823216679999992</v>
      </c>
      <c r="BL303" s="171">
        <v>0.81126030460000009</v>
      </c>
      <c r="BM303" s="171">
        <v>0.90472976059999999</v>
      </c>
      <c r="BN303" s="171">
        <v>0.92508422580000005</v>
      </c>
      <c r="BO303" s="170">
        <f t="shared" ref="BO303" si="278">(BL303-BK303)/BK303</f>
        <v>-5.4730950454978715E-2</v>
      </c>
      <c r="BP303" s="170">
        <f t="shared" ref="BP303" si="279">(BM303-BL303)/BL303</f>
        <v>0.1152151232717912</v>
      </c>
      <c r="BQ303" s="170">
        <f t="shared" ref="BQ303" si="280">(BN303-BM303)/BM303</f>
        <v>2.2497839782015524E-2</v>
      </c>
    </row>
    <row r="304" spans="1:71" s="195" customFormat="1" x14ac:dyDescent="0.2">
      <c r="A304" s="169" t="s">
        <v>724</v>
      </c>
      <c r="B304" s="167" t="s">
        <v>7</v>
      </c>
      <c r="C304" s="167" t="s">
        <v>431</v>
      </c>
      <c r="D304" s="167" t="s">
        <v>724</v>
      </c>
      <c r="E304" s="167" t="s">
        <v>433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7.9999999999999996E-6</v>
      </c>
      <c r="AT304" s="5">
        <v>7.9999999999999996E-6</v>
      </c>
      <c r="AU304" s="5">
        <v>8.2999999999999998E-5</v>
      </c>
      <c r="AV304" s="5">
        <v>9.9999999999999995E-7</v>
      </c>
      <c r="AW304" s="5">
        <v>3.0000000000000001E-6</v>
      </c>
      <c r="AX304" s="5">
        <v>6.7999999999999999E-5</v>
      </c>
      <c r="AY304" s="5">
        <v>0</v>
      </c>
      <c r="AZ304" s="5">
        <v>5.0000000000000004E-6</v>
      </c>
      <c r="BA304" s="5">
        <v>1.9999999999999999E-6</v>
      </c>
      <c r="BB304" s="5">
        <v>3.0000000000000001E-6</v>
      </c>
      <c r="BC304" s="5">
        <v>9.9999999999999995E-7</v>
      </c>
      <c r="BD304" s="5">
        <v>0</v>
      </c>
      <c r="BE304" s="172">
        <f t="shared" ref="BE304:BE306" si="281">BD304+(BD304*BO304)</f>
        <v>0</v>
      </c>
      <c r="BF304" s="172">
        <f t="shared" ref="BF304:BF306" si="282">BE304+(BE304*BP304)</f>
        <v>0</v>
      </c>
      <c r="BG304" s="172">
        <f t="shared" ref="BG304:BG306" si="283">BF304+(BF304*BQ304)</f>
        <v>0</v>
      </c>
      <c r="BI304" s="167" t="s">
        <v>724</v>
      </c>
      <c r="BJ304" s="167" t="s">
        <v>766</v>
      </c>
      <c r="BK304" s="5"/>
      <c r="BL304" s="5"/>
      <c r="BM304" s="5"/>
      <c r="BN304" s="5"/>
      <c r="BO304" s="168"/>
      <c r="BP304" s="168"/>
      <c r="BQ304" s="168"/>
    </row>
    <row r="305" spans="1:69" s="195" customFormat="1" x14ac:dyDescent="0.2">
      <c r="A305" s="169" t="s">
        <v>725</v>
      </c>
      <c r="B305" s="167" t="s">
        <v>7</v>
      </c>
      <c r="C305" s="167" t="s">
        <v>431</v>
      </c>
      <c r="D305" s="167" t="s">
        <v>725</v>
      </c>
      <c r="E305" s="167" t="s">
        <v>433</v>
      </c>
      <c r="F305" s="5">
        <v>9.7302959999999992</v>
      </c>
      <c r="G305" s="5">
        <v>12.940300000000001</v>
      </c>
      <c r="H305" s="5">
        <v>12.312569999999999</v>
      </c>
      <c r="I305" s="5">
        <v>15.31236</v>
      </c>
      <c r="J305" s="5">
        <v>14.38223</v>
      </c>
      <c r="K305" s="5">
        <v>16.95269</v>
      </c>
      <c r="L305" s="5">
        <v>17.025230000000001</v>
      </c>
      <c r="M305" s="5">
        <v>18.708300000000001</v>
      </c>
      <c r="N305" s="5">
        <v>15.78435</v>
      </c>
      <c r="O305" s="5">
        <v>17.644819999999999</v>
      </c>
      <c r="P305" s="5">
        <v>19.390509999999999</v>
      </c>
      <c r="Q305" s="5">
        <v>18.9283</v>
      </c>
      <c r="R305" s="5">
        <v>19.277999999999999</v>
      </c>
      <c r="S305" s="5">
        <v>20.417809999999999</v>
      </c>
      <c r="T305" s="5">
        <v>21.959009999999999</v>
      </c>
      <c r="U305" s="5">
        <v>23.34355</v>
      </c>
      <c r="V305" s="5">
        <v>23.49315</v>
      </c>
      <c r="W305" s="5">
        <v>21.45701</v>
      </c>
      <c r="X305" s="5">
        <v>21.151070000000001</v>
      </c>
      <c r="Y305" s="5">
        <v>23.975650000000002</v>
      </c>
      <c r="Z305" s="5">
        <v>25.093810999999999</v>
      </c>
      <c r="AA305" s="5">
        <v>24.8171</v>
      </c>
      <c r="AB305" s="5">
        <v>24.191172000000002</v>
      </c>
      <c r="AC305" s="5">
        <v>25.450299999999999</v>
      </c>
      <c r="AD305" s="5">
        <v>24.401599999999998</v>
      </c>
      <c r="AE305" s="5">
        <v>24.742000000000001</v>
      </c>
      <c r="AF305" s="5">
        <v>24.831682000000001</v>
      </c>
      <c r="AG305" s="5">
        <v>27.145955000000001</v>
      </c>
      <c r="AH305" s="5">
        <v>26.940317</v>
      </c>
      <c r="AI305" s="5">
        <v>24.36994</v>
      </c>
      <c r="AJ305" s="5">
        <v>21.366001000000001</v>
      </c>
      <c r="AK305" s="5">
        <v>20.640999999999998</v>
      </c>
      <c r="AL305" s="5">
        <v>27.959</v>
      </c>
      <c r="AM305" s="5">
        <v>31.311885</v>
      </c>
      <c r="AN305" s="5">
        <v>34.942742000000003</v>
      </c>
      <c r="AO305" s="5">
        <v>37.435414000000002</v>
      </c>
      <c r="AP305" s="5">
        <v>39.937973999999997</v>
      </c>
      <c r="AQ305" s="5">
        <v>41.063971000000002</v>
      </c>
      <c r="AR305" s="5">
        <v>39.698974</v>
      </c>
      <c r="AS305" s="5">
        <v>38.164679999999997</v>
      </c>
      <c r="AT305" s="5">
        <v>28.115880000000001</v>
      </c>
      <c r="AU305" s="5">
        <v>31.423999999999999</v>
      </c>
      <c r="AV305" s="5">
        <v>36.994999999999997</v>
      </c>
      <c r="AW305" s="5">
        <v>36.993459999999999</v>
      </c>
      <c r="AX305" s="5">
        <v>37.822192000000001</v>
      </c>
      <c r="AY305" s="5">
        <v>37.128</v>
      </c>
      <c r="AZ305" s="5">
        <v>36.396999999999998</v>
      </c>
      <c r="BA305" s="5">
        <v>32.621110000000002</v>
      </c>
      <c r="BB305" s="5">
        <v>30.283999999999999</v>
      </c>
      <c r="BC305" s="5">
        <v>31.457000000000001</v>
      </c>
      <c r="BD305" s="5">
        <v>25.181809999999999</v>
      </c>
      <c r="BE305" s="172">
        <f t="shared" si="281"/>
        <v>27.397001789420941</v>
      </c>
      <c r="BF305" s="172">
        <f t="shared" si="282"/>
        <v>27.487123505833512</v>
      </c>
      <c r="BG305" s="172">
        <f t="shared" si="283"/>
        <v>28.364007806527805</v>
      </c>
      <c r="BI305" s="167" t="s">
        <v>725</v>
      </c>
      <c r="BJ305" s="167" t="s">
        <v>766</v>
      </c>
      <c r="BK305" s="5">
        <v>27.942</v>
      </c>
      <c r="BL305" s="5">
        <v>30.4</v>
      </c>
      <c r="BM305" s="5">
        <v>30.5</v>
      </c>
      <c r="BN305" s="5">
        <v>31.472999999999999</v>
      </c>
      <c r="BO305" s="168">
        <f t="shared" ref="BO305" si="284">(BL305-BK305)/BK305</f>
        <v>8.7967933576694524E-2</v>
      </c>
      <c r="BP305" s="168">
        <f t="shared" ref="BP305" si="285">(BM305-BL305)/BL305</f>
        <v>3.2894736842105734E-3</v>
      </c>
      <c r="BQ305" s="168">
        <f t="shared" ref="BQ305" si="286">(BN305-BM305)/BM305</f>
        <v>3.190163934426226E-2</v>
      </c>
    </row>
    <row r="306" spans="1:69" s="195" customFormat="1" x14ac:dyDescent="0.2">
      <c r="A306" s="13" t="s">
        <v>726</v>
      </c>
      <c r="B306" s="13" t="s">
        <v>7</v>
      </c>
      <c r="C306" s="13" t="s">
        <v>431</v>
      </c>
      <c r="D306" s="13" t="s">
        <v>726</v>
      </c>
      <c r="E306" s="13" t="s">
        <v>433</v>
      </c>
      <c r="F306" s="171">
        <v>9.7302959999999992</v>
      </c>
      <c r="G306" s="171">
        <v>12.940300000000001</v>
      </c>
      <c r="H306" s="171">
        <v>12.312569999999999</v>
      </c>
      <c r="I306" s="171">
        <v>15.31236</v>
      </c>
      <c r="J306" s="171">
        <v>14.38223</v>
      </c>
      <c r="K306" s="171">
        <v>16.95269</v>
      </c>
      <c r="L306" s="171">
        <v>17.025230000000001</v>
      </c>
      <c r="M306" s="171">
        <v>18.708300000000001</v>
      </c>
      <c r="N306" s="171">
        <v>15.78435</v>
      </c>
      <c r="O306" s="171">
        <v>17.644819999999999</v>
      </c>
      <c r="P306" s="171">
        <v>19.390509999999999</v>
      </c>
      <c r="Q306" s="171">
        <v>18.9283</v>
      </c>
      <c r="R306" s="171">
        <v>19.277999999999999</v>
      </c>
      <c r="S306" s="171">
        <v>20.417809999999999</v>
      </c>
      <c r="T306" s="171">
        <v>21.959009999999999</v>
      </c>
      <c r="U306" s="171">
        <v>23.34355</v>
      </c>
      <c r="V306" s="171">
        <v>23.49315</v>
      </c>
      <c r="W306" s="171">
        <v>21.45701</v>
      </c>
      <c r="X306" s="171">
        <v>21.151070000000001</v>
      </c>
      <c r="Y306" s="171">
        <v>23.975650000000002</v>
      </c>
      <c r="Z306" s="171">
        <v>25.093810999999999</v>
      </c>
      <c r="AA306" s="171">
        <v>24.8171</v>
      </c>
      <c r="AB306" s="171">
        <v>24.191172000000002</v>
      </c>
      <c r="AC306" s="171">
        <v>25.450299999999999</v>
      </c>
      <c r="AD306" s="171">
        <v>24.401599999999998</v>
      </c>
      <c r="AE306" s="171">
        <v>24.742000000000001</v>
      </c>
      <c r="AF306" s="171">
        <v>24.831682000000001</v>
      </c>
      <c r="AG306" s="171">
        <v>27.145955000000001</v>
      </c>
      <c r="AH306" s="171">
        <v>26.940317</v>
      </c>
      <c r="AI306" s="171">
        <v>24.36994</v>
      </c>
      <c r="AJ306" s="171">
        <v>21.366001000000001</v>
      </c>
      <c r="AK306" s="171">
        <v>20.640999999999998</v>
      </c>
      <c r="AL306" s="171">
        <v>27.959</v>
      </c>
      <c r="AM306" s="171">
        <v>31.311885</v>
      </c>
      <c r="AN306" s="171">
        <v>34.942742000000003</v>
      </c>
      <c r="AO306" s="171">
        <v>37.435414000000002</v>
      </c>
      <c r="AP306" s="171">
        <v>39.937973999999997</v>
      </c>
      <c r="AQ306" s="171">
        <v>41.063971000000002</v>
      </c>
      <c r="AR306" s="171">
        <v>39.698974</v>
      </c>
      <c r="AS306" s="171">
        <v>38.164672000000003</v>
      </c>
      <c r="AT306" s="171">
        <v>28.115872</v>
      </c>
      <c r="AU306" s="171">
        <v>31.424083</v>
      </c>
      <c r="AV306" s="171">
        <v>36.995001000000002</v>
      </c>
      <c r="AW306" s="171">
        <v>36.993456999999999</v>
      </c>
      <c r="AX306" s="171">
        <v>37.822124000000002</v>
      </c>
      <c r="AY306" s="171">
        <v>37.128</v>
      </c>
      <c r="AZ306" s="171">
        <v>36.396994999999997</v>
      </c>
      <c r="BA306" s="171">
        <v>32.621111999999997</v>
      </c>
      <c r="BB306" s="171">
        <v>30.283996999999999</v>
      </c>
      <c r="BC306" s="171">
        <v>31.457001000000002</v>
      </c>
      <c r="BD306" s="171">
        <v>25.181809999999999</v>
      </c>
      <c r="BE306" s="173">
        <f t="shared" si="281"/>
        <v>25.181809999999999</v>
      </c>
      <c r="BF306" s="173">
        <f t="shared" si="282"/>
        <v>25.181809999999999</v>
      </c>
      <c r="BG306" s="173">
        <f t="shared" si="283"/>
        <v>25.181809999999999</v>
      </c>
      <c r="BI306" s="13" t="s">
        <v>764</v>
      </c>
      <c r="BJ306" s="13" t="s">
        <v>766</v>
      </c>
      <c r="BK306" s="171"/>
      <c r="BL306" s="171"/>
      <c r="BM306" s="171"/>
      <c r="BN306" s="171"/>
      <c r="BO306" s="170"/>
      <c r="BP306" s="170"/>
      <c r="BQ306" s="170"/>
    </row>
    <row r="307" spans="1:69" s="195" customFormat="1" x14ac:dyDescent="0.2">
      <c r="A307" s="169" t="s">
        <v>727</v>
      </c>
      <c r="B307" s="167" t="s">
        <v>7</v>
      </c>
      <c r="C307" s="167" t="s">
        <v>431</v>
      </c>
      <c r="D307" s="167" t="s">
        <v>728</v>
      </c>
      <c r="E307" s="167" t="s">
        <v>433</v>
      </c>
      <c r="F307" s="5">
        <v>0.71416599999999997</v>
      </c>
      <c r="G307" s="5">
        <v>0.84542799999999996</v>
      </c>
      <c r="H307" s="5">
        <v>0.85122600000000004</v>
      </c>
      <c r="I307" s="5">
        <v>0.85975999999999997</v>
      </c>
      <c r="J307" s="5">
        <v>0.88905699999999999</v>
      </c>
      <c r="K307" s="5">
        <v>0.89925200000000005</v>
      </c>
      <c r="L307" s="5">
        <v>0.89620999999999995</v>
      </c>
      <c r="M307" s="5">
        <v>0.91888300000000001</v>
      </c>
      <c r="N307" s="5">
        <v>0.94426299999999996</v>
      </c>
      <c r="O307" s="5">
        <v>0.97101199999999999</v>
      </c>
      <c r="P307" s="5">
        <v>0.98683500000000002</v>
      </c>
      <c r="Q307" s="5">
        <v>0.99737299999999995</v>
      </c>
      <c r="R307" s="5">
        <v>1.0020290000000001</v>
      </c>
      <c r="S307" s="5">
        <v>1.0175129999999999</v>
      </c>
      <c r="T307" s="5">
        <v>0.98490500000000003</v>
      </c>
      <c r="U307" s="5">
        <v>1.065231</v>
      </c>
      <c r="V307" s="5">
        <v>1.0520719999999999</v>
      </c>
      <c r="W307" s="5">
        <v>1.069585</v>
      </c>
      <c r="X307" s="5">
        <v>1.0542370000000001</v>
      </c>
      <c r="Y307" s="5">
        <v>1.0756479999999999</v>
      </c>
      <c r="Z307" s="5">
        <v>1.051115</v>
      </c>
      <c r="AA307" s="5">
        <v>1.0622180000000001</v>
      </c>
      <c r="AB307" s="5">
        <v>1.0218309999999999</v>
      </c>
      <c r="AC307" s="5">
        <v>1.0575129999999999</v>
      </c>
      <c r="AD307" s="5">
        <v>1.074573</v>
      </c>
      <c r="AE307" s="5">
        <v>1.0883229999999999</v>
      </c>
      <c r="AF307" s="5">
        <v>1.0780879999999999</v>
      </c>
      <c r="AG307" s="5">
        <v>1.092687</v>
      </c>
      <c r="AH307" s="5">
        <v>1.0934729999999999</v>
      </c>
      <c r="AI307" s="5">
        <v>1.1099950000000001</v>
      </c>
      <c r="AJ307" s="5">
        <v>1.103804</v>
      </c>
      <c r="AK307" s="5">
        <v>1.1647890000000001</v>
      </c>
      <c r="AL307" s="5">
        <v>1.0829629999999999</v>
      </c>
      <c r="AM307" s="5">
        <v>1.08843</v>
      </c>
      <c r="AN307" s="5">
        <v>1.186377</v>
      </c>
      <c r="AO307" s="5">
        <v>1.12226</v>
      </c>
      <c r="AP307" s="5">
        <v>1.2112039999999999</v>
      </c>
      <c r="AQ307" s="5">
        <v>1.2138629999999999</v>
      </c>
      <c r="AR307" s="5">
        <v>1.2201679999999999</v>
      </c>
      <c r="AS307" s="5">
        <v>1.4413609999999999</v>
      </c>
      <c r="AT307" s="5">
        <v>1.5265580000000001</v>
      </c>
      <c r="AU307" s="5">
        <v>1.575105</v>
      </c>
      <c r="AV307" s="5">
        <v>1.708196</v>
      </c>
      <c r="AW307" s="5">
        <v>1.7943750000000001</v>
      </c>
      <c r="AX307" s="5">
        <v>2.0584349999999998</v>
      </c>
      <c r="AY307" s="5">
        <v>2.2749779999999999</v>
      </c>
      <c r="AZ307" s="5">
        <v>2.2955960000000002</v>
      </c>
      <c r="BA307" s="5">
        <v>2.284653</v>
      </c>
      <c r="BB307" s="5">
        <v>2.2186110000000001</v>
      </c>
      <c r="BC307" s="5">
        <v>2.1059519999999998</v>
      </c>
      <c r="BD307" s="5">
        <v>2.1860919999999999</v>
      </c>
      <c r="BE307" s="172"/>
      <c r="BF307" s="172"/>
      <c r="BG307" s="172"/>
      <c r="BI307" s="167" t="s">
        <v>35</v>
      </c>
      <c r="BJ307" s="167"/>
      <c r="BK307" s="5"/>
      <c r="BL307" s="5"/>
      <c r="BM307" s="5"/>
      <c r="BN307" s="5"/>
      <c r="BO307" s="5"/>
      <c r="BP307" s="5"/>
      <c r="BQ307" s="5"/>
    </row>
    <row r="308" spans="1:69" s="195" customFormat="1" x14ac:dyDescent="0.2">
      <c r="A308" s="13" t="s">
        <v>436</v>
      </c>
      <c r="B308" s="13" t="s">
        <v>7</v>
      </c>
      <c r="C308" s="13" t="s">
        <v>431</v>
      </c>
      <c r="D308" s="13" t="s">
        <v>437</v>
      </c>
      <c r="E308" s="13" t="s">
        <v>433</v>
      </c>
      <c r="F308" s="171">
        <v>0.752996</v>
      </c>
      <c r="G308" s="171">
        <v>0.87711700000000004</v>
      </c>
      <c r="H308" s="171">
        <v>0.88891699999999996</v>
      </c>
      <c r="I308" s="171">
        <v>0.90626799999999996</v>
      </c>
      <c r="J308" s="171">
        <v>0.93774199999999996</v>
      </c>
      <c r="K308" s="171">
        <v>0.95105600000000001</v>
      </c>
      <c r="L308" s="171">
        <v>0.94827399999999995</v>
      </c>
      <c r="M308" s="171">
        <v>0.97107399999999999</v>
      </c>
      <c r="N308" s="171">
        <v>0.99872799999999995</v>
      </c>
      <c r="O308" s="171">
        <v>1.0303279999999999</v>
      </c>
      <c r="P308" s="171">
        <v>1.047825</v>
      </c>
      <c r="Q308" s="171">
        <v>1.068487</v>
      </c>
      <c r="R308" s="171">
        <v>1.0777669999999999</v>
      </c>
      <c r="S308" s="171">
        <v>1.101707</v>
      </c>
      <c r="T308" s="171">
        <v>1.062883</v>
      </c>
      <c r="U308" s="171">
        <v>1.1370009999999999</v>
      </c>
      <c r="V308" s="171">
        <v>1.118133</v>
      </c>
      <c r="W308" s="171">
        <v>1.13985</v>
      </c>
      <c r="X308" s="171">
        <v>1.119159</v>
      </c>
      <c r="Y308" s="171">
        <v>1.1481060000000001</v>
      </c>
      <c r="Z308" s="171">
        <v>1.1246769999999999</v>
      </c>
      <c r="AA308" s="171">
        <v>1.1408659999999999</v>
      </c>
      <c r="AB308" s="171">
        <v>1.0818319999999999</v>
      </c>
      <c r="AC308" s="171">
        <v>1.144171</v>
      </c>
      <c r="AD308" s="171">
        <v>1.162323</v>
      </c>
      <c r="AE308" s="171">
        <v>1.169432</v>
      </c>
      <c r="AF308" s="171">
        <v>1.1647719999999999</v>
      </c>
      <c r="AG308" s="171">
        <v>1.174796</v>
      </c>
      <c r="AH308" s="171">
        <v>1.1999420000000001</v>
      </c>
      <c r="AI308" s="171">
        <v>1.209047</v>
      </c>
      <c r="AJ308" s="171">
        <v>1.1956020000000001</v>
      </c>
      <c r="AK308" s="171">
        <v>1.250599</v>
      </c>
      <c r="AL308" s="171">
        <v>1.189106</v>
      </c>
      <c r="AM308" s="171">
        <v>1.1961409999999999</v>
      </c>
      <c r="AN308" s="171">
        <v>1.2851999999999999</v>
      </c>
      <c r="AO308" s="171">
        <v>1.196726</v>
      </c>
      <c r="AP308" s="171">
        <v>1.3155749999999999</v>
      </c>
      <c r="AQ308" s="171">
        <v>1.323841</v>
      </c>
      <c r="AR308" s="171">
        <v>1.344128</v>
      </c>
      <c r="AS308" s="171">
        <v>1.585555</v>
      </c>
      <c r="AT308" s="171">
        <v>1.6849289999999999</v>
      </c>
      <c r="AU308" s="171">
        <v>1.7468490000000001</v>
      </c>
      <c r="AV308" s="171">
        <v>1.8806989999999999</v>
      </c>
      <c r="AW308" s="171">
        <v>1.9700820000000001</v>
      </c>
      <c r="AX308" s="171">
        <v>2.2414499999999999</v>
      </c>
      <c r="AY308" s="171">
        <v>2.4627729999999999</v>
      </c>
      <c r="AZ308" s="171">
        <v>2.5122270000000002</v>
      </c>
      <c r="BA308" s="171">
        <v>2.5099079999999998</v>
      </c>
      <c r="BB308" s="171">
        <v>2.4374570000000002</v>
      </c>
      <c r="BC308" s="171">
        <v>2.3456079999999999</v>
      </c>
      <c r="BD308" s="171">
        <v>2.439314</v>
      </c>
      <c r="BE308" s="173">
        <f t="shared" ref="BE308" si="287">BD308+(BD308*BO308)</f>
        <v>2.4509390071485306</v>
      </c>
      <c r="BF308" s="173">
        <f t="shared" ref="BF308" si="288">BE308+(BE308*BP308)</f>
        <v>2.4993765369340748</v>
      </c>
      <c r="BG308" s="173">
        <f t="shared" ref="BG308" si="289">BF308+(BF308*BQ308)</f>
        <v>2.5376191485754886</v>
      </c>
      <c r="BI308" s="13" t="s">
        <v>762</v>
      </c>
      <c r="BJ308" s="13" t="s">
        <v>765</v>
      </c>
      <c r="BK308" s="171">
        <v>1.2589999999999999</v>
      </c>
      <c r="BL308" s="171">
        <v>1.2649999999999999</v>
      </c>
      <c r="BM308" s="171">
        <v>1.29</v>
      </c>
      <c r="BN308" s="171">
        <v>1.3097381100000001</v>
      </c>
      <c r="BO308" s="170">
        <f t="shared" ref="BO308" si="290">(BL308-BK308)/BK308</f>
        <v>4.7656870532168435E-3</v>
      </c>
      <c r="BP308" s="170">
        <f t="shared" ref="BP308" si="291">(BM308-BL308)/BL308</f>
        <v>1.9762845849802479E-2</v>
      </c>
      <c r="BQ308" s="170">
        <f t="shared" ref="BQ308" si="292">(BN308-BM308)/BM308</f>
        <v>1.5300860465116303E-2</v>
      </c>
    </row>
    <row r="309" spans="1:69" s="195" customFormat="1" x14ac:dyDescent="0.2">
      <c r="A309" s="13" t="s">
        <v>729</v>
      </c>
      <c r="B309" s="13" t="s">
        <v>7</v>
      </c>
      <c r="C309" s="13" t="s">
        <v>431</v>
      </c>
      <c r="D309" s="13" t="s">
        <v>730</v>
      </c>
      <c r="E309" s="13" t="s">
        <v>433</v>
      </c>
      <c r="F309" s="171">
        <v>0.69797399999999998</v>
      </c>
      <c r="G309" s="171">
        <v>0.78409799999999996</v>
      </c>
      <c r="H309" s="171">
        <v>0.90898100000000004</v>
      </c>
      <c r="I309" s="171">
        <v>0.817855</v>
      </c>
      <c r="J309" s="171">
        <v>0.82269700000000001</v>
      </c>
      <c r="K309" s="171">
        <v>0.92829300000000003</v>
      </c>
      <c r="L309" s="171">
        <v>0.88069200000000003</v>
      </c>
      <c r="M309" s="171">
        <v>0.968302</v>
      </c>
      <c r="N309" s="171">
        <v>1.123634</v>
      </c>
      <c r="O309" s="171">
        <v>1.059669</v>
      </c>
      <c r="P309" s="171">
        <v>1.035156</v>
      </c>
      <c r="Q309" s="171">
        <v>1.0796730000000001</v>
      </c>
      <c r="R309" s="171">
        <v>1.0028010000000001</v>
      </c>
      <c r="S309" s="171">
        <v>0.88052399999999997</v>
      </c>
      <c r="T309" s="171">
        <v>0.98368599999999995</v>
      </c>
      <c r="U309" s="171">
        <v>0.95388300000000004</v>
      </c>
      <c r="V309" s="171">
        <v>1.0125390000000001</v>
      </c>
      <c r="W309" s="171">
        <v>1.030246</v>
      </c>
      <c r="X309" s="171">
        <v>1.0198879999999999</v>
      </c>
      <c r="Y309" s="171">
        <v>1.102733</v>
      </c>
      <c r="Z309" s="171">
        <v>1.1093679999999999</v>
      </c>
      <c r="AA309" s="171">
        <v>1.197319</v>
      </c>
      <c r="AB309" s="171">
        <v>1.1475839999999999</v>
      </c>
      <c r="AC309" s="171">
        <v>1.344217</v>
      </c>
      <c r="AD309" s="171">
        <v>1.290959</v>
      </c>
      <c r="AE309" s="171">
        <v>1.2784230000000001</v>
      </c>
      <c r="AF309" s="171">
        <v>1.343583</v>
      </c>
      <c r="AG309" s="171">
        <v>1.4087069999999999</v>
      </c>
      <c r="AH309" s="171">
        <v>1.3913599999999999</v>
      </c>
      <c r="AI309" s="171">
        <v>1.5227470000000001</v>
      </c>
      <c r="AJ309" s="171">
        <v>1.4636400000000001</v>
      </c>
      <c r="AK309" s="171">
        <v>1.532575</v>
      </c>
      <c r="AL309" s="171">
        <v>1.628636</v>
      </c>
      <c r="AM309" s="171">
        <v>1.7164109999999999</v>
      </c>
      <c r="AN309" s="171">
        <v>1.7053020000000001</v>
      </c>
      <c r="AO309" s="171">
        <v>1.88408</v>
      </c>
      <c r="AP309" s="171">
        <v>1.800116</v>
      </c>
      <c r="AQ309" s="171">
        <v>1.910488</v>
      </c>
      <c r="AR309" s="171">
        <v>1.89009</v>
      </c>
      <c r="AS309" s="171">
        <v>1.732084</v>
      </c>
      <c r="AT309" s="171">
        <v>1.8262100000000001</v>
      </c>
      <c r="AU309" s="171">
        <v>1.8789370000000001</v>
      </c>
      <c r="AV309" s="171">
        <v>1.7694859999999999</v>
      </c>
      <c r="AW309" s="171">
        <v>1.863227</v>
      </c>
      <c r="AX309" s="171">
        <v>1.8732310000000001</v>
      </c>
      <c r="AY309" s="171">
        <v>1.921705</v>
      </c>
      <c r="AZ309" s="171">
        <v>1.9557720000000001</v>
      </c>
      <c r="BA309" s="171">
        <v>2.2390560000000002</v>
      </c>
      <c r="BB309" s="171">
        <v>2.009884</v>
      </c>
      <c r="BC309" s="171">
        <v>2.0565910000000001</v>
      </c>
      <c r="BD309" s="171">
        <v>1.953565</v>
      </c>
      <c r="BE309" s="173"/>
      <c r="BF309" s="173"/>
      <c r="BG309" s="173"/>
      <c r="BI309" s="13" t="s">
        <v>35</v>
      </c>
      <c r="BJ309" s="13"/>
      <c r="BK309" s="171"/>
      <c r="BL309" s="171"/>
      <c r="BM309" s="171"/>
      <c r="BN309" s="171"/>
      <c r="BO309" s="171"/>
      <c r="BP309" s="171"/>
      <c r="BQ309" s="171"/>
    </row>
    <row r="310" spans="1:69" s="195" customFormat="1" x14ac:dyDescent="0.2">
      <c r="A310" s="169" t="s">
        <v>731</v>
      </c>
      <c r="B310" s="167" t="s">
        <v>7</v>
      </c>
      <c r="C310" s="167" t="s">
        <v>431</v>
      </c>
      <c r="D310" s="167" t="s">
        <v>599</v>
      </c>
      <c r="E310" s="167" t="s">
        <v>433</v>
      </c>
      <c r="F310" s="5">
        <v>0.54699299999999995</v>
      </c>
      <c r="G310" s="5">
        <v>0.67164599999999997</v>
      </c>
      <c r="H310" s="5">
        <v>0.69511599999999996</v>
      </c>
      <c r="I310" s="5">
        <v>0.73898699999999995</v>
      </c>
      <c r="J310" s="5">
        <v>0.70427799999999996</v>
      </c>
      <c r="K310" s="5">
        <v>0.70761799999999997</v>
      </c>
      <c r="L310" s="5">
        <v>0.66188400000000003</v>
      </c>
      <c r="M310" s="5">
        <v>0.70479000000000003</v>
      </c>
      <c r="N310" s="5">
        <v>0.75996399999999997</v>
      </c>
      <c r="O310" s="5">
        <v>0.69707399999999997</v>
      </c>
      <c r="P310" s="5">
        <v>0.721885</v>
      </c>
      <c r="Q310" s="5">
        <v>0.75706099999999998</v>
      </c>
      <c r="R310" s="5">
        <v>0.79868899999999998</v>
      </c>
      <c r="S310" s="5">
        <v>0.69462500000000005</v>
      </c>
      <c r="T310" s="5">
        <v>1.20991</v>
      </c>
      <c r="U310" s="5">
        <v>1.3927989999999999</v>
      </c>
      <c r="V310" s="5">
        <v>1.2938730000000001</v>
      </c>
      <c r="W310" s="5">
        <v>1.3910880000000001</v>
      </c>
      <c r="X310" s="5">
        <v>1.056279</v>
      </c>
      <c r="Y310" s="5">
        <v>0.95390399999999997</v>
      </c>
      <c r="Z310" s="5">
        <v>0.92724099999999998</v>
      </c>
      <c r="AA310" s="5">
        <v>1.02396</v>
      </c>
      <c r="AB310" s="5">
        <v>0.866649</v>
      </c>
      <c r="AC310" s="5">
        <v>0.89861899999999995</v>
      </c>
      <c r="AD310" s="5">
        <v>0.91620800000000002</v>
      </c>
      <c r="AE310" s="5">
        <v>0.92206500000000002</v>
      </c>
      <c r="AF310" s="5">
        <v>0.89491299999999996</v>
      </c>
      <c r="AG310" s="5">
        <v>0.89223699999999995</v>
      </c>
      <c r="AH310" s="5">
        <v>0.86070400000000002</v>
      </c>
      <c r="AI310" s="5">
        <v>0.92876300000000001</v>
      </c>
      <c r="AJ310" s="5">
        <v>0.89158899999999996</v>
      </c>
      <c r="AK310" s="5">
        <v>0.85252899999999998</v>
      </c>
      <c r="AL310" s="5">
        <v>0.87944999999999995</v>
      </c>
      <c r="AM310" s="5">
        <v>0.826928</v>
      </c>
      <c r="AN310" s="5">
        <v>0.90824099999999997</v>
      </c>
      <c r="AO310" s="5">
        <v>0.90681299999999998</v>
      </c>
      <c r="AP310" s="5">
        <v>0.82478399999999996</v>
      </c>
      <c r="AQ310" s="5">
        <v>0.83667499999999995</v>
      </c>
      <c r="AR310" s="5">
        <v>0.92972999999999995</v>
      </c>
      <c r="AS310" s="5">
        <v>0.83251299999999995</v>
      </c>
      <c r="AT310" s="5">
        <v>0.926041</v>
      </c>
      <c r="AU310" s="5">
        <v>0.86658599999999997</v>
      </c>
      <c r="AV310" s="5">
        <v>1.010583</v>
      </c>
      <c r="AW310" s="5">
        <v>0.85340700000000003</v>
      </c>
      <c r="AX310" s="5">
        <v>0.938801</v>
      </c>
      <c r="AY310" s="5">
        <v>0.84750099999999995</v>
      </c>
      <c r="AZ310" s="5">
        <v>1.052549</v>
      </c>
      <c r="BA310" s="5">
        <v>0.96482199999999996</v>
      </c>
      <c r="BB310" s="5">
        <v>0.96772800000000003</v>
      </c>
      <c r="BC310" s="5">
        <v>0.92066899999999996</v>
      </c>
      <c r="BD310" s="5">
        <v>1.1326879999999999</v>
      </c>
      <c r="BE310" s="172">
        <f t="shared" ref="BE310:BE313" si="293">BD310+(BD310*BO310)</f>
        <v>1.2429877046977378</v>
      </c>
      <c r="BF310" s="172">
        <f t="shared" ref="BF310:BF313" si="294">BE310+(BE310*BP310)</f>
        <v>1.2352264994721116</v>
      </c>
      <c r="BG310" s="172">
        <f t="shared" ref="BG310:BG313" si="295">BF310+(BF310*BQ310)</f>
        <v>1.1882783952087008</v>
      </c>
      <c r="BI310" s="167" t="s">
        <v>757</v>
      </c>
      <c r="BJ310" s="167" t="s">
        <v>765</v>
      </c>
      <c r="BK310" s="5">
        <v>0.85291078980000001</v>
      </c>
      <c r="BL310" s="5">
        <v>0.93596614860000005</v>
      </c>
      <c r="BM310" s="5">
        <v>0.93012198350000008</v>
      </c>
      <c r="BN310" s="5">
        <v>0.89477019670000002</v>
      </c>
      <c r="BO310" s="168">
        <f t="shared" ref="BO310:BO313" si="296">(BL310-BK310)/BK310</f>
        <v>9.7378717438286577E-2</v>
      </c>
      <c r="BP310" s="168">
        <f t="shared" ref="BP310:BP313" si="297">(BM310-BL310)/BL310</f>
        <v>-6.2439919528516638E-3</v>
      </c>
      <c r="BQ310" s="168">
        <f t="shared" ref="BQ310:BQ313" si="298">(BN310-BM310)/BM310</f>
        <v>-3.8007688697963192E-2</v>
      </c>
    </row>
    <row r="311" spans="1:69" s="195" customFormat="1" x14ac:dyDescent="0.2">
      <c r="A311" s="169" t="s">
        <v>732</v>
      </c>
      <c r="B311" s="167" t="s">
        <v>7</v>
      </c>
      <c r="C311" s="167" t="s">
        <v>431</v>
      </c>
      <c r="D311" s="167" t="s">
        <v>732</v>
      </c>
      <c r="E311" s="167" t="s">
        <v>433</v>
      </c>
      <c r="F311" s="5">
        <v>0.14516699999999999</v>
      </c>
      <c r="G311" s="5">
        <v>0.15784500000000001</v>
      </c>
      <c r="H311" s="5">
        <v>0.15504100000000001</v>
      </c>
      <c r="I311" s="5">
        <v>0.15582399999999999</v>
      </c>
      <c r="J311" s="5">
        <v>0.16298599999999999</v>
      </c>
      <c r="K311" s="5">
        <v>0.16892699999999999</v>
      </c>
      <c r="L311" s="5">
        <v>0.17382</v>
      </c>
      <c r="M311" s="5">
        <v>0.18243999999999999</v>
      </c>
      <c r="N311" s="5">
        <v>0.194354</v>
      </c>
      <c r="O311" s="5">
        <v>0.20592299999999999</v>
      </c>
      <c r="P311" s="5">
        <v>0.22106100000000001</v>
      </c>
      <c r="Q311" s="5">
        <v>0.22761100000000001</v>
      </c>
      <c r="R311" s="5">
        <v>0.25007299999999999</v>
      </c>
      <c r="S311" s="5">
        <v>0.23794000000000001</v>
      </c>
      <c r="T311" s="5">
        <v>0.208506</v>
      </c>
      <c r="U311" s="5">
        <v>0.20019000000000001</v>
      </c>
      <c r="V311" s="5">
        <v>0.21851999999999999</v>
      </c>
      <c r="W311" s="5">
        <v>0.23264299999999999</v>
      </c>
      <c r="X311" s="5">
        <v>0.22795099999999999</v>
      </c>
      <c r="Y311" s="5">
        <v>0.25112200000000001</v>
      </c>
      <c r="Z311" s="5">
        <v>0.26187300000000002</v>
      </c>
      <c r="AA311" s="5">
        <v>0.26750800000000002</v>
      </c>
      <c r="AB311" s="5">
        <v>0.27620600000000001</v>
      </c>
      <c r="AC311" s="5">
        <v>0.29503400000000002</v>
      </c>
      <c r="AD311" s="5">
        <v>0.30392599999999997</v>
      </c>
      <c r="AE311" s="5">
        <v>0.31554100000000002</v>
      </c>
      <c r="AF311" s="5">
        <v>0.323268</v>
      </c>
      <c r="AG311" s="5">
        <v>0.33576400000000001</v>
      </c>
      <c r="AH311" s="5">
        <v>0.34728599999999998</v>
      </c>
      <c r="AI311" s="5">
        <v>0.35639199999999999</v>
      </c>
      <c r="AJ311" s="5">
        <v>0.35756100000000002</v>
      </c>
      <c r="AK311" s="5">
        <v>0.38469399999999998</v>
      </c>
      <c r="AL311" s="5">
        <v>0.37688500000000003</v>
      </c>
      <c r="AM311" s="5">
        <v>0.39408599999999999</v>
      </c>
      <c r="AN311" s="5">
        <v>0.40870000000000001</v>
      </c>
      <c r="AO311" s="5">
        <v>0.399592</v>
      </c>
      <c r="AP311" s="5">
        <v>0.41020699999999999</v>
      </c>
      <c r="AQ311" s="5">
        <v>0.42802499999999999</v>
      </c>
      <c r="AR311" s="5">
        <v>0.42843599999999998</v>
      </c>
      <c r="AS311" s="5">
        <v>0.432583</v>
      </c>
      <c r="AT311" s="5">
        <v>0.41392099999999998</v>
      </c>
      <c r="AU311" s="5">
        <v>0.46551799999999999</v>
      </c>
      <c r="AV311" s="5">
        <v>0.49367</v>
      </c>
      <c r="AW311" s="5">
        <v>0.49218899999999999</v>
      </c>
      <c r="AX311" s="5">
        <v>0.53727999999999998</v>
      </c>
      <c r="AY311" s="5">
        <v>0.54093400000000003</v>
      </c>
      <c r="AZ311" s="5">
        <v>0.57897799999999999</v>
      </c>
      <c r="BA311" s="5">
        <v>0.57643100000000003</v>
      </c>
      <c r="BB311" s="5">
        <v>0.56974800000000003</v>
      </c>
      <c r="BC311" s="5">
        <v>0.59570000000000001</v>
      </c>
      <c r="BD311" s="5">
        <v>0.61144799999999999</v>
      </c>
      <c r="BE311" s="172">
        <f t="shared" si="293"/>
        <v>0.648323694737582</v>
      </c>
      <c r="BF311" s="172">
        <f t="shared" si="294"/>
        <v>0.65688021146737852</v>
      </c>
      <c r="BG311" s="172">
        <f t="shared" si="295"/>
        <v>0.67619222245968413</v>
      </c>
      <c r="BI311" s="167" t="s">
        <v>758</v>
      </c>
      <c r="BJ311" s="167" t="s">
        <v>765</v>
      </c>
      <c r="BK311" s="5">
        <v>0.65878314169999996</v>
      </c>
      <c r="BL311" s="5">
        <v>0.69851356200000003</v>
      </c>
      <c r="BM311" s="5">
        <v>0.70773248</v>
      </c>
      <c r="BN311" s="5">
        <v>0.72853952700000002</v>
      </c>
      <c r="BO311" s="168">
        <f t="shared" si="296"/>
        <v>6.0308799337935565E-2</v>
      </c>
      <c r="BP311" s="168">
        <f t="shared" si="297"/>
        <v>1.3197908389357749E-2</v>
      </c>
      <c r="BQ311" s="168">
        <f t="shared" si="298"/>
        <v>2.9399593190918727E-2</v>
      </c>
    </row>
    <row r="312" spans="1:69" s="195" customFormat="1" x14ac:dyDescent="0.2">
      <c r="A312" s="169" t="s">
        <v>541</v>
      </c>
      <c r="B312" s="167" t="s">
        <v>7</v>
      </c>
      <c r="C312" s="167" t="s">
        <v>431</v>
      </c>
      <c r="D312" s="167" t="s">
        <v>541</v>
      </c>
      <c r="E312" s="167" t="s">
        <v>433</v>
      </c>
      <c r="F312" s="5">
        <v>5.7126000000000003E-2</v>
      </c>
      <c r="G312" s="5">
        <v>5.8400000000000001E-2</v>
      </c>
      <c r="H312" s="5">
        <v>5.8233E-2</v>
      </c>
      <c r="I312" s="5">
        <v>6.7255999999999996E-2</v>
      </c>
      <c r="J312" s="5">
        <v>8.1377000000000005E-2</v>
      </c>
      <c r="K312" s="5">
        <v>7.9260999999999998E-2</v>
      </c>
      <c r="L312" s="5">
        <v>9.8819000000000004E-2</v>
      </c>
      <c r="M312" s="5">
        <v>0.11283799999999999</v>
      </c>
      <c r="N312" s="5">
        <v>0.120696</v>
      </c>
      <c r="O312" s="5">
        <v>0.13730999999999999</v>
      </c>
      <c r="P312" s="5">
        <v>0.167876</v>
      </c>
      <c r="Q312" s="5">
        <v>0.179558</v>
      </c>
      <c r="R312" s="5">
        <v>0.177902</v>
      </c>
      <c r="S312" s="5">
        <v>0.21873500000000001</v>
      </c>
      <c r="T312" s="5">
        <v>0.21182599999999999</v>
      </c>
      <c r="U312" s="5">
        <v>0.22723699999999999</v>
      </c>
      <c r="V312" s="5">
        <v>0.24134800000000001</v>
      </c>
      <c r="W312" s="5">
        <v>0.27693699999999999</v>
      </c>
      <c r="X312" s="5">
        <v>0.29889900000000003</v>
      </c>
      <c r="Y312" s="5">
        <v>0.33722000000000002</v>
      </c>
      <c r="Z312" s="5">
        <v>0.33419100000000002</v>
      </c>
      <c r="AA312" s="5">
        <v>0.31858999999999998</v>
      </c>
      <c r="AB312" s="5">
        <v>0.34451399999999999</v>
      </c>
      <c r="AC312" s="5">
        <v>0.33906500000000001</v>
      </c>
      <c r="AD312" s="5">
        <v>0.39285900000000001</v>
      </c>
      <c r="AE312" s="5">
        <v>0.40168100000000001</v>
      </c>
      <c r="AF312" s="5">
        <v>0.42568499999999998</v>
      </c>
      <c r="AG312" s="5">
        <v>0.43590800000000002</v>
      </c>
      <c r="AH312" s="5">
        <v>0.44954499999999997</v>
      </c>
      <c r="AI312" s="5">
        <v>0.46581600000000001</v>
      </c>
      <c r="AJ312" s="5">
        <v>0.47118300000000002</v>
      </c>
      <c r="AK312" s="5">
        <v>0.50570400000000004</v>
      </c>
      <c r="AL312" s="5">
        <v>0.52968700000000002</v>
      </c>
      <c r="AM312" s="5">
        <v>0.54952999999999996</v>
      </c>
      <c r="AN312" s="5">
        <v>0.56207099999999999</v>
      </c>
      <c r="AO312" s="5">
        <v>0.57708999999999999</v>
      </c>
      <c r="AP312" s="5">
        <v>0.66101200000000004</v>
      </c>
      <c r="AQ312" s="5">
        <v>0.70796400000000004</v>
      </c>
      <c r="AR312" s="5">
        <v>0.68199799999999999</v>
      </c>
      <c r="AS312" s="5">
        <v>0.72645400000000004</v>
      </c>
      <c r="AT312" s="5">
        <v>0.73666100000000001</v>
      </c>
      <c r="AU312" s="5">
        <v>0.79710300000000001</v>
      </c>
      <c r="AV312" s="5">
        <v>0.83480699999999997</v>
      </c>
      <c r="AW312" s="5">
        <v>0.84043500000000004</v>
      </c>
      <c r="AX312" s="5">
        <v>0.91151599999999999</v>
      </c>
      <c r="AY312" s="5">
        <v>0.92953600000000003</v>
      </c>
      <c r="AZ312" s="5">
        <v>0.974823</v>
      </c>
      <c r="BA312" s="5">
        <v>0.94976400000000005</v>
      </c>
      <c r="BB312" s="5">
        <v>0.97306999999999999</v>
      </c>
      <c r="BC312" s="5">
        <v>1.036853</v>
      </c>
      <c r="BD312" s="5">
        <v>1.181257</v>
      </c>
      <c r="BE312" s="172">
        <f t="shared" si="293"/>
        <v>1.234831759041497</v>
      </c>
      <c r="BF312" s="172">
        <f t="shared" si="294"/>
        <v>1.2593329955061316</v>
      </c>
      <c r="BG312" s="172">
        <f t="shared" si="295"/>
        <v>1.2877652363624834</v>
      </c>
      <c r="BI312" s="167" t="s">
        <v>759</v>
      </c>
      <c r="BJ312" s="167" t="s">
        <v>765</v>
      </c>
      <c r="BK312" s="5">
        <v>1.1218061560000001</v>
      </c>
      <c r="BL312" s="5">
        <v>1.1726845800000001</v>
      </c>
      <c r="BM312" s="5">
        <v>1.195952707</v>
      </c>
      <c r="BN312" s="5">
        <v>1.2229539970000001</v>
      </c>
      <c r="BO312" s="168">
        <f t="shared" si="296"/>
        <v>4.5354024603872806E-2</v>
      </c>
      <c r="BP312" s="168">
        <f t="shared" si="297"/>
        <v>1.9841760859514255E-2</v>
      </c>
      <c r="BQ312" s="168">
        <f t="shared" si="298"/>
        <v>2.2577222194455945E-2</v>
      </c>
    </row>
    <row r="313" spans="1:69" s="195" customFormat="1" x14ac:dyDescent="0.2">
      <c r="A313" s="13" t="s">
        <v>10</v>
      </c>
      <c r="B313" s="13" t="s">
        <v>7</v>
      </c>
      <c r="C313" s="13" t="s">
        <v>431</v>
      </c>
      <c r="D313" s="13" t="s">
        <v>733</v>
      </c>
      <c r="E313" s="13" t="s">
        <v>433</v>
      </c>
      <c r="F313" s="171">
        <v>1.3570679999999999</v>
      </c>
      <c r="G313" s="171">
        <v>1.5126660000000001</v>
      </c>
      <c r="H313" s="171">
        <v>1.530078</v>
      </c>
      <c r="I313" s="171">
        <v>1.5714870000000001</v>
      </c>
      <c r="J313" s="171">
        <v>1.5354829999999999</v>
      </c>
      <c r="K313" s="171">
        <v>1.554916</v>
      </c>
      <c r="L313" s="171">
        <v>1.529347</v>
      </c>
      <c r="M313" s="171">
        <v>1.6502600000000001</v>
      </c>
      <c r="N313" s="171">
        <v>1.758583</v>
      </c>
      <c r="O313" s="171">
        <v>1.719435</v>
      </c>
      <c r="P313" s="171">
        <v>1.8649480000000001</v>
      </c>
      <c r="Q313" s="171">
        <v>1.995255</v>
      </c>
      <c r="R313" s="171">
        <v>1.870444</v>
      </c>
      <c r="S313" s="171">
        <v>1.647087</v>
      </c>
      <c r="T313" s="171">
        <v>2.1732900000000002</v>
      </c>
      <c r="U313" s="171">
        <v>2.3550740000000001</v>
      </c>
      <c r="V313" s="171">
        <v>2.1704249999999998</v>
      </c>
      <c r="W313" s="171">
        <v>2.3323489999999998</v>
      </c>
      <c r="X313" s="171">
        <v>2.034411</v>
      </c>
      <c r="Y313" s="171">
        <v>2.052975</v>
      </c>
      <c r="Z313" s="171">
        <v>1.9930589999999999</v>
      </c>
      <c r="AA313" s="171">
        <v>2.1395189999999999</v>
      </c>
      <c r="AB313" s="171">
        <v>2.0255399999999999</v>
      </c>
      <c r="AC313" s="171">
        <v>2.060603</v>
      </c>
      <c r="AD313" s="171">
        <v>2.180968</v>
      </c>
      <c r="AE313" s="171">
        <v>2.2614260000000002</v>
      </c>
      <c r="AF313" s="171">
        <v>2.2827160000000002</v>
      </c>
      <c r="AG313" s="171">
        <v>2.2856529999999999</v>
      </c>
      <c r="AH313" s="171">
        <v>2.2685940000000002</v>
      </c>
      <c r="AI313" s="171">
        <v>2.392226</v>
      </c>
      <c r="AJ313" s="171">
        <v>2.3914439999999999</v>
      </c>
      <c r="AK313" s="171">
        <v>2.3549950000000002</v>
      </c>
      <c r="AL313" s="171">
        <v>2.372792</v>
      </c>
      <c r="AM313" s="171">
        <v>2.416731</v>
      </c>
      <c r="AN313" s="171">
        <v>2.4785710000000001</v>
      </c>
      <c r="AO313" s="171">
        <v>2.4036650000000002</v>
      </c>
      <c r="AP313" s="171">
        <v>2.4302519999999999</v>
      </c>
      <c r="AQ313" s="171">
        <v>2.5453929999999998</v>
      </c>
      <c r="AR313" s="171">
        <v>2.5871580000000001</v>
      </c>
      <c r="AS313" s="171">
        <v>2.5412330000000001</v>
      </c>
      <c r="AT313" s="171">
        <v>2.7231649999999998</v>
      </c>
      <c r="AU313" s="171">
        <v>2.687411</v>
      </c>
      <c r="AV313" s="171">
        <v>2.906901</v>
      </c>
      <c r="AW313" s="171">
        <v>2.682458</v>
      </c>
      <c r="AX313" s="171">
        <v>2.8970410000000002</v>
      </c>
      <c r="AY313" s="171">
        <v>2.821739</v>
      </c>
      <c r="AZ313" s="171">
        <v>3.160825</v>
      </c>
      <c r="BA313" s="171">
        <v>3.0725720000000001</v>
      </c>
      <c r="BB313" s="171">
        <v>2.9796879999999999</v>
      </c>
      <c r="BC313" s="171">
        <v>2.969732</v>
      </c>
      <c r="BD313" s="171">
        <v>3.435775</v>
      </c>
      <c r="BE313" s="173">
        <f t="shared" si="293"/>
        <v>3.6949621766805447</v>
      </c>
      <c r="BF313" s="173">
        <f t="shared" si="294"/>
        <v>3.6783077056927609</v>
      </c>
      <c r="BG313" s="173">
        <f t="shared" si="295"/>
        <v>3.6657710394220158</v>
      </c>
      <c r="BI313" s="13" t="s">
        <v>774</v>
      </c>
      <c r="BJ313" s="13" t="s">
        <v>765</v>
      </c>
      <c r="BK313" s="171">
        <v>2.9100537029</v>
      </c>
      <c r="BL313" s="171">
        <v>3.1295816415000002</v>
      </c>
      <c r="BM313" s="171">
        <v>3.1154755358999999</v>
      </c>
      <c r="BN313" s="171">
        <v>3.1048571537000003</v>
      </c>
      <c r="BO313" s="170">
        <f t="shared" si="296"/>
        <v>7.5437761983990423E-2</v>
      </c>
      <c r="BP313" s="170">
        <f t="shared" si="297"/>
        <v>-4.5073454588771275E-3</v>
      </c>
      <c r="BQ313" s="170">
        <f t="shared" si="298"/>
        <v>-3.4082701268691624E-3</v>
      </c>
    </row>
    <row r="314" spans="1:69" s="195" customFormat="1" x14ac:dyDescent="0.2">
      <c r="A314" s="13" t="s">
        <v>11</v>
      </c>
      <c r="B314" s="13" t="s">
        <v>7</v>
      </c>
      <c r="C314" s="13" t="s">
        <v>431</v>
      </c>
      <c r="D314" s="13" t="s">
        <v>11</v>
      </c>
      <c r="E314" s="13" t="s">
        <v>433</v>
      </c>
      <c r="F314" s="171">
        <v>0.17052300000000001</v>
      </c>
      <c r="G314" s="171">
        <v>0.17152500000000001</v>
      </c>
      <c r="H314" s="171">
        <v>0.173123</v>
      </c>
      <c r="I314" s="171">
        <v>0.18104600000000001</v>
      </c>
      <c r="J314" s="171">
        <v>0.18789800000000001</v>
      </c>
      <c r="K314" s="171">
        <v>0.19237899999999999</v>
      </c>
      <c r="L314" s="171">
        <v>0.201295</v>
      </c>
      <c r="M314" s="171">
        <v>0.20677599999999999</v>
      </c>
      <c r="N314" s="171">
        <v>0.208929</v>
      </c>
      <c r="O314" s="171">
        <v>0.215285</v>
      </c>
      <c r="P314" s="171">
        <v>0.220578</v>
      </c>
      <c r="Q314" s="171">
        <v>0.22998299999999999</v>
      </c>
      <c r="R314" s="171">
        <v>0.21690300000000001</v>
      </c>
      <c r="S314" s="171">
        <v>0.22758100000000001</v>
      </c>
      <c r="T314" s="171">
        <v>0.23771600000000001</v>
      </c>
      <c r="U314" s="171">
        <v>0.228049</v>
      </c>
      <c r="V314" s="171">
        <v>0.23193800000000001</v>
      </c>
      <c r="W314" s="171">
        <v>0.244034</v>
      </c>
      <c r="X314" s="171">
        <v>0.24093500000000001</v>
      </c>
      <c r="Y314" s="171">
        <v>0.23960000000000001</v>
      </c>
      <c r="Z314" s="171">
        <v>0.24870200000000001</v>
      </c>
      <c r="AA314" s="171">
        <v>0.249302</v>
      </c>
      <c r="AB314" s="171">
        <v>0.25090699999999999</v>
      </c>
      <c r="AC314" s="171">
        <v>0.23305500000000001</v>
      </c>
      <c r="AD314" s="171">
        <v>0.22692799999999999</v>
      </c>
      <c r="AE314" s="171">
        <v>0.22822500000000001</v>
      </c>
      <c r="AF314" s="171">
        <v>0.22556300000000001</v>
      </c>
      <c r="AG314" s="171">
        <v>0.22470000000000001</v>
      </c>
      <c r="AH314" s="171">
        <v>0.231934</v>
      </c>
      <c r="AI314" s="171">
        <v>0.25717800000000002</v>
      </c>
      <c r="AJ314" s="171">
        <v>0.23067799999999999</v>
      </c>
      <c r="AK314" s="171">
        <v>0.20832500000000001</v>
      </c>
      <c r="AL314" s="171">
        <v>0.21096799999999999</v>
      </c>
      <c r="AM314" s="171">
        <v>0.184976</v>
      </c>
      <c r="AN314" s="171">
        <v>0.18153900000000001</v>
      </c>
      <c r="AO314" s="171">
        <v>0.17943899999999999</v>
      </c>
      <c r="AP314" s="171">
        <v>0.18246000000000001</v>
      </c>
      <c r="AQ314" s="171">
        <v>0.19118199999999999</v>
      </c>
      <c r="AR314" s="171">
        <v>0.19308400000000001</v>
      </c>
      <c r="AS314" s="171">
        <v>0.188192</v>
      </c>
      <c r="AT314" s="171">
        <v>0.18704299999999999</v>
      </c>
      <c r="AU314" s="171">
        <v>0.187199</v>
      </c>
      <c r="AV314" s="171">
        <v>0.17880699999999999</v>
      </c>
      <c r="AW314" s="171">
        <v>0.18160799999999999</v>
      </c>
      <c r="AX314" s="171">
        <v>0.19278300000000001</v>
      </c>
      <c r="AY314" s="171">
        <v>0.227491</v>
      </c>
      <c r="AZ314" s="171">
        <v>0.213916</v>
      </c>
      <c r="BA314" s="171">
        <v>0.21923599999999999</v>
      </c>
      <c r="BB314" s="171">
        <v>0.21390999999999999</v>
      </c>
      <c r="BC314" s="171">
        <v>0.23006599999999999</v>
      </c>
      <c r="BD314" s="171">
        <v>0.26035700000000001</v>
      </c>
      <c r="BE314" s="173"/>
      <c r="BF314" s="173"/>
      <c r="BG314" s="173"/>
      <c r="BI314" s="13" t="s">
        <v>35</v>
      </c>
      <c r="BJ314" s="13"/>
      <c r="BK314" s="171"/>
      <c r="BL314" s="171"/>
      <c r="BM314" s="171"/>
      <c r="BN314" s="171"/>
      <c r="BO314" s="170"/>
      <c r="BP314" s="170"/>
      <c r="BQ314" s="170"/>
    </row>
    <row r="315" spans="1:69" s="195" customFormat="1" x14ac:dyDescent="0.2">
      <c r="A315" s="13" t="s">
        <v>438</v>
      </c>
      <c r="B315" s="13" t="s">
        <v>7</v>
      </c>
      <c r="C315" s="13" t="s">
        <v>431</v>
      </c>
      <c r="D315" s="13" t="s">
        <v>734</v>
      </c>
      <c r="E315" s="13" t="s">
        <v>433</v>
      </c>
      <c r="F315" s="171">
        <v>0.22916600000000001</v>
      </c>
      <c r="G315" s="171">
        <v>0.20327799999999999</v>
      </c>
      <c r="H315" s="171">
        <v>0.16983699999999999</v>
      </c>
      <c r="I315" s="171">
        <v>0.227851</v>
      </c>
      <c r="J315" s="171">
        <v>0.24945300000000001</v>
      </c>
      <c r="K315" s="171">
        <v>0.27743000000000001</v>
      </c>
      <c r="L315" s="171">
        <v>0.28401999999999999</v>
      </c>
      <c r="M315" s="171">
        <v>0.347551</v>
      </c>
      <c r="N315" s="171">
        <v>0.35265200000000002</v>
      </c>
      <c r="O315" s="171">
        <v>0.34790300000000002</v>
      </c>
      <c r="P315" s="171">
        <v>0.39645799999999998</v>
      </c>
      <c r="Q315" s="171">
        <v>0.35876000000000002</v>
      </c>
      <c r="R315" s="171">
        <v>0.30950299999999997</v>
      </c>
      <c r="S315" s="171">
        <v>0.35928599999999999</v>
      </c>
      <c r="T315" s="171">
        <v>0.34713899999999998</v>
      </c>
      <c r="U315" s="171">
        <v>0.29560599999999998</v>
      </c>
      <c r="V315" s="171">
        <v>0.29689500000000002</v>
      </c>
      <c r="W315" s="171">
        <v>0.26858900000000002</v>
      </c>
      <c r="X315" s="171">
        <v>0.25173499999999999</v>
      </c>
      <c r="Y315" s="171">
        <v>0.320492</v>
      </c>
      <c r="Z315" s="171">
        <v>0.32322800000000002</v>
      </c>
      <c r="AA315" s="171">
        <v>0.34360099999999999</v>
      </c>
      <c r="AB315" s="171">
        <v>0.34392800000000001</v>
      </c>
      <c r="AC315" s="171">
        <v>0.36069400000000001</v>
      </c>
      <c r="AD315" s="171">
        <v>0.39723700000000001</v>
      </c>
      <c r="AE315" s="171">
        <v>0.39277400000000001</v>
      </c>
      <c r="AF315" s="171">
        <v>0.44723299999999999</v>
      </c>
      <c r="AG315" s="171">
        <v>0.44676900000000003</v>
      </c>
      <c r="AH315" s="171">
        <v>0.522038</v>
      </c>
      <c r="AI315" s="171">
        <v>0.64841400000000005</v>
      </c>
      <c r="AJ315" s="171">
        <v>0.51016600000000001</v>
      </c>
      <c r="AK315" s="171">
        <v>0.594692</v>
      </c>
      <c r="AL315" s="171">
        <v>0.533694</v>
      </c>
      <c r="AM315" s="171">
        <v>0.78360600000000002</v>
      </c>
      <c r="AN315" s="171">
        <v>0.67654599999999998</v>
      </c>
      <c r="AO315" s="171">
        <v>0.57474199999999998</v>
      </c>
      <c r="AP315" s="171">
        <v>0.61452499999999999</v>
      </c>
      <c r="AQ315" s="171">
        <v>0.57236399999999998</v>
      </c>
      <c r="AR315" s="171">
        <v>0.58465400000000001</v>
      </c>
      <c r="AS315" s="171">
        <v>0.67362900000000003</v>
      </c>
      <c r="AT315" s="171">
        <v>0.62355499999999997</v>
      </c>
      <c r="AU315" s="171">
        <v>0.68024600000000002</v>
      </c>
      <c r="AV315" s="171">
        <v>0.68093300000000001</v>
      </c>
      <c r="AW315" s="171">
        <v>0.81778200000000001</v>
      </c>
      <c r="AX315" s="171">
        <v>0.80317799999999995</v>
      </c>
      <c r="AY315" s="171">
        <v>0.78173199999999998</v>
      </c>
      <c r="AZ315" s="171">
        <v>0.85920099999999999</v>
      </c>
      <c r="BA315" s="171">
        <v>0.888293</v>
      </c>
      <c r="BB315" s="171">
        <v>0.90801799999999999</v>
      </c>
      <c r="BC315" s="171">
        <v>0.93913599999999997</v>
      </c>
      <c r="BD315" s="171">
        <v>0.93913599999999997</v>
      </c>
      <c r="BE315" s="173">
        <f t="shared" ref="BE315" si="299">BD315+(BD315*BO315)</f>
        <v>0.95716252427071991</v>
      </c>
      <c r="BF315" s="173">
        <f t="shared" ref="BF315" si="300">BE315+(BE315*BP315)</f>
        <v>1.0220571058135801</v>
      </c>
      <c r="BG315" s="173">
        <f t="shared" ref="BG315" si="301">BF315+(BF315*BQ315)</f>
        <v>1.0437638859028349</v>
      </c>
      <c r="BI315" s="13" t="s">
        <v>15</v>
      </c>
      <c r="BJ315" s="13" t="s">
        <v>765</v>
      </c>
      <c r="BK315" s="171">
        <v>0.81394464989999993</v>
      </c>
      <c r="BL315" s="171">
        <v>0.82956815170000009</v>
      </c>
      <c r="BM315" s="171">
        <v>0.88581197310000004</v>
      </c>
      <c r="BN315" s="171">
        <v>0.90462513490000007</v>
      </c>
      <c r="BO315" s="170">
        <f t="shared" ref="BO315" si="302">(BL315-BK315)/BK315</f>
        <v>1.9194796356139993E-2</v>
      </c>
      <c r="BP315" s="170">
        <f t="shared" ref="BP315" si="303">(BM315-BL315)/BL315</f>
        <v>6.7798915959757844E-2</v>
      </c>
      <c r="BQ315" s="170">
        <f t="shared" ref="BQ315" si="304">(BN315-BM315)/BM315</f>
        <v>2.1238324126689356E-2</v>
      </c>
    </row>
    <row r="316" spans="1:69" s="195" customFormat="1" x14ac:dyDescent="0.2">
      <c r="A316" s="169" t="s">
        <v>735</v>
      </c>
      <c r="B316" s="167" t="s">
        <v>7</v>
      </c>
      <c r="C316" s="167" t="s">
        <v>431</v>
      </c>
      <c r="D316" s="167" t="s">
        <v>755</v>
      </c>
      <c r="E316" s="167" t="s">
        <v>7</v>
      </c>
      <c r="F316" s="5"/>
      <c r="G316" s="5"/>
      <c r="H316" s="5"/>
      <c r="I316" s="5"/>
      <c r="J316" s="5"/>
      <c r="K316" s="5"/>
      <c r="L316" s="5"/>
      <c r="M316" s="5"/>
      <c r="N316" s="5"/>
      <c r="O316" s="5">
        <v>1.7000000000000001E-2</v>
      </c>
      <c r="P316" s="5">
        <v>4.4200000000000003E-2</v>
      </c>
      <c r="Q316" s="5">
        <v>5.0099999999999999E-2</v>
      </c>
      <c r="R316" s="5">
        <v>4.8000000000000001E-2</v>
      </c>
      <c r="S316" s="5">
        <v>4.19E-2</v>
      </c>
      <c r="T316" s="5">
        <v>2.5000000000000001E-2</v>
      </c>
      <c r="U316" s="5">
        <v>5.6063000000000002E-2</v>
      </c>
      <c r="V316" s="5">
        <v>4.0106000000000003E-2</v>
      </c>
      <c r="W316" s="5">
        <v>5.1909999999999998E-2</v>
      </c>
      <c r="X316" s="5">
        <v>6.4656999999999992E-2</v>
      </c>
      <c r="Y316" s="5">
        <v>5.2014000000000005E-2</v>
      </c>
      <c r="Z316" s="5">
        <v>4.9064000000000003E-2</v>
      </c>
      <c r="AA316" s="5">
        <v>6.7441000000000001E-2</v>
      </c>
      <c r="AB316" s="5">
        <v>4.9688000000000003E-2</v>
      </c>
      <c r="AC316" s="5">
        <v>4.8408E-2</v>
      </c>
      <c r="AD316" s="5">
        <v>7.7226000000000003E-2</v>
      </c>
      <c r="AE316" s="5">
        <v>6.7049999999999998E-2</v>
      </c>
      <c r="AF316" s="5">
        <v>5.4470999999999999E-2</v>
      </c>
      <c r="AG316" s="5">
        <v>6.1612E-2</v>
      </c>
      <c r="AH316" s="5">
        <v>6.2148122E-2</v>
      </c>
      <c r="AI316" s="5">
        <v>2.5567443050000003E-2</v>
      </c>
      <c r="AJ316" s="5">
        <v>4.240577047E-2</v>
      </c>
      <c r="AK316" s="5">
        <v>4.9125805460000005E-2</v>
      </c>
      <c r="AL316" s="5">
        <v>4.0153939530000002E-2</v>
      </c>
      <c r="AM316" s="5">
        <v>4.7351437429999997E-2</v>
      </c>
      <c r="AN316" s="5">
        <v>5.7263606109999997E-2</v>
      </c>
      <c r="AO316" s="5">
        <v>3.1637287379999997E-2</v>
      </c>
      <c r="AP316" s="5">
        <v>4.7018917879999997E-2</v>
      </c>
      <c r="AQ316" s="5">
        <v>4.6036057290000001E-2</v>
      </c>
      <c r="AR316" s="5">
        <v>7.6735664099999989E-2</v>
      </c>
      <c r="AS316" s="5">
        <v>8.2494075269999995E-2</v>
      </c>
      <c r="AT316" s="5">
        <v>7.5341156999999992E-2</v>
      </c>
      <c r="AU316" s="5">
        <v>7.9941442710000005E-2</v>
      </c>
      <c r="AV316" s="5">
        <v>7.5511856099999997E-2</v>
      </c>
      <c r="AW316" s="5">
        <v>7.480213275E-2</v>
      </c>
      <c r="AX316" s="5">
        <v>6.1224802850000003E-2</v>
      </c>
      <c r="AY316" s="5">
        <v>7.124419751000001E-2</v>
      </c>
      <c r="AZ316" s="5">
        <v>7.7345785370000003E-2</v>
      </c>
      <c r="BA316" s="5">
        <v>7.1240430630000004E-2</v>
      </c>
      <c r="BB316" s="5">
        <v>0.157261396</v>
      </c>
      <c r="BC316" s="5">
        <v>0.1111312329</v>
      </c>
      <c r="BD316" s="5">
        <v>0.13678453110000002</v>
      </c>
      <c r="BE316" s="5">
        <v>0.24146970709999999</v>
      </c>
      <c r="BF316" s="5">
        <v>0.19913765629999999</v>
      </c>
      <c r="BG316" s="5">
        <v>0.20072283739999999</v>
      </c>
      <c r="BI316" s="167" t="s">
        <v>35</v>
      </c>
      <c r="BJ316" s="167"/>
      <c r="BK316" s="5"/>
      <c r="BL316" s="5"/>
      <c r="BM316" s="5"/>
      <c r="BN316" s="5"/>
      <c r="BO316" s="5"/>
      <c r="BP316" s="5"/>
      <c r="BQ316" s="5"/>
    </row>
    <row r="317" spans="1:69" s="195" customFormat="1" x14ac:dyDescent="0.2">
      <c r="A317" s="169" t="s">
        <v>737</v>
      </c>
      <c r="B317" s="167" t="s">
        <v>7</v>
      </c>
      <c r="C317" s="167" t="s">
        <v>431</v>
      </c>
      <c r="D317" s="167" t="s">
        <v>736</v>
      </c>
      <c r="E317" s="167" t="s">
        <v>7</v>
      </c>
      <c r="F317" s="5"/>
      <c r="G317" s="5"/>
      <c r="H317" s="5"/>
      <c r="I317" s="5"/>
      <c r="J317" s="5"/>
      <c r="K317" s="5"/>
      <c r="L317" s="5"/>
      <c r="M317" s="5"/>
      <c r="N317" s="5"/>
      <c r="O317" s="5">
        <v>6.4000000000000003E-3</v>
      </c>
      <c r="P317" s="5">
        <v>1.4500000000000001E-2</v>
      </c>
      <c r="Q317" s="5">
        <v>2.1499999999999998E-2</v>
      </c>
      <c r="R317" s="5">
        <v>2.6499999999999999E-2</v>
      </c>
      <c r="S317" s="5">
        <v>2.8199999999999999E-2</v>
      </c>
      <c r="T317" s="5">
        <v>2.3E-2</v>
      </c>
      <c r="U317" s="5">
        <v>2.4655999999999997E-2</v>
      </c>
      <c r="V317" s="5">
        <v>3.1134000000000002E-2</v>
      </c>
      <c r="W317" s="5">
        <v>3.3752000000000004E-2</v>
      </c>
      <c r="X317" s="5">
        <v>2.7707000000000002E-2</v>
      </c>
      <c r="Y317" s="5">
        <v>2.1094000000000002E-2</v>
      </c>
      <c r="Z317" s="5">
        <v>2.8978E-2</v>
      </c>
      <c r="AA317" s="5">
        <v>2.2190000000000001E-2</v>
      </c>
      <c r="AB317" s="5">
        <v>2.1163000000000001E-2</v>
      </c>
      <c r="AC317" s="5">
        <v>2.1129999999999999E-2</v>
      </c>
      <c r="AD317" s="5">
        <v>2.1722000000000002E-2</v>
      </c>
      <c r="AE317" s="5">
        <v>2.0846E-2</v>
      </c>
      <c r="AF317" s="5">
        <v>2.6484000000000001E-2</v>
      </c>
      <c r="AG317" s="5">
        <v>3.2206000000000005E-2</v>
      </c>
      <c r="AH317" s="5">
        <v>3.1277426999999997E-2</v>
      </c>
      <c r="AI317" s="5">
        <v>2.7750713319999998E-2</v>
      </c>
      <c r="AJ317" s="5">
        <v>2.1696290579999999E-2</v>
      </c>
      <c r="AK317" s="5">
        <v>5.5610117520000002E-2</v>
      </c>
      <c r="AL317" s="5">
        <v>6.0317628450000001E-2</v>
      </c>
      <c r="AM317" s="5">
        <v>6.1853637279999998E-2</v>
      </c>
      <c r="AN317" s="5">
        <v>6.6320886959999992E-2</v>
      </c>
      <c r="AO317" s="5">
        <v>6.2926810060000005E-2</v>
      </c>
      <c r="AP317" s="5">
        <v>6.6644804459999998E-2</v>
      </c>
      <c r="AQ317" s="5">
        <v>6.276904136E-2</v>
      </c>
      <c r="AR317" s="5">
        <v>3.5864727079999999E-2</v>
      </c>
      <c r="AS317" s="5">
        <v>3.7750448950000001E-2</v>
      </c>
      <c r="AT317" s="5">
        <v>4.4519900800000005E-2</v>
      </c>
      <c r="AU317" s="5">
        <v>8.1365504800000002E-2</v>
      </c>
      <c r="AV317" s="5">
        <v>6.4231435530000006E-2</v>
      </c>
      <c r="AW317" s="5">
        <v>8.1853163050000011E-2</v>
      </c>
      <c r="AX317" s="5">
        <v>9.5716351320000004E-2</v>
      </c>
      <c r="AY317" s="5">
        <v>5.8074602769999997E-2</v>
      </c>
      <c r="AZ317" s="5">
        <v>5.1093323709999999E-2</v>
      </c>
      <c r="BA317" s="5">
        <v>7.1396051670000002E-2</v>
      </c>
      <c r="BB317" s="5">
        <v>4.3027619999999996E-2</v>
      </c>
      <c r="BC317" s="5">
        <v>4.6501396430000001E-2</v>
      </c>
      <c r="BD317" s="5">
        <v>5.5334491159999999E-2</v>
      </c>
      <c r="BE317" s="5">
        <v>5.1862709119999996E-2</v>
      </c>
      <c r="BF317" s="5">
        <v>3.3344270250000002E-2</v>
      </c>
      <c r="BG317" s="5">
        <v>3.3689912370000005E-2</v>
      </c>
      <c r="BI317" s="167" t="s">
        <v>35</v>
      </c>
      <c r="BJ317" s="167"/>
      <c r="BK317" s="5"/>
      <c r="BL317" s="5"/>
      <c r="BM317" s="5"/>
      <c r="BN317" s="5"/>
      <c r="BO317" s="5"/>
      <c r="BP317" s="5"/>
      <c r="BQ317" s="5"/>
    </row>
    <row r="318" spans="1:69" s="195" customFormat="1" x14ac:dyDescent="0.2">
      <c r="A318" s="169" t="s">
        <v>738</v>
      </c>
      <c r="B318" s="167" t="s">
        <v>7</v>
      </c>
      <c r="C318" s="167" t="s">
        <v>431</v>
      </c>
      <c r="D318" s="167" t="s">
        <v>35</v>
      </c>
      <c r="E318" s="167" t="s">
        <v>739</v>
      </c>
      <c r="F318" s="5"/>
      <c r="G318" s="5"/>
      <c r="H318" s="5"/>
      <c r="I318" s="5"/>
      <c r="J318" s="5"/>
      <c r="K318" s="5"/>
      <c r="L318" s="5"/>
      <c r="M318" s="5"/>
      <c r="N318" s="5"/>
      <c r="O318" s="5">
        <f>SUM(O316:O317)</f>
        <v>2.3400000000000001E-2</v>
      </c>
      <c r="P318" s="5">
        <f t="shared" ref="P318:BG318" si="305">SUM(P316:P317)</f>
        <v>5.8700000000000002E-2</v>
      </c>
      <c r="Q318" s="5">
        <f t="shared" si="305"/>
        <v>7.1599999999999997E-2</v>
      </c>
      <c r="R318" s="5">
        <f t="shared" si="305"/>
        <v>7.4499999999999997E-2</v>
      </c>
      <c r="S318" s="5">
        <f t="shared" si="305"/>
        <v>7.0099999999999996E-2</v>
      </c>
      <c r="T318" s="5">
        <f t="shared" si="305"/>
        <v>4.8000000000000001E-2</v>
      </c>
      <c r="U318" s="5">
        <f t="shared" si="305"/>
        <v>8.0718999999999999E-2</v>
      </c>
      <c r="V318" s="5">
        <f t="shared" si="305"/>
        <v>7.1239999999999998E-2</v>
      </c>
      <c r="W318" s="5">
        <f t="shared" si="305"/>
        <v>8.5662000000000002E-2</v>
      </c>
      <c r="X318" s="5">
        <f t="shared" si="305"/>
        <v>9.2364000000000002E-2</v>
      </c>
      <c r="Y318" s="5">
        <f t="shared" si="305"/>
        <v>7.3108000000000006E-2</v>
      </c>
      <c r="Z318" s="5">
        <f t="shared" si="305"/>
        <v>7.8042E-2</v>
      </c>
      <c r="AA318" s="5">
        <f t="shared" si="305"/>
        <v>8.9631000000000002E-2</v>
      </c>
      <c r="AB318" s="5">
        <f t="shared" si="305"/>
        <v>7.0850999999999997E-2</v>
      </c>
      <c r="AC318" s="5">
        <f t="shared" si="305"/>
        <v>6.9538000000000003E-2</v>
      </c>
      <c r="AD318" s="5">
        <f t="shared" si="305"/>
        <v>9.8948000000000008E-2</v>
      </c>
      <c r="AE318" s="5">
        <f t="shared" si="305"/>
        <v>8.7896000000000002E-2</v>
      </c>
      <c r="AF318" s="5">
        <f t="shared" si="305"/>
        <v>8.0954999999999999E-2</v>
      </c>
      <c r="AG318" s="5">
        <f t="shared" si="305"/>
        <v>9.3818000000000012E-2</v>
      </c>
      <c r="AH318" s="5">
        <f t="shared" si="305"/>
        <v>9.3425548999999997E-2</v>
      </c>
      <c r="AI318" s="5">
        <f t="shared" si="305"/>
        <v>5.3318156370000001E-2</v>
      </c>
      <c r="AJ318" s="5">
        <f t="shared" si="305"/>
        <v>6.4102061049999992E-2</v>
      </c>
      <c r="AK318" s="5">
        <f t="shared" si="305"/>
        <v>0.10473592298000001</v>
      </c>
      <c r="AL318" s="5">
        <f t="shared" si="305"/>
        <v>0.10047156798000001</v>
      </c>
      <c r="AM318" s="5">
        <f t="shared" si="305"/>
        <v>0.10920507470999999</v>
      </c>
      <c r="AN318" s="5">
        <f t="shared" si="305"/>
        <v>0.12358449307</v>
      </c>
      <c r="AO318" s="5">
        <f t="shared" si="305"/>
        <v>9.4564097439999995E-2</v>
      </c>
      <c r="AP318" s="5">
        <f t="shared" si="305"/>
        <v>0.11366372234</v>
      </c>
      <c r="AQ318" s="5">
        <f t="shared" si="305"/>
        <v>0.10880509865</v>
      </c>
      <c r="AR318" s="5">
        <f t="shared" si="305"/>
        <v>0.11260039117999998</v>
      </c>
      <c r="AS318" s="5">
        <f t="shared" si="305"/>
        <v>0.12024452422</v>
      </c>
      <c r="AT318" s="5">
        <f t="shared" si="305"/>
        <v>0.1198610578</v>
      </c>
      <c r="AU318" s="5">
        <f t="shared" si="305"/>
        <v>0.16130694751000002</v>
      </c>
      <c r="AV318" s="5">
        <f t="shared" si="305"/>
        <v>0.13974329162999999</v>
      </c>
      <c r="AW318" s="5">
        <f t="shared" si="305"/>
        <v>0.15665529580000001</v>
      </c>
      <c r="AX318" s="5">
        <f t="shared" si="305"/>
        <v>0.15694115417000001</v>
      </c>
      <c r="AY318" s="5">
        <f t="shared" si="305"/>
        <v>0.12931880028000001</v>
      </c>
      <c r="AZ318" s="5">
        <f t="shared" si="305"/>
        <v>0.12843910908</v>
      </c>
      <c r="BA318" s="5">
        <f t="shared" si="305"/>
        <v>0.14263648230000001</v>
      </c>
      <c r="BB318" s="5">
        <f t="shared" si="305"/>
        <v>0.20028901599999999</v>
      </c>
      <c r="BC318" s="5">
        <f t="shared" si="305"/>
        <v>0.15763262933</v>
      </c>
      <c r="BD318" s="5">
        <f t="shared" si="305"/>
        <v>0.19211902226000002</v>
      </c>
      <c r="BE318" s="5">
        <f t="shared" si="305"/>
        <v>0.29333241622</v>
      </c>
      <c r="BF318" s="5">
        <f t="shared" si="305"/>
        <v>0.23248192655</v>
      </c>
      <c r="BG318" s="5">
        <f t="shared" si="305"/>
        <v>0.23441274976999998</v>
      </c>
      <c r="BI318" s="167" t="s">
        <v>35</v>
      </c>
      <c r="BJ318" s="167"/>
      <c r="BK318" s="5"/>
      <c r="BL318" s="5"/>
      <c r="BM318" s="5"/>
      <c r="BN318" s="5"/>
      <c r="BO318" s="5"/>
      <c r="BP318" s="5"/>
      <c r="BQ318" s="5"/>
    </row>
    <row r="319" spans="1:69" s="195" customFormat="1" x14ac:dyDescent="0.2">
      <c r="A319" s="169" t="s">
        <v>740</v>
      </c>
      <c r="B319" s="167" t="s">
        <v>7</v>
      </c>
      <c r="C319" s="167" t="s">
        <v>431</v>
      </c>
      <c r="D319" s="167" t="s">
        <v>741</v>
      </c>
      <c r="E319" s="167" t="s">
        <v>433</v>
      </c>
      <c r="F319" s="5">
        <v>0.16008700000000001</v>
      </c>
      <c r="G319" s="5">
        <v>0.16217200000000001</v>
      </c>
      <c r="H319" s="5">
        <v>0.16064200000000001</v>
      </c>
      <c r="I319" s="5">
        <v>0.170047</v>
      </c>
      <c r="J319" s="5">
        <v>0.168126</v>
      </c>
      <c r="K319" s="5">
        <v>0.17519599999999999</v>
      </c>
      <c r="L319" s="5">
        <v>0.17321800000000001</v>
      </c>
      <c r="M319" s="5">
        <v>0.16483999999999999</v>
      </c>
      <c r="N319" s="5">
        <v>0.16015499999999999</v>
      </c>
      <c r="O319" s="5">
        <v>0.16175800000000001</v>
      </c>
      <c r="P319" s="5">
        <v>0.16828199999999999</v>
      </c>
      <c r="Q319" s="5">
        <v>0.18754199999999999</v>
      </c>
      <c r="R319" s="5">
        <v>0.15531400000000001</v>
      </c>
      <c r="S319" s="5">
        <v>0.160716</v>
      </c>
      <c r="T319" s="5">
        <v>0.147283</v>
      </c>
      <c r="U319" s="5">
        <v>0.14874100000000001</v>
      </c>
      <c r="V319" s="5">
        <v>0.136763</v>
      </c>
      <c r="W319" s="5">
        <v>0.115158</v>
      </c>
      <c r="X319" s="5">
        <v>0.111831</v>
      </c>
      <c r="Y319" s="5">
        <v>0.113271</v>
      </c>
      <c r="Z319" s="5">
        <v>0.121111</v>
      </c>
      <c r="AA319" s="5">
        <v>0.107261</v>
      </c>
      <c r="AB319" s="5">
        <v>0.117645</v>
      </c>
      <c r="AC319" s="5">
        <v>0.14293700000000001</v>
      </c>
      <c r="AD319" s="5">
        <v>0.113098</v>
      </c>
      <c r="AE319" s="5">
        <v>0.100045</v>
      </c>
      <c r="AF319" s="5">
        <v>0.112955</v>
      </c>
      <c r="AG319" s="5">
        <v>9.2953999999999995E-2</v>
      </c>
      <c r="AH319" s="5">
        <v>9.7872000000000001E-2</v>
      </c>
      <c r="AI319" s="5">
        <v>8.9555999999999997E-2</v>
      </c>
      <c r="AJ319" s="5">
        <v>8.9271000000000003E-2</v>
      </c>
      <c r="AK319" s="5">
        <v>9.5330999999999999E-2</v>
      </c>
      <c r="AL319" s="5">
        <v>9.3512999999999999E-2</v>
      </c>
      <c r="AM319" s="5">
        <v>7.0210999999999996E-2</v>
      </c>
      <c r="AN319" s="5">
        <v>9.4243999999999994E-2</v>
      </c>
      <c r="AO319" s="5">
        <v>9.0008000000000005E-2</v>
      </c>
      <c r="AP319" s="5">
        <v>8.2167000000000004E-2</v>
      </c>
      <c r="AQ319" s="5">
        <v>8.3304000000000003E-2</v>
      </c>
      <c r="AR319" s="5">
        <v>9.0260000000000007E-2</v>
      </c>
      <c r="AS319" s="5">
        <v>9.5559000000000005E-2</v>
      </c>
      <c r="AT319" s="5">
        <v>0.109199</v>
      </c>
      <c r="AU319" s="5">
        <v>0.115159</v>
      </c>
      <c r="AV319" s="5">
        <v>0.11523</v>
      </c>
      <c r="AW319" s="5">
        <v>0.113676</v>
      </c>
      <c r="AX319" s="5">
        <v>0.12582399999999999</v>
      </c>
      <c r="AY319" s="5">
        <v>0.12339</v>
      </c>
      <c r="AZ319" s="5">
        <v>0.124155</v>
      </c>
      <c r="BA319" s="5">
        <v>0.13103600000000001</v>
      </c>
      <c r="BB319" s="5">
        <v>0.127003</v>
      </c>
      <c r="BC319" s="5">
        <v>0.131495</v>
      </c>
      <c r="BD319" s="5">
        <v>0.153997</v>
      </c>
      <c r="BE319" s="172">
        <f t="shared" ref="BE319:BE321" si="306">BD319+(BD319*BO319)</f>
        <v>0.19319685985776663</v>
      </c>
      <c r="BF319" s="172">
        <f t="shared" ref="BF319:BF321" si="307">BE319+(BE319*BP319)</f>
        <v>0.19918165166473151</v>
      </c>
      <c r="BG319" s="172">
        <f t="shared" ref="BG319:BG321" si="308">BF319+(BF319*BQ319)</f>
        <v>0.2005608440303551</v>
      </c>
      <c r="BI319" s="167" t="s">
        <v>760</v>
      </c>
      <c r="BJ319" s="167" t="s">
        <v>765</v>
      </c>
      <c r="BK319" s="5">
        <v>0.13658338850000001</v>
      </c>
      <c r="BL319" s="5">
        <v>0.1713506222</v>
      </c>
      <c r="BM319" s="5">
        <v>0.1766586681</v>
      </c>
      <c r="BN319" s="5">
        <v>0.17788190470000001</v>
      </c>
      <c r="BO319" s="168">
        <f t="shared" ref="BO319:BO321" si="309">(BL319-BK319)/BK319</f>
        <v>0.2545495032875098</v>
      </c>
      <c r="BP319" s="168">
        <f t="shared" ref="BP319:BP321" si="310">(BM319-BL319)/BL319</f>
        <v>3.0977686756249213E-2</v>
      </c>
      <c r="BQ319" s="168">
        <f t="shared" ref="BQ319:BQ321" si="311">(BN319-BM319)/BM319</f>
        <v>6.9242942514860413E-3</v>
      </c>
    </row>
    <row r="320" spans="1:69" s="195" customFormat="1" x14ac:dyDescent="0.2">
      <c r="A320" s="169" t="s">
        <v>21</v>
      </c>
      <c r="B320" s="167" t="s">
        <v>7</v>
      </c>
      <c r="C320" s="167" t="s">
        <v>431</v>
      </c>
      <c r="D320" s="167" t="s">
        <v>21</v>
      </c>
      <c r="E320" s="167" t="s">
        <v>433</v>
      </c>
      <c r="F320" s="5">
        <v>4.1033E-2</v>
      </c>
      <c r="G320" s="5">
        <v>3.2597000000000001E-2</v>
      </c>
      <c r="H320" s="5">
        <v>4.0284E-2</v>
      </c>
      <c r="I320" s="5">
        <v>3.9942999999999999E-2</v>
      </c>
      <c r="J320" s="5">
        <v>4.9846000000000001E-2</v>
      </c>
      <c r="K320" s="5">
        <v>4.5623999999999998E-2</v>
      </c>
      <c r="L320" s="5">
        <v>5.5167000000000001E-2</v>
      </c>
      <c r="M320" s="5">
        <v>5.1813999999999999E-2</v>
      </c>
      <c r="N320" s="5">
        <v>6.4824999999999994E-2</v>
      </c>
      <c r="O320" s="5">
        <v>5.1859000000000002E-2</v>
      </c>
      <c r="P320" s="5">
        <v>5.5500000000000001E-2</v>
      </c>
      <c r="Q320" s="5">
        <v>6.4452999999999996E-2</v>
      </c>
      <c r="R320" s="5">
        <v>8.7391999999999997E-2</v>
      </c>
      <c r="S320" s="5">
        <v>8.1975999999999993E-2</v>
      </c>
      <c r="T320" s="5">
        <v>8.8659000000000002E-2</v>
      </c>
      <c r="U320" s="5">
        <v>0.106152</v>
      </c>
      <c r="V320" s="5">
        <v>7.5811000000000003E-2</v>
      </c>
      <c r="W320" s="5">
        <v>9.8593E-2</v>
      </c>
      <c r="X320" s="5">
        <v>0.119599</v>
      </c>
      <c r="Y320" s="5">
        <v>0.124849</v>
      </c>
      <c r="Z320" s="5">
        <v>0.118088</v>
      </c>
      <c r="AA320" s="5">
        <v>0.13888400000000001</v>
      </c>
      <c r="AB320" s="5">
        <v>0.146845</v>
      </c>
      <c r="AC320" s="5">
        <v>0.15229100000000001</v>
      </c>
      <c r="AD320" s="5">
        <v>0.138289</v>
      </c>
      <c r="AE320" s="5">
        <v>0.15173400000000001</v>
      </c>
      <c r="AF320" s="5">
        <v>0.163045</v>
      </c>
      <c r="AG320" s="5">
        <v>0.16192999999999999</v>
      </c>
      <c r="AH320" s="5">
        <v>0.17920800000000001</v>
      </c>
      <c r="AI320" s="5">
        <v>0.16835800000000001</v>
      </c>
      <c r="AJ320" s="5">
        <v>0.165329</v>
      </c>
      <c r="AK320" s="5">
        <v>0.184588</v>
      </c>
      <c r="AL320" s="5">
        <v>0.17743300000000001</v>
      </c>
      <c r="AM320" s="5">
        <v>0.18518799999999999</v>
      </c>
      <c r="AN320" s="5">
        <v>0.176567</v>
      </c>
      <c r="AO320" s="5">
        <v>0.191131</v>
      </c>
      <c r="AP320" s="5">
        <v>0.188966</v>
      </c>
      <c r="AQ320" s="5">
        <v>0.17397699999999999</v>
      </c>
      <c r="AR320" s="5">
        <v>0.18151200000000001</v>
      </c>
      <c r="AS320" s="5">
        <v>0.19570799999999999</v>
      </c>
      <c r="AT320" s="5">
        <v>0.23120399999999999</v>
      </c>
      <c r="AU320" s="5">
        <v>0.26477699999999998</v>
      </c>
      <c r="AV320" s="5">
        <v>0.231187</v>
      </c>
      <c r="AW320" s="5">
        <v>0.21228</v>
      </c>
      <c r="AX320" s="5">
        <v>0.245559</v>
      </c>
      <c r="AY320" s="5">
        <v>0.24044199999999999</v>
      </c>
      <c r="AZ320" s="5">
        <v>0.229958</v>
      </c>
      <c r="BA320" s="5">
        <v>0.29211999999999999</v>
      </c>
      <c r="BB320" s="5">
        <v>0.26405200000000001</v>
      </c>
      <c r="BC320" s="5">
        <v>0.28782099999999999</v>
      </c>
      <c r="BD320" s="5">
        <v>0.29691800000000002</v>
      </c>
      <c r="BE320" s="172">
        <f t="shared" si="306"/>
        <v>0.29662590040073139</v>
      </c>
      <c r="BF320" s="172">
        <f t="shared" si="307"/>
        <v>0.27477943876836941</v>
      </c>
      <c r="BG320" s="172">
        <f t="shared" si="308"/>
        <v>0.28272963730202194</v>
      </c>
      <c r="BI320" s="167" t="s">
        <v>761</v>
      </c>
      <c r="BJ320" s="167" t="s">
        <v>765</v>
      </c>
      <c r="BK320" s="5">
        <v>0.32094165790000001</v>
      </c>
      <c r="BL320" s="5">
        <v>0.32062592449999999</v>
      </c>
      <c r="BM320" s="5">
        <v>0.29701186400000001</v>
      </c>
      <c r="BN320" s="5">
        <v>0.30560531369999999</v>
      </c>
      <c r="BO320" s="168">
        <f t="shared" si="309"/>
        <v>-9.8377194804170616E-4</v>
      </c>
      <c r="BP320" s="168">
        <f t="shared" si="310"/>
        <v>-7.3649878863741039E-2</v>
      </c>
      <c r="BQ320" s="168">
        <f t="shared" si="311"/>
        <v>2.8933018312022638E-2</v>
      </c>
    </row>
    <row r="321" spans="1:86" s="195" customFormat="1" x14ac:dyDescent="0.2">
      <c r="A321" s="13" t="s">
        <v>12</v>
      </c>
      <c r="B321" s="13" t="s">
        <v>7</v>
      </c>
      <c r="C321" s="13" t="s">
        <v>431</v>
      </c>
      <c r="D321" s="13" t="s">
        <v>439</v>
      </c>
      <c r="E321" s="13" t="s">
        <v>433</v>
      </c>
      <c r="F321" s="171">
        <v>8.9484969999999997</v>
      </c>
      <c r="G321" s="171">
        <v>9.2017059999999997</v>
      </c>
      <c r="H321" s="171">
        <v>7.9347620000000001</v>
      </c>
      <c r="I321" s="171">
        <v>7.7355700000000001</v>
      </c>
      <c r="J321" s="171">
        <v>7.3554579999999996</v>
      </c>
      <c r="K321" s="171">
        <v>8.3777869999999997</v>
      </c>
      <c r="L321" s="171">
        <v>7.8404740000000004</v>
      </c>
      <c r="M321" s="171">
        <v>7.7740669999999996</v>
      </c>
      <c r="N321" s="171">
        <v>8.1253089999999997</v>
      </c>
      <c r="O321" s="171">
        <v>7.4804339999999998</v>
      </c>
      <c r="P321" s="171">
        <v>6.6710849999999997</v>
      </c>
      <c r="Q321" s="171">
        <v>6.8236270000000001</v>
      </c>
      <c r="R321" s="171">
        <v>7.6984690000000002</v>
      </c>
      <c r="S321" s="171">
        <v>6.4082920000000003</v>
      </c>
      <c r="T321" s="171">
        <v>6.9275019999999996</v>
      </c>
      <c r="U321" s="171">
        <v>6.8736259999999998</v>
      </c>
      <c r="V321" s="171">
        <v>4.9905189999999999</v>
      </c>
      <c r="W321" s="171">
        <v>4.7454770000000002</v>
      </c>
      <c r="X321" s="171">
        <v>5.3380999999999998</v>
      </c>
      <c r="Y321" s="171">
        <v>5.2233210000000003</v>
      </c>
      <c r="Z321" s="171">
        <v>5.7659849999999997</v>
      </c>
      <c r="AA321" s="171">
        <v>5.2419149999999997</v>
      </c>
      <c r="AB321" s="171">
        <v>6.0509230000000001</v>
      </c>
      <c r="AC321" s="171">
        <v>6.2920290000000003</v>
      </c>
      <c r="AD321" s="171">
        <v>5.5703230000000001</v>
      </c>
      <c r="AE321" s="171">
        <v>6.7350120000000002</v>
      </c>
      <c r="AF321" s="171">
        <v>6.2078259999999998</v>
      </c>
      <c r="AG321" s="171">
        <v>6.4591500000000002</v>
      </c>
      <c r="AH321" s="171">
        <v>6.9045649999999998</v>
      </c>
      <c r="AI321" s="171">
        <v>6.7341490000000004</v>
      </c>
      <c r="AJ321" s="171">
        <v>6.24993</v>
      </c>
      <c r="AK321" s="171">
        <v>6.6565349999999999</v>
      </c>
      <c r="AL321" s="171">
        <v>6.9320599999999999</v>
      </c>
      <c r="AM321" s="171">
        <v>6.8655049999999997</v>
      </c>
      <c r="AN321" s="171">
        <v>6.2295639999999999</v>
      </c>
      <c r="AO321" s="171">
        <v>6.8913339999999996</v>
      </c>
      <c r="AP321" s="171">
        <v>7.0859180000000004</v>
      </c>
      <c r="AQ321" s="171">
        <v>7.41974</v>
      </c>
      <c r="AR321" s="171">
        <v>7.1254359999999997</v>
      </c>
      <c r="AS321" s="171">
        <v>7.2839960000000001</v>
      </c>
      <c r="AT321" s="171">
        <v>7.5109769999999996</v>
      </c>
      <c r="AU321" s="171">
        <v>8.2413600000000002</v>
      </c>
      <c r="AV321" s="171">
        <v>9.6710349999999998</v>
      </c>
      <c r="AW321" s="171">
        <v>9.2202000000000002</v>
      </c>
      <c r="AX321" s="171">
        <v>9.1634759999999993</v>
      </c>
      <c r="AY321" s="171">
        <v>8.7804400000000005</v>
      </c>
      <c r="AZ321" s="171">
        <v>8.4340379999999993</v>
      </c>
      <c r="BA321" s="171">
        <v>9.3165399999999998</v>
      </c>
      <c r="BB321" s="171">
        <v>8.5773320000000002</v>
      </c>
      <c r="BC321" s="171">
        <v>9.2702860000000005</v>
      </c>
      <c r="BD321" s="171">
        <v>10.161757</v>
      </c>
      <c r="BE321" s="173">
        <f t="shared" si="306"/>
        <v>11.118278979315717</v>
      </c>
      <c r="BF321" s="173">
        <f t="shared" si="307"/>
        <v>10.917591742894542</v>
      </c>
      <c r="BG321" s="173">
        <f t="shared" si="308"/>
        <v>11.476227789172054</v>
      </c>
      <c r="BI321" s="14" t="s">
        <v>12</v>
      </c>
      <c r="BJ321" s="14" t="s">
        <v>766</v>
      </c>
      <c r="BK321" s="197">
        <v>27.27578458</v>
      </c>
      <c r="BL321" s="197">
        <v>29.843242890000003</v>
      </c>
      <c r="BM321" s="197">
        <v>29.304566180000002</v>
      </c>
      <c r="BN321" s="197">
        <v>30.804034869999999</v>
      </c>
      <c r="BO321" s="198">
        <f t="shared" si="309"/>
        <v>9.4129585987513434E-2</v>
      </c>
      <c r="BP321" s="198">
        <f t="shared" si="310"/>
        <v>-1.8050206942506999E-2</v>
      </c>
      <c r="BQ321" s="198">
        <f t="shared" si="311"/>
        <v>5.1168431594915249E-2</v>
      </c>
    </row>
    <row r="322" spans="1:86" x14ac:dyDescent="0.2">
      <c r="A322" s="46" t="s">
        <v>440</v>
      </c>
      <c r="B322" s="46"/>
      <c r="C322" s="46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85"/>
      <c r="Q322" s="185"/>
      <c r="R322" s="185"/>
      <c r="S322" s="185"/>
      <c r="T322" s="185"/>
      <c r="U322" s="185"/>
      <c r="V322" s="185"/>
      <c r="W322" s="185"/>
      <c r="X322" s="185"/>
      <c r="Y322" s="185"/>
      <c r="Z322" s="185"/>
      <c r="AA322" s="185"/>
      <c r="AB322" s="185"/>
      <c r="AC322" s="185"/>
      <c r="AD322" s="185"/>
      <c r="AE322" s="185"/>
      <c r="AF322" s="185"/>
      <c r="AG322" s="185"/>
      <c r="AH322" s="185"/>
      <c r="AI322" s="185"/>
      <c r="AJ322" s="185"/>
      <c r="AK322" s="185"/>
      <c r="AL322" s="185"/>
      <c r="AM322" s="185"/>
      <c r="AN322" s="185"/>
      <c r="AO322" s="185"/>
      <c r="AP322" s="185"/>
      <c r="AQ322" s="185"/>
      <c r="AR322" s="185"/>
      <c r="AS322" s="185"/>
      <c r="AT322" s="185"/>
      <c r="AU322" s="185"/>
      <c r="AV322" s="185"/>
      <c r="AW322" s="185"/>
      <c r="AX322" s="185"/>
      <c r="AY322" s="185"/>
      <c r="AZ322" s="185"/>
      <c r="BA322" s="185"/>
      <c r="BB322" s="185"/>
      <c r="BC322" s="185"/>
      <c r="BD322" s="185"/>
      <c r="BE322" s="185"/>
      <c r="BF322" s="185"/>
      <c r="BG322" s="185"/>
      <c r="BI322" s="47" t="s">
        <v>775</v>
      </c>
      <c r="BJ322" s="175"/>
      <c r="BK322" s="175"/>
      <c r="BL322" s="175"/>
      <c r="BM322" s="175"/>
      <c r="BN322" s="175"/>
      <c r="BO322" s="175"/>
      <c r="BP322" s="175"/>
      <c r="BQ322" s="17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  <c r="CH322" s="195"/>
    </row>
    <row r="323" spans="1:86" x14ac:dyDescent="0.2">
      <c r="A323" s="47" t="s">
        <v>441</v>
      </c>
      <c r="B323" s="47"/>
      <c r="C323" s="47"/>
      <c r="D323" s="175"/>
      <c r="E323" s="175"/>
      <c r="F323" s="175"/>
      <c r="G323" s="175"/>
      <c r="H323" s="175"/>
      <c r="I323" s="175"/>
      <c r="J323" s="175"/>
      <c r="K323" s="175"/>
      <c r="L323" s="175"/>
      <c r="M323" s="175"/>
      <c r="N323" s="175"/>
      <c r="O323" s="175"/>
      <c r="P323" s="175"/>
      <c r="Q323" s="175"/>
      <c r="R323" s="175"/>
      <c r="S323" s="175"/>
      <c r="T323" s="175"/>
      <c r="U323" s="175"/>
      <c r="V323" s="175"/>
      <c r="W323" s="175"/>
      <c r="X323" s="175"/>
      <c r="Y323" s="175"/>
      <c r="Z323" s="175"/>
      <c r="AA323" s="175"/>
      <c r="AB323" s="175"/>
      <c r="AC323" s="175"/>
      <c r="AD323" s="175"/>
      <c r="AE323" s="175"/>
      <c r="AF323" s="175"/>
      <c r="AG323" s="175"/>
      <c r="AH323" s="175"/>
      <c r="AI323" s="175"/>
      <c r="AJ323" s="175"/>
      <c r="AK323" s="175"/>
      <c r="AL323" s="175"/>
      <c r="AM323" s="175"/>
      <c r="AN323" s="175"/>
      <c r="AO323" s="175"/>
      <c r="AP323" s="175"/>
      <c r="AQ323" s="175"/>
      <c r="AR323" s="175"/>
      <c r="AS323" s="175"/>
      <c r="AT323" s="175"/>
      <c r="AU323" s="175"/>
      <c r="AV323" s="175"/>
      <c r="AW323" s="175"/>
      <c r="AX323" s="175"/>
      <c r="AY323" s="175"/>
      <c r="AZ323" s="175"/>
      <c r="BA323" s="175"/>
      <c r="BB323" s="175"/>
      <c r="BC323" s="175"/>
      <c r="BD323" s="175"/>
      <c r="BE323" s="175"/>
      <c r="BF323" s="175"/>
      <c r="BG323" s="17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  <c r="CH323" s="195"/>
    </row>
    <row r="324" spans="1:86" x14ac:dyDescent="0.2">
      <c r="A324" s="48" t="s">
        <v>442</v>
      </c>
      <c r="B324" s="48"/>
      <c r="C324" s="48"/>
      <c r="D324" s="175"/>
      <c r="E324" s="175"/>
      <c r="F324" s="175"/>
      <c r="G324" s="175"/>
      <c r="H324" s="175"/>
      <c r="I324" s="175"/>
      <c r="J324" s="175"/>
      <c r="K324" s="175"/>
      <c r="L324" s="175"/>
      <c r="M324" s="175"/>
      <c r="N324" s="175"/>
      <c r="O324" s="175"/>
      <c r="P324" s="47"/>
      <c r="Q324" s="175"/>
      <c r="R324" s="175"/>
      <c r="S324" s="175"/>
      <c r="T324" s="175"/>
      <c r="U324" s="175"/>
      <c r="V324" s="175"/>
      <c r="W324" s="175"/>
      <c r="X324" s="175"/>
      <c r="Y324" s="175"/>
      <c r="Z324" s="175"/>
      <c r="AA324" s="175"/>
      <c r="AB324" s="175"/>
      <c r="AC324" s="175"/>
      <c r="AD324" s="175"/>
      <c r="AE324" s="175"/>
      <c r="AF324" s="175"/>
      <c r="AG324" s="175"/>
      <c r="AH324" s="175"/>
      <c r="AI324" s="175"/>
      <c r="AJ324" s="175"/>
      <c r="AK324" s="175"/>
      <c r="AL324" s="175"/>
      <c r="AM324" s="175"/>
      <c r="AN324" s="175"/>
      <c r="AO324" s="175"/>
      <c r="AP324" s="175"/>
      <c r="AQ324" s="175"/>
      <c r="AR324" s="175"/>
      <c r="AS324" s="175"/>
      <c r="AT324" s="175"/>
      <c r="AU324" s="175"/>
      <c r="AV324" s="175"/>
      <c r="AW324" s="175"/>
      <c r="AX324" s="175"/>
      <c r="AY324" s="175"/>
      <c r="AZ324" s="175"/>
      <c r="BA324" s="175"/>
      <c r="BB324" s="175"/>
      <c r="BC324" s="175"/>
      <c r="BD324" s="175"/>
      <c r="BE324" s="175"/>
      <c r="BF324" s="175"/>
      <c r="BG324" s="17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  <c r="CH324" s="195"/>
    </row>
    <row r="325" spans="1:86" x14ac:dyDescent="0.2">
      <c r="A325" s="48" t="s">
        <v>443</v>
      </c>
      <c r="B325" s="48"/>
      <c r="C325" s="48"/>
      <c r="D325" s="175"/>
      <c r="E325" s="175"/>
      <c r="F325" s="175"/>
      <c r="G325" s="175"/>
      <c r="H325" s="175"/>
      <c r="I325" s="175"/>
      <c r="J325" s="175"/>
      <c r="K325" s="175"/>
      <c r="L325" s="175"/>
      <c r="M325" s="175"/>
      <c r="N325" s="175"/>
      <c r="O325" s="175"/>
      <c r="P325" s="47"/>
      <c r="Q325" s="175"/>
      <c r="R325" s="175"/>
      <c r="S325" s="175"/>
      <c r="T325" s="175"/>
      <c r="U325" s="175"/>
      <c r="V325" s="175"/>
      <c r="W325" s="175"/>
      <c r="X325" s="175"/>
      <c r="Y325" s="175"/>
      <c r="Z325" s="175"/>
      <c r="AA325" s="175"/>
      <c r="AB325" s="175"/>
      <c r="AC325" s="175"/>
      <c r="AD325" s="175"/>
      <c r="AE325" s="175"/>
      <c r="AF325" s="175"/>
      <c r="AG325" s="175"/>
      <c r="AH325" s="175"/>
      <c r="AI325" s="175"/>
      <c r="AJ325" s="175"/>
      <c r="AK325" s="175"/>
      <c r="AL325" s="175"/>
      <c r="AM325" s="175"/>
      <c r="AN325" s="175"/>
      <c r="AO325" s="175"/>
      <c r="AP325" s="175"/>
      <c r="AQ325" s="175"/>
      <c r="AR325" s="175"/>
      <c r="AS325" s="175"/>
      <c r="AT325" s="175"/>
      <c r="AU325" s="175"/>
      <c r="AV325" s="175"/>
      <c r="AW325" s="175"/>
      <c r="AX325" s="175"/>
      <c r="AY325" s="175"/>
      <c r="AZ325" s="175"/>
      <c r="BA325" s="175"/>
      <c r="BB325" s="175"/>
      <c r="BC325" s="175"/>
      <c r="BD325" s="175"/>
      <c r="BE325" s="175"/>
      <c r="BF325" s="175"/>
      <c r="BG325" s="17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  <c r="CH325" s="195"/>
    </row>
    <row r="326" spans="1:86" x14ac:dyDescent="0.2">
      <c r="A326" s="48" t="s">
        <v>742</v>
      </c>
      <c r="B326" s="48"/>
      <c r="C326" s="48"/>
      <c r="D326" s="175"/>
      <c r="E326" s="175"/>
      <c r="F326" s="175"/>
      <c r="G326" s="175"/>
      <c r="H326" s="175"/>
      <c r="I326" s="175"/>
      <c r="J326" s="175"/>
      <c r="K326" s="175"/>
      <c r="L326" s="175"/>
      <c r="M326" s="175"/>
      <c r="N326" s="175"/>
      <c r="O326" s="175"/>
      <c r="P326" s="47"/>
      <c r="Q326" s="175"/>
      <c r="R326" s="175"/>
      <c r="S326" s="175"/>
      <c r="T326" s="175"/>
      <c r="U326" s="175"/>
      <c r="V326" s="175"/>
      <c r="W326" s="175"/>
      <c r="X326" s="175"/>
      <c r="Y326" s="175"/>
      <c r="Z326" s="175"/>
      <c r="AA326" s="175"/>
      <c r="AB326" s="175"/>
      <c r="AC326" s="175"/>
      <c r="AD326" s="175"/>
      <c r="AE326" s="175"/>
      <c r="AF326" s="175"/>
      <c r="AG326" s="175"/>
      <c r="AH326" s="175"/>
      <c r="AI326" s="175"/>
      <c r="AJ326" s="175"/>
      <c r="AK326" s="175"/>
      <c r="AL326" s="175"/>
      <c r="AM326" s="175"/>
      <c r="AN326" s="175"/>
      <c r="AO326" s="175"/>
      <c r="AP326" s="175"/>
      <c r="AQ326" s="175"/>
      <c r="AR326" s="175"/>
      <c r="AS326" s="175"/>
      <c r="AT326" s="175"/>
      <c r="AU326" s="175"/>
      <c r="AV326" s="175"/>
      <c r="AW326" s="175"/>
      <c r="AX326" s="175"/>
      <c r="AY326" s="175"/>
      <c r="AZ326" s="175"/>
      <c r="BA326" s="175"/>
      <c r="BB326" s="175"/>
      <c r="BC326" s="175"/>
      <c r="BD326" s="175"/>
      <c r="BE326" s="175"/>
      <c r="BF326" s="175"/>
      <c r="BG326" s="175"/>
      <c r="BS326" s="195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</row>
    <row r="327" spans="1:86" x14ac:dyDescent="0.2">
      <c r="A327" s="48" t="s">
        <v>743</v>
      </c>
      <c r="B327" s="48"/>
      <c r="C327" s="48"/>
      <c r="D327" s="175"/>
      <c r="E327" s="175"/>
      <c r="F327" s="175"/>
      <c r="G327" s="175"/>
      <c r="H327" s="175"/>
      <c r="I327" s="175"/>
      <c r="J327" s="175"/>
      <c r="K327" s="175"/>
      <c r="L327" s="175"/>
      <c r="M327" s="175"/>
      <c r="N327" s="175"/>
      <c r="O327" s="175"/>
      <c r="P327" s="175"/>
      <c r="Q327" s="175"/>
      <c r="R327" s="175"/>
      <c r="S327" s="175"/>
      <c r="T327" s="175"/>
      <c r="U327" s="175"/>
      <c r="V327" s="175"/>
      <c r="W327" s="175"/>
      <c r="X327" s="175"/>
      <c r="Y327" s="175"/>
      <c r="Z327" s="175"/>
      <c r="AA327" s="175"/>
      <c r="AB327" s="175"/>
      <c r="AC327" s="175"/>
      <c r="AD327" s="175"/>
      <c r="AE327" s="175"/>
      <c r="AF327" s="175"/>
      <c r="AG327" s="175"/>
      <c r="AH327" s="175"/>
      <c r="AI327" s="175"/>
      <c r="AJ327" s="175"/>
      <c r="AK327" s="175"/>
      <c r="AL327" s="175"/>
      <c r="AM327" s="175"/>
      <c r="AN327" s="175"/>
      <c r="AO327" s="175"/>
      <c r="AP327" s="175"/>
      <c r="AQ327" s="175"/>
      <c r="AR327" s="175"/>
      <c r="AS327" s="175"/>
      <c r="AT327" s="175"/>
      <c r="AU327" s="175"/>
      <c r="AV327" s="175"/>
      <c r="AW327" s="175"/>
      <c r="AX327" s="175"/>
      <c r="AY327" s="175"/>
      <c r="AZ327" s="175"/>
      <c r="BA327" s="175"/>
      <c r="BB327" s="175"/>
      <c r="BC327" s="175"/>
      <c r="BD327" s="175"/>
      <c r="BE327" s="175"/>
      <c r="BF327" s="175"/>
      <c r="BG327" s="175"/>
      <c r="BS327" s="195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</row>
    <row r="328" spans="1:86" x14ac:dyDescent="0.2">
      <c r="A328" s="48" t="s">
        <v>744</v>
      </c>
      <c r="B328" s="48"/>
      <c r="C328" s="48"/>
      <c r="D328" s="175"/>
      <c r="E328" s="175"/>
      <c r="F328" s="175"/>
      <c r="G328" s="175"/>
      <c r="H328" s="175"/>
      <c r="I328" s="175"/>
      <c r="J328" s="175"/>
      <c r="K328" s="175"/>
      <c r="L328" s="175"/>
      <c r="M328" s="175"/>
      <c r="N328" s="175"/>
      <c r="O328" s="175"/>
      <c r="P328" s="175"/>
      <c r="Q328" s="175"/>
      <c r="R328" s="175"/>
      <c r="S328" s="175"/>
      <c r="T328" s="175"/>
      <c r="U328" s="175"/>
      <c r="V328" s="175"/>
      <c r="W328" s="175"/>
      <c r="X328" s="175"/>
      <c r="Y328" s="175"/>
      <c r="Z328" s="175"/>
      <c r="AA328" s="175"/>
      <c r="AB328" s="175"/>
      <c r="AC328" s="175"/>
      <c r="AD328" s="175"/>
      <c r="AE328" s="175"/>
      <c r="AF328" s="175"/>
      <c r="AG328" s="175"/>
      <c r="AH328" s="175"/>
      <c r="AI328" s="175"/>
      <c r="AJ328" s="175"/>
      <c r="AK328" s="175"/>
      <c r="AL328" s="175"/>
      <c r="AM328" s="175"/>
      <c r="AN328" s="175"/>
      <c r="AO328" s="175"/>
      <c r="AP328" s="175"/>
      <c r="AQ328" s="175"/>
      <c r="AR328" s="175"/>
      <c r="AS328" s="175"/>
      <c r="AT328" s="175"/>
      <c r="AU328" s="175"/>
      <c r="AV328" s="175"/>
      <c r="AW328" s="175"/>
      <c r="AX328" s="175"/>
      <c r="AY328" s="175"/>
      <c r="AZ328" s="175"/>
      <c r="BA328" s="175"/>
      <c r="BB328" s="175"/>
      <c r="BC328" s="175"/>
      <c r="BD328" s="175"/>
      <c r="BE328" s="175"/>
      <c r="BF328" s="175"/>
      <c r="BG328" s="175"/>
      <c r="BS328" s="195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</row>
    <row r="329" spans="1:86" x14ac:dyDescent="0.2">
      <c r="F329" s="175"/>
      <c r="G329" s="175"/>
      <c r="H329" s="175"/>
      <c r="I329" s="175"/>
      <c r="J329" s="175"/>
      <c r="K329" s="175"/>
      <c r="L329" s="175"/>
      <c r="M329" s="175"/>
      <c r="N329" s="175"/>
      <c r="O329" s="175"/>
      <c r="P329" s="175"/>
      <c r="Q329" s="175"/>
      <c r="R329" s="175"/>
      <c r="S329" s="175"/>
      <c r="T329" s="175"/>
      <c r="U329" s="175"/>
      <c r="V329" s="175"/>
      <c r="W329" s="175"/>
      <c r="X329" s="175"/>
      <c r="Y329" s="175"/>
      <c r="Z329" s="175"/>
      <c r="AA329" s="175"/>
      <c r="AB329" s="175"/>
      <c r="AC329" s="175"/>
      <c r="AD329" s="175"/>
      <c r="AE329" s="175"/>
      <c r="AF329" s="175"/>
      <c r="AG329" s="175"/>
      <c r="AH329" s="175"/>
      <c r="AI329" s="175"/>
      <c r="AJ329" s="175"/>
      <c r="AK329" s="175"/>
      <c r="AL329" s="175"/>
      <c r="AM329" s="175"/>
      <c r="AN329" s="175"/>
      <c r="AO329" s="175"/>
      <c r="AP329" s="175"/>
      <c r="AQ329" s="175"/>
      <c r="AR329" s="175"/>
      <c r="AS329" s="175"/>
      <c r="AT329" s="175"/>
      <c r="AU329" s="175"/>
      <c r="AV329" s="175"/>
      <c r="AW329" s="175"/>
      <c r="AX329" s="175"/>
      <c r="AY329" s="175"/>
      <c r="AZ329" s="175"/>
      <c r="BA329" s="175"/>
      <c r="BB329" s="175"/>
      <c r="BC329" s="175"/>
      <c r="BD329" s="175"/>
      <c r="BS329" s="195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</row>
    <row r="330" spans="1:86" x14ac:dyDescent="0.2">
      <c r="F330" s="175"/>
      <c r="G330" s="175"/>
      <c r="H330" s="175"/>
      <c r="I330" s="175"/>
      <c r="J330" s="175"/>
      <c r="K330" s="175"/>
      <c r="L330" s="175"/>
      <c r="M330" s="175"/>
      <c r="N330" s="175"/>
      <c r="O330" s="175"/>
      <c r="P330" s="175"/>
      <c r="Q330" s="175"/>
      <c r="R330" s="175"/>
      <c r="S330" s="175"/>
      <c r="T330" s="175"/>
      <c r="U330" s="175"/>
      <c r="V330" s="175"/>
      <c r="W330" s="175"/>
      <c r="X330" s="175"/>
      <c r="Y330" s="175"/>
      <c r="Z330" s="175"/>
      <c r="AA330" s="175"/>
      <c r="AB330" s="175"/>
      <c r="AC330" s="175"/>
      <c r="AD330" s="175"/>
      <c r="AE330" s="175"/>
      <c r="AF330" s="175"/>
      <c r="AG330" s="175"/>
      <c r="AH330" s="175"/>
      <c r="AI330" s="175"/>
      <c r="AJ330" s="175"/>
      <c r="AK330" s="175"/>
      <c r="AL330" s="175"/>
      <c r="AM330" s="175"/>
      <c r="AN330" s="175"/>
      <c r="AO330" s="175"/>
      <c r="AP330" s="175"/>
      <c r="AQ330" s="175"/>
      <c r="AR330" s="175"/>
      <c r="AS330" s="175"/>
      <c r="AT330" s="175"/>
      <c r="AU330" s="175"/>
      <c r="AV330" s="175"/>
      <c r="AW330" s="175"/>
      <c r="AX330" s="175"/>
      <c r="AY330" s="175"/>
      <c r="AZ330" s="175"/>
      <c r="BA330" s="175"/>
      <c r="BB330" s="175"/>
      <c r="BC330" s="175"/>
      <c r="BD330" s="17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</row>
    <row r="331" spans="1:86" x14ac:dyDescent="0.2">
      <c r="F331" s="175"/>
      <c r="G331" s="175"/>
      <c r="H331" s="175"/>
      <c r="I331" s="175"/>
      <c r="J331" s="175"/>
      <c r="K331" s="175"/>
      <c r="L331" s="175"/>
      <c r="M331" s="175"/>
      <c r="N331" s="175"/>
      <c r="O331" s="175"/>
      <c r="P331" s="175"/>
      <c r="Q331" s="175"/>
      <c r="R331" s="175"/>
      <c r="S331" s="175"/>
      <c r="T331" s="175"/>
      <c r="U331" s="175"/>
      <c r="V331" s="175"/>
      <c r="W331" s="175"/>
      <c r="X331" s="175"/>
      <c r="Y331" s="175"/>
      <c r="Z331" s="175"/>
      <c r="AA331" s="175"/>
      <c r="AB331" s="175"/>
      <c r="AC331" s="175"/>
      <c r="AD331" s="175"/>
      <c r="AE331" s="175"/>
      <c r="AF331" s="175"/>
      <c r="AG331" s="175"/>
      <c r="AH331" s="175"/>
      <c r="AI331" s="175"/>
      <c r="AJ331" s="175"/>
      <c r="AK331" s="175"/>
      <c r="AL331" s="175"/>
      <c r="AM331" s="175"/>
      <c r="AN331" s="175"/>
      <c r="AO331" s="175"/>
      <c r="AP331" s="175"/>
      <c r="AQ331" s="175"/>
      <c r="AR331" s="175"/>
      <c r="AS331" s="175"/>
      <c r="AT331" s="175"/>
      <c r="AU331" s="175"/>
      <c r="AV331" s="175"/>
      <c r="AW331" s="175"/>
      <c r="AX331" s="175"/>
      <c r="AY331" s="175"/>
      <c r="AZ331" s="175"/>
      <c r="BA331" s="175"/>
      <c r="BB331" s="175"/>
      <c r="BC331" s="175"/>
      <c r="BD331" s="17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</row>
    <row r="332" spans="1:86" x14ac:dyDescent="0.2">
      <c r="F332" s="175"/>
      <c r="G332" s="175"/>
      <c r="H332" s="175"/>
      <c r="I332" s="175"/>
      <c r="J332" s="175"/>
      <c r="K332" s="175"/>
      <c r="L332" s="175"/>
      <c r="M332" s="175"/>
      <c r="N332" s="175"/>
      <c r="O332" s="175"/>
      <c r="P332" s="175"/>
      <c r="Q332" s="175"/>
      <c r="R332" s="175"/>
      <c r="S332" s="175"/>
      <c r="T332" s="175"/>
      <c r="U332" s="175"/>
      <c r="V332" s="175"/>
      <c r="W332" s="175"/>
      <c r="X332" s="175"/>
      <c r="Y332" s="175"/>
      <c r="Z332" s="175"/>
      <c r="AA332" s="175"/>
      <c r="AB332" s="175"/>
      <c r="AC332" s="175"/>
      <c r="AD332" s="175"/>
      <c r="AE332" s="175"/>
      <c r="AF332" s="175"/>
      <c r="AG332" s="175"/>
      <c r="AH332" s="175"/>
      <c r="AI332" s="175"/>
      <c r="AJ332" s="175"/>
      <c r="AK332" s="175"/>
      <c r="AL332" s="175"/>
      <c r="AM332" s="175"/>
      <c r="AN332" s="175"/>
      <c r="AO332" s="175"/>
      <c r="AP332" s="175"/>
      <c r="AQ332" s="175"/>
      <c r="AR332" s="175"/>
      <c r="AS332" s="175"/>
      <c r="AT332" s="175"/>
      <c r="AU332" s="175"/>
      <c r="AV332" s="175"/>
      <c r="AW332" s="175"/>
      <c r="AX332" s="175"/>
      <c r="AY332" s="175"/>
      <c r="AZ332" s="175"/>
      <c r="BA332" s="175"/>
      <c r="BB332" s="175"/>
      <c r="BC332" s="175"/>
      <c r="BD332" s="17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</row>
    <row r="333" spans="1:86" x14ac:dyDescent="0.2"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  <c r="S333" s="175"/>
      <c r="T333" s="175"/>
      <c r="U333" s="175"/>
      <c r="V333" s="175"/>
      <c r="W333" s="175"/>
      <c r="X333" s="175"/>
      <c r="Y333" s="175"/>
      <c r="Z333" s="175"/>
      <c r="AA333" s="175"/>
      <c r="AB333" s="175"/>
      <c r="AC333" s="175"/>
      <c r="AD333" s="175"/>
      <c r="AE333" s="175"/>
      <c r="AF333" s="175"/>
      <c r="AG333" s="175"/>
      <c r="AH333" s="175"/>
      <c r="AI333" s="175"/>
      <c r="AJ333" s="175"/>
      <c r="AK333" s="175"/>
      <c r="AL333" s="175"/>
      <c r="AM333" s="175"/>
      <c r="AN333" s="175"/>
      <c r="AO333" s="175"/>
      <c r="AP333" s="175"/>
      <c r="AQ333" s="175"/>
      <c r="AR333" s="175"/>
      <c r="AS333" s="175"/>
      <c r="AT333" s="175"/>
      <c r="AU333" s="175"/>
      <c r="AV333" s="175"/>
      <c r="AW333" s="175"/>
      <c r="AX333" s="175"/>
      <c r="AY333" s="175"/>
      <c r="AZ333" s="175"/>
      <c r="BA333" s="175"/>
      <c r="BB333" s="175"/>
      <c r="BC333" s="175"/>
      <c r="BD333" s="17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</row>
    <row r="334" spans="1:86" x14ac:dyDescent="0.2">
      <c r="F334" s="175"/>
      <c r="G334" s="175"/>
      <c r="H334" s="175"/>
      <c r="I334" s="175"/>
      <c r="J334" s="175"/>
      <c r="K334" s="175"/>
      <c r="L334" s="175"/>
      <c r="M334" s="175"/>
      <c r="N334" s="175"/>
      <c r="O334" s="175"/>
      <c r="P334" s="175"/>
      <c r="Q334" s="175"/>
      <c r="R334" s="175"/>
      <c r="S334" s="175"/>
      <c r="T334" s="175"/>
      <c r="U334" s="175"/>
      <c r="V334" s="175"/>
      <c r="W334" s="175"/>
      <c r="X334" s="175"/>
      <c r="Y334" s="175"/>
      <c r="Z334" s="175"/>
      <c r="AA334" s="175"/>
      <c r="AB334" s="175"/>
      <c r="AC334" s="175"/>
      <c r="AD334" s="175"/>
      <c r="AE334" s="175"/>
      <c r="AF334" s="175"/>
      <c r="AG334" s="175"/>
      <c r="AH334" s="175"/>
      <c r="AI334" s="175"/>
      <c r="AJ334" s="175"/>
      <c r="AK334" s="175"/>
      <c r="AL334" s="175"/>
      <c r="AM334" s="175"/>
      <c r="AN334" s="175"/>
      <c r="AO334" s="175"/>
      <c r="AP334" s="175"/>
      <c r="AQ334" s="175"/>
      <c r="AR334" s="175"/>
      <c r="AS334" s="175"/>
      <c r="AT334" s="175"/>
      <c r="AU334" s="175"/>
      <c r="AV334" s="175"/>
      <c r="AW334" s="175"/>
      <c r="AX334" s="175"/>
      <c r="AY334" s="175"/>
      <c r="AZ334" s="175"/>
      <c r="BA334" s="175"/>
      <c r="BB334" s="175"/>
      <c r="BC334" s="175"/>
      <c r="BD334" s="17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</row>
    <row r="335" spans="1:86" x14ac:dyDescent="0.2">
      <c r="F335" s="175"/>
      <c r="G335" s="175"/>
      <c r="H335" s="175"/>
      <c r="I335" s="175"/>
      <c r="J335" s="175"/>
      <c r="K335" s="175"/>
      <c r="L335" s="175"/>
      <c r="M335" s="175"/>
      <c r="N335" s="175"/>
      <c r="O335" s="175"/>
      <c r="P335" s="175"/>
      <c r="Q335" s="175"/>
      <c r="R335" s="175"/>
      <c r="S335" s="175"/>
      <c r="T335" s="175"/>
      <c r="U335" s="175"/>
      <c r="V335" s="175"/>
      <c r="W335" s="175"/>
      <c r="X335" s="175"/>
      <c r="Y335" s="175"/>
      <c r="Z335" s="175"/>
      <c r="AA335" s="175"/>
      <c r="AB335" s="175"/>
      <c r="AC335" s="175"/>
      <c r="AD335" s="175"/>
      <c r="AE335" s="175"/>
      <c r="AF335" s="175"/>
      <c r="AG335" s="175"/>
      <c r="AH335" s="175"/>
      <c r="AI335" s="175"/>
      <c r="AJ335" s="175"/>
      <c r="AK335" s="175"/>
      <c r="AL335" s="175"/>
      <c r="AM335" s="175"/>
      <c r="AN335" s="175"/>
      <c r="AO335" s="175"/>
      <c r="AP335" s="175"/>
      <c r="AQ335" s="175"/>
      <c r="AR335" s="175"/>
      <c r="AS335" s="175"/>
      <c r="AT335" s="175"/>
      <c r="AU335" s="175"/>
      <c r="AV335" s="175"/>
      <c r="AW335" s="175"/>
      <c r="AX335" s="175"/>
      <c r="AY335" s="175"/>
      <c r="AZ335" s="175"/>
      <c r="BA335" s="175"/>
      <c r="BB335" s="175"/>
      <c r="BC335" s="175"/>
      <c r="BD335" s="17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</row>
    <row r="336" spans="1:86" x14ac:dyDescent="0.2">
      <c r="F336" s="175"/>
      <c r="G336" s="175"/>
      <c r="H336" s="175"/>
      <c r="I336" s="175"/>
      <c r="J336" s="175"/>
      <c r="K336" s="175"/>
      <c r="L336" s="175"/>
      <c r="M336" s="175"/>
      <c r="N336" s="175"/>
      <c r="O336" s="175"/>
      <c r="P336" s="175"/>
      <c r="Q336" s="175"/>
      <c r="R336" s="175"/>
      <c r="S336" s="175"/>
      <c r="T336" s="175"/>
      <c r="U336" s="175"/>
      <c r="V336" s="175"/>
      <c r="W336" s="175"/>
      <c r="X336" s="175"/>
      <c r="Y336" s="175"/>
      <c r="Z336" s="175"/>
      <c r="AA336" s="175"/>
      <c r="AB336" s="175"/>
      <c r="AC336" s="175"/>
      <c r="AD336" s="175"/>
      <c r="AE336" s="175"/>
      <c r="AF336" s="175"/>
      <c r="AG336" s="175"/>
      <c r="AH336" s="175"/>
      <c r="AI336" s="175"/>
      <c r="AJ336" s="175"/>
      <c r="AK336" s="175"/>
      <c r="AL336" s="175"/>
      <c r="AM336" s="175"/>
      <c r="AN336" s="175"/>
      <c r="AO336" s="175"/>
      <c r="AP336" s="175"/>
      <c r="AQ336" s="175"/>
      <c r="AR336" s="175"/>
      <c r="AS336" s="175"/>
      <c r="AT336" s="175"/>
      <c r="AU336" s="175"/>
      <c r="AV336" s="175"/>
      <c r="AW336" s="175"/>
      <c r="AX336" s="175"/>
      <c r="AY336" s="175"/>
      <c r="AZ336" s="175"/>
      <c r="BA336" s="175"/>
      <c r="BB336" s="175"/>
      <c r="BC336" s="175"/>
      <c r="BD336" s="17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</row>
    <row r="337" spans="6:81" x14ac:dyDescent="0.2">
      <c r="F337" s="175"/>
      <c r="G337" s="175"/>
      <c r="H337" s="175"/>
      <c r="I337" s="175"/>
      <c r="J337" s="175"/>
      <c r="K337" s="175"/>
      <c r="L337" s="175"/>
      <c r="M337" s="175"/>
      <c r="N337" s="175"/>
      <c r="O337" s="175"/>
      <c r="P337" s="175"/>
      <c r="Q337" s="175"/>
      <c r="R337" s="175"/>
      <c r="S337" s="175"/>
      <c r="T337" s="175"/>
      <c r="U337" s="175"/>
      <c r="V337" s="175"/>
      <c r="W337" s="175"/>
      <c r="X337" s="175"/>
      <c r="Y337" s="175"/>
      <c r="Z337" s="175"/>
      <c r="AA337" s="175"/>
      <c r="AB337" s="175"/>
      <c r="AC337" s="175"/>
      <c r="AD337" s="175"/>
      <c r="AE337" s="175"/>
      <c r="AF337" s="175"/>
      <c r="AG337" s="175"/>
      <c r="AH337" s="175"/>
      <c r="AI337" s="175"/>
      <c r="AJ337" s="175"/>
      <c r="AK337" s="175"/>
      <c r="AL337" s="175"/>
      <c r="AM337" s="175"/>
      <c r="AN337" s="175"/>
      <c r="AO337" s="175"/>
      <c r="AP337" s="175"/>
      <c r="AQ337" s="175"/>
      <c r="AR337" s="175"/>
      <c r="AS337" s="175"/>
      <c r="AT337" s="175"/>
      <c r="AU337" s="175"/>
      <c r="AV337" s="175"/>
      <c r="AW337" s="175"/>
      <c r="AX337" s="175"/>
      <c r="AY337" s="175"/>
      <c r="AZ337" s="175"/>
      <c r="BA337" s="175"/>
      <c r="BB337" s="175"/>
      <c r="BC337" s="175"/>
      <c r="BD337" s="17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</row>
    <row r="338" spans="6:81" x14ac:dyDescent="0.2">
      <c r="F338" s="175"/>
      <c r="G338" s="175"/>
      <c r="H338" s="175"/>
      <c r="I338" s="175"/>
      <c r="J338" s="175"/>
      <c r="K338" s="175"/>
      <c r="L338" s="175"/>
      <c r="M338" s="175"/>
      <c r="N338" s="175"/>
      <c r="O338" s="175"/>
      <c r="P338" s="175"/>
      <c r="Q338" s="175"/>
      <c r="R338" s="175"/>
      <c r="S338" s="175"/>
      <c r="T338" s="175"/>
      <c r="U338" s="175"/>
      <c r="V338" s="175"/>
      <c r="W338" s="175"/>
      <c r="X338" s="175"/>
      <c r="Y338" s="175"/>
      <c r="Z338" s="175"/>
      <c r="AA338" s="175"/>
      <c r="AB338" s="175"/>
      <c r="AC338" s="175"/>
      <c r="AD338" s="175"/>
      <c r="AE338" s="175"/>
      <c r="AF338" s="175"/>
      <c r="AG338" s="175"/>
      <c r="AH338" s="175"/>
      <c r="AI338" s="175"/>
      <c r="AJ338" s="175"/>
      <c r="AK338" s="175"/>
      <c r="AL338" s="175"/>
      <c r="AM338" s="175"/>
      <c r="AN338" s="175"/>
      <c r="AO338" s="175"/>
      <c r="AP338" s="175"/>
      <c r="AQ338" s="175"/>
      <c r="AR338" s="175"/>
      <c r="AS338" s="175"/>
      <c r="AT338" s="175"/>
      <c r="AU338" s="175"/>
      <c r="AV338" s="175"/>
      <c r="AW338" s="175"/>
      <c r="AX338" s="175"/>
      <c r="AY338" s="175"/>
      <c r="AZ338" s="175"/>
      <c r="BA338" s="175"/>
      <c r="BB338" s="175"/>
      <c r="BC338" s="175"/>
      <c r="BD338" s="17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</row>
    <row r="339" spans="6:81" x14ac:dyDescent="0.2">
      <c r="F339" s="175"/>
      <c r="G339" s="175"/>
      <c r="H339" s="175"/>
      <c r="I339" s="175"/>
      <c r="J339" s="175"/>
      <c r="K339" s="175"/>
      <c r="L339" s="175"/>
      <c r="M339" s="175"/>
      <c r="N339" s="175"/>
      <c r="O339" s="175"/>
      <c r="P339" s="175"/>
      <c r="Q339" s="175"/>
      <c r="R339" s="175"/>
      <c r="S339" s="175"/>
      <c r="T339" s="175"/>
      <c r="U339" s="175"/>
      <c r="V339" s="175"/>
      <c r="W339" s="175"/>
      <c r="X339" s="175"/>
      <c r="Y339" s="175"/>
      <c r="Z339" s="175"/>
      <c r="AA339" s="175"/>
      <c r="AB339" s="175"/>
      <c r="AC339" s="175"/>
      <c r="AD339" s="175"/>
      <c r="AE339" s="175"/>
      <c r="AF339" s="175"/>
      <c r="AG339" s="175"/>
      <c r="AH339" s="175"/>
      <c r="AI339" s="175"/>
      <c r="AJ339" s="175"/>
      <c r="AK339" s="175"/>
      <c r="AL339" s="175"/>
      <c r="AM339" s="175"/>
      <c r="AN339" s="175"/>
      <c r="AO339" s="175"/>
      <c r="AP339" s="175"/>
      <c r="AQ339" s="175"/>
      <c r="AR339" s="175"/>
      <c r="AS339" s="175"/>
      <c r="AT339" s="175"/>
      <c r="AU339" s="175"/>
      <c r="AV339" s="175"/>
      <c r="AW339" s="175"/>
      <c r="AX339" s="175"/>
      <c r="AY339" s="175"/>
      <c r="AZ339" s="175"/>
      <c r="BA339" s="175"/>
      <c r="BB339" s="175"/>
      <c r="BC339" s="175"/>
      <c r="BD339" s="17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</row>
    <row r="340" spans="6:81" x14ac:dyDescent="0.2">
      <c r="F340" s="175"/>
      <c r="G340" s="175"/>
      <c r="H340" s="175"/>
      <c r="I340" s="175"/>
      <c r="J340" s="175"/>
      <c r="K340" s="175"/>
      <c r="L340" s="175"/>
      <c r="M340" s="175"/>
      <c r="N340" s="175"/>
      <c r="O340" s="175"/>
      <c r="P340" s="175"/>
      <c r="Q340" s="175"/>
      <c r="R340" s="175"/>
      <c r="S340" s="175"/>
      <c r="T340" s="175"/>
      <c r="U340" s="175"/>
      <c r="V340" s="175"/>
      <c r="W340" s="175"/>
      <c r="X340" s="175"/>
      <c r="Y340" s="175"/>
      <c r="Z340" s="175"/>
      <c r="AA340" s="175"/>
      <c r="AB340" s="175"/>
      <c r="AC340" s="175"/>
      <c r="AD340" s="175"/>
      <c r="AE340" s="175"/>
      <c r="AF340" s="175"/>
      <c r="AG340" s="175"/>
      <c r="AH340" s="175"/>
      <c r="AI340" s="175"/>
      <c r="AJ340" s="175"/>
      <c r="AK340" s="175"/>
      <c r="AL340" s="175"/>
      <c r="AM340" s="175"/>
      <c r="AN340" s="175"/>
      <c r="AO340" s="175"/>
      <c r="AP340" s="175"/>
      <c r="AQ340" s="175"/>
      <c r="AR340" s="175"/>
      <c r="AS340" s="175"/>
      <c r="AT340" s="175"/>
      <c r="AU340" s="175"/>
      <c r="AV340" s="175"/>
      <c r="AW340" s="175"/>
      <c r="AX340" s="175"/>
      <c r="AY340" s="175"/>
      <c r="AZ340" s="175"/>
      <c r="BA340" s="175"/>
      <c r="BB340" s="175"/>
      <c r="BC340" s="175"/>
      <c r="BD340" s="17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</row>
    <row r="341" spans="6:81" x14ac:dyDescent="0.2">
      <c r="F341" s="175"/>
      <c r="G341" s="175"/>
      <c r="H341" s="175"/>
      <c r="I341" s="175"/>
      <c r="J341" s="175"/>
      <c r="K341" s="175"/>
      <c r="L341" s="175"/>
      <c r="M341" s="175"/>
      <c r="N341" s="175"/>
      <c r="O341" s="175"/>
      <c r="P341" s="175"/>
      <c r="Q341" s="175"/>
      <c r="R341" s="175"/>
      <c r="S341" s="175"/>
      <c r="T341" s="175"/>
      <c r="U341" s="175"/>
      <c r="V341" s="175"/>
      <c r="W341" s="175"/>
      <c r="X341" s="175"/>
      <c r="Y341" s="175"/>
      <c r="Z341" s="175"/>
      <c r="AA341" s="175"/>
      <c r="AB341" s="175"/>
      <c r="AC341" s="175"/>
      <c r="AD341" s="175"/>
      <c r="AE341" s="175"/>
      <c r="AF341" s="175"/>
      <c r="AG341" s="175"/>
      <c r="AH341" s="175"/>
      <c r="AI341" s="175"/>
      <c r="AJ341" s="175"/>
      <c r="AK341" s="175"/>
      <c r="AL341" s="175"/>
      <c r="AM341" s="175"/>
      <c r="AN341" s="175"/>
      <c r="AO341" s="175"/>
      <c r="AP341" s="175"/>
      <c r="AQ341" s="175"/>
      <c r="AR341" s="175"/>
      <c r="AS341" s="175"/>
      <c r="AT341" s="175"/>
      <c r="AU341" s="175"/>
      <c r="AV341" s="175"/>
      <c r="AW341" s="175"/>
      <c r="AX341" s="175"/>
      <c r="AY341" s="175"/>
      <c r="AZ341" s="175"/>
      <c r="BA341" s="175"/>
      <c r="BB341" s="175"/>
      <c r="BC341" s="175"/>
      <c r="BD341" s="17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</row>
    <row r="342" spans="6:81" x14ac:dyDescent="0.2">
      <c r="F342" s="175"/>
      <c r="G342" s="175"/>
      <c r="H342" s="175"/>
      <c r="I342" s="175"/>
      <c r="J342" s="175"/>
      <c r="K342" s="175"/>
      <c r="L342" s="175"/>
      <c r="M342" s="175"/>
      <c r="N342" s="175"/>
      <c r="O342" s="175"/>
      <c r="P342" s="175"/>
      <c r="Q342" s="175"/>
      <c r="R342" s="175"/>
      <c r="S342" s="175"/>
      <c r="T342" s="175"/>
      <c r="U342" s="175"/>
      <c r="V342" s="175"/>
      <c r="W342" s="175"/>
      <c r="X342" s="175"/>
      <c r="Y342" s="175"/>
      <c r="Z342" s="175"/>
      <c r="AA342" s="175"/>
      <c r="AB342" s="175"/>
      <c r="AC342" s="175"/>
      <c r="AD342" s="175"/>
      <c r="AE342" s="175"/>
      <c r="AF342" s="175"/>
      <c r="AG342" s="175"/>
      <c r="AH342" s="175"/>
      <c r="AI342" s="175"/>
      <c r="AJ342" s="175"/>
      <c r="AK342" s="175"/>
      <c r="AL342" s="175"/>
      <c r="AM342" s="175"/>
      <c r="AN342" s="175"/>
      <c r="AO342" s="175"/>
      <c r="AP342" s="175"/>
      <c r="AQ342" s="175"/>
      <c r="AR342" s="175"/>
      <c r="AS342" s="175"/>
      <c r="AT342" s="175"/>
      <c r="AU342" s="175"/>
      <c r="AV342" s="175"/>
      <c r="AW342" s="175"/>
      <c r="AX342" s="175"/>
      <c r="AY342" s="175"/>
      <c r="AZ342" s="175"/>
      <c r="BA342" s="175"/>
      <c r="BB342" s="175"/>
      <c r="BC342" s="175"/>
      <c r="BD342" s="17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</row>
    <row r="343" spans="6:81" x14ac:dyDescent="0.2">
      <c r="F343" s="175"/>
      <c r="G343" s="175"/>
      <c r="H343" s="175"/>
      <c r="I343" s="175"/>
      <c r="J343" s="175"/>
      <c r="K343" s="175"/>
      <c r="L343" s="175"/>
      <c r="M343" s="175"/>
      <c r="N343" s="175"/>
      <c r="O343" s="175"/>
      <c r="P343" s="175"/>
      <c r="Q343" s="175"/>
      <c r="R343" s="175"/>
      <c r="S343" s="175"/>
      <c r="T343" s="175"/>
      <c r="U343" s="175"/>
      <c r="V343" s="175"/>
      <c r="W343" s="175"/>
      <c r="X343" s="175"/>
      <c r="Y343" s="175"/>
      <c r="Z343" s="175"/>
      <c r="AA343" s="175"/>
      <c r="AB343" s="175"/>
      <c r="AC343" s="175"/>
      <c r="AD343" s="175"/>
      <c r="AE343" s="175"/>
      <c r="AF343" s="175"/>
      <c r="AG343" s="175"/>
      <c r="AH343" s="175"/>
      <c r="AI343" s="175"/>
      <c r="AJ343" s="175"/>
      <c r="AK343" s="175"/>
      <c r="AL343" s="175"/>
      <c r="AM343" s="175"/>
      <c r="AN343" s="175"/>
      <c r="AO343" s="175"/>
      <c r="AP343" s="175"/>
      <c r="AQ343" s="175"/>
      <c r="AR343" s="175"/>
      <c r="AS343" s="175"/>
      <c r="AT343" s="175"/>
      <c r="AU343" s="175"/>
      <c r="AV343" s="175"/>
      <c r="AW343" s="175"/>
      <c r="AX343" s="175"/>
      <c r="AY343" s="175"/>
      <c r="AZ343" s="175"/>
      <c r="BA343" s="175"/>
      <c r="BB343" s="175"/>
      <c r="BC343" s="175"/>
      <c r="BD343" s="17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</row>
    <row r="344" spans="6:81" x14ac:dyDescent="0.2">
      <c r="F344" s="175"/>
      <c r="G344" s="175"/>
      <c r="H344" s="175"/>
      <c r="I344" s="175"/>
      <c r="J344" s="175"/>
      <c r="K344" s="175"/>
      <c r="L344" s="175"/>
      <c r="M344" s="175"/>
      <c r="N344" s="175"/>
      <c r="O344" s="175"/>
      <c r="P344" s="175"/>
      <c r="Q344" s="175"/>
      <c r="R344" s="175"/>
      <c r="S344" s="175"/>
      <c r="T344" s="175"/>
      <c r="U344" s="175"/>
      <c r="V344" s="175"/>
      <c r="W344" s="175"/>
      <c r="X344" s="175"/>
      <c r="Y344" s="175"/>
      <c r="Z344" s="175"/>
      <c r="AA344" s="175"/>
      <c r="AB344" s="175"/>
      <c r="AC344" s="175"/>
      <c r="AD344" s="175"/>
      <c r="AE344" s="175"/>
      <c r="AF344" s="175"/>
      <c r="AG344" s="175"/>
      <c r="AH344" s="175"/>
      <c r="AI344" s="175"/>
      <c r="AJ344" s="175"/>
      <c r="AK344" s="175"/>
      <c r="AL344" s="175"/>
      <c r="AM344" s="175"/>
      <c r="AN344" s="175"/>
      <c r="AO344" s="175"/>
      <c r="AP344" s="175"/>
      <c r="AQ344" s="175"/>
      <c r="AR344" s="175"/>
      <c r="AS344" s="175"/>
      <c r="AT344" s="175"/>
      <c r="AU344" s="175"/>
      <c r="AV344" s="175"/>
      <c r="AW344" s="175"/>
      <c r="AX344" s="175"/>
      <c r="AY344" s="175"/>
      <c r="AZ344" s="175"/>
      <c r="BA344" s="175"/>
      <c r="BB344" s="175"/>
      <c r="BC344" s="175"/>
      <c r="BD344" s="17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</row>
    <row r="345" spans="6:81" x14ac:dyDescent="0.2">
      <c r="F345" s="175"/>
      <c r="G345" s="175"/>
      <c r="H345" s="175"/>
      <c r="I345" s="175"/>
      <c r="J345" s="175"/>
      <c r="K345" s="175"/>
      <c r="L345" s="175"/>
      <c r="M345" s="175"/>
      <c r="N345" s="175"/>
      <c r="O345" s="175"/>
      <c r="P345" s="175"/>
      <c r="Q345" s="175"/>
      <c r="R345" s="175"/>
      <c r="S345" s="175"/>
      <c r="T345" s="175"/>
      <c r="U345" s="175"/>
      <c r="V345" s="175"/>
      <c r="W345" s="175"/>
      <c r="X345" s="175"/>
      <c r="Y345" s="175"/>
      <c r="Z345" s="175"/>
      <c r="AA345" s="175"/>
      <c r="AB345" s="175"/>
      <c r="AC345" s="175"/>
      <c r="AD345" s="175"/>
      <c r="AE345" s="175"/>
      <c r="AF345" s="175"/>
      <c r="AG345" s="175"/>
      <c r="AH345" s="175"/>
      <c r="AI345" s="175"/>
      <c r="AJ345" s="175"/>
      <c r="AK345" s="175"/>
      <c r="AL345" s="175"/>
      <c r="AM345" s="175"/>
      <c r="AN345" s="175"/>
      <c r="AO345" s="175"/>
      <c r="AP345" s="175"/>
      <c r="AQ345" s="175"/>
      <c r="AR345" s="175"/>
      <c r="AS345" s="175"/>
      <c r="AT345" s="175"/>
      <c r="AU345" s="175"/>
      <c r="AV345" s="175"/>
      <c r="AW345" s="175"/>
      <c r="AX345" s="175"/>
      <c r="AY345" s="175"/>
      <c r="AZ345" s="175"/>
      <c r="BA345" s="175"/>
      <c r="BB345" s="175"/>
      <c r="BC345" s="175"/>
      <c r="BD345" s="17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</row>
    <row r="346" spans="6:81" x14ac:dyDescent="0.2">
      <c r="F346" s="175"/>
      <c r="G346" s="175"/>
      <c r="H346" s="175"/>
      <c r="I346" s="175"/>
      <c r="J346" s="175"/>
      <c r="K346" s="175"/>
      <c r="L346" s="175"/>
      <c r="M346" s="175"/>
      <c r="N346" s="175"/>
      <c r="O346" s="175"/>
      <c r="P346" s="175"/>
      <c r="Q346" s="175"/>
      <c r="R346" s="175"/>
      <c r="S346" s="175"/>
      <c r="T346" s="175"/>
      <c r="U346" s="175"/>
      <c r="V346" s="175"/>
      <c r="W346" s="175"/>
      <c r="X346" s="175"/>
      <c r="Y346" s="175"/>
      <c r="Z346" s="175"/>
      <c r="AA346" s="175"/>
      <c r="AB346" s="175"/>
      <c r="AC346" s="175"/>
      <c r="AD346" s="175"/>
      <c r="AE346" s="175"/>
      <c r="AF346" s="175"/>
      <c r="AG346" s="175"/>
      <c r="AH346" s="175"/>
      <c r="AI346" s="175"/>
      <c r="AJ346" s="175"/>
      <c r="AK346" s="175"/>
      <c r="AL346" s="175"/>
      <c r="AM346" s="175"/>
      <c r="AN346" s="175"/>
      <c r="AO346" s="175"/>
      <c r="AP346" s="175"/>
      <c r="AQ346" s="175"/>
      <c r="AR346" s="175"/>
      <c r="AS346" s="175"/>
      <c r="AT346" s="175"/>
      <c r="AU346" s="175"/>
      <c r="AV346" s="175"/>
      <c r="AW346" s="175"/>
      <c r="AX346" s="175"/>
      <c r="AY346" s="175"/>
      <c r="AZ346" s="175"/>
      <c r="BA346" s="175"/>
      <c r="BB346" s="175"/>
      <c r="BC346" s="175"/>
      <c r="BD346" s="17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</row>
    <row r="347" spans="6:81" x14ac:dyDescent="0.2">
      <c r="F347" s="175"/>
      <c r="G347" s="175"/>
      <c r="H347" s="175"/>
      <c r="I347" s="175"/>
      <c r="J347" s="175"/>
      <c r="K347" s="175"/>
      <c r="L347" s="175"/>
      <c r="M347" s="175"/>
      <c r="N347" s="175"/>
      <c r="O347" s="175"/>
      <c r="P347" s="175"/>
      <c r="Q347" s="175"/>
      <c r="R347" s="175"/>
      <c r="S347" s="175"/>
      <c r="T347" s="175"/>
      <c r="U347" s="175"/>
      <c r="V347" s="175"/>
      <c r="W347" s="175"/>
      <c r="X347" s="175"/>
      <c r="Y347" s="175"/>
      <c r="Z347" s="175"/>
      <c r="AA347" s="175"/>
      <c r="AB347" s="175"/>
      <c r="AC347" s="175"/>
      <c r="AD347" s="175"/>
      <c r="AE347" s="175"/>
      <c r="AF347" s="175"/>
      <c r="AG347" s="175"/>
      <c r="AH347" s="175"/>
      <c r="AI347" s="175"/>
      <c r="AJ347" s="175"/>
      <c r="AK347" s="175"/>
      <c r="AL347" s="175"/>
      <c r="AM347" s="175"/>
      <c r="AN347" s="175"/>
      <c r="AO347" s="175"/>
      <c r="AP347" s="175"/>
      <c r="AQ347" s="175"/>
      <c r="AR347" s="175"/>
      <c r="AS347" s="175"/>
      <c r="AT347" s="175"/>
      <c r="AU347" s="175"/>
      <c r="AV347" s="175"/>
      <c r="AW347" s="175"/>
      <c r="AX347" s="175"/>
      <c r="AY347" s="175"/>
      <c r="AZ347" s="175"/>
      <c r="BA347" s="175"/>
      <c r="BB347" s="175"/>
      <c r="BC347" s="175"/>
      <c r="BD347" s="17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</row>
    <row r="348" spans="6:81" x14ac:dyDescent="0.2">
      <c r="F348" s="175"/>
      <c r="G348" s="175"/>
      <c r="H348" s="175"/>
      <c r="I348" s="175"/>
      <c r="J348" s="175"/>
      <c r="K348" s="175"/>
      <c r="L348" s="175"/>
      <c r="M348" s="175"/>
      <c r="N348" s="175"/>
      <c r="O348" s="175"/>
      <c r="P348" s="175"/>
      <c r="Q348" s="175"/>
      <c r="R348" s="175"/>
      <c r="S348" s="175"/>
      <c r="T348" s="175"/>
      <c r="U348" s="175"/>
      <c r="V348" s="175"/>
      <c r="W348" s="175"/>
      <c r="X348" s="175"/>
      <c r="Y348" s="175"/>
      <c r="Z348" s="175"/>
      <c r="AA348" s="175"/>
      <c r="AB348" s="175"/>
      <c r="AC348" s="175"/>
      <c r="AD348" s="175"/>
      <c r="AE348" s="175"/>
      <c r="AF348" s="175"/>
      <c r="AG348" s="175"/>
      <c r="AH348" s="175"/>
      <c r="AI348" s="175"/>
      <c r="AJ348" s="175"/>
      <c r="AK348" s="175"/>
      <c r="AL348" s="175"/>
      <c r="AM348" s="175"/>
      <c r="AN348" s="175"/>
      <c r="AO348" s="175"/>
      <c r="AP348" s="175"/>
      <c r="AQ348" s="175"/>
      <c r="AR348" s="175"/>
      <c r="AS348" s="175"/>
      <c r="AT348" s="175"/>
      <c r="AU348" s="175"/>
      <c r="AV348" s="175"/>
      <c r="AW348" s="175"/>
      <c r="AX348" s="175"/>
      <c r="AY348" s="175"/>
      <c r="AZ348" s="175"/>
      <c r="BA348" s="175"/>
      <c r="BB348" s="175"/>
      <c r="BC348" s="175"/>
      <c r="BD348" s="17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</row>
    <row r="349" spans="6:81" x14ac:dyDescent="0.2"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5"/>
      <c r="S349" s="175"/>
      <c r="T349" s="175"/>
      <c r="U349" s="175"/>
      <c r="V349" s="175"/>
      <c r="W349" s="175"/>
      <c r="X349" s="175"/>
      <c r="Y349" s="175"/>
      <c r="Z349" s="175"/>
      <c r="AA349" s="175"/>
      <c r="AB349" s="175"/>
      <c r="AC349" s="175"/>
      <c r="AD349" s="175"/>
      <c r="AE349" s="175"/>
      <c r="AF349" s="175"/>
      <c r="AG349" s="175"/>
      <c r="AH349" s="175"/>
      <c r="AI349" s="175"/>
      <c r="AJ349" s="175"/>
      <c r="AK349" s="175"/>
      <c r="AL349" s="175"/>
      <c r="AM349" s="175"/>
      <c r="AN349" s="175"/>
      <c r="AO349" s="175"/>
      <c r="AP349" s="175"/>
      <c r="AQ349" s="175"/>
      <c r="AR349" s="175"/>
      <c r="AS349" s="175"/>
      <c r="AT349" s="175"/>
      <c r="AU349" s="175"/>
      <c r="AV349" s="175"/>
      <c r="AW349" s="175"/>
      <c r="AX349" s="175"/>
      <c r="AY349" s="175"/>
      <c r="AZ349" s="175"/>
      <c r="BA349" s="175"/>
      <c r="BB349" s="175"/>
      <c r="BC349" s="175"/>
      <c r="BD349" s="175"/>
      <c r="BS349" s="195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</row>
    <row r="350" spans="6:81" x14ac:dyDescent="0.2">
      <c r="F350" s="175"/>
      <c r="G350" s="175"/>
      <c r="H350" s="175"/>
      <c r="I350" s="175"/>
      <c r="J350" s="175"/>
      <c r="K350" s="175"/>
      <c r="L350" s="175"/>
      <c r="M350" s="175"/>
      <c r="N350" s="175"/>
      <c r="O350" s="175"/>
      <c r="P350" s="175"/>
      <c r="Q350" s="175"/>
      <c r="R350" s="175"/>
      <c r="S350" s="175"/>
      <c r="T350" s="175"/>
      <c r="U350" s="175"/>
      <c r="V350" s="175"/>
      <c r="W350" s="175"/>
      <c r="X350" s="175"/>
      <c r="Y350" s="175"/>
      <c r="Z350" s="175"/>
      <c r="AA350" s="175"/>
      <c r="AB350" s="175"/>
      <c r="AC350" s="175"/>
      <c r="AD350" s="175"/>
      <c r="AE350" s="175"/>
      <c r="AF350" s="175"/>
      <c r="AG350" s="175"/>
      <c r="AH350" s="175"/>
      <c r="AI350" s="175"/>
      <c r="AJ350" s="175"/>
      <c r="AK350" s="175"/>
      <c r="AL350" s="175"/>
      <c r="AM350" s="175"/>
      <c r="AN350" s="175"/>
      <c r="AO350" s="175"/>
      <c r="AP350" s="175"/>
      <c r="AQ350" s="175"/>
      <c r="AR350" s="175"/>
      <c r="AS350" s="175"/>
      <c r="AT350" s="175"/>
      <c r="AU350" s="175"/>
      <c r="AV350" s="175"/>
      <c r="AW350" s="175"/>
      <c r="AX350" s="175"/>
      <c r="AY350" s="175"/>
      <c r="AZ350" s="175"/>
      <c r="BA350" s="175"/>
      <c r="BB350" s="175"/>
      <c r="BC350" s="175"/>
      <c r="BD350" s="17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</row>
    <row r="351" spans="6:81" x14ac:dyDescent="0.2">
      <c r="F351" s="175"/>
      <c r="G351" s="175"/>
      <c r="H351" s="175"/>
      <c r="I351" s="175"/>
      <c r="J351" s="175"/>
      <c r="K351" s="175"/>
      <c r="L351" s="175"/>
      <c r="M351" s="175"/>
      <c r="N351" s="175"/>
      <c r="O351" s="175"/>
      <c r="P351" s="175"/>
      <c r="Q351" s="175"/>
      <c r="R351" s="175"/>
      <c r="S351" s="175"/>
      <c r="T351" s="175"/>
      <c r="U351" s="175"/>
      <c r="V351" s="175"/>
      <c r="W351" s="175"/>
      <c r="X351" s="175"/>
      <c r="Y351" s="175"/>
      <c r="Z351" s="175"/>
      <c r="AA351" s="175"/>
      <c r="AB351" s="175"/>
      <c r="AC351" s="175"/>
      <c r="AD351" s="175"/>
      <c r="AE351" s="175"/>
      <c r="AF351" s="175"/>
      <c r="AG351" s="175"/>
      <c r="AH351" s="175"/>
      <c r="AI351" s="175"/>
      <c r="AJ351" s="175"/>
      <c r="AK351" s="175"/>
      <c r="AL351" s="175"/>
      <c r="AM351" s="175"/>
      <c r="AN351" s="175"/>
      <c r="AO351" s="175"/>
      <c r="AP351" s="175"/>
      <c r="AQ351" s="175"/>
      <c r="AR351" s="175"/>
      <c r="AS351" s="175"/>
      <c r="AT351" s="175"/>
      <c r="AU351" s="175"/>
      <c r="AV351" s="175"/>
      <c r="AW351" s="175"/>
      <c r="AX351" s="175"/>
      <c r="AY351" s="175"/>
      <c r="AZ351" s="175"/>
      <c r="BA351" s="175"/>
      <c r="BB351" s="175"/>
      <c r="BC351" s="175"/>
      <c r="BD351" s="17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</row>
    <row r="352" spans="6:81" x14ac:dyDescent="0.2">
      <c r="F352" s="175"/>
      <c r="G352" s="175"/>
      <c r="H352" s="175"/>
      <c r="I352" s="175"/>
      <c r="J352" s="175"/>
      <c r="K352" s="175"/>
      <c r="L352" s="175"/>
      <c r="M352" s="175"/>
      <c r="N352" s="175"/>
      <c r="O352" s="175"/>
      <c r="P352" s="175"/>
      <c r="Q352" s="175"/>
      <c r="R352" s="175"/>
      <c r="S352" s="175"/>
      <c r="T352" s="175"/>
      <c r="U352" s="175"/>
      <c r="V352" s="175"/>
      <c r="W352" s="175"/>
      <c r="X352" s="175"/>
      <c r="Y352" s="175"/>
      <c r="Z352" s="175"/>
      <c r="AA352" s="175"/>
      <c r="AB352" s="175"/>
      <c r="AC352" s="175"/>
      <c r="AD352" s="175"/>
      <c r="AE352" s="175"/>
      <c r="AF352" s="175"/>
      <c r="AG352" s="175"/>
      <c r="AH352" s="175"/>
      <c r="AI352" s="175"/>
      <c r="AJ352" s="175"/>
      <c r="AK352" s="175"/>
      <c r="AL352" s="175"/>
      <c r="AM352" s="175"/>
      <c r="AN352" s="175"/>
      <c r="AO352" s="175"/>
      <c r="AP352" s="175"/>
      <c r="AQ352" s="175"/>
      <c r="AR352" s="175"/>
      <c r="AS352" s="175"/>
      <c r="AT352" s="175"/>
      <c r="AU352" s="175"/>
      <c r="AV352" s="175"/>
      <c r="AW352" s="175"/>
      <c r="AX352" s="175"/>
      <c r="AY352" s="175"/>
      <c r="AZ352" s="175"/>
      <c r="BA352" s="175"/>
      <c r="BB352" s="175"/>
      <c r="BC352" s="175"/>
      <c r="BD352" s="17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</row>
    <row r="353" spans="6:81" x14ac:dyDescent="0.2">
      <c r="F353" s="175"/>
      <c r="G353" s="175"/>
      <c r="H353" s="175"/>
      <c r="I353" s="175"/>
      <c r="J353" s="175"/>
      <c r="K353" s="175"/>
      <c r="L353" s="175"/>
      <c r="M353" s="175"/>
      <c r="N353" s="175"/>
      <c r="O353" s="175"/>
      <c r="P353" s="175"/>
      <c r="Q353" s="175"/>
      <c r="R353" s="175"/>
      <c r="S353" s="175"/>
      <c r="T353" s="175"/>
      <c r="U353" s="175"/>
      <c r="V353" s="175"/>
      <c r="W353" s="175"/>
      <c r="X353" s="175"/>
      <c r="Y353" s="175"/>
      <c r="Z353" s="175"/>
      <c r="AA353" s="175"/>
      <c r="AB353" s="175"/>
      <c r="AC353" s="175"/>
      <c r="AD353" s="175"/>
      <c r="AE353" s="175"/>
      <c r="AF353" s="175"/>
      <c r="AG353" s="175"/>
      <c r="AH353" s="175"/>
      <c r="AI353" s="175"/>
      <c r="AJ353" s="175"/>
      <c r="AK353" s="175"/>
      <c r="AL353" s="175"/>
      <c r="AM353" s="175"/>
      <c r="AN353" s="175"/>
      <c r="AO353" s="175"/>
      <c r="AP353" s="175"/>
      <c r="AQ353" s="175"/>
      <c r="AR353" s="175"/>
      <c r="AS353" s="175"/>
      <c r="AT353" s="175"/>
      <c r="AU353" s="175"/>
      <c r="AV353" s="175"/>
      <c r="AW353" s="175"/>
      <c r="AX353" s="175"/>
      <c r="AY353" s="175"/>
      <c r="AZ353" s="175"/>
      <c r="BA353" s="175"/>
      <c r="BB353" s="175"/>
      <c r="BC353" s="175"/>
      <c r="BD353" s="17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</row>
    <row r="354" spans="6:81" x14ac:dyDescent="0.2">
      <c r="F354" s="175"/>
      <c r="G354" s="175"/>
      <c r="H354" s="175"/>
      <c r="I354" s="175"/>
      <c r="J354" s="175"/>
      <c r="K354" s="175"/>
      <c r="L354" s="175"/>
      <c r="M354" s="175"/>
      <c r="N354" s="175"/>
      <c r="O354" s="175"/>
      <c r="P354" s="175"/>
      <c r="Q354" s="175"/>
      <c r="R354" s="175"/>
      <c r="S354" s="175"/>
      <c r="T354" s="175"/>
      <c r="U354" s="175"/>
      <c r="V354" s="175"/>
      <c r="W354" s="175"/>
      <c r="X354" s="175"/>
      <c r="Y354" s="175"/>
      <c r="Z354" s="175"/>
      <c r="AA354" s="175"/>
      <c r="AB354" s="175"/>
      <c r="AC354" s="175"/>
      <c r="AD354" s="175"/>
      <c r="AE354" s="175"/>
      <c r="AF354" s="175"/>
      <c r="AG354" s="175"/>
      <c r="AH354" s="175"/>
      <c r="AI354" s="175"/>
      <c r="AJ354" s="175"/>
      <c r="AK354" s="175"/>
      <c r="AL354" s="175"/>
      <c r="AM354" s="175"/>
      <c r="AN354" s="175"/>
      <c r="AO354" s="175"/>
      <c r="AP354" s="175"/>
      <c r="AQ354" s="175"/>
      <c r="AR354" s="175"/>
      <c r="AS354" s="175"/>
      <c r="AT354" s="175"/>
      <c r="AU354" s="175"/>
      <c r="AV354" s="175"/>
      <c r="AW354" s="175"/>
      <c r="AX354" s="175"/>
      <c r="AY354" s="175"/>
      <c r="AZ354" s="175"/>
      <c r="BA354" s="175"/>
      <c r="BB354" s="175"/>
      <c r="BC354" s="175"/>
      <c r="BD354" s="17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</row>
    <row r="355" spans="6:81" x14ac:dyDescent="0.2">
      <c r="F355" s="175"/>
      <c r="G355" s="175"/>
      <c r="H355" s="175"/>
      <c r="I355" s="175"/>
      <c r="J355" s="175"/>
      <c r="K355" s="175"/>
      <c r="L355" s="175"/>
      <c r="M355" s="175"/>
      <c r="N355" s="175"/>
      <c r="O355" s="175"/>
      <c r="P355" s="175"/>
      <c r="Q355" s="175"/>
      <c r="R355" s="175"/>
      <c r="S355" s="175"/>
      <c r="T355" s="175"/>
      <c r="U355" s="175"/>
      <c r="V355" s="175"/>
      <c r="W355" s="175"/>
      <c r="X355" s="175"/>
      <c r="Y355" s="175"/>
      <c r="Z355" s="175"/>
      <c r="AA355" s="175"/>
      <c r="AB355" s="175"/>
      <c r="AC355" s="175"/>
      <c r="AD355" s="175"/>
      <c r="AE355" s="175"/>
      <c r="AF355" s="175"/>
      <c r="AG355" s="175"/>
      <c r="AH355" s="175"/>
      <c r="AI355" s="175"/>
      <c r="AJ355" s="175"/>
      <c r="AK355" s="175"/>
      <c r="AL355" s="175"/>
      <c r="AM355" s="175"/>
      <c r="AN355" s="175"/>
      <c r="AO355" s="175"/>
      <c r="AP355" s="175"/>
      <c r="AQ355" s="175"/>
      <c r="AR355" s="175"/>
      <c r="AS355" s="175"/>
      <c r="AT355" s="175"/>
      <c r="AU355" s="175"/>
      <c r="AV355" s="175"/>
      <c r="AW355" s="175"/>
      <c r="AX355" s="175"/>
      <c r="AY355" s="175"/>
      <c r="AZ355" s="175"/>
      <c r="BA355" s="175"/>
      <c r="BB355" s="175"/>
      <c r="BC355" s="175"/>
      <c r="BD355" s="175"/>
      <c r="BS355" s="195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</row>
    <row r="356" spans="6:81" x14ac:dyDescent="0.2">
      <c r="F356" s="175"/>
      <c r="G356" s="175"/>
      <c r="H356" s="175"/>
      <c r="I356" s="175"/>
      <c r="J356" s="175"/>
      <c r="K356" s="175"/>
      <c r="L356" s="175"/>
      <c r="M356" s="175"/>
      <c r="N356" s="175"/>
      <c r="O356" s="175"/>
      <c r="P356" s="175"/>
      <c r="Q356" s="175"/>
      <c r="R356" s="175"/>
      <c r="S356" s="175"/>
      <c r="T356" s="175"/>
      <c r="U356" s="175"/>
      <c r="V356" s="175"/>
      <c r="W356" s="175"/>
      <c r="X356" s="175"/>
      <c r="Y356" s="175"/>
      <c r="Z356" s="175"/>
      <c r="AA356" s="175"/>
      <c r="AB356" s="175"/>
      <c r="AC356" s="175"/>
      <c r="AD356" s="175"/>
      <c r="AE356" s="175"/>
      <c r="AF356" s="175"/>
      <c r="AG356" s="175"/>
      <c r="AH356" s="175"/>
      <c r="AI356" s="175"/>
      <c r="AJ356" s="175"/>
      <c r="AK356" s="175"/>
      <c r="AL356" s="175"/>
      <c r="AM356" s="175"/>
      <c r="AN356" s="175"/>
      <c r="AO356" s="175"/>
      <c r="AP356" s="175"/>
      <c r="AQ356" s="175"/>
      <c r="AR356" s="175"/>
      <c r="AS356" s="175"/>
      <c r="AT356" s="175"/>
      <c r="AU356" s="175"/>
      <c r="AV356" s="175"/>
      <c r="AW356" s="175"/>
      <c r="AX356" s="175"/>
      <c r="AY356" s="175"/>
      <c r="AZ356" s="175"/>
      <c r="BA356" s="175"/>
      <c r="BB356" s="175"/>
      <c r="BC356" s="175"/>
      <c r="BD356" s="175"/>
      <c r="BS356" s="195"/>
      <c r="BT356" s="195"/>
      <c r="BU356" s="195"/>
      <c r="BV356" s="195"/>
      <c r="BW356" s="195"/>
      <c r="BX356" s="195"/>
      <c r="BY356" s="195"/>
      <c r="BZ356" s="195"/>
      <c r="CA356" s="195"/>
      <c r="CB356" s="195"/>
      <c r="CC356" s="195"/>
    </row>
    <row r="357" spans="6:81" x14ac:dyDescent="0.2">
      <c r="F357" s="175"/>
      <c r="G357" s="175"/>
      <c r="H357" s="175"/>
      <c r="I357" s="175"/>
      <c r="J357" s="175"/>
      <c r="K357" s="175"/>
      <c r="L357" s="175"/>
      <c r="M357" s="175"/>
      <c r="N357" s="175"/>
      <c r="O357" s="175"/>
      <c r="P357" s="175"/>
      <c r="Q357" s="175"/>
      <c r="R357" s="175"/>
      <c r="S357" s="175"/>
      <c r="T357" s="175"/>
      <c r="U357" s="175"/>
      <c r="V357" s="175"/>
      <c r="W357" s="175"/>
      <c r="X357" s="175"/>
      <c r="Y357" s="175"/>
      <c r="Z357" s="175"/>
      <c r="AA357" s="175"/>
      <c r="AB357" s="175"/>
      <c r="AC357" s="175"/>
      <c r="AD357" s="175"/>
      <c r="AE357" s="175"/>
      <c r="AF357" s="175"/>
      <c r="AG357" s="175"/>
      <c r="AH357" s="175"/>
      <c r="AI357" s="175"/>
      <c r="AJ357" s="175"/>
      <c r="AK357" s="175"/>
      <c r="AL357" s="175"/>
      <c r="AM357" s="175"/>
      <c r="AN357" s="175"/>
      <c r="AO357" s="175"/>
      <c r="AP357" s="175"/>
      <c r="AQ357" s="175"/>
      <c r="AR357" s="175"/>
      <c r="AS357" s="175"/>
      <c r="AT357" s="175"/>
      <c r="AU357" s="175"/>
      <c r="AV357" s="175"/>
      <c r="AW357" s="175"/>
      <c r="AX357" s="175"/>
      <c r="AY357" s="175"/>
      <c r="AZ357" s="175"/>
      <c r="BA357" s="175"/>
      <c r="BB357" s="175"/>
      <c r="BC357" s="175"/>
      <c r="BD357" s="17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</row>
    <row r="358" spans="6:81" x14ac:dyDescent="0.2">
      <c r="F358" s="175"/>
      <c r="G358" s="175"/>
      <c r="H358" s="175"/>
      <c r="I358" s="175"/>
      <c r="J358" s="175"/>
      <c r="K358" s="175"/>
      <c r="L358" s="175"/>
      <c r="M358" s="175"/>
      <c r="N358" s="175"/>
      <c r="O358" s="175"/>
      <c r="P358" s="175"/>
      <c r="Q358" s="175"/>
      <c r="R358" s="175"/>
      <c r="S358" s="175"/>
      <c r="T358" s="175"/>
      <c r="U358" s="175"/>
      <c r="V358" s="175"/>
      <c r="W358" s="175"/>
      <c r="X358" s="175"/>
      <c r="Y358" s="175"/>
      <c r="Z358" s="175"/>
      <c r="AA358" s="175"/>
      <c r="AB358" s="175"/>
      <c r="AC358" s="175"/>
      <c r="AD358" s="175"/>
      <c r="AE358" s="175"/>
      <c r="AF358" s="175"/>
      <c r="AG358" s="175"/>
      <c r="AH358" s="175"/>
      <c r="AI358" s="175"/>
      <c r="AJ358" s="175"/>
      <c r="AK358" s="175"/>
      <c r="AL358" s="175"/>
      <c r="AM358" s="175"/>
      <c r="AN358" s="175"/>
      <c r="AO358" s="175"/>
      <c r="AP358" s="175"/>
      <c r="AQ358" s="175"/>
      <c r="AR358" s="175"/>
      <c r="AS358" s="175"/>
      <c r="AT358" s="175"/>
      <c r="AU358" s="175"/>
      <c r="AV358" s="175"/>
      <c r="AW358" s="175"/>
      <c r="AX358" s="175"/>
      <c r="AY358" s="175"/>
      <c r="AZ358" s="175"/>
      <c r="BA358" s="175"/>
      <c r="BB358" s="175"/>
      <c r="BC358" s="175"/>
      <c r="BD358" s="17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</row>
    <row r="359" spans="6:81" x14ac:dyDescent="0.2">
      <c r="F359" s="17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</row>
    <row r="360" spans="6:81" x14ac:dyDescent="0.2">
      <c r="F360" s="17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</row>
    <row r="361" spans="6:81" x14ac:dyDescent="0.2">
      <c r="F361" s="17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</row>
    <row r="362" spans="6:81" x14ac:dyDescent="0.2">
      <c r="F362" s="17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</row>
    <row r="363" spans="6:81" x14ac:dyDescent="0.2">
      <c r="F363" s="17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</row>
    <row r="364" spans="6:81" x14ac:dyDescent="0.2">
      <c r="F364" s="175"/>
      <c r="BS364" s="195"/>
      <c r="BT364" s="195"/>
      <c r="BU364" s="195"/>
      <c r="BV364" s="195"/>
      <c r="BW364" s="195"/>
      <c r="BX364" s="195"/>
      <c r="BY364" s="195"/>
      <c r="BZ364" s="195"/>
      <c r="CA364" s="195"/>
      <c r="CB364" s="195"/>
      <c r="CC364" s="195"/>
    </row>
    <row r="365" spans="6:81" x14ac:dyDescent="0.2">
      <c r="F365" s="175"/>
    </row>
    <row r="366" spans="6:81" x14ac:dyDescent="0.2">
      <c r="F366" s="175"/>
    </row>
    <row r="367" spans="6:81" x14ac:dyDescent="0.2">
      <c r="F367" s="175"/>
    </row>
    <row r="368" spans="6:81" x14ac:dyDescent="0.2">
      <c r="F368" s="175"/>
    </row>
  </sheetData>
  <mergeCells count="50">
    <mergeCell ref="A11:A12"/>
    <mergeCell ref="B11:B12"/>
    <mergeCell ref="C11:C12"/>
    <mergeCell ref="D11:D12"/>
    <mergeCell ref="E11:E12"/>
    <mergeCell ref="BI11:BI12"/>
    <mergeCell ref="BJ11:BJ12"/>
    <mergeCell ref="BO11:BQ11"/>
    <mergeCell ref="A147:A148"/>
    <mergeCell ref="B147:B148"/>
    <mergeCell ref="C147:C148"/>
    <mergeCell ref="D147:D148"/>
    <mergeCell ref="E147:E148"/>
    <mergeCell ref="A57:A58"/>
    <mergeCell ref="B57:B58"/>
    <mergeCell ref="C57:C58"/>
    <mergeCell ref="D57:D58"/>
    <mergeCell ref="E57:E58"/>
    <mergeCell ref="A102:A103"/>
    <mergeCell ref="B102:B103"/>
    <mergeCell ref="C102:C103"/>
    <mergeCell ref="A193:A194"/>
    <mergeCell ref="B193:B194"/>
    <mergeCell ref="C193:C194"/>
    <mergeCell ref="D193:D194"/>
    <mergeCell ref="E193:E194"/>
    <mergeCell ref="A239:A240"/>
    <mergeCell ref="B239:B240"/>
    <mergeCell ref="C239:C240"/>
    <mergeCell ref="D239:D240"/>
    <mergeCell ref="E239:E240"/>
    <mergeCell ref="A285:A286"/>
    <mergeCell ref="B285:B286"/>
    <mergeCell ref="C285:C286"/>
    <mergeCell ref="D285:D286"/>
    <mergeCell ref="E285:E286"/>
    <mergeCell ref="D102:D103"/>
    <mergeCell ref="E102:E103"/>
    <mergeCell ref="BI147:BI148"/>
    <mergeCell ref="BJ147:BJ148"/>
    <mergeCell ref="BO147:BQ147"/>
    <mergeCell ref="BI285:BI286"/>
    <mergeCell ref="BJ285:BJ286"/>
    <mergeCell ref="BO285:BQ285"/>
    <mergeCell ref="BI193:BI194"/>
    <mergeCell ref="BJ193:BJ194"/>
    <mergeCell ref="BO193:BQ193"/>
    <mergeCell ref="BI239:BI240"/>
    <mergeCell ref="BJ239:BJ240"/>
    <mergeCell ref="BO239:BQ239"/>
  </mergeCells>
  <hyperlinks>
    <hyperlink ref="C6" r:id="rId1"/>
    <hyperlink ref="C5" r:id="rId2"/>
    <hyperlink ref="C7" r:id="rId3"/>
    <hyperlink ref="C8" r:id="rId4"/>
    <hyperlink ref="C4" r:id="rId5"/>
  </hyperlinks>
  <pageMargins left="0.7" right="0.7" top="0.75" bottom="0.75" header="0.3" footer="0.3"/>
  <pageSetup paperSize="9" orientation="landscape" r:id="rId6"/>
  <ignoredErrors>
    <ignoredError sqref="O179:BD179 AB225 AC225:AJ225 O271:BG271 O318:BG318 BK31:BN31 BK259:BN259 BK167:BN167 BE225:BG225 AK225:BD225 BK213:BN213" formulaRange="1"/>
    <ignoredError sqref="BE201:BG201 BE155:BG155 BE247:BG247 BE294:BG294 BE19:BG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V81"/>
  <sheetViews>
    <sheetView zoomScaleNormal="100" workbookViewId="0">
      <selection activeCell="BN12" sqref="BN12"/>
    </sheetView>
  </sheetViews>
  <sheetFormatPr defaultRowHeight="12.75" x14ac:dyDescent="0.2"/>
  <cols>
    <col min="1" max="1" width="14.625" customWidth="1"/>
    <col min="2" max="6" width="11.125" customWidth="1"/>
    <col min="8" max="8" width="16.25" customWidth="1"/>
    <col min="9" max="9" width="17.125" bestFit="1" customWidth="1"/>
    <col min="10" max="10" width="10.5" bestFit="1" customWidth="1"/>
    <col min="11" max="11" width="19.625" bestFit="1" customWidth="1"/>
    <col min="12" max="12" width="21.75" bestFit="1" customWidth="1"/>
    <col min="13" max="65" width="7.5" bestFit="1" customWidth="1"/>
    <col min="66" max="66" width="6.875" customWidth="1"/>
    <col min="68" max="71" width="9" customWidth="1"/>
  </cols>
  <sheetData>
    <row r="1" spans="1:66" ht="18" x14ac:dyDescent="0.2">
      <c r="A1" s="35" t="s">
        <v>603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</row>
    <row r="2" spans="1:66" x14ac:dyDescent="0.2">
      <c r="A2" s="37"/>
      <c r="B2" s="37"/>
      <c r="C2" s="37"/>
      <c r="D2" s="37"/>
      <c r="E2" s="37"/>
    </row>
    <row r="3" spans="1:66" x14ac:dyDescent="0.2">
      <c r="A3" s="39" t="s">
        <v>448</v>
      </c>
      <c r="B3" s="37"/>
      <c r="C3" s="37"/>
      <c r="D3" s="37"/>
      <c r="E3" s="37"/>
    </row>
    <row r="4" spans="1:66" x14ac:dyDescent="0.2">
      <c r="A4" s="109" t="s">
        <v>540</v>
      </c>
      <c r="B4" s="38"/>
      <c r="C4" s="38"/>
      <c r="E4" s="40" t="s">
        <v>531</v>
      </c>
    </row>
    <row r="5" spans="1:66" x14ac:dyDescent="0.2">
      <c r="A5" s="110" t="s">
        <v>537</v>
      </c>
      <c r="B5" s="38"/>
      <c r="D5" s="38"/>
      <c r="E5" s="40" t="s">
        <v>538</v>
      </c>
      <c r="H5" s="49"/>
    </row>
    <row r="6" spans="1:66" x14ac:dyDescent="0.2">
      <c r="A6" s="31"/>
      <c r="B6" s="30"/>
      <c r="C6" s="30"/>
      <c r="D6" s="30"/>
      <c r="E6" s="30"/>
    </row>
    <row r="7" spans="1:66" x14ac:dyDescent="0.2">
      <c r="A7" s="225" t="s">
        <v>426</v>
      </c>
      <c r="B7" s="217" t="s">
        <v>427</v>
      </c>
      <c r="C7" s="217"/>
      <c r="D7" s="217"/>
      <c r="E7" s="217"/>
      <c r="F7" s="218"/>
      <c r="BL7" s="183" t="s">
        <v>784</v>
      </c>
    </row>
    <row r="8" spans="1:66" x14ac:dyDescent="0.2">
      <c r="A8" s="226"/>
      <c r="B8" s="56" t="s">
        <v>0</v>
      </c>
      <c r="C8" s="2" t="s">
        <v>1</v>
      </c>
      <c r="D8" s="2" t="s">
        <v>2</v>
      </c>
      <c r="E8" s="2" t="s">
        <v>3</v>
      </c>
      <c r="F8" s="2" t="s">
        <v>593</v>
      </c>
      <c r="H8" s="2" t="s">
        <v>428</v>
      </c>
      <c r="I8" s="2" t="s">
        <v>5</v>
      </c>
      <c r="J8" s="2" t="s">
        <v>424</v>
      </c>
      <c r="K8" s="2" t="s">
        <v>429</v>
      </c>
      <c r="L8" s="2" t="s">
        <v>430</v>
      </c>
      <c r="M8" s="2">
        <v>1961</v>
      </c>
      <c r="N8" s="2">
        <v>1962</v>
      </c>
      <c r="O8" s="2">
        <v>1963</v>
      </c>
      <c r="P8" s="2">
        <v>1964</v>
      </c>
      <c r="Q8" s="2">
        <v>1965</v>
      </c>
      <c r="R8" s="2">
        <v>1966</v>
      </c>
      <c r="S8" s="2">
        <v>1967</v>
      </c>
      <c r="T8" s="2">
        <v>1968</v>
      </c>
      <c r="U8" s="2">
        <v>1969</v>
      </c>
      <c r="V8" s="2">
        <v>1970</v>
      </c>
      <c r="W8" s="2">
        <v>1971</v>
      </c>
      <c r="X8" s="2">
        <v>1972</v>
      </c>
      <c r="Y8" s="2">
        <v>1973</v>
      </c>
      <c r="Z8" s="2">
        <v>1974</v>
      </c>
      <c r="AA8" s="2">
        <v>1975</v>
      </c>
      <c r="AB8" s="2">
        <v>1976</v>
      </c>
      <c r="AC8" s="2">
        <v>1977</v>
      </c>
      <c r="AD8" s="2">
        <v>1978</v>
      </c>
      <c r="AE8" s="2">
        <v>1979</v>
      </c>
      <c r="AF8" s="2">
        <v>1980</v>
      </c>
      <c r="AG8" s="2">
        <v>1981</v>
      </c>
      <c r="AH8" s="2">
        <v>1982</v>
      </c>
      <c r="AI8" s="2">
        <v>1983</v>
      </c>
      <c r="AJ8" s="2">
        <v>1984</v>
      </c>
      <c r="AK8" s="2">
        <v>1985</v>
      </c>
      <c r="AL8" s="2">
        <v>1986</v>
      </c>
      <c r="AM8" s="2">
        <v>1987</v>
      </c>
      <c r="AN8" s="2">
        <v>1988</v>
      </c>
      <c r="AO8" s="2">
        <v>1989</v>
      </c>
      <c r="AP8" s="2">
        <v>1990</v>
      </c>
      <c r="AQ8" s="2">
        <v>1991</v>
      </c>
      <c r="AR8" s="2">
        <v>1992</v>
      </c>
      <c r="AS8" s="2">
        <v>1993</v>
      </c>
      <c r="AT8" s="2">
        <v>1994</v>
      </c>
      <c r="AU8" s="2">
        <v>1995</v>
      </c>
      <c r="AV8" s="2">
        <v>1996</v>
      </c>
      <c r="AW8" s="2">
        <v>1997</v>
      </c>
      <c r="AX8" s="2">
        <v>1998</v>
      </c>
      <c r="AY8" s="2">
        <v>1999</v>
      </c>
      <c r="AZ8" s="2">
        <v>2000</v>
      </c>
      <c r="BA8" s="2">
        <v>2001</v>
      </c>
      <c r="BB8" s="2">
        <v>2002</v>
      </c>
      <c r="BC8" s="2">
        <v>2003</v>
      </c>
      <c r="BD8" s="2">
        <v>2004</v>
      </c>
      <c r="BE8" s="2">
        <v>2005</v>
      </c>
      <c r="BF8" s="2">
        <v>2006</v>
      </c>
      <c r="BG8" s="2">
        <v>2007</v>
      </c>
      <c r="BH8" s="2">
        <v>2008</v>
      </c>
      <c r="BI8" s="2">
        <v>2009</v>
      </c>
      <c r="BJ8" s="2">
        <v>2010</v>
      </c>
      <c r="BK8" s="2">
        <v>2011</v>
      </c>
      <c r="BL8" s="194">
        <v>2012</v>
      </c>
      <c r="BM8" s="194">
        <v>2013</v>
      </c>
      <c r="BN8" s="194">
        <v>2014</v>
      </c>
    </row>
    <row r="9" spans="1:66" x14ac:dyDescent="0.2">
      <c r="A9" s="14" t="s">
        <v>13</v>
      </c>
      <c r="B9" s="50">
        <f t="shared" ref="B9:B16" si="0">(100*(EXP(LN(Y9/M9)/($Y$8-$M$8)))-100)/100</f>
        <v>3.546986952671588E-2</v>
      </c>
      <c r="C9" s="50">
        <f t="shared" ref="C9:C16" si="1">(100*(EXP(LN(AK9/Y9)/($AK$8-$Y$8)))-100)/100</f>
        <v>2.1749625501659438E-2</v>
      </c>
      <c r="D9" s="50">
        <f t="shared" ref="D9:D16" si="2">(100*(EXP(LN(AW9/AK9)/($AW$8-$AK$8)))-100)/100</f>
        <v>1.1929085833924234E-2</v>
      </c>
      <c r="E9" s="50">
        <f t="shared" ref="E9:E16" si="3">(100*(EXP(LN(BI9/AW9)/($BI$8-$AW$8)))-100)/100</f>
        <v>1.6279399018151963E-2</v>
      </c>
      <c r="F9" s="50">
        <f>(100*(EXP(LN(BN9/BI9)/($BN$8-$BI$8)))-100)/100</f>
        <v>2.1564807919045421E-2</v>
      </c>
      <c r="H9" s="12" t="s">
        <v>7</v>
      </c>
      <c r="I9" s="12" t="s">
        <v>13</v>
      </c>
      <c r="J9" s="12" t="s">
        <v>431</v>
      </c>
      <c r="K9" s="12" t="s">
        <v>432</v>
      </c>
      <c r="L9" s="12" t="s">
        <v>433</v>
      </c>
      <c r="M9" s="4">
        <f>Data!F18</f>
        <v>800.54678899999999</v>
      </c>
      <c r="N9" s="4">
        <f>Data!G18</f>
        <v>836.29885899999999</v>
      </c>
      <c r="O9" s="4">
        <f>Data!H18</f>
        <v>858.22183900000005</v>
      </c>
      <c r="P9" s="4">
        <f>Data!I18</f>
        <v>895.33609300000001</v>
      </c>
      <c r="Q9" s="4">
        <f>Data!J18</f>
        <v>945.73843499999998</v>
      </c>
      <c r="R9" s="4">
        <f>Data!K18</f>
        <v>968.27534200000002</v>
      </c>
      <c r="S9" s="4">
        <f>Data!L18</f>
        <v>994.15594699999997</v>
      </c>
      <c r="T9" s="4">
        <f>Data!M18</f>
        <v>1025.964588</v>
      </c>
      <c r="U9" s="4">
        <f>Data!N18</f>
        <v>1069.09095</v>
      </c>
      <c r="V9" s="4">
        <f>Data!O18</f>
        <v>1112.0888030000001</v>
      </c>
      <c r="W9" s="4">
        <f>Data!P18</f>
        <v>1137.452411</v>
      </c>
      <c r="X9" s="4">
        <f>Data!Q18</f>
        <v>1171.6332110000001</v>
      </c>
      <c r="Y9" s="4">
        <f>Data!R18</f>
        <v>1216.287697</v>
      </c>
      <c r="Z9" s="4">
        <f>Data!S18</f>
        <v>1193.737351</v>
      </c>
      <c r="AA9" s="4">
        <f>Data!T18</f>
        <v>1222.9221560000001</v>
      </c>
      <c r="AB9" s="4">
        <f>Data!U18</f>
        <v>1254.709685</v>
      </c>
      <c r="AC9" s="4">
        <f>Data!V18</f>
        <v>1307.6615750000001</v>
      </c>
      <c r="AD9" s="4">
        <f>Data!W18</f>
        <v>1372.541025</v>
      </c>
      <c r="AE9" s="4">
        <f>Data!X18</f>
        <v>1404.755879</v>
      </c>
      <c r="AF9" s="4">
        <f>Data!Y18</f>
        <v>1422.045586</v>
      </c>
      <c r="AG9" s="4">
        <f>Data!Z18</f>
        <v>1444.133456</v>
      </c>
      <c r="AH9" s="4">
        <f>Data!AA18</f>
        <v>1487.7985619999999</v>
      </c>
      <c r="AI9" s="4">
        <f>Data!AB18</f>
        <v>1519.2982850000001</v>
      </c>
      <c r="AJ9" s="4">
        <f>Data!AC18</f>
        <v>1562.5604860000001</v>
      </c>
      <c r="AK9" s="4">
        <f>Data!AD18</f>
        <v>1574.5996849999999</v>
      </c>
      <c r="AL9" s="4">
        <f>Data!AE18</f>
        <v>1615.8417280000001</v>
      </c>
      <c r="AM9" s="4">
        <f>Data!AF18</f>
        <v>1644.3721399999999</v>
      </c>
      <c r="AN9" s="4">
        <f>Data!AG18</f>
        <v>1629.254882</v>
      </c>
      <c r="AO9" s="4">
        <f>Data!AH18</f>
        <v>1677.6534770000001</v>
      </c>
      <c r="AP9" s="4">
        <f>Data!AI18</f>
        <v>1709.0310899999999</v>
      </c>
      <c r="AQ9" s="4">
        <f>Data!AJ18</f>
        <v>1703.7323100000001</v>
      </c>
      <c r="AR9" s="4">
        <f>Data!AK18</f>
        <v>1704.5956080000001</v>
      </c>
      <c r="AS9" s="4">
        <f>Data!AL18</f>
        <v>1720.909345</v>
      </c>
      <c r="AT9" s="4">
        <f>Data!AM18</f>
        <v>1763.1704999999999</v>
      </c>
      <c r="AU9" s="4">
        <f>Data!AN18</f>
        <v>1774.025811</v>
      </c>
      <c r="AV9" s="4">
        <f>Data!AO18</f>
        <v>1813.220701</v>
      </c>
      <c r="AW9" s="4">
        <f>Data!AP18</f>
        <v>1815.394888</v>
      </c>
      <c r="AX9" s="4">
        <f>Data!AQ18</f>
        <v>1833.724148</v>
      </c>
      <c r="AY9" s="4">
        <f>Data!AR18</f>
        <v>1848.344599</v>
      </c>
      <c r="AZ9" s="4">
        <f>Data!AS18</f>
        <v>1878.514864</v>
      </c>
      <c r="BA9" s="4">
        <f>Data!AT18</f>
        <v>1908.309855</v>
      </c>
      <c r="BB9" s="4">
        <f>Data!AU18</f>
        <v>1919.4905690000001</v>
      </c>
      <c r="BC9" s="4">
        <f>Data!AV18</f>
        <v>1948.3835899999999</v>
      </c>
      <c r="BD9" s="4">
        <f>Data!AW18</f>
        <v>2006.0442029999999</v>
      </c>
      <c r="BE9" s="4">
        <f>Data!AX18</f>
        <v>2026.377176</v>
      </c>
      <c r="BF9" s="4">
        <f>Data!AY18</f>
        <v>2046.1008099999999</v>
      </c>
      <c r="BG9" s="4">
        <f>Data!AZ18</f>
        <v>2110.1738930000001</v>
      </c>
      <c r="BH9" s="4">
        <f>Data!BA18</f>
        <v>2205.498544</v>
      </c>
      <c r="BI9" s="4">
        <f>Data!BB18</f>
        <v>2203.5787380000002</v>
      </c>
      <c r="BJ9" s="4">
        <f>Data!BC18</f>
        <v>2235.6406529999999</v>
      </c>
      <c r="BK9" s="4">
        <f>Data!BD18</f>
        <v>2307.1251090000001</v>
      </c>
      <c r="BL9" s="203">
        <f>Data!BE18</f>
        <v>2319.9201895442325</v>
      </c>
      <c r="BM9" s="203">
        <f>Data!BF18</f>
        <v>2409.8422809928975</v>
      </c>
      <c r="BN9" s="203">
        <f>Data!BG18</f>
        <v>2451.6484217300849</v>
      </c>
    </row>
    <row r="10" spans="1:66" x14ac:dyDescent="0.2">
      <c r="A10" s="14" t="s">
        <v>8</v>
      </c>
      <c r="B10" s="50">
        <f t="shared" si="0"/>
        <v>3.7573329175080661E-2</v>
      </c>
      <c r="C10" s="50">
        <f t="shared" si="1"/>
        <v>3.6178072091906016E-2</v>
      </c>
      <c r="D10" s="50">
        <f t="shared" si="2"/>
        <v>3.1239483261112186E-2</v>
      </c>
      <c r="E10" s="50">
        <f t="shared" si="3"/>
        <v>3.2807639576089682E-2</v>
      </c>
      <c r="F10" s="50">
        <f>(100*(EXP(LN(BN10/BI10)/($BN$8-$BI$8)))-100)/100</f>
        <v>3.7144235432011501E-2</v>
      </c>
      <c r="H10" s="13" t="s">
        <v>7</v>
      </c>
      <c r="I10" s="13" t="s">
        <v>8</v>
      </c>
      <c r="J10" s="13" t="s">
        <v>431</v>
      </c>
      <c r="K10" s="13" t="s">
        <v>434</v>
      </c>
      <c r="L10" s="13" t="s">
        <v>433</v>
      </c>
      <c r="M10" s="5">
        <f>Data!F23</f>
        <v>92.746763000000001</v>
      </c>
      <c r="N10" s="5">
        <f>Data!G23</f>
        <v>100.61005</v>
      </c>
      <c r="O10" s="5">
        <f>Data!H23</f>
        <v>105.169406</v>
      </c>
      <c r="P10" s="5">
        <f>Data!I23</f>
        <v>107.06398900000001</v>
      </c>
      <c r="Q10" s="5">
        <f>Data!J23</f>
        <v>111.36381799999999</v>
      </c>
      <c r="R10" s="5">
        <f>Data!K23</f>
        <v>118.951358</v>
      </c>
      <c r="S10" s="5">
        <f>Data!L23</f>
        <v>119.889251</v>
      </c>
      <c r="T10" s="5">
        <f>Data!M23</f>
        <v>119.82465999999999</v>
      </c>
      <c r="U10" s="5">
        <f>Data!N23</f>
        <v>122.519561</v>
      </c>
      <c r="V10" s="5">
        <f>Data!O23</f>
        <v>133.51638500000001</v>
      </c>
      <c r="W10" s="5">
        <f>Data!P23</f>
        <v>140.12730500000001</v>
      </c>
      <c r="X10" s="5">
        <f>Data!Q23</f>
        <v>140.07126700000001</v>
      </c>
      <c r="Y10" s="5">
        <f>Data!R23</f>
        <v>144.38575800000001</v>
      </c>
      <c r="Z10" s="5">
        <f>Data!S23</f>
        <v>152.309169</v>
      </c>
      <c r="AA10" s="5">
        <f>Data!T23</f>
        <v>153.875822</v>
      </c>
      <c r="AB10" s="5">
        <f>Data!U23</f>
        <v>160.90116800000001</v>
      </c>
      <c r="AC10" s="5">
        <f>Data!V23</f>
        <v>162.81673900000001</v>
      </c>
      <c r="AD10" s="5">
        <f>Data!W23</f>
        <v>176.84271799999999</v>
      </c>
      <c r="AE10" s="5">
        <f>Data!X23</f>
        <v>182.99524500000001</v>
      </c>
      <c r="AF10" s="5">
        <f>Data!Y23</f>
        <v>192.73011299999999</v>
      </c>
      <c r="AG10" s="5">
        <f>Data!Z23</f>
        <v>200.27816000000001</v>
      </c>
      <c r="AH10" s="5">
        <f>Data!AA23</f>
        <v>205.96060900000001</v>
      </c>
      <c r="AI10" s="5">
        <f>Data!AB23</f>
        <v>209.95814899999999</v>
      </c>
      <c r="AJ10" s="5">
        <f>Data!AC23</f>
        <v>211.63015799999999</v>
      </c>
      <c r="AK10" s="5">
        <f>Data!AD23</f>
        <v>221.175555</v>
      </c>
      <c r="AL10" s="5">
        <f>Data!AE23</f>
        <v>227.38116600000001</v>
      </c>
      <c r="AM10" s="5">
        <f>Data!AF23</f>
        <v>240.35912999999999</v>
      </c>
      <c r="AN10" s="5">
        <f>Data!AG23</f>
        <v>246.90738400000001</v>
      </c>
      <c r="AO10" s="5">
        <f>Data!AH23</f>
        <v>247.74480700000001</v>
      </c>
      <c r="AP10" s="5">
        <f>Data!AI23</f>
        <v>261.70022299999999</v>
      </c>
      <c r="AQ10" s="5">
        <f>Data!AJ23</f>
        <v>263.87920000000003</v>
      </c>
      <c r="AR10" s="5">
        <f>Data!AK23</f>
        <v>274.74672199999998</v>
      </c>
      <c r="AS10" s="5">
        <f>Data!AL23</f>
        <v>277.48963900000001</v>
      </c>
      <c r="AT10" s="5">
        <f>Data!AM23</f>
        <v>289.45558699999998</v>
      </c>
      <c r="AU10" s="5">
        <f>Data!AN23</f>
        <v>311.12651099999999</v>
      </c>
      <c r="AV10" s="5">
        <f>Data!AO23</f>
        <v>312.96631500000001</v>
      </c>
      <c r="AW10" s="5">
        <f>Data!AP23</f>
        <v>319.927459</v>
      </c>
      <c r="AX10" s="5">
        <f>Data!AQ23</f>
        <v>336.16505999999998</v>
      </c>
      <c r="AY10" s="5">
        <f>Data!AR23</f>
        <v>342.71673700000002</v>
      </c>
      <c r="AZ10" s="5">
        <f>Data!AS23</f>
        <v>354.31065599999999</v>
      </c>
      <c r="BA10" s="5">
        <f>Data!AT23</f>
        <v>369.57969500000002</v>
      </c>
      <c r="BB10" s="5">
        <f>Data!AU23</f>
        <v>371.91522600000002</v>
      </c>
      <c r="BC10" s="5">
        <f>Data!AV23</f>
        <v>389.57744100000002</v>
      </c>
      <c r="BD10" s="5">
        <f>Data!AW23</f>
        <v>412.86730399999999</v>
      </c>
      <c r="BE10" s="5">
        <f>Data!AX23</f>
        <v>437.865117</v>
      </c>
      <c r="BF10" s="5">
        <f>Data!AY23</f>
        <v>446.45444199999997</v>
      </c>
      <c r="BG10" s="5">
        <f>Data!AZ23</f>
        <v>463.89404100000002</v>
      </c>
      <c r="BH10" s="5">
        <f>Data!BA23</f>
        <v>458.884435</v>
      </c>
      <c r="BI10" s="5">
        <f>Data!BB23</f>
        <v>471.28630199999998</v>
      </c>
      <c r="BJ10" s="5">
        <f>Data!BC23</f>
        <v>514.63508999999999</v>
      </c>
      <c r="BK10" s="5">
        <f>Data!BD23</f>
        <v>520.43868599999996</v>
      </c>
      <c r="BL10" s="172">
        <f>Data!BE23</f>
        <v>526.01333635421167</v>
      </c>
      <c r="BM10" s="172">
        <f>Data!BF23</f>
        <v>556.79920272912409</v>
      </c>
      <c r="BN10" s="172">
        <f>Data!BG23</f>
        <v>565.56250093483152</v>
      </c>
    </row>
    <row r="11" spans="1:66" x14ac:dyDescent="0.2">
      <c r="A11" s="14" t="s">
        <v>16</v>
      </c>
      <c r="B11" s="50">
        <f t="shared" si="0"/>
        <v>4.060328862173819E-2</v>
      </c>
      <c r="C11" s="50">
        <f t="shared" si="1"/>
        <v>4.4909839881859315E-2</v>
      </c>
      <c r="D11" s="50">
        <f t="shared" si="2"/>
        <v>3.9452943727173138E-2</v>
      </c>
      <c r="E11" s="50">
        <f t="shared" si="3"/>
        <v>4.8509722710460466E-2</v>
      </c>
      <c r="F11" s="50">
        <f>(100*(EXP(LN(BN11/BI11)/($BN$8-$BI$8)))-100)/100</f>
        <v>3.9658966938727218E-2</v>
      </c>
      <c r="H11" s="13" t="s">
        <v>7</v>
      </c>
      <c r="I11" s="13" t="s">
        <v>9</v>
      </c>
      <c r="J11" s="13" t="s">
        <v>431</v>
      </c>
      <c r="K11" s="13" t="s">
        <v>435</v>
      </c>
      <c r="L11" s="13" t="s">
        <v>433</v>
      </c>
      <c r="M11" s="5">
        <f>Data!F28</f>
        <v>18.314314</v>
      </c>
      <c r="N11" s="5">
        <f>Data!G28</f>
        <v>19.553787</v>
      </c>
      <c r="O11" s="5">
        <f>Data!H28</f>
        <v>20.555136999999998</v>
      </c>
      <c r="P11" s="5">
        <f>Data!I28</f>
        <v>21.620853</v>
      </c>
      <c r="Q11" s="5">
        <f>Data!J28</f>
        <v>22.748047</v>
      </c>
      <c r="R11" s="5">
        <f>Data!K28</f>
        <v>23.470783999999998</v>
      </c>
      <c r="S11" s="5">
        <f>Data!L28</f>
        <v>23.888400000000001</v>
      </c>
      <c r="T11" s="5">
        <f>Data!M28</f>
        <v>24.729044999999999</v>
      </c>
      <c r="U11" s="5">
        <f>Data!N28</f>
        <v>25.630265000000001</v>
      </c>
      <c r="V11" s="5">
        <f>Data!O28</f>
        <v>26.964729999999999</v>
      </c>
      <c r="W11" s="5">
        <f>Data!P28</f>
        <v>27.904845000000002</v>
      </c>
      <c r="X11" s="5">
        <f>Data!Q28</f>
        <v>28.632662</v>
      </c>
      <c r="Y11" s="5">
        <f>Data!R28</f>
        <v>29.526568999999999</v>
      </c>
      <c r="Z11" s="5">
        <f>Data!S28</f>
        <v>30.637644000000002</v>
      </c>
      <c r="AA11" s="5">
        <f>Data!T28</f>
        <v>31.311416000000001</v>
      </c>
      <c r="AB11" s="5">
        <f>Data!U28</f>
        <v>33.853521000000001</v>
      </c>
      <c r="AC11" s="5">
        <f>Data!V28</f>
        <v>34.906906999999997</v>
      </c>
      <c r="AD11" s="5">
        <f>Data!W28</f>
        <v>37.243177000000003</v>
      </c>
      <c r="AE11" s="5">
        <f>Data!X28</f>
        <v>38.647022</v>
      </c>
      <c r="AF11" s="5">
        <f>Data!Y28</f>
        <v>41.030672000000003</v>
      </c>
      <c r="AG11" s="5">
        <f>Data!Z28</f>
        <v>42.966405000000002</v>
      </c>
      <c r="AH11" s="5">
        <f>Data!AA28</f>
        <v>45.504522000000001</v>
      </c>
      <c r="AI11" s="5">
        <f>Data!AB28</f>
        <v>46.543965</v>
      </c>
      <c r="AJ11" s="5">
        <f>Data!AC28</f>
        <v>47.529909000000004</v>
      </c>
      <c r="AK11" s="5">
        <f>Data!AD28</f>
        <v>50.021742000000003</v>
      </c>
      <c r="AL11" s="5">
        <f>Data!AE28</f>
        <v>53.475107999999999</v>
      </c>
      <c r="AM11" s="5">
        <f>Data!AF28</f>
        <v>55.719884</v>
      </c>
      <c r="AN11" s="5">
        <f>Data!AG28</f>
        <v>57.306978999999998</v>
      </c>
      <c r="AO11" s="5">
        <f>Data!AH28</f>
        <v>59.891987999999998</v>
      </c>
      <c r="AP11" s="5">
        <f>Data!AI28</f>
        <v>63.954087000000001</v>
      </c>
      <c r="AQ11" s="5">
        <f>Data!AJ28</f>
        <v>65.272448999999995</v>
      </c>
      <c r="AR11" s="5">
        <f>Data!AK28</f>
        <v>66.956795999999997</v>
      </c>
      <c r="AS11" s="5">
        <f>Data!AL28</f>
        <v>67.403201999999993</v>
      </c>
      <c r="AT11" s="5">
        <f>Data!AM28</f>
        <v>70.795753000000005</v>
      </c>
      <c r="AU11" s="5">
        <f>Data!AN28</f>
        <v>73.843183999999994</v>
      </c>
      <c r="AV11" s="5">
        <f>Data!AO28</f>
        <v>77.685575999999998</v>
      </c>
      <c r="AW11" s="5">
        <f>Data!AP28</f>
        <v>79.582359999999994</v>
      </c>
      <c r="AX11" s="5">
        <f>Data!AQ28</f>
        <v>83.584699999999998</v>
      </c>
      <c r="AY11" s="5">
        <f>Data!AR28</f>
        <v>87.429793000000004</v>
      </c>
      <c r="AZ11" s="5">
        <f>Data!AS28</f>
        <v>91.706790999999996</v>
      </c>
      <c r="BA11" s="5">
        <f>Data!AT28</f>
        <v>95.656769999999995</v>
      </c>
      <c r="BB11" s="5">
        <f>Data!AU28</f>
        <v>100.633161</v>
      </c>
      <c r="BC11" s="5">
        <f>Data!AV28</f>
        <v>106.406471</v>
      </c>
      <c r="BD11" s="5">
        <f>Data!AW28</f>
        <v>110.292931</v>
      </c>
      <c r="BE11" s="5">
        <f>Data!AX28</f>
        <v>117.131733</v>
      </c>
      <c r="BF11" s="5">
        <f>Data!AY28</f>
        <v>127.767499</v>
      </c>
      <c r="BG11" s="5">
        <f>Data!AZ28</f>
        <v>134.281251</v>
      </c>
      <c r="BH11" s="5">
        <f>Data!BA28</f>
        <v>134.88002700000001</v>
      </c>
      <c r="BI11" s="5">
        <f>Data!BB28</f>
        <v>140.50324599999999</v>
      </c>
      <c r="BJ11" s="5">
        <f>Data!BC28</f>
        <v>148.869103</v>
      </c>
      <c r="BK11" s="5">
        <f>Data!BD28</f>
        <v>154.10564500000001</v>
      </c>
      <c r="BL11" s="172">
        <f>Data!BE28</f>
        <v>160.52065822594975</v>
      </c>
      <c r="BM11" s="172">
        <f>Data!BF28</f>
        <v>165.71249281237252</v>
      </c>
      <c r="BN11" s="172">
        <f>Data!BG28</f>
        <v>170.66358960815154</v>
      </c>
    </row>
    <row r="12" spans="1:66" x14ac:dyDescent="0.2">
      <c r="A12" s="14" t="s">
        <v>14</v>
      </c>
      <c r="B12" s="50">
        <f t="shared" si="0"/>
        <v>3.3640745710319352E-2</v>
      </c>
      <c r="C12" s="50">
        <f t="shared" si="1"/>
        <v>2.3838072870192378E-2</v>
      </c>
      <c r="D12" s="50">
        <f t="shared" si="2"/>
        <v>1.9863382403213451E-2</v>
      </c>
      <c r="E12" s="50">
        <f t="shared" si="3"/>
        <v>1.5502255078679639E-2</v>
      </c>
      <c r="F12" s="50">
        <f>(100*(EXP(LN(BN12/BI12)/($BN$8-$BI$8)))-100)/100</f>
        <v>2.0624135345480566E-2</v>
      </c>
      <c r="H12" s="13" t="s">
        <v>7</v>
      </c>
      <c r="I12" s="13" t="s">
        <v>436</v>
      </c>
      <c r="J12" s="13" t="s">
        <v>431</v>
      </c>
      <c r="K12" s="13" t="s">
        <v>437</v>
      </c>
      <c r="L12" s="13" t="s">
        <v>433</v>
      </c>
      <c r="M12" s="5">
        <f>Data!F33</f>
        <v>62.532257000000001</v>
      </c>
      <c r="N12" s="5">
        <f>Data!G33</f>
        <v>64.413056999999995</v>
      </c>
      <c r="O12" s="5">
        <f>Data!H33</f>
        <v>66.086219999999997</v>
      </c>
      <c r="P12" s="5">
        <f>Data!I33</f>
        <v>69.040467000000007</v>
      </c>
      <c r="Q12" s="5">
        <f>Data!J33</f>
        <v>72.922967</v>
      </c>
      <c r="R12" s="5">
        <f>Data!K33</f>
        <v>75.313333999999998</v>
      </c>
      <c r="S12" s="5">
        <f>Data!L33</f>
        <v>77.210755000000006</v>
      </c>
      <c r="T12" s="5">
        <f>Data!M33</f>
        <v>79.224373</v>
      </c>
      <c r="U12" s="5">
        <f>Data!N33</f>
        <v>83.681235000000001</v>
      </c>
      <c r="V12" s="5">
        <f>Data!O33</f>
        <v>87.444052999999997</v>
      </c>
      <c r="W12" s="5">
        <f>Data!P33</f>
        <v>89.58126</v>
      </c>
      <c r="X12" s="5">
        <f>Data!Q33</f>
        <v>90.175649000000007</v>
      </c>
      <c r="Y12" s="5">
        <f>Data!R33</f>
        <v>93.012122000000005</v>
      </c>
      <c r="Z12" s="5">
        <f>Data!S33</f>
        <v>95.393783999999997</v>
      </c>
      <c r="AA12" s="5">
        <f>Data!T33</f>
        <v>95.121874000000005</v>
      </c>
      <c r="AB12" s="5">
        <f>Data!U33</f>
        <v>99.661707000000007</v>
      </c>
      <c r="AC12" s="5">
        <f>Data!V33</f>
        <v>102.72084599999999</v>
      </c>
      <c r="AD12" s="5">
        <f>Data!W33</f>
        <v>107.022284</v>
      </c>
      <c r="AE12" s="5">
        <f>Data!X33</f>
        <v>110.332954</v>
      </c>
      <c r="AF12" s="5">
        <f>Data!Y33</f>
        <v>111.39234999999999</v>
      </c>
      <c r="AG12" s="5">
        <f>Data!Z33</f>
        <v>112.047544</v>
      </c>
      <c r="AH12" s="5">
        <f>Data!AA33</f>
        <v>115.465065</v>
      </c>
      <c r="AI12" s="5">
        <f>Data!AB33</f>
        <v>116.77764500000001</v>
      </c>
      <c r="AJ12" s="5">
        <f>Data!AC33</f>
        <v>123.119534</v>
      </c>
      <c r="AK12" s="5">
        <f>Data!AD33</f>
        <v>123.399914</v>
      </c>
      <c r="AL12" s="5">
        <f>Data!AE33</f>
        <v>124.49993499999999</v>
      </c>
      <c r="AM12" s="5">
        <f>Data!AF33</f>
        <v>129.72390799999999</v>
      </c>
      <c r="AN12" s="5">
        <f>Data!AG33</f>
        <v>130.75025199999999</v>
      </c>
      <c r="AO12" s="5">
        <f>Data!AH33</f>
        <v>133.93346399999999</v>
      </c>
      <c r="AP12" s="5">
        <f>Data!AI33</f>
        <v>137.67618100000001</v>
      </c>
      <c r="AQ12" s="5">
        <f>Data!AJ33</f>
        <v>136.04137600000001</v>
      </c>
      <c r="AR12" s="5">
        <f>Data!AK33</f>
        <v>137.92812699999999</v>
      </c>
      <c r="AS12" s="5">
        <f>Data!AL33</f>
        <v>137.83683099999999</v>
      </c>
      <c r="AT12" s="5">
        <f>Data!AM33</f>
        <v>140.58602099999999</v>
      </c>
      <c r="AU12" s="5">
        <f>Data!AN33</f>
        <v>145.577685</v>
      </c>
      <c r="AV12" s="5">
        <f>Data!AO33</f>
        <v>149.73638399999999</v>
      </c>
      <c r="AW12" s="5">
        <f>Data!AP33</f>
        <v>156.24957499999999</v>
      </c>
      <c r="AX12" s="5">
        <f>Data!AQ33</f>
        <v>158.484094</v>
      </c>
      <c r="AY12" s="5">
        <f>Data!AR33</f>
        <v>157.31903199999999</v>
      </c>
      <c r="AZ12" s="5">
        <f>Data!AS33</f>
        <v>160.83535000000001</v>
      </c>
      <c r="BA12" s="5">
        <f>Data!AT33</f>
        <v>168.30421999999999</v>
      </c>
      <c r="BB12" s="5">
        <f>Data!AU33</f>
        <v>171.64101700000001</v>
      </c>
      <c r="BC12" s="5">
        <f>Data!AV33</f>
        <v>174.170815</v>
      </c>
      <c r="BD12" s="5">
        <f>Data!AW33</f>
        <v>176.406091</v>
      </c>
      <c r="BE12" s="5">
        <f>Data!AX33</f>
        <v>179.898887</v>
      </c>
      <c r="BF12" s="5">
        <f>Data!AY33</f>
        <v>184.66565299999999</v>
      </c>
      <c r="BG12" s="5">
        <f>Data!AZ33</f>
        <v>184.66982100000001</v>
      </c>
      <c r="BH12" s="5">
        <f>Data!BA33</f>
        <v>187.93127799999999</v>
      </c>
      <c r="BI12" s="5">
        <f>Data!BB33</f>
        <v>187.92715999999999</v>
      </c>
      <c r="BJ12" s="5">
        <f>Data!BC33</f>
        <v>191.112956</v>
      </c>
      <c r="BK12" s="5">
        <f>Data!BD33</f>
        <v>193.22317100000001</v>
      </c>
      <c r="BL12" s="172">
        <f>Data!BE33</f>
        <v>198.29059726731327</v>
      </c>
      <c r="BM12" s="172">
        <f>Data!BF33</f>
        <v>203.77097974093479</v>
      </c>
      <c r="BN12" s="172">
        <f>Data!BG33</f>
        <v>208.12235017227752</v>
      </c>
    </row>
    <row r="13" spans="1:66" x14ac:dyDescent="0.2">
      <c r="A13" s="14" t="s">
        <v>10</v>
      </c>
      <c r="B13" s="50">
        <f t="shared" si="0"/>
        <v>3.587048100893938E-2</v>
      </c>
      <c r="C13" s="50">
        <f t="shared" si="1"/>
        <v>2.9286981887890987E-2</v>
      </c>
      <c r="D13" s="50">
        <f t="shared" si="2"/>
        <v>2.572688265865139E-2</v>
      </c>
      <c r="E13" s="50">
        <f t="shared" si="3"/>
        <v>2.6044534486286467E-2</v>
      </c>
      <c r="F13" s="50">
        <f>(100*(EXP(LN(BN13/BI13)/($BN$8-$BI$8)))-100)/100</f>
        <v>1.9133882903900456E-2</v>
      </c>
      <c r="H13" s="13" t="s">
        <v>7</v>
      </c>
      <c r="I13" s="13" t="s">
        <v>10</v>
      </c>
      <c r="J13" s="13" t="s">
        <v>431</v>
      </c>
      <c r="K13" s="13" t="s">
        <v>446</v>
      </c>
      <c r="L13" s="13" t="s">
        <v>433</v>
      </c>
      <c r="M13" s="5">
        <f>Data!F38</f>
        <v>70.609824000000003</v>
      </c>
      <c r="N13" s="5">
        <f>Data!G38</f>
        <v>74.055237000000005</v>
      </c>
      <c r="O13" s="5">
        <f>Data!H38</f>
        <v>77.948447000000002</v>
      </c>
      <c r="P13" s="5">
        <f>Data!I38</f>
        <v>79.528458999999998</v>
      </c>
      <c r="Q13" s="5">
        <f>Data!J38</f>
        <v>83.489947999999998</v>
      </c>
      <c r="R13" s="5">
        <f>Data!K38</f>
        <v>87.256011000000001</v>
      </c>
      <c r="S13" s="5">
        <f>Data!L38</f>
        <v>91.110364000000004</v>
      </c>
      <c r="T13" s="5">
        <f>Data!M38</f>
        <v>94.265810999999999</v>
      </c>
      <c r="U13" s="5">
        <f>Data!N38</f>
        <v>96.023662000000002</v>
      </c>
      <c r="V13" s="5">
        <f>Data!O38</f>
        <v>99.106174999999993</v>
      </c>
      <c r="W13" s="5">
        <f>Data!P38</f>
        <v>103.28662300000001</v>
      </c>
      <c r="X13" s="5">
        <f>Data!Q38</f>
        <v>106.749325</v>
      </c>
      <c r="Y13" s="5">
        <f>Data!R38</f>
        <v>107.77812299999999</v>
      </c>
      <c r="Z13" s="5">
        <f>Data!S38</f>
        <v>111.89476000000001</v>
      </c>
      <c r="AA13" s="5">
        <f>Data!T38</f>
        <v>114.919926</v>
      </c>
      <c r="AB13" s="5">
        <f>Data!U38</f>
        <v>118.558817</v>
      </c>
      <c r="AC13" s="5">
        <f>Data!V38</f>
        <v>120.869159</v>
      </c>
      <c r="AD13" s="5">
        <f>Data!W38</f>
        <v>125.73500300000001</v>
      </c>
      <c r="AE13" s="5">
        <f>Data!X38</f>
        <v>130.876508</v>
      </c>
      <c r="AF13" s="5">
        <f>Data!Y38</f>
        <v>135.327696</v>
      </c>
      <c r="AG13" s="5">
        <f>Data!Z38</f>
        <v>137.515051</v>
      </c>
      <c r="AH13" s="5">
        <f>Data!AA38</f>
        <v>138.94230099999999</v>
      </c>
      <c r="AI13" s="5">
        <f>Data!AB38</f>
        <v>143.308964</v>
      </c>
      <c r="AJ13" s="5">
        <f>Data!AC38</f>
        <v>146.991052</v>
      </c>
      <c r="AK13" s="5">
        <f>Data!AD38</f>
        <v>152.39417800000001</v>
      </c>
      <c r="AL13" s="5">
        <f>Data!AE38</f>
        <v>157.18363199999999</v>
      </c>
      <c r="AM13" s="5">
        <f>Data!AF38</f>
        <v>162.81724600000001</v>
      </c>
      <c r="AN13" s="5">
        <f>Data!AG38</f>
        <v>169.033186</v>
      </c>
      <c r="AO13" s="5">
        <f>Data!AH38</f>
        <v>171.99820099999999</v>
      </c>
      <c r="AP13" s="5">
        <f>Data!AI38</f>
        <v>177.60984300000001</v>
      </c>
      <c r="AQ13" s="5">
        <f>Data!AJ38</f>
        <v>181.130177</v>
      </c>
      <c r="AR13" s="5">
        <f>Data!AK38</f>
        <v>184.65839299999999</v>
      </c>
      <c r="AS13" s="5">
        <f>Data!AL38</f>
        <v>188.10953900000001</v>
      </c>
      <c r="AT13" s="5">
        <f>Data!AM38</f>
        <v>193.86821399999999</v>
      </c>
      <c r="AU13" s="5">
        <f>Data!AN38</f>
        <v>199.54460700000001</v>
      </c>
      <c r="AV13" s="5">
        <f>Data!AO38</f>
        <v>201.74464699999999</v>
      </c>
      <c r="AW13" s="5">
        <f>Data!AP38</f>
        <v>206.70416599999999</v>
      </c>
      <c r="AX13" s="5">
        <f>Data!AQ38</f>
        <v>215.04954499999999</v>
      </c>
      <c r="AY13" s="5">
        <f>Data!AR38</f>
        <v>220.504018</v>
      </c>
      <c r="AZ13" s="5">
        <f>Data!AS38</f>
        <v>226.86491799999999</v>
      </c>
      <c r="BA13" s="5">
        <f>Data!AT38</f>
        <v>228.76359400000001</v>
      </c>
      <c r="BB13" s="5">
        <f>Data!AU38</f>
        <v>235.95695599999999</v>
      </c>
      <c r="BC13" s="5">
        <f>Data!AV38</f>
        <v>241.812365</v>
      </c>
      <c r="BD13" s="5">
        <f>Data!AW38</f>
        <v>245.58901900000001</v>
      </c>
      <c r="BE13" s="5">
        <f>Data!AX38</f>
        <v>251.26133999999999</v>
      </c>
      <c r="BF13" s="5">
        <f>Data!AY38</f>
        <v>259.00139200000001</v>
      </c>
      <c r="BG13" s="5">
        <f>Data!AZ38</f>
        <v>269.62381800000003</v>
      </c>
      <c r="BH13" s="5">
        <f>Data!BA38</f>
        <v>277.31425400000001</v>
      </c>
      <c r="BI13" s="5">
        <f>Data!BB38</f>
        <v>281.41274700000002</v>
      </c>
      <c r="BJ13" s="5">
        <f>Data!BC38</f>
        <v>288.58642200000003</v>
      </c>
      <c r="BK13" s="5">
        <f>Data!BD38</f>
        <v>293.08934199999999</v>
      </c>
      <c r="BL13" s="172">
        <f>Data!BE38</f>
        <v>301.14230990520667</v>
      </c>
      <c r="BM13" s="172">
        <f>Data!BF38</f>
        <v>304.66006813114166</v>
      </c>
      <c r="BN13" s="172">
        <f>Data!BG38</f>
        <v>309.38550955006809</v>
      </c>
    </row>
    <row r="14" spans="1:66" x14ac:dyDescent="0.2">
      <c r="A14" s="14" t="s">
        <v>11</v>
      </c>
      <c r="B14" s="50">
        <f t="shared" si="0"/>
        <v>3.1770711320190798E-2</v>
      </c>
      <c r="C14" s="50">
        <f t="shared" si="1"/>
        <v>3.3122064690943628E-2</v>
      </c>
      <c r="D14" s="50">
        <f t="shared" si="2"/>
        <v>3.62193203650574E-2</v>
      </c>
      <c r="E14" s="50">
        <f t="shared" si="3"/>
        <v>2.6149159420881318E-2</v>
      </c>
      <c r="F14" s="50">
        <f>(100*(EXP(LN(BK14/BI14)/($BK$8-$BI$8)))-100)/100</f>
        <v>1.8679930971781146E-2</v>
      </c>
      <c r="H14" s="13" t="s">
        <v>7</v>
      </c>
      <c r="I14" s="13" t="s">
        <v>11</v>
      </c>
      <c r="J14" s="13" t="s">
        <v>431</v>
      </c>
      <c r="K14" s="13" t="s">
        <v>11</v>
      </c>
      <c r="L14" s="13" t="s">
        <v>433</v>
      </c>
      <c r="M14" s="5">
        <f>Data!F39</f>
        <v>15.028578</v>
      </c>
      <c r="N14" s="5">
        <f>Data!G39</f>
        <v>15.401006000000001</v>
      </c>
      <c r="O14" s="5">
        <f>Data!H39</f>
        <v>15.597490000000001</v>
      </c>
      <c r="P14" s="5">
        <f>Data!I39</f>
        <v>16.265688999999998</v>
      </c>
      <c r="Q14" s="5">
        <f>Data!J39</f>
        <v>16.761510000000001</v>
      </c>
      <c r="R14" s="5">
        <f>Data!K39</f>
        <v>17.207428</v>
      </c>
      <c r="S14" s="5">
        <f>Data!L39</f>
        <v>17.981553000000002</v>
      </c>
      <c r="T14" s="5">
        <f>Data!M39</f>
        <v>18.504581999999999</v>
      </c>
      <c r="U14" s="5">
        <f>Data!N39</f>
        <v>19.322225</v>
      </c>
      <c r="V14" s="5">
        <f>Data!O39</f>
        <v>20.252044999999999</v>
      </c>
      <c r="W14" s="5">
        <f>Data!P39</f>
        <v>20.965599999999998</v>
      </c>
      <c r="X14" s="5">
        <f>Data!Q39</f>
        <v>21.620377000000001</v>
      </c>
      <c r="Y14" s="5">
        <f>Data!R39</f>
        <v>21.873397000000001</v>
      </c>
      <c r="Z14" s="5">
        <f>Data!S39</f>
        <v>22.392433</v>
      </c>
      <c r="AA14" s="5">
        <f>Data!T39</f>
        <v>23.141822999999999</v>
      </c>
      <c r="AB14" s="5">
        <f>Data!U39</f>
        <v>23.526969000000001</v>
      </c>
      <c r="AC14" s="5">
        <f>Data!V39</f>
        <v>24.617540000000002</v>
      </c>
      <c r="AD14" s="5">
        <f>Data!W39</f>
        <v>25.689139999999998</v>
      </c>
      <c r="AE14" s="5">
        <f>Data!X39</f>
        <v>26.404751000000001</v>
      </c>
      <c r="AF14" s="5">
        <f>Data!Y39</f>
        <v>27.211870999999999</v>
      </c>
      <c r="AG14" s="5">
        <f>Data!Z39</f>
        <v>27.755703</v>
      </c>
      <c r="AH14" s="5">
        <f>Data!AA39</f>
        <v>28.541526999999999</v>
      </c>
      <c r="AI14" s="5">
        <f>Data!AB39</f>
        <v>29.15014</v>
      </c>
      <c r="AJ14" s="5">
        <f>Data!AC39</f>
        <v>30.583067</v>
      </c>
      <c r="AK14" s="5">
        <f>Data!AD39</f>
        <v>32.339691999999999</v>
      </c>
      <c r="AL14" s="5">
        <f>Data!AE39</f>
        <v>33.386983000000001</v>
      </c>
      <c r="AM14" s="5">
        <f>Data!AF39</f>
        <v>34.279598</v>
      </c>
      <c r="AN14" s="5">
        <f>Data!AG39</f>
        <v>35.804265000000001</v>
      </c>
      <c r="AO14" s="5">
        <f>Data!AH39</f>
        <v>36.066045000000003</v>
      </c>
      <c r="AP14" s="5">
        <f>Data!AI39</f>
        <v>37.119813999999998</v>
      </c>
      <c r="AQ14" s="5">
        <f>Data!AJ39</f>
        <v>38.759298000000001</v>
      </c>
      <c r="AR14" s="5">
        <f>Data!AK39</f>
        <v>39.365180000000002</v>
      </c>
      <c r="AS14" s="5">
        <f>Data!AL39</f>
        <v>40.766320999999998</v>
      </c>
      <c r="AT14" s="5">
        <f>Data!AM39</f>
        <v>44.266736999999999</v>
      </c>
      <c r="AU14" s="5">
        <f>Data!AN39</f>
        <v>46.330283000000001</v>
      </c>
      <c r="AV14" s="5">
        <f>Data!AO39</f>
        <v>49.486294000000001</v>
      </c>
      <c r="AW14" s="5">
        <f>Data!AP39</f>
        <v>49.562831000000003</v>
      </c>
      <c r="AX14" s="5">
        <f>Data!AQ39</f>
        <v>51.316023999999999</v>
      </c>
      <c r="AY14" s="5">
        <f>Data!AR39</f>
        <v>53.204774999999998</v>
      </c>
      <c r="AZ14" s="5">
        <f>Data!AS39</f>
        <v>54.697302000000001</v>
      </c>
      <c r="BA14" s="5">
        <f>Data!AT39</f>
        <v>55.836869999999998</v>
      </c>
      <c r="BB14" s="5">
        <f>Data!AU39</f>
        <v>57.245663</v>
      </c>
      <c r="BC14" s="5">
        <f>Data!AV39</f>
        <v>58.275056999999997</v>
      </c>
      <c r="BD14" s="5">
        <f>Data!AW39</f>
        <v>59.490254</v>
      </c>
      <c r="BE14" s="5">
        <f>Data!AX39</f>
        <v>60.708240000000004</v>
      </c>
      <c r="BF14" s="5">
        <f>Data!AY39</f>
        <v>61.961807999999998</v>
      </c>
      <c r="BG14" s="5">
        <f>Data!AZ39</f>
        <v>63.931165</v>
      </c>
      <c r="BH14" s="5">
        <f>Data!BA39</f>
        <v>66.261784000000006</v>
      </c>
      <c r="BI14" s="5">
        <f>Data!BB39</f>
        <v>67.558815999999993</v>
      </c>
      <c r="BJ14" s="5">
        <f>Data!BC39</f>
        <v>68.923764000000006</v>
      </c>
      <c r="BK14" s="5">
        <f>Data!BD39</f>
        <v>70.106378000000007</v>
      </c>
      <c r="BL14" s="172"/>
      <c r="BM14" s="172"/>
      <c r="BN14" s="172"/>
    </row>
    <row r="15" spans="1:66" x14ac:dyDescent="0.2">
      <c r="A15" s="14" t="s">
        <v>15</v>
      </c>
      <c r="B15" s="50">
        <f t="shared" si="0"/>
        <v>4.2883328087202272E-2</v>
      </c>
      <c r="C15" s="50">
        <f t="shared" si="1"/>
        <v>2.8961133246329495E-2</v>
      </c>
      <c r="D15" s="50">
        <f t="shared" si="2"/>
        <v>2.9016915883069032E-2</v>
      </c>
      <c r="E15" s="50">
        <f t="shared" si="3"/>
        <v>1.766703621913578E-2</v>
      </c>
      <c r="F15" s="50">
        <f>(100*(EXP(LN(BN15/BI15)/($BN$8-$BI$8)))-100)/100</f>
        <v>2.1623407815618806E-2</v>
      </c>
      <c r="H15" s="13" t="s">
        <v>7</v>
      </c>
      <c r="I15" s="13" t="s">
        <v>438</v>
      </c>
      <c r="J15" s="13" t="s">
        <v>431</v>
      </c>
      <c r="K15" s="13" t="s">
        <v>447</v>
      </c>
      <c r="L15" s="13" t="s">
        <v>433</v>
      </c>
      <c r="M15" s="5">
        <f>Data!F40</f>
        <v>37.017311999999997</v>
      </c>
      <c r="N15" s="5">
        <f>Data!G40</f>
        <v>39.569114999999996</v>
      </c>
      <c r="O15" s="5">
        <f>Data!H40</f>
        <v>41.862969</v>
      </c>
      <c r="P15" s="5">
        <f>Data!I40</f>
        <v>45.008878000000003</v>
      </c>
      <c r="Q15" s="5">
        <f>Data!J40</f>
        <v>47.359088999999997</v>
      </c>
      <c r="R15" s="5">
        <f>Data!K40</f>
        <v>48.872388000000001</v>
      </c>
      <c r="S15" s="5">
        <f>Data!L40</f>
        <v>52.097793000000003</v>
      </c>
      <c r="T15" s="5">
        <f>Data!M40</f>
        <v>58.229705000000003</v>
      </c>
      <c r="U15" s="5">
        <f>Data!N40</f>
        <v>58.227249</v>
      </c>
      <c r="V15" s="5">
        <f>Data!O40</f>
        <v>59.414945000000003</v>
      </c>
      <c r="W15" s="5">
        <f>Data!P40</f>
        <v>60.781927000000003</v>
      </c>
      <c r="X15" s="5">
        <f>Data!Q40</f>
        <v>64.080830000000006</v>
      </c>
      <c r="Y15" s="5">
        <f>Data!R40</f>
        <v>61.267982000000003</v>
      </c>
      <c r="Z15" s="5">
        <f>Data!S40</f>
        <v>62.891536000000002</v>
      </c>
      <c r="AA15" s="5">
        <f>Data!T40</f>
        <v>65.595838000000001</v>
      </c>
      <c r="AB15" s="5">
        <f>Data!U40</f>
        <v>67.244935999999996</v>
      </c>
      <c r="AC15" s="5">
        <f>Data!V40</f>
        <v>66.962098999999995</v>
      </c>
      <c r="AD15" s="5">
        <f>Data!W40</f>
        <v>68.064743000000007</v>
      </c>
      <c r="AE15" s="5">
        <f>Data!X40</f>
        <v>70.208534999999998</v>
      </c>
      <c r="AF15" s="5">
        <f>Data!Y40</f>
        <v>70.468419999999995</v>
      </c>
      <c r="AG15" s="5">
        <f>Data!Z40</f>
        <v>72.537036999999998</v>
      </c>
      <c r="AH15" s="5">
        <f>Data!AA40</f>
        <v>76.667280000000005</v>
      </c>
      <c r="AI15" s="5">
        <f>Data!AB40</f>
        <v>76.969277000000005</v>
      </c>
      <c r="AJ15" s="5">
        <f>Data!AC40</f>
        <v>81.971395000000001</v>
      </c>
      <c r="AK15" s="5">
        <f>Data!AD40</f>
        <v>86.302071999999995</v>
      </c>
      <c r="AL15" s="5">
        <f>Data!AE40</f>
        <v>91.116855000000001</v>
      </c>
      <c r="AM15" s="5">
        <f>Data!AF40</f>
        <v>95.760103999999998</v>
      </c>
      <c r="AN15" s="5">
        <f>Data!AG40</f>
        <v>98.716308999999995</v>
      </c>
      <c r="AO15" s="5">
        <f>Data!AH40</f>
        <v>101.17147</v>
      </c>
      <c r="AP15" s="5">
        <f>Data!AI40</f>
        <v>98.828028000000003</v>
      </c>
      <c r="AQ15" s="5">
        <f>Data!AJ40</f>
        <v>98.662501000000006</v>
      </c>
      <c r="AR15" s="5">
        <f>Data!AK40</f>
        <v>99.475830999999999</v>
      </c>
      <c r="AS15" s="5">
        <f>Data!AL40</f>
        <v>101.988197</v>
      </c>
      <c r="AT15" s="5">
        <f>Data!AM40</f>
        <v>111.394364</v>
      </c>
      <c r="AU15" s="5">
        <f>Data!AN40</f>
        <v>116.33013800000001</v>
      </c>
      <c r="AV15" s="5">
        <f>Data!AO40</f>
        <v>119.13396400000001</v>
      </c>
      <c r="AW15" s="5">
        <f>Data!AP40</f>
        <v>121.64419599999999</v>
      </c>
      <c r="AX15" s="5">
        <f>Data!AQ40</f>
        <v>114.489688</v>
      </c>
      <c r="AY15" s="5">
        <f>Data!AR40</f>
        <v>120.606588</v>
      </c>
      <c r="AZ15" s="5">
        <f>Data!AS40</f>
        <v>126.83353099999999</v>
      </c>
      <c r="BA15" s="5">
        <f>Data!AT40</f>
        <v>127.346726</v>
      </c>
      <c r="BB15" s="5">
        <f>Data!AU40</f>
        <v>126.964174</v>
      </c>
      <c r="BC15" s="5">
        <f>Data!AV40</f>
        <v>127.665857</v>
      </c>
      <c r="BD15" s="5">
        <f>Data!AW40</f>
        <v>133.46185</v>
      </c>
      <c r="BE15" s="5">
        <f>Data!AX40</f>
        <v>139.09874500000001</v>
      </c>
      <c r="BF15" s="5">
        <f>Data!AY40</f>
        <v>139.28537600000001</v>
      </c>
      <c r="BG15" s="5">
        <f>Data!AZ40</f>
        <v>142.12584899999999</v>
      </c>
      <c r="BH15" s="5">
        <f>Data!BA40</f>
        <v>146.213326</v>
      </c>
      <c r="BI15" s="5">
        <f>Data!BB40</f>
        <v>150.09280699999999</v>
      </c>
      <c r="BJ15" s="5">
        <f>Data!BC40</f>
        <v>152.270825</v>
      </c>
      <c r="BK15" s="5">
        <f>Data!BD40</f>
        <v>157.15613200000001</v>
      </c>
      <c r="BL15" s="172">
        <f>Data!BE40</f>
        <v>158.18056110781617</v>
      </c>
      <c r="BM15" s="172">
        <f>Data!BF40</f>
        <v>163.29824553900386</v>
      </c>
      <c r="BN15" s="172">
        <f>Data!BG40</f>
        <v>167.03752837164268</v>
      </c>
    </row>
    <row r="16" spans="1:66" x14ac:dyDescent="0.2">
      <c r="A16" s="14" t="s">
        <v>12</v>
      </c>
      <c r="B16" s="50">
        <f t="shared" si="0"/>
        <v>1.5633983989090865E-2</v>
      </c>
      <c r="C16" s="50">
        <f t="shared" si="1"/>
        <v>1.8730167397079212E-2</v>
      </c>
      <c r="D16" s="50">
        <f t="shared" si="2"/>
        <v>5.5175800309854141E-3</v>
      </c>
      <c r="E16" s="50">
        <f t="shared" si="3"/>
        <v>2.0634270386254771E-2</v>
      </c>
      <c r="F16" s="50">
        <f>(100*(EXP(LN(BN16/BI16)/($BN$8-$BI$8)))-100)/100</f>
        <v>2.4949061977518169E-2</v>
      </c>
      <c r="H16" s="14" t="s">
        <v>7</v>
      </c>
      <c r="I16" s="14" t="s">
        <v>12</v>
      </c>
      <c r="J16" s="14" t="s">
        <v>431</v>
      </c>
      <c r="K16" s="14" t="s">
        <v>439</v>
      </c>
      <c r="L16" s="14" t="s">
        <v>433</v>
      </c>
      <c r="M16" s="6">
        <f>Data!F46</f>
        <v>338.67821300000003</v>
      </c>
      <c r="N16" s="6">
        <f>Data!G46</f>
        <v>340.80281600000001</v>
      </c>
      <c r="O16" s="6">
        <f>Data!H46</f>
        <v>341.21015599999998</v>
      </c>
      <c r="P16" s="6">
        <f>Data!I46</f>
        <v>346.89240699999999</v>
      </c>
      <c r="Q16" s="6">
        <f>Data!J46</f>
        <v>358.62832300000002</v>
      </c>
      <c r="R16" s="6">
        <f>Data!K46</f>
        <v>368.30245000000002</v>
      </c>
      <c r="S16" s="6">
        <f>Data!L46</f>
        <v>374.79582099999999</v>
      </c>
      <c r="T16" s="6">
        <f>Data!M46</f>
        <v>384.82693999999998</v>
      </c>
      <c r="U16" s="6">
        <f>Data!N46</f>
        <v>389.52552700000001</v>
      </c>
      <c r="V16" s="6">
        <f>Data!O46</f>
        <v>388.29171700000001</v>
      </c>
      <c r="W16" s="6">
        <f>Data!P46</f>
        <v>388.31827800000002</v>
      </c>
      <c r="X16" s="6">
        <f>Data!Q46</f>
        <v>397.522944</v>
      </c>
      <c r="Y16" s="6">
        <f>Data!R46</f>
        <v>407.97537599999998</v>
      </c>
      <c r="Z16" s="6">
        <f>Data!S46</f>
        <v>412.840712</v>
      </c>
      <c r="AA16" s="6">
        <f>Data!T46</f>
        <v>414.09016100000002</v>
      </c>
      <c r="AB16" s="6">
        <f>Data!U46</f>
        <v>425.60132800000002</v>
      </c>
      <c r="AC16" s="6">
        <f>Data!V46</f>
        <v>438.10122799999999</v>
      </c>
      <c r="AD16" s="6">
        <f>Data!W46</f>
        <v>448.37511499999999</v>
      </c>
      <c r="AE16" s="6">
        <f>Data!X46</f>
        <v>456.87678199999999</v>
      </c>
      <c r="AF16" s="6">
        <f>Data!Y46</f>
        <v>460.29053099999999</v>
      </c>
      <c r="AG16" s="6">
        <f>Data!Z46</f>
        <v>459.261211</v>
      </c>
      <c r="AH16" s="6">
        <f>Data!AA46</f>
        <v>471.22972800000002</v>
      </c>
      <c r="AI16" s="6">
        <f>Data!AB46</f>
        <v>490.61731700000001</v>
      </c>
      <c r="AJ16" s="6">
        <f>Data!AC46</f>
        <v>503.30431599999997</v>
      </c>
      <c r="AK16" s="6">
        <f>Data!AD46</f>
        <v>509.73441400000002</v>
      </c>
      <c r="AL16" s="6">
        <f>Data!AE46</f>
        <v>516.019814</v>
      </c>
      <c r="AM16" s="6">
        <f>Data!AF46</f>
        <v>523.88300600000002</v>
      </c>
      <c r="AN16" s="6">
        <f>Data!AG46</f>
        <v>527.45062900000005</v>
      </c>
      <c r="AO16" s="6">
        <f>Data!AH46</f>
        <v>532.15983600000004</v>
      </c>
      <c r="AP16" s="6">
        <f>Data!AI46</f>
        <v>540.10253599999999</v>
      </c>
      <c r="AQ16" s="6">
        <f>Data!AJ46</f>
        <v>531.755899</v>
      </c>
      <c r="AR16" s="6">
        <f>Data!AK46</f>
        <v>524.94321600000001</v>
      </c>
      <c r="AS16" s="6">
        <f>Data!AL46</f>
        <v>524.65092400000003</v>
      </c>
      <c r="AT16" s="6">
        <f>Data!AM46</f>
        <v>527.002745</v>
      </c>
      <c r="AU16" s="6">
        <f>Data!AN46</f>
        <v>535.08365800000001</v>
      </c>
      <c r="AV16" s="6">
        <f>Data!AO46</f>
        <v>539.81010100000003</v>
      </c>
      <c r="AW16" s="6">
        <f>Data!AP46</f>
        <v>544.527693</v>
      </c>
      <c r="AX16" s="6">
        <f>Data!AQ46</f>
        <v>552.87049500000001</v>
      </c>
      <c r="AY16" s="6">
        <f>Data!AR46</f>
        <v>565.41643599999998</v>
      </c>
      <c r="AZ16" s="6">
        <f>Data!AS46</f>
        <v>569.74956699999996</v>
      </c>
      <c r="BA16" s="6">
        <f>Data!AT46</f>
        <v>581.36386700000003</v>
      </c>
      <c r="BB16" s="6">
        <f>Data!AU46</f>
        <v>596.805925</v>
      </c>
      <c r="BC16" s="6">
        <f>Data!AV46</f>
        <v>610.40980999999999</v>
      </c>
      <c r="BD16" s="6">
        <f>Data!AW46</f>
        <v>622.83108300000004</v>
      </c>
      <c r="BE16" s="6">
        <f>Data!AX46</f>
        <v>638.18406400000003</v>
      </c>
      <c r="BF16" s="6">
        <f>Data!AY46</f>
        <v>657.06602699999996</v>
      </c>
      <c r="BG16" s="6">
        <f>Data!AZ46</f>
        <v>674.66101900000001</v>
      </c>
      <c r="BH16" s="6">
        <f>Data!BA46</f>
        <v>685.97594800000002</v>
      </c>
      <c r="BI16" s="6">
        <f>Data!BB46</f>
        <v>695.76364599999999</v>
      </c>
      <c r="BJ16" s="6">
        <f>Data!BC46</f>
        <v>711.98249999999996</v>
      </c>
      <c r="BK16" s="6">
        <f>Data!BD46</f>
        <v>734.22701400000005</v>
      </c>
      <c r="BL16" s="204">
        <f>Data!BE46</f>
        <v>754.50275716412398</v>
      </c>
      <c r="BM16" s="204">
        <f>Data!BF46</f>
        <v>766.64772702939695</v>
      </c>
      <c r="BN16" s="204">
        <f>Data!BG46</f>
        <v>786.99712256184569</v>
      </c>
    </row>
    <row r="17" spans="1:8" x14ac:dyDescent="0.2">
      <c r="A17" s="15" t="s">
        <v>636</v>
      </c>
      <c r="H17" s="46" t="s">
        <v>440</v>
      </c>
    </row>
    <row r="18" spans="1:8" x14ac:dyDescent="0.2">
      <c r="H18" s="47" t="s">
        <v>441</v>
      </c>
    </row>
    <row r="19" spans="1:8" x14ac:dyDescent="0.2">
      <c r="H19" s="48" t="s">
        <v>442</v>
      </c>
    </row>
    <row r="20" spans="1:8" x14ac:dyDescent="0.2">
      <c r="H20" s="48" t="s">
        <v>443</v>
      </c>
    </row>
    <row r="21" spans="1:8" x14ac:dyDescent="0.2">
      <c r="A21" s="3"/>
      <c r="H21" s="48" t="s">
        <v>444</v>
      </c>
    </row>
    <row r="22" spans="1:8" x14ac:dyDescent="0.2">
      <c r="H22" s="48" t="s">
        <v>445</v>
      </c>
    </row>
    <row r="23" spans="1:8" x14ac:dyDescent="0.2">
      <c r="H23" s="90" t="s">
        <v>595</v>
      </c>
    </row>
    <row r="35" spans="1:66" x14ac:dyDescent="0.2">
      <c r="BL35" s="51"/>
      <c r="BM35" s="51"/>
      <c r="BN35" s="51"/>
    </row>
    <row r="36" spans="1:66" x14ac:dyDescent="0.2">
      <c r="BL36" s="51"/>
      <c r="BM36" s="51"/>
      <c r="BN36" s="51"/>
    </row>
    <row r="37" spans="1:66" ht="18" x14ac:dyDescent="0.2">
      <c r="A37" s="35" t="s">
        <v>631</v>
      </c>
      <c r="B37" s="36"/>
      <c r="C37" s="36"/>
      <c r="D37" s="36"/>
      <c r="E37" s="36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</row>
    <row r="38" spans="1:66" ht="18" x14ac:dyDescent="0.2">
      <c r="A38" s="35" t="s">
        <v>632</v>
      </c>
      <c r="B38" s="36"/>
      <c r="C38" s="36"/>
      <c r="D38" s="36"/>
      <c r="E38" s="36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</row>
    <row r="39" spans="1:66" x14ac:dyDescent="0.2">
      <c r="H39" s="96"/>
    </row>
    <row r="40" spans="1:66" x14ac:dyDescent="0.2">
      <c r="A40" s="39" t="s">
        <v>69</v>
      </c>
      <c r="B40" s="37"/>
      <c r="C40" s="37"/>
      <c r="D40" s="37"/>
      <c r="E40" s="37"/>
    </row>
    <row r="41" spans="1:66" x14ac:dyDescent="0.2">
      <c r="A41" s="109" t="s">
        <v>540</v>
      </c>
      <c r="B41" s="38"/>
      <c r="C41" s="38"/>
      <c r="E41" s="40" t="s">
        <v>531</v>
      </c>
    </row>
    <row r="42" spans="1:66" x14ac:dyDescent="0.2">
      <c r="A42" s="110" t="s">
        <v>537</v>
      </c>
      <c r="B42" s="38"/>
      <c r="C42" s="38"/>
      <c r="E42" s="40" t="s">
        <v>538</v>
      </c>
      <c r="F42" s="38"/>
      <c r="H42" s="49"/>
    </row>
    <row r="43" spans="1:66" x14ac:dyDescent="0.2">
      <c r="A43" s="109"/>
      <c r="B43" s="38"/>
      <c r="C43" s="38"/>
      <c r="E43" s="40"/>
    </row>
    <row r="44" spans="1:66" x14ac:dyDescent="0.2">
      <c r="H44" s="96"/>
      <c r="BL44" s="183" t="s">
        <v>784</v>
      </c>
    </row>
    <row r="45" spans="1:66" s="7" customFormat="1" x14ac:dyDescent="0.2">
      <c r="H45" s="2" t="s">
        <v>428</v>
      </c>
      <c r="I45" s="2" t="s">
        <v>41</v>
      </c>
      <c r="J45" s="2" t="s">
        <v>424</v>
      </c>
      <c r="K45" s="2" t="s">
        <v>429</v>
      </c>
      <c r="L45" s="2" t="s">
        <v>430</v>
      </c>
      <c r="M45" s="2">
        <v>1961</v>
      </c>
      <c r="N45" s="2">
        <v>1962</v>
      </c>
      <c r="O45" s="2">
        <v>1963</v>
      </c>
      <c r="P45" s="2">
        <v>1964</v>
      </c>
      <c r="Q45" s="2">
        <v>1965</v>
      </c>
      <c r="R45" s="2">
        <v>1966</v>
      </c>
      <c r="S45" s="2">
        <v>1967</v>
      </c>
      <c r="T45" s="2">
        <v>1968</v>
      </c>
      <c r="U45" s="2">
        <v>1969</v>
      </c>
      <c r="V45" s="2">
        <v>1970</v>
      </c>
      <c r="W45" s="2">
        <v>1971</v>
      </c>
      <c r="X45" s="2">
        <v>1972</v>
      </c>
      <c r="Y45" s="2">
        <v>1973</v>
      </c>
      <c r="Z45" s="2">
        <v>1974</v>
      </c>
      <c r="AA45" s="2">
        <v>1975</v>
      </c>
      <c r="AB45" s="2">
        <v>1976</v>
      </c>
      <c r="AC45" s="2">
        <v>1977</v>
      </c>
      <c r="AD45" s="2">
        <v>1978</v>
      </c>
      <c r="AE45" s="2">
        <v>1979</v>
      </c>
      <c r="AF45" s="2">
        <v>1980</v>
      </c>
      <c r="AG45" s="2">
        <v>1981</v>
      </c>
      <c r="AH45" s="2">
        <v>1982</v>
      </c>
      <c r="AI45" s="2">
        <v>1983</v>
      </c>
      <c r="AJ45" s="2">
        <v>1984</v>
      </c>
      <c r="AK45" s="2">
        <v>1985</v>
      </c>
      <c r="AL45" s="2">
        <v>1986</v>
      </c>
      <c r="AM45" s="2">
        <v>1987</v>
      </c>
      <c r="AN45" s="2">
        <v>1988</v>
      </c>
      <c r="AO45" s="2">
        <v>1989</v>
      </c>
      <c r="AP45" s="2">
        <v>1990</v>
      </c>
      <c r="AQ45" s="2">
        <v>1991</v>
      </c>
      <c r="AR45" s="2">
        <v>1992</v>
      </c>
      <c r="AS45" s="2">
        <v>1993</v>
      </c>
      <c r="AT45" s="2">
        <v>1994</v>
      </c>
      <c r="AU45" s="2">
        <v>1995</v>
      </c>
      <c r="AV45" s="2">
        <v>1996</v>
      </c>
      <c r="AW45" s="2">
        <v>1997</v>
      </c>
      <c r="AX45" s="2">
        <v>1998</v>
      </c>
      <c r="AY45" s="2">
        <v>1999</v>
      </c>
      <c r="AZ45" s="2">
        <v>2000</v>
      </c>
      <c r="BA45" s="2">
        <v>2001</v>
      </c>
      <c r="BB45" s="2">
        <v>2002</v>
      </c>
      <c r="BC45" s="2">
        <v>2003</v>
      </c>
      <c r="BD45" s="2">
        <v>2004</v>
      </c>
      <c r="BE45" s="2">
        <v>2005</v>
      </c>
      <c r="BF45" s="2">
        <v>2006</v>
      </c>
      <c r="BG45" s="2">
        <v>2007</v>
      </c>
      <c r="BH45" s="2">
        <v>2008</v>
      </c>
      <c r="BI45" s="2">
        <v>2009</v>
      </c>
      <c r="BJ45" s="2">
        <v>2010</v>
      </c>
      <c r="BK45" s="2">
        <v>2011</v>
      </c>
      <c r="BL45" s="194">
        <v>2012</v>
      </c>
      <c r="BM45" s="194">
        <v>2013</v>
      </c>
      <c r="BN45" s="194">
        <v>2014</v>
      </c>
    </row>
    <row r="46" spans="1:66" x14ac:dyDescent="0.2">
      <c r="H46" s="12" t="s">
        <v>451</v>
      </c>
      <c r="I46" s="12" t="s">
        <v>22</v>
      </c>
      <c r="J46" s="12" t="s">
        <v>459</v>
      </c>
      <c r="K46" s="12" t="s">
        <v>449</v>
      </c>
      <c r="L46" s="12" t="s">
        <v>433</v>
      </c>
      <c r="M46" s="5">
        <f>Data!F15</f>
        <v>223.58757499999999</v>
      </c>
      <c r="N46" s="5">
        <f>Data!G15</f>
        <v>233.95638500000001</v>
      </c>
      <c r="O46" s="5">
        <f>Data!H15</f>
        <v>238.95608100000001</v>
      </c>
      <c r="P46" s="5">
        <f>Data!I15</f>
        <v>255.075715</v>
      </c>
      <c r="Q46" s="5">
        <f>Data!J15</f>
        <v>287.66979800000001</v>
      </c>
      <c r="R46" s="5">
        <f>Data!K15</f>
        <v>278.51098100000002</v>
      </c>
      <c r="S46" s="5">
        <f>Data!L15</f>
        <v>284.044511</v>
      </c>
      <c r="T46" s="5">
        <f>Data!M15</f>
        <v>299.64543800000001</v>
      </c>
      <c r="U46" s="5">
        <f>Data!N15</f>
        <v>314.68000599999999</v>
      </c>
      <c r="V46" s="5">
        <f>Data!O15</f>
        <v>327.66497099999998</v>
      </c>
      <c r="W46" s="5">
        <f>Data!P15</f>
        <v>328.96497199999999</v>
      </c>
      <c r="X46" s="5">
        <f>Data!Q15</f>
        <v>350.51304800000003</v>
      </c>
      <c r="Y46" s="5">
        <f>Data!R15</f>
        <v>347.56868600000001</v>
      </c>
      <c r="Z46" s="5">
        <f>Data!S15</f>
        <v>349.79340000000002</v>
      </c>
      <c r="AA46" s="5">
        <f>Data!T15</f>
        <v>347.894204</v>
      </c>
      <c r="AB46" s="5">
        <f>Data!U15</f>
        <v>356.48761999999999</v>
      </c>
      <c r="AC46" s="5">
        <f>Data!V15</f>
        <v>389.94466199999999</v>
      </c>
      <c r="AD46" s="5">
        <f>Data!W15</f>
        <v>406.25576100000001</v>
      </c>
      <c r="AE46" s="5">
        <f>Data!X15</f>
        <v>425.28868199999999</v>
      </c>
      <c r="AF46" s="5">
        <f>Data!Y15</f>
        <v>431.97918099999998</v>
      </c>
      <c r="AG46" s="5">
        <f>Data!Z15</f>
        <v>438.40297500000003</v>
      </c>
      <c r="AH46" s="5">
        <f>Data!AA15</f>
        <v>446.63857000000002</v>
      </c>
      <c r="AI46" s="5">
        <f>Data!AB15</f>
        <v>464.55846600000001</v>
      </c>
      <c r="AJ46" s="5">
        <f>Data!AC15</f>
        <v>480.74651499999999</v>
      </c>
      <c r="AK46" s="5">
        <f>Data!AD15</f>
        <v>492.64226400000001</v>
      </c>
      <c r="AL46" s="5">
        <f>Data!AE15</f>
        <v>510.18719599999997</v>
      </c>
      <c r="AM46" s="5">
        <f>Data!AF15</f>
        <v>515.86426200000005</v>
      </c>
      <c r="AN46" s="5">
        <f>Data!AG15</f>
        <v>519.05257700000004</v>
      </c>
      <c r="AO46" s="5">
        <f>Data!AH15</f>
        <v>525.82331999999997</v>
      </c>
      <c r="AP46" s="5">
        <f>Data!AI15</f>
        <v>545.24559499999998</v>
      </c>
      <c r="AQ46" s="5">
        <f>Data!AJ15</f>
        <v>547.88562400000001</v>
      </c>
      <c r="AR46" s="5">
        <f>Data!AK15</f>
        <v>533.75772300000006</v>
      </c>
      <c r="AS46" s="5">
        <f>Data!AL15</f>
        <v>543.59262999999999</v>
      </c>
      <c r="AT46" s="5">
        <f>Data!AM15</f>
        <v>553.22304799999995</v>
      </c>
      <c r="AU46" s="5">
        <f>Data!AN15</f>
        <v>557.17086800000004</v>
      </c>
      <c r="AV46" s="5">
        <f>Data!AO15</f>
        <v>555.01761599999998</v>
      </c>
      <c r="AW46" s="5">
        <f>Data!AP15</f>
        <v>562.15661299999999</v>
      </c>
      <c r="AX46" s="5">
        <f>Data!AQ15</f>
        <v>577.41795300000001</v>
      </c>
      <c r="AY46" s="5">
        <f>Data!AR15</f>
        <v>575.49974499999996</v>
      </c>
      <c r="AZ46" s="5">
        <f>Data!AS15</f>
        <v>590.07496000000003</v>
      </c>
      <c r="BA46" s="5">
        <f>Data!AT15</f>
        <v>597.30009800000005</v>
      </c>
      <c r="BB46" s="5">
        <f>Data!AU15</f>
        <v>598.09771999999998</v>
      </c>
      <c r="BC46" s="5">
        <f>Data!AV15</f>
        <v>585.37901899999997</v>
      </c>
      <c r="BD46" s="5">
        <f>Data!AW15</f>
        <v>604.81056100000001</v>
      </c>
      <c r="BE46" s="5">
        <f>Data!AX15</f>
        <v>611.12416499999995</v>
      </c>
      <c r="BF46" s="5">
        <f>Data!AY15</f>
        <v>615.12944600000003</v>
      </c>
      <c r="BG46" s="5">
        <f>Data!AZ15</f>
        <v>612.54917699999999</v>
      </c>
      <c r="BH46" s="5">
        <f>Data!BA15</f>
        <v>645.27096800000004</v>
      </c>
      <c r="BI46" s="5">
        <f>Data!BB15</f>
        <v>648.355142</v>
      </c>
      <c r="BJ46" s="5">
        <f>Data!BC15</f>
        <v>640.27704200000005</v>
      </c>
      <c r="BK46" s="5">
        <f>Data!BD15</f>
        <v>675.00950899999998</v>
      </c>
      <c r="BL46" s="172">
        <f>Data!BE15</f>
        <v>664.59345775882139</v>
      </c>
      <c r="BM46" s="172">
        <f>Data!BF15</f>
        <v>670.706055593374</v>
      </c>
      <c r="BN46" s="172">
        <f>Data!BG15</f>
        <v>675.84361925215137</v>
      </c>
    </row>
    <row r="47" spans="1:66" x14ac:dyDescent="0.2">
      <c r="H47" s="13" t="s">
        <v>451</v>
      </c>
      <c r="I47" s="13" t="s">
        <v>785</v>
      </c>
      <c r="J47" s="13" t="s">
        <v>459</v>
      </c>
      <c r="K47" s="54" t="s">
        <v>457</v>
      </c>
      <c r="L47" s="13" t="s">
        <v>35</v>
      </c>
      <c r="M47" s="5">
        <f>Data!F60</f>
        <v>145.726292</v>
      </c>
      <c r="N47" s="5">
        <f>Data!G60</f>
        <v>151.97718599999999</v>
      </c>
      <c r="O47" s="5">
        <f>Data!H60</f>
        <v>151.86451300000002</v>
      </c>
      <c r="P47" s="5">
        <f>Data!I60</f>
        <v>162.27879599999997</v>
      </c>
      <c r="Q47" s="5">
        <f>Data!J60</f>
        <v>178.69057100000001</v>
      </c>
      <c r="R47" s="5">
        <f>Data!K60</f>
        <v>174.642225</v>
      </c>
      <c r="S47" s="5">
        <f>Data!L60</f>
        <v>177.96345799999997</v>
      </c>
      <c r="T47" s="5">
        <f>Data!M60</f>
        <v>188.78290099999998</v>
      </c>
      <c r="U47" s="5">
        <f>Data!N60</f>
        <v>198.70736799999997</v>
      </c>
      <c r="V47" s="5">
        <f>Data!O60</f>
        <v>206.62743499999999</v>
      </c>
      <c r="W47" s="5">
        <f>Data!P60</f>
        <v>202.65751300000002</v>
      </c>
      <c r="X47" s="5">
        <f>Data!Q60</f>
        <v>212.96418099999997</v>
      </c>
      <c r="Y47" s="5">
        <f>Data!R60</f>
        <v>204.99258599999999</v>
      </c>
      <c r="Z47" s="5">
        <f>Data!S60</f>
        <v>203.85103200000003</v>
      </c>
      <c r="AA47" s="5">
        <f>Data!T60</f>
        <v>194.80661099999998</v>
      </c>
      <c r="AB47" s="5">
        <f>Data!U60</f>
        <v>202.39125200000001</v>
      </c>
      <c r="AC47" s="5">
        <f>Data!V60</f>
        <v>225.30765300000002</v>
      </c>
      <c r="AD47" s="5">
        <f>Data!W60</f>
        <v>222.89294899999999</v>
      </c>
      <c r="AE47" s="5">
        <f>Data!X60</f>
        <v>232.923024</v>
      </c>
      <c r="AF47" s="5">
        <f>Data!Y60</f>
        <v>231.51252199999999</v>
      </c>
      <c r="AG47" s="5">
        <f>Data!Z60</f>
        <v>227.991544</v>
      </c>
      <c r="AH47" s="5">
        <f>Data!AA60</f>
        <v>226.63578200000001</v>
      </c>
      <c r="AI47" s="5">
        <f>Data!AB60</f>
        <v>230.06182200000001</v>
      </c>
      <c r="AJ47" s="5">
        <f>Data!AC60</f>
        <v>238.10061200000001</v>
      </c>
      <c r="AK47" s="5">
        <f>Data!AD60</f>
        <v>240.531507</v>
      </c>
      <c r="AL47" s="5">
        <f>Data!AE60</f>
        <v>251.89551299999999</v>
      </c>
      <c r="AM47" s="5">
        <f>Data!AF60</f>
        <v>249.166032</v>
      </c>
      <c r="AN47" s="5">
        <f>Data!AG60</f>
        <v>247.04425799999999</v>
      </c>
      <c r="AO47" s="5">
        <f>Data!AH60</f>
        <v>249.34021300000001</v>
      </c>
      <c r="AP47" s="5">
        <f>Data!AI60</f>
        <v>274.02358400000003</v>
      </c>
      <c r="AQ47" s="5">
        <f>Data!AJ60</f>
        <v>250.71522999999999</v>
      </c>
      <c r="AR47" s="5">
        <f>Data!AK60</f>
        <v>231.678854</v>
      </c>
      <c r="AS47" s="5">
        <f>Data!AL60</f>
        <v>237.31585299999998</v>
      </c>
      <c r="AT47" s="5">
        <f>Data!AM60</f>
        <v>239.61709100000002</v>
      </c>
      <c r="AU47" s="5">
        <f>Data!AN60</f>
        <v>239.55454100000003</v>
      </c>
      <c r="AV47" s="5">
        <f>Data!AO60</f>
        <v>235.30116899999999</v>
      </c>
      <c r="AW47" s="5">
        <f>Data!AP60</f>
        <v>234.06669199999999</v>
      </c>
      <c r="AX47" s="5">
        <f>Data!AQ60</f>
        <v>242.38563500000001</v>
      </c>
      <c r="AY47" s="5">
        <f>Data!AR60</f>
        <v>237.62252900000004</v>
      </c>
      <c r="AZ47" s="5">
        <f>Data!AS60</f>
        <v>244.477665</v>
      </c>
      <c r="BA47" s="5">
        <f>Data!AT60</f>
        <v>249.29420500000001</v>
      </c>
      <c r="BB47" s="5">
        <f>Data!AU60</f>
        <v>249.21894900000001</v>
      </c>
      <c r="BC47" s="5">
        <f>Data!AV60</f>
        <v>240.14393299999998</v>
      </c>
      <c r="BD47" s="5">
        <f>Data!AW60</f>
        <v>257.15604300000001</v>
      </c>
      <c r="BE47" s="5">
        <f>Data!AX60</f>
        <v>261.12462399999998</v>
      </c>
      <c r="BF47" s="5">
        <f>Data!AY60</f>
        <v>254.43147099999999</v>
      </c>
      <c r="BG47" s="5">
        <f>Data!AZ60</f>
        <v>249.38305599999998</v>
      </c>
      <c r="BH47" s="5">
        <f>Data!BA60</f>
        <v>277.51999199999995</v>
      </c>
      <c r="BI47" s="5">
        <f>Data!BB60</f>
        <v>267.58577100000002</v>
      </c>
      <c r="BJ47" s="5">
        <f>Data!BC60</f>
        <v>248.54880499999999</v>
      </c>
      <c r="BK47" s="5">
        <f>Data!BD60</f>
        <v>263.16927200000003</v>
      </c>
      <c r="BL47" s="172">
        <f>Data!BE60</f>
        <v>252.26184334922783</v>
      </c>
      <c r="BM47" s="172">
        <f>Data!BF60</f>
        <v>256.9073028302534</v>
      </c>
      <c r="BN47" s="172">
        <f>Data!BG60</f>
        <v>257.19695782365289</v>
      </c>
    </row>
    <row r="48" spans="1:66" x14ac:dyDescent="0.2">
      <c r="H48" s="14" t="s">
        <v>451</v>
      </c>
      <c r="I48" s="14" t="s">
        <v>786</v>
      </c>
      <c r="J48" s="14" t="s">
        <v>459</v>
      </c>
      <c r="K48" s="55" t="s">
        <v>457</v>
      </c>
      <c r="L48" s="14" t="s">
        <v>35</v>
      </c>
      <c r="M48" s="6">
        <f>Data!F105</f>
        <v>77.861282999999986</v>
      </c>
      <c r="N48" s="6">
        <f>Data!G105</f>
        <v>81.979199000000023</v>
      </c>
      <c r="O48" s="6">
        <f>Data!H105</f>
        <v>87.091567999999995</v>
      </c>
      <c r="P48" s="6">
        <f>Data!I105</f>
        <v>92.796919000000031</v>
      </c>
      <c r="Q48" s="6">
        <f>Data!J105</f>
        <v>108.97922700000001</v>
      </c>
      <c r="R48" s="6">
        <f>Data!K105</f>
        <v>103.86875600000002</v>
      </c>
      <c r="S48" s="6">
        <f>Data!L105</f>
        <v>106.08105300000003</v>
      </c>
      <c r="T48" s="6">
        <f>Data!M105</f>
        <v>110.86253700000003</v>
      </c>
      <c r="U48" s="6">
        <f>Data!N105</f>
        <v>115.97263800000002</v>
      </c>
      <c r="V48" s="6">
        <f>Data!O105</f>
        <v>121.03753599999999</v>
      </c>
      <c r="W48" s="6">
        <f>Data!P105</f>
        <v>126.30745899999997</v>
      </c>
      <c r="X48" s="6">
        <f>Data!Q105</f>
        <v>137.54886700000006</v>
      </c>
      <c r="Y48" s="6">
        <f>Data!R105</f>
        <v>142.57610000000003</v>
      </c>
      <c r="Z48" s="6">
        <f>Data!S105</f>
        <v>145.94236799999999</v>
      </c>
      <c r="AA48" s="6">
        <f>Data!T105</f>
        <v>153.08759300000003</v>
      </c>
      <c r="AB48" s="6">
        <f>Data!U105</f>
        <v>154.09636799999998</v>
      </c>
      <c r="AC48" s="6">
        <f>Data!V105</f>
        <v>164.63700899999998</v>
      </c>
      <c r="AD48" s="6">
        <f>Data!W105</f>
        <v>183.36281200000002</v>
      </c>
      <c r="AE48" s="6">
        <f>Data!X105</f>
        <v>192.365658</v>
      </c>
      <c r="AF48" s="6">
        <f>Data!Y105</f>
        <v>200.46665899999999</v>
      </c>
      <c r="AG48" s="6">
        <f>Data!Z105</f>
        <v>210.41143100000002</v>
      </c>
      <c r="AH48" s="6">
        <f>Data!AA105</f>
        <v>220.00278800000001</v>
      </c>
      <c r="AI48" s="6">
        <f>Data!AB105</f>
        <v>234.496644</v>
      </c>
      <c r="AJ48" s="6">
        <f>Data!AC105</f>
        <v>242.64590299999998</v>
      </c>
      <c r="AK48" s="6">
        <f>Data!AD105</f>
        <v>252.11075700000001</v>
      </c>
      <c r="AL48" s="6">
        <f>Data!AE105</f>
        <v>258.29168299999998</v>
      </c>
      <c r="AM48" s="6">
        <f>Data!AF105</f>
        <v>266.69823000000008</v>
      </c>
      <c r="AN48" s="6">
        <f>Data!AG105</f>
        <v>272.00831900000003</v>
      </c>
      <c r="AO48" s="6">
        <f>Data!AH105</f>
        <v>276.48310699999996</v>
      </c>
      <c r="AP48" s="6">
        <f>Data!AI105</f>
        <v>271.22201099999995</v>
      </c>
      <c r="AQ48" s="6">
        <f>Data!AJ105</f>
        <v>297.17039399999999</v>
      </c>
      <c r="AR48" s="6">
        <f>Data!AK105</f>
        <v>302.07886900000005</v>
      </c>
      <c r="AS48" s="6">
        <f>Data!AL105</f>
        <v>306.27677700000004</v>
      </c>
      <c r="AT48" s="6">
        <f>Data!AM105</f>
        <v>313.60595699999993</v>
      </c>
      <c r="AU48" s="6">
        <f>Data!AN105</f>
        <v>317.61632700000001</v>
      </c>
      <c r="AV48" s="6">
        <f>Data!AO105</f>
        <v>319.71644700000002</v>
      </c>
      <c r="AW48" s="6">
        <f>Data!AP105</f>
        <v>328.089921</v>
      </c>
      <c r="AX48" s="6">
        <f>Data!AQ105</f>
        <v>335.03231800000003</v>
      </c>
      <c r="AY48" s="6">
        <f>Data!AR105</f>
        <v>337.87721599999992</v>
      </c>
      <c r="AZ48" s="6">
        <f>Data!AS105</f>
        <v>345.59729500000003</v>
      </c>
      <c r="BA48" s="6">
        <f>Data!AT105</f>
        <v>348.00589300000001</v>
      </c>
      <c r="BB48" s="6">
        <f>Data!AU105</f>
        <v>348.87877099999997</v>
      </c>
      <c r="BC48" s="6">
        <f>Data!AV105</f>
        <v>345.23508600000002</v>
      </c>
      <c r="BD48" s="6">
        <f>Data!AW105</f>
        <v>347.654518</v>
      </c>
      <c r="BE48" s="6">
        <f>Data!AX105</f>
        <v>349.99954099999997</v>
      </c>
      <c r="BF48" s="6">
        <f>Data!AY105</f>
        <v>360.69797500000004</v>
      </c>
      <c r="BG48" s="6">
        <f>Data!AZ105</f>
        <v>363.16612099999998</v>
      </c>
      <c r="BH48" s="6">
        <f>Data!BA105</f>
        <v>367.75097600000009</v>
      </c>
      <c r="BI48" s="6">
        <f>Data!BB105</f>
        <v>380.76937099999998</v>
      </c>
      <c r="BJ48" s="6">
        <f>Data!BC105</f>
        <v>391.72823700000004</v>
      </c>
      <c r="BK48" s="6">
        <f>Data!BD105</f>
        <v>411.84023699999995</v>
      </c>
      <c r="BL48" s="204">
        <f>Data!BE105</f>
        <v>412.33161440959356</v>
      </c>
      <c r="BM48" s="204">
        <f>Data!BF105</f>
        <v>413.7987527631206</v>
      </c>
      <c r="BN48" s="204">
        <f>Data!BG105</f>
        <v>418.64666142849848</v>
      </c>
    </row>
    <row r="49" spans="1:74" x14ac:dyDescent="0.2">
      <c r="H49" s="12" t="s">
        <v>458</v>
      </c>
      <c r="I49" s="12" t="s">
        <v>22</v>
      </c>
      <c r="J49" s="12" t="s">
        <v>459</v>
      </c>
      <c r="K49" s="12" t="s">
        <v>455</v>
      </c>
      <c r="L49" s="12" t="s">
        <v>433</v>
      </c>
      <c r="M49" s="5">
        <f>Data!F46</f>
        <v>338.67821300000003</v>
      </c>
      <c r="N49" s="5">
        <f>Data!G46</f>
        <v>340.80281600000001</v>
      </c>
      <c r="O49" s="5">
        <f>Data!H46</f>
        <v>341.21015599999998</v>
      </c>
      <c r="P49" s="5">
        <f>Data!I46</f>
        <v>346.89240699999999</v>
      </c>
      <c r="Q49" s="5">
        <f>Data!J46</f>
        <v>358.62832300000002</v>
      </c>
      <c r="R49" s="5">
        <f>Data!K46</f>
        <v>368.30245000000002</v>
      </c>
      <c r="S49" s="5">
        <f>Data!L46</f>
        <v>374.79582099999999</v>
      </c>
      <c r="T49" s="5">
        <f>Data!M46</f>
        <v>384.82693999999998</v>
      </c>
      <c r="U49" s="5">
        <f>Data!N46</f>
        <v>389.52552700000001</v>
      </c>
      <c r="V49" s="5">
        <f>Data!O46</f>
        <v>388.29171700000001</v>
      </c>
      <c r="W49" s="5">
        <f>Data!P46</f>
        <v>388.31827800000002</v>
      </c>
      <c r="X49" s="5">
        <f>Data!Q46</f>
        <v>397.522944</v>
      </c>
      <c r="Y49" s="5">
        <f>Data!R46</f>
        <v>407.97537599999998</v>
      </c>
      <c r="Z49" s="5">
        <f>Data!S46</f>
        <v>412.840712</v>
      </c>
      <c r="AA49" s="5">
        <f>Data!T46</f>
        <v>414.09016100000002</v>
      </c>
      <c r="AB49" s="5">
        <f>Data!U46</f>
        <v>425.60132800000002</v>
      </c>
      <c r="AC49" s="5">
        <f>Data!V46</f>
        <v>438.10122799999999</v>
      </c>
      <c r="AD49" s="5">
        <f>Data!W46</f>
        <v>448.37511499999999</v>
      </c>
      <c r="AE49" s="5">
        <f>Data!X46</f>
        <v>456.87678199999999</v>
      </c>
      <c r="AF49" s="5">
        <f>Data!Y46</f>
        <v>460.29053099999999</v>
      </c>
      <c r="AG49" s="5">
        <f>Data!Z46</f>
        <v>459.261211</v>
      </c>
      <c r="AH49" s="5">
        <f>Data!AA46</f>
        <v>471.22972800000002</v>
      </c>
      <c r="AI49" s="5">
        <f>Data!AB46</f>
        <v>490.61731700000001</v>
      </c>
      <c r="AJ49" s="5">
        <f>Data!AC46</f>
        <v>503.30431599999997</v>
      </c>
      <c r="AK49" s="5">
        <f>Data!AD46</f>
        <v>509.73441400000002</v>
      </c>
      <c r="AL49" s="5">
        <f>Data!AE46</f>
        <v>516.019814</v>
      </c>
      <c r="AM49" s="5">
        <f>Data!AF46</f>
        <v>523.88300600000002</v>
      </c>
      <c r="AN49" s="5">
        <f>Data!AG46</f>
        <v>527.45062900000005</v>
      </c>
      <c r="AO49" s="5">
        <f>Data!AH46</f>
        <v>532.15983600000004</v>
      </c>
      <c r="AP49" s="5">
        <f>Data!AI46</f>
        <v>540.10253599999999</v>
      </c>
      <c r="AQ49" s="5">
        <f>Data!AJ46</f>
        <v>531.755899</v>
      </c>
      <c r="AR49" s="5">
        <f>Data!AK46</f>
        <v>524.94321600000001</v>
      </c>
      <c r="AS49" s="5">
        <f>Data!AL46</f>
        <v>524.65092400000003</v>
      </c>
      <c r="AT49" s="5">
        <f>Data!AM46</f>
        <v>527.002745</v>
      </c>
      <c r="AU49" s="5">
        <f>Data!AN46</f>
        <v>535.08365800000001</v>
      </c>
      <c r="AV49" s="5">
        <f>Data!AO46</f>
        <v>539.81010100000003</v>
      </c>
      <c r="AW49" s="5">
        <f>Data!AP46</f>
        <v>544.527693</v>
      </c>
      <c r="AX49" s="5">
        <f>Data!AQ46</f>
        <v>552.87049500000001</v>
      </c>
      <c r="AY49" s="5">
        <f>Data!AR46</f>
        <v>565.41643599999998</v>
      </c>
      <c r="AZ49" s="5">
        <f>Data!AS46</f>
        <v>569.74956699999996</v>
      </c>
      <c r="BA49" s="5">
        <f>Data!AT46</f>
        <v>581.36386700000003</v>
      </c>
      <c r="BB49" s="5">
        <f>Data!AU46</f>
        <v>596.805925</v>
      </c>
      <c r="BC49" s="5">
        <f>Data!AV46</f>
        <v>610.40980999999999</v>
      </c>
      <c r="BD49" s="5">
        <f>Data!AW46</f>
        <v>622.83108300000004</v>
      </c>
      <c r="BE49" s="5">
        <f>Data!AX46</f>
        <v>638.18406400000003</v>
      </c>
      <c r="BF49" s="5">
        <f>Data!AY46</f>
        <v>657.06602699999996</v>
      </c>
      <c r="BG49" s="5">
        <f>Data!AZ46</f>
        <v>674.66101900000001</v>
      </c>
      <c r="BH49" s="5">
        <f>Data!BA46</f>
        <v>685.97594800000002</v>
      </c>
      <c r="BI49" s="5">
        <f>Data!BB46</f>
        <v>695.76364599999999</v>
      </c>
      <c r="BJ49" s="5">
        <f>Data!BC46</f>
        <v>711.98249999999996</v>
      </c>
      <c r="BK49" s="5">
        <f>Data!BD46</f>
        <v>734.22701400000005</v>
      </c>
      <c r="BL49" s="172">
        <f>Data!BE46</f>
        <v>754.50275716412398</v>
      </c>
      <c r="BM49" s="172">
        <f>Data!BF46</f>
        <v>766.64772702939695</v>
      </c>
      <c r="BN49" s="172">
        <f>Data!BG46</f>
        <v>786.99712256184569</v>
      </c>
    </row>
    <row r="50" spans="1:74" x14ac:dyDescent="0.2">
      <c r="H50" s="13" t="s">
        <v>458</v>
      </c>
      <c r="I50" s="13" t="s">
        <v>785</v>
      </c>
      <c r="J50" s="13" t="s">
        <v>459</v>
      </c>
      <c r="K50" s="54" t="s">
        <v>457</v>
      </c>
      <c r="L50" s="13" t="s">
        <v>35</v>
      </c>
      <c r="M50" s="5">
        <f>Data!F91</f>
        <v>266.36186099999998</v>
      </c>
      <c r="N50" s="5">
        <f>Data!G91</f>
        <v>267.27997499999998</v>
      </c>
      <c r="O50" s="5">
        <f>Data!H91</f>
        <v>266.480143</v>
      </c>
      <c r="P50" s="5">
        <f>Data!I91</f>
        <v>270.69306899999998</v>
      </c>
      <c r="Q50" s="5">
        <f>Data!J91</f>
        <v>281.01619999999997</v>
      </c>
      <c r="R50" s="5">
        <f>Data!K91</f>
        <v>287.99555900000001</v>
      </c>
      <c r="S50" s="5">
        <f>Data!L91</f>
        <v>292.93878899999993</v>
      </c>
      <c r="T50" s="5">
        <f>Data!M91</f>
        <v>298.901073</v>
      </c>
      <c r="U50" s="5">
        <f>Data!N91</f>
        <v>301.65769200000005</v>
      </c>
      <c r="V50" s="5">
        <f>Data!O91</f>
        <v>299.39930099999998</v>
      </c>
      <c r="W50" s="5">
        <f>Data!P91</f>
        <v>296.22844599999996</v>
      </c>
      <c r="X50" s="5">
        <f>Data!Q91</f>
        <v>302.99339400000002</v>
      </c>
      <c r="Y50" s="5">
        <f>Data!R91</f>
        <v>310.96011199999998</v>
      </c>
      <c r="Z50" s="5">
        <f>Data!S91</f>
        <v>311.42582400000003</v>
      </c>
      <c r="AA50" s="5">
        <f>Data!T91</f>
        <v>309.82321400000001</v>
      </c>
      <c r="AB50" s="5">
        <f>Data!U91</f>
        <v>315.55682100000001</v>
      </c>
      <c r="AC50" s="5">
        <f>Data!V91</f>
        <v>322.95184599999999</v>
      </c>
      <c r="AD50" s="5">
        <f>Data!W91</f>
        <v>330.08563199999998</v>
      </c>
      <c r="AE50" s="5">
        <f>Data!X91</f>
        <v>333.47066100000001</v>
      </c>
      <c r="AF50" s="5">
        <f>Data!Y91</f>
        <v>330.05774600000001</v>
      </c>
      <c r="AG50" s="5">
        <f>Data!Z91</f>
        <v>325.04243799999995</v>
      </c>
      <c r="AH50" s="5">
        <f>Data!AA91</f>
        <v>332.68628600000005</v>
      </c>
      <c r="AI50" s="5">
        <f>Data!AB91</f>
        <v>348.23169800000005</v>
      </c>
      <c r="AJ50" s="5">
        <f>Data!AC91</f>
        <v>355.05082300000004</v>
      </c>
      <c r="AK50" s="5">
        <f>Data!AD91</f>
        <v>355.38628999999997</v>
      </c>
      <c r="AL50" s="5">
        <f>Data!AE91</f>
        <v>356.74535099999997</v>
      </c>
      <c r="AM50" s="5">
        <f>Data!AF91</f>
        <v>360.159559</v>
      </c>
      <c r="AN50" s="5">
        <f>Data!AG91</f>
        <v>359.71162599999997</v>
      </c>
      <c r="AO50" s="5">
        <f>Data!AH91</f>
        <v>359.49491899999998</v>
      </c>
      <c r="AP50" s="5">
        <f>Data!AI91</f>
        <v>361.45749799999999</v>
      </c>
      <c r="AQ50" s="5">
        <f>Data!AJ91</f>
        <v>349.19161800000001</v>
      </c>
      <c r="AR50" s="5">
        <f>Data!AK91</f>
        <v>335.63924500000002</v>
      </c>
      <c r="AS50" s="5">
        <f>Data!AL91</f>
        <v>328.86386799999997</v>
      </c>
      <c r="AT50" s="5">
        <f>Data!AM91</f>
        <v>324.72101799999996</v>
      </c>
      <c r="AU50" s="5">
        <f>Data!AN91</f>
        <v>319.47773699999999</v>
      </c>
      <c r="AV50" s="5">
        <f>Data!AO91</f>
        <v>314.95369599999998</v>
      </c>
      <c r="AW50" s="5">
        <f>Data!AP91</f>
        <v>313.38151599999998</v>
      </c>
      <c r="AX50" s="5">
        <f>Data!AQ91</f>
        <v>315.45816400000001</v>
      </c>
      <c r="AY50" s="5">
        <f>Data!AR91</f>
        <v>315.89916899999997</v>
      </c>
      <c r="AZ50" s="5">
        <f>Data!AS91</f>
        <v>314.68267199999997</v>
      </c>
      <c r="BA50" s="5">
        <f>Data!AT91</f>
        <v>318.22896500000007</v>
      </c>
      <c r="BB50" s="5">
        <f>Data!AU91</f>
        <v>324.89838599999996</v>
      </c>
      <c r="BC50" s="5">
        <f>Data!AV91</f>
        <v>325.65392600000001</v>
      </c>
      <c r="BD50" s="5">
        <f>Data!AW91</f>
        <v>323.18550399999998</v>
      </c>
      <c r="BE50" s="5">
        <f>Data!AX91</f>
        <v>326.03546299999999</v>
      </c>
      <c r="BF50" s="5">
        <f>Data!AY91</f>
        <v>328.47645699999998</v>
      </c>
      <c r="BG50" s="5">
        <f>Data!AZ91</f>
        <v>330.40555699999999</v>
      </c>
      <c r="BH50" s="5">
        <f>Data!BA91</f>
        <v>330.56506099999996</v>
      </c>
      <c r="BI50" s="5">
        <f>Data!BB91</f>
        <v>328.86451400000004</v>
      </c>
      <c r="BJ50" s="5">
        <f>Data!BC91</f>
        <v>327.20583499999998</v>
      </c>
      <c r="BK50" s="5">
        <f>Data!BD91</f>
        <v>332.77526599999999</v>
      </c>
      <c r="BL50" s="172">
        <f>Data!BE91</f>
        <v>336.77532395667674</v>
      </c>
      <c r="BM50" s="172">
        <f>Data!BF91</f>
        <v>337.26830653289329</v>
      </c>
      <c r="BN50" s="172">
        <f>Data!BG91</f>
        <v>342.91889019212732</v>
      </c>
    </row>
    <row r="51" spans="1:74" x14ac:dyDescent="0.2">
      <c r="H51" s="14" t="s">
        <v>458</v>
      </c>
      <c r="I51" s="14" t="s">
        <v>786</v>
      </c>
      <c r="J51" s="14" t="s">
        <v>459</v>
      </c>
      <c r="K51" s="55" t="s">
        <v>457</v>
      </c>
      <c r="L51" s="14" t="s">
        <v>35</v>
      </c>
      <c r="M51" s="6">
        <f>Data!F136</f>
        <v>72.316352000000052</v>
      </c>
      <c r="N51" s="6">
        <f>Data!G136</f>
        <v>73.522841000000028</v>
      </c>
      <c r="O51" s="6">
        <f>Data!H136</f>
        <v>74.730012999999985</v>
      </c>
      <c r="P51" s="6">
        <f>Data!I136</f>
        <v>76.199338000000012</v>
      </c>
      <c r="Q51" s="6">
        <f>Data!J136</f>
        <v>77.612123000000054</v>
      </c>
      <c r="R51" s="6">
        <f>Data!K136</f>
        <v>80.306891000000007</v>
      </c>
      <c r="S51" s="6">
        <f>Data!L136</f>
        <v>81.857032000000061</v>
      </c>
      <c r="T51" s="6">
        <f>Data!M136</f>
        <v>85.925866999999982</v>
      </c>
      <c r="U51" s="6">
        <f>Data!N136</f>
        <v>87.867834999999957</v>
      </c>
      <c r="V51" s="6">
        <f>Data!O136</f>
        <v>88.892416000000026</v>
      </c>
      <c r="W51" s="6">
        <f>Data!P136</f>
        <v>92.089832000000058</v>
      </c>
      <c r="X51" s="6">
        <f>Data!Q136</f>
        <v>94.529549999999972</v>
      </c>
      <c r="Y51" s="6">
        <f>Data!R136</f>
        <v>97.015264000000002</v>
      </c>
      <c r="Z51" s="6">
        <f>Data!S136</f>
        <v>101.41488799999996</v>
      </c>
      <c r="AA51" s="6">
        <f>Data!T136</f>
        <v>104.26694700000002</v>
      </c>
      <c r="AB51" s="6">
        <f>Data!U136</f>
        <v>110.04450700000001</v>
      </c>
      <c r="AC51" s="6">
        <f>Data!V136</f>
        <v>115.149382</v>
      </c>
      <c r="AD51" s="6">
        <f>Data!W136</f>
        <v>118.28948300000002</v>
      </c>
      <c r="AE51" s="6">
        <f>Data!X136</f>
        <v>123.40612099999998</v>
      </c>
      <c r="AF51" s="6">
        <f>Data!Y136</f>
        <v>130.23278499999998</v>
      </c>
      <c r="AG51" s="6">
        <f>Data!Z136</f>
        <v>134.21877300000006</v>
      </c>
      <c r="AH51" s="6">
        <f>Data!AA136</f>
        <v>138.54344199999997</v>
      </c>
      <c r="AI51" s="6">
        <f>Data!AB136</f>
        <v>142.38561899999996</v>
      </c>
      <c r="AJ51" s="6">
        <f>Data!AC136</f>
        <v>148.25349299999993</v>
      </c>
      <c r="AK51" s="6">
        <f>Data!AD136</f>
        <v>154.34812400000004</v>
      </c>
      <c r="AL51" s="6">
        <f>Data!AE136</f>
        <v>159.27446300000003</v>
      </c>
      <c r="AM51" s="6">
        <f>Data!AF136</f>
        <v>163.72344700000002</v>
      </c>
      <c r="AN51" s="6">
        <f>Data!AG136</f>
        <v>167.73900300000008</v>
      </c>
      <c r="AO51" s="6">
        <f>Data!AH136</f>
        <v>172.66491700000006</v>
      </c>
      <c r="AP51" s="6">
        <f>Data!AI136</f>
        <v>178.645038</v>
      </c>
      <c r="AQ51" s="6">
        <f>Data!AJ136</f>
        <v>182.56428099999999</v>
      </c>
      <c r="AR51" s="6">
        <f>Data!AK136</f>
        <v>189.30397099999999</v>
      </c>
      <c r="AS51" s="6">
        <f>Data!AL136</f>
        <v>195.78705600000006</v>
      </c>
      <c r="AT51" s="6">
        <f>Data!AM136</f>
        <v>202.28172700000005</v>
      </c>
      <c r="AU51" s="6">
        <f>Data!AN136</f>
        <v>215.60592100000002</v>
      </c>
      <c r="AV51" s="6">
        <f>Data!AO136</f>
        <v>224.85640500000005</v>
      </c>
      <c r="AW51" s="6">
        <f>Data!AP136</f>
        <v>231.14617700000002</v>
      </c>
      <c r="AX51" s="6">
        <f>Data!AQ136</f>
        <v>237.41233099999999</v>
      </c>
      <c r="AY51" s="6">
        <f>Data!AR136</f>
        <v>249.517267</v>
      </c>
      <c r="AZ51" s="6">
        <f>Data!AS136</f>
        <v>255.06689499999999</v>
      </c>
      <c r="BA51" s="6">
        <f>Data!AT136</f>
        <v>263.13490199999995</v>
      </c>
      <c r="BB51" s="6">
        <f>Data!AU136</f>
        <v>271.90753900000004</v>
      </c>
      <c r="BC51" s="6">
        <f>Data!AV136</f>
        <v>284.75588399999998</v>
      </c>
      <c r="BD51" s="6">
        <f>Data!AW136</f>
        <v>299.64557900000005</v>
      </c>
      <c r="BE51" s="6">
        <f>Data!AX136</f>
        <v>312.14860100000004</v>
      </c>
      <c r="BF51" s="6">
        <f>Data!AY136</f>
        <v>328.58956999999998</v>
      </c>
      <c r="BG51" s="6">
        <f>Data!AZ136</f>
        <v>344.25546200000002</v>
      </c>
      <c r="BH51" s="6">
        <f>Data!BA136</f>
        <v>355.41088700000006</v>
      </c>
      <c r="BI51" s="6">
        <f>Data!BB136</f>
        <v>366.89913199999995</v>
      </c>
      <c r="BJ51" s="6">
        <f>Data!BC136</f>
        <v>384.77666499999998</v>
      </c>
      <c r="BK51" s="6">
        <f>Data!BD136</f>
        <v>401.45174800000007</v>
      </c>
      <c r="BL51" s="204">
        <f>Data!BE136</f>
        <v>417.72743320744723</v>
      </c>
      <c r="BM51" s="204">
        <f>Data!BF136</f>
        <v>429.37942049650366</v>
      </c>
      <c r="BN51" s="204">
        <f>Data!BG136</f>
        <v>444.07823236971836</v>
      </c>
    </row>
    <row r="52" spans="1:74" s="51" customFormat="1" x14ac:dyDescent="0.2">
      <c r="H52" s="12" t="s">
        <v>452</v>
      </c>
      <c r="I52" s="12" t="s">
        <v>22</v>
      </c>
      <c r="J52" s="12" t="s">
        <v>459</v>
      </c>
      <c r="K52" s="12" t="s">
        <v>541</v>
      </c>
      <c r="L52" s="12" t="s">
        <v>433</v>
      </c>
      <c r="M52" s="5">
        <f>Data!F37</f>
        <v>8.8224420000000006</v>
      </c>
      <c r="N52" s="5">
        <f>Data!G37</f>
        <v>9.2029750000000003</v>
      </c>
      <c r="O52" s="5">
        <f>Data!H37</f>
        <v>9.6583629999999996</v>
      </c>
      <c r="P52" s="5">
        <f>Data!I37</f>
        <v>10.068398</v>
      </c>
      <c r="Q52" s="5">
        <f>Data!J37</f>
        <v>10.902955</v>
      </c>
      <c r="R52" s="5">
        <f>Data!K37</f>
        <v>11.541289000000001</v>
      </c>
      <c r="S52" s="5">
        <f>Data!L37</f>
        <v>12.246181999999999</v>
      </c>
      <c r="T52" s="5">
        <f>Data!M37</f>
        <v>12.733688000000001</v>
      </c>
      <c r="U52" s="5">
        <f>Data!N37</f>
        <v>13.66981</v>
      </c>
      <c r="V52" s="5">
        <f>Data!O37</f>
        <v>14.909507</v>
      </c>
      <c r="W52" s="5">
        <f>Data!P37</f>
        <v>15.592971</v>
      </c>
      <c r="X52" s="5">
        <f>Data!Q37</f>
        <v>16.703216999999999</v>
      </c>
      <c r="Y52" s="5">
        <f>Data!R37</f>
        <v>17.381104000000001</v>
      </c>
      <c r="Z52" s="5">
        <f>Data!S37</f>
        <v>18.091263000000001</v>
      </c>
      <c r="AA52" s="5">
        <f>Data!T37</f>
        <v>18.550795000000001</v>
      </c>
      <c r="AB52" s="5">
        <f>Data!U37</f>
        <v>19.689632</v>
      </c>
      <c r="AC52" s="5">
        <f>Data!V37</f>
        <v>20.968834999999999</v>
      </c>
      <c r="AD52" s="5">
        <f>Data!W37</f>
        <v>22.484703</v>
      </c>
      <c r="AE52" s="5">
        <f>Data!X37</f>
        <v>24.289504000000001</v>
      </c>
      <c r="AF52" s="5">
        <f>Data!Y37</f>
        <v>25.59844</v>
      </c>
      <c r="AG52" s="5">
        <f>Data!Z37</f>
        <v>27.040683000000001</v>
      </c>
      <c r="AH52" s="5">
        <f>Data!AA37</f>
        <v>28.069714999999999</v>
      </c>
      <c r="AI52" s="5">
        <f>Data!AB37</f>
        <v>28.835478999999999</v>
      </c>
      <c r="AJ52" s="5">
        <f>Data!AC37</f>
        <v>29.298817</v>
      </c>
      <c r="AK52" s="5">
        <f>Data!AD37</f>
        <v>30.677664</v>
      </c>
      <c r="AL52" s="5">
        <f>Data!AE37</f>
        <v>32.848115999999997</v>
      </c>
      <c r="AM52" s="5">
        <f>Data!AF37</f>
        <v>35.455482000000003</v>
      </c>
      <c r="AN52" s="5">
        <f>Data!AG37</f>
        <v>37.273051000000002</v>
      </c>
      <c r="AO52" s="5">
        <f>Data!AH37</f>
        <v>38.091442000000001</v>
      </c>
      <c r="AP52" s="5">
        <f>Data!AI37</f>
        <v>40.483508</v>
      </c>
      <c r="AQ52" s="5">
        <f>Data!AJ37</f>
        <v>42.734532000000002</v>
      </c>
      <c r="AR52" s="5">
        <f>Data!AK37</f>
        <v>44.783092000000003</v>
      </c>
      <c r="AS52" s="5">
        <f>Data!AL37</f>
        <v>47.238584000000003</v>
      </c>
      <c r="AT52" s="5">
        <f>Data!AM37</f>
        <v>49.882449000000001</v>
      </c>
      <c r="AU52" s="5">
        <f>Data!AN37</f>
        <v>53.460340000000002</v>
      </c>
      <c r="AV52" s="5">
        <f>Data!AO37</f>
        <v>54.647554999999997</v>
      </c>
      <c r="AW52" s="5">
        <f>Data!AP37</f>
        <v>58.291167999999999</v>
      </c>
      <c r="AX52" s="5">
        <f>Data!AQ37</f>
        <v>60.643163000000001</v>
      </c>
      <c r="AY52" s="5">
        <f>Data!AR37</f>
        <v>63.663279000000003</v>
      </c>
      <c r="AZ52" s="5">
        <f>Data!AS37</f>
        <v>66.97963</v>
      </c>
      <c r="BA52" s="5">
        <f>Data!AT37</f>
        <v>69.267019000000005</v>
      </c>
      <c r="BB52" s="5">
        <f>Data!AU37</f>
        <v>72.249328000000006</v>
      </c>
      <c r="BC52" s="5">
        <f>Data!AV37</f>
        <v>74.291212999999999</v>
      </c>
      <c r="BD52" s="5">
        <f>Data!AW37</f>
        <v>76.924217999999996</v>
      </c>
      <c r="BE52" s="5">
        <f>Data!AX37</f>
        <v>79.230221</v>
      </c>
      <c r="BF52" s="5">
        <f>Data!AY37</f>
        <v>82.090935999999999</v>
      </c>
      <c r="BG52" s="5">
        <f>Data!AZ37</f>
        <v>86.852053999999995</v>
      </c>
      <c r="BH52" s="5">
        <f>Data!BA37</f>
        <v>91.404865000000001</v>
      </c>
      <c r="BI52" s="5">
        <f>Data!BB37</f>
        <v>93.524940999999998</v>
      </c>
      <c r="BJ52" s="5">
        <f>Data!BC37</f>
        <v>97.425803000000002</v>
      </c>
      <c r="BK52" s="5">
        <f>Data!BD37</f>
        <v>101.317885</v>
      </c>
      <c r="BL52" s="172">
        <f>Data!BE37</f>
        <v>103.99919299381702</v>
      </c>
      <c r="BM52" s="172">
        <f>Data!BF37</f>
        <v>104.50701910475202</v>
      </c>
      <c r="BN52" s="172">
        <f>Data!BG37</f>
        <v>106.92639956189002</v>
      </c>
      <c r="BP52"/>
      <c r="BQ52"/>
      <c r="BR52"/>
      <c r="BS52"/>
      <c r="BT52"/>
      <c r="BU52"/>
      <c r="BV52"/>
    </row>
    <row r="53" spans="1:74" x14ac:dyDescent="0.2">
      <c r="H53" s="13" t="s">
        <v>452</v>
      </c>
      <c r="I53" s="13" t="s">
        <v>785</v>
      </c>
      <c r="J53" s="13" t="s">
        <v>459</v>
      </c>
      <c r="K53" s="54" t="s">
        <v>457</v>
      </c>
      <c r="L53" s="13" t="s">
        <v>35</v>
      </c>
      <c r="M53" s="5">
        <f>Data!F82</f>
        <v>6.5836709999999998</v>
      </c>
      <c r="N53" s="5">
        <f>Data!G82</f>
        <v>6.8453520000000001</v>
      </c>
      <c r="O53" s="5">
        <f>Data!H82</f>
        <v>7.1387480000000005</v>
      </c>
      <c r="P53" s="5">
        <f>Data!I82</f>
        <v>7.3928659999999997</v>
      </c>
      <c r="Q53" s="5">
        <f>Data!J82</f>
        <v>7.9829799999999995</v>
      </c>
      <c r="R53" s="5">
        <f>Data!K82</f>
        <v>8.4649579999999993</v>
      </c>
      <c r="S53" s="5">
        <f>Data!L82</f>
        <v>8.9509470000000011</v>
      </c>
      <c r="T53" s="5">
        <f>Data!M82</f>
        <v>9.2134739999999997</v>
      </c>
      <c r="U53" s="5">
        <f>Data!N82</f>
        <v>9.9116870000000006</v>
      </c>
      <c r="V53" s="5">
        <f>Data!O82</f>
        <v>10.887251000000001</v>
      </c>
      <c r="W53" s="5">
        <f>Data!P82</f>
        <v>11.362685999999998</v>
      </c>
      <c r="X53" s="5">
        <f>Data!Q82</f>
        <v>12.132261</v>
      </c>
      <c r="Y53" s="5">
        <f>Data!R82</f>
        <v>12.473652999999999</v>
      </c>
      <c r="Z53" s="5">
        <f>Data!S82</f>
        <v>12.849558</v>
      </c>
      <c r="AA53" s="5">
        <f>Data!T82</f>
        <v>12.988050000000001</v>
      </c>
      <c r="AB53" s="5">
        <f>Data!U82</f>
        <v>13.777865</v>
      </c>
      <c r="AC53" s="5">
        <f>Data!V82</f>
        <v>14.581343</v>
      </c>
      <c r="AD53" s="5">
        <f>Data!W82</f>
        <v>15.46101</v>
      </c>
      <c r="AE53" s="5">
        <f>Data!X82</f>
        <v>16.543464</v>
      </c>
      <c r="AF53" s="5">
        <f>Data!Y82</f>
        <v>17.063457999999997</v>
      </c>
      <c r="AG53" s="5">
        <f>Data!Z82</f>
        <v>17.857785</v>
      </c>
      <c r="AH53" s="5">
        <f>Data!AA82</f>
        <v>18.270578</v>
      </c>
      <c r="AI53" s="5">
        <f>Data!AB82</f>
        <v>18.578626</v>
      </c>
      <c r="AJ53" s="5">
        <f>Data!AC82</f>
        <v>19.038354999999999</v>
      </c>
      <c r="AK53" s="5">
        <f>Data!AD82</f>
        <v>19.812524</v>
      </c>
      <c r="AL53" s="5">
        <f>Data!AE82</f>
        <v>20.875186000000003</v>
      </c>
      <c r="AM53" s="5">
        <f>Data!AF82</f>
        <v>22.174437000000001</v>
      </c>
      <c r="AN53" s="5">
        <f>Data!AG82</f>
        <v>22.972029000000003</v>
      </c>
      <c r="AO53" s="5">
        <f>Data!AH82</f>
        <v>23.555751000000001</v>
      </c>
      <c r="AP53" s="5">
        <f>Data!AI82</f>
        <v>24.687994</v>
      </c>
      <c r="AQ53" s="5">
        <f>Data!AJ82</f>
        <v>24.895169999999997</v>
      </c>
      <c r="AR53" s="5">
        <f>Data!AK82</f>
        <v>25.093418</v>
      </c>
      <c r="AS53" s="5">
        <f>Data!AL82</f>
        <v>24.993192999999998</v>
      </c>
      <c r="AT53" s="5">
        <f>Data!AM82</f>
        <v>25.860695</v>
      </c>
      <c r="AU53" s="5">
        <f>Data!AN82</f>
        <v>26.184125000000002</v>
      </c>
      <c r="AV53" s="5">
        <f>Data!AO82</f>
        <v>26.894506999999997</v>
      </c>
      <c r="AW53" s="5">
        <f>Data!AP82</f>
        <v>27.624599</v>
      </c>
      <c r="AX53" s="5">
        <f>Data!AQ82</f>
        <v>28.302484000000003</v>
      </c>
      <c r="AY53" s="5">
        <f>Data!AR82</f>
        <v>28.526996</v>
      </c>
      <c r="AZ53" s="5">
        <f>Data!AS82</f>
        <v>29.332850000000001</v>
      </c>
      <c r="BA53" s="5">
        <f>Data!AT82</f>
        <v>31.011875</v>
      </c>
      <c r="BB53" s="5">
        <f>Data!AU82</f>
        <v>32.343568000000005</v>
      </c>
      <c r="BC53" s="5">
        <f>Data!AV82</f>
        <v>32.406351000000001</v>
      </c>
      <c r="BD53" s="5">
        <f>Data!AW82</f>
        <v>33.745412000000002</v>
      </c>
      <c r="BE53" s="5">
        <f>Data!AX82</f>
        <v>34.747464999999998</v>
      </c>
      <c r="BF53" s="5">
        <f>Data!AY82</f>
        <v>35.100577999999999</v>
      </c>
      <c r="BG53" s="5">
        <f>Data!AZ82</f>
        <v>36.088662999999997</v>
      </c>
      <c r="BH53" s="5">
        <f>Data!BA82</f>
        <v>36.817962999999999</v>
      </c>
      <c r="BI53" s="5">
        <f>Data!BB82</f>
        <v>36.384968999999998</v>
      </c>
      <c r="BJ53" s="5">
        <f>Data!BC82</f>
        <v>37.411248999999998</v>
      </c>
      <c r="BK53" s="5">
        <f>Data!BD82</f>
        <v>38.319962000000004</v>
      </c>
      <c r="BL53" s="172">
        <f>Data!BE82</f>
        <v>38.765369107863791</v>
      </c>
      <c r="BM53" s="172">
        <f>Data!BF82</f>
        <v>38.863035315647593</v>
      </c>
      <c r="BN53" s="172">
        <f>Data!BG82</f>
        <v>39.720172228786026</v>
      </c>
    </row>
    <row r="54" spans="1:74" s="52" customFormat="1" x14ac:dyDescent="0.2">
      <c r="H54" s="14" t="s">
        <v>452</v>
      </c>
      <c r="I54" s="14" t="s">
        <v>786</v>
      </c>
      <c r="J54" s="14" t="s">
        <v>459</v>
      </c>
      <c r="K54" s="55" t="s">
        <v>457</v>
      </c>
      <c r="L54" s="14" t="s">
        <v>35</v>
      </c>
      <c r="M54" s="6">
        <f>Data!F127</f>
        <v>2.2387710000000007</v>
      </c>
      <c r="N54" s="6">
        <f>Data!G127</f>
        <v>2.3576230000000002</v>
      </c>
      <c r="O54" s="6">
        <f>Data!H127</f>
        <v>2.519614999999999</v>
      </c>
      <c r="P54" s="6">
        <f>Data!I127</f>
        <v>2.6755320000000005</v>
      </c>
      <c r="Q54" s="6">
        <f>Data!J127</f>
        <v>2.9199750000000009</v>
      </c>
      <c r="R54" s="6">
        <f>Data!K127</f>
        <v>3.0763310000000015</v>
      </c>
      <c r="S54" s="6">
        <f>Data!L127</f>
        <v>3.2952349999999981</v>
      </c>
      <c r="T54" s="6">
        <f>Data!M127</f>
        <v>3.5202140000000011</v>
      </c>
      <c r="U54" s="6">
        <f>Data!N127</f>
        <v>3.7581229999999994</v>
      </c>
      <c r="V54" s="6">
        <f>Data!O127</f>
        <v>4.0222559999999987</v>
      </c>
      <c r="W54" s="6">
        <f>Data!P127</f>
        <v>4.2302850000000021</v>
      </c>
      <c r="X54" s="6">
        <f>Data!Q127</f>
        <v>4.5709559999999989</v>
      </c>
      <c r="Y54" s="6">
        <f>Data!R127</f>
        <v>4.9074510000000018</v>
      </c>
      <c r="Z54" s="6">
        <f>Data!S127</f>
        <v>5.2417050000000014</v>
      </c>
      <c r="AA54" s="6">
        <f>Data!T127</f>
        <v>5.5627449999999996</v>
      </c>
      <c r="AB54" s="6">
        <f>Data!U127</f>
        <v>5.9117669999999993</v>
      </c>
      <c r="AC54" s="6">
        <f>Data!V127</f>
        <v>6.3874919999999982</v>
      </c>
      <c r="AD54" s="6">
        <f>Data!W127</f>
        <v>7.0236929999999997</v>
      </c>
      <c r="AE54" s="6">
        <f>Data!X127</f>
        <v>7.7460400000000007</v>
      </c>
      <c r="AF54" s="6">
        <f>Data!Y127</f>
        <v>8.534982000000003</v>
      </c>
      <c r="AG54" s="6">
        <f>Data!Z127</f>
        <v>9.1828980000000016</v>
      </c>
      <c r="AH54" s="6">
        <f>Data!AA127</f>
        <v>9.7991369999999982</v>
      </c>
      <c r="AI54" s="6">
        <f>Data!AB127</f>
        <v>10.256853</v>
      </c>
      <c r="AJ54" s="6">
        <f>Data!AC127</f>
        <v>10.260462</v>
      </c>
      <c r="AK54" s="6">
        <f>Data!AD127</f>
        <v>10.86514</v>
      </c>
      <c r="AL54" s="6">
        <f>Data!AE127</f>
        <v>11.972929999999995</v>
      </c>
      <c r="AM54" s="6">
        <f>Data!AF127</f>
        <v>13.281045000000002</v>
      </c>
      <c r="AN54" s="6">
        <f>Data!AG127</f>
        <v>14.301022</v>
      </c>
      <c r="AO54" s="6">
        <f>Data!AH127</f>
        <v>14.535691</v>
      </c>
      <c r="AP54" s="6">
        <f>Data!AI127</f>
        <v>15.795514000000001</v>
      </c>
      <c r="AQ54" s="6">
        <f>Data!AJ127</f>
        <v>17.839362000000005</v>
      </c>
      <c r="AR54" s="6">
        <f>Data!AK127</f>
        <v>19.689674000000004</v>
      </c>
      <c r="AS54" s="6">
        <f>Data!AL127</f>
        <v>22.245391000000005</v>
      </c>
      <c r="AT54" s="6">
        <f>Data!AM127</f>
        <v>24.021754000000001</v>
      </c>
      <c r="AU54" s="6">
        <f>Data!AN127</f>
        <v>27.276215000000001</v>
      </c>
      <c r="AV54" s="6">
        <f>Data!AO127</f>
        <v>27.753048</v>
      </c>
      <c r="AW54" s="6">
        <f>Data!AP127</f>
        <v>30.666568999999999</v>
      </c>
      <c r="AX54" s="6">
        <f>Data!AQ127</f>
        <v>32.340678999999994</v>
      </c>
      <c r="AY54" s="6">
        <f>Data!AR127</f>
        <v>35.136283000000006</v>
      </c>
      <c r="AZ54" s="6">
        <f>Data!AS127</f>
        <v>37.64678</v>
      </c>
      <c r="BA54" s="6">
        <f>Data!AT127</f>
        <v>38.255144000000001</v>
      </c>
      <c r="BB54" s="6">
        <f>Data!AU127</f>
        <v>39.905760000000001</v>
      </c>
      <c r="BC54" s="6">
        <f>Data!AV127</f>
        <v>41.884861999999998</v>
      </c>
      <c r="BD54" s="6">
        <f>Data!AW127</f>
        <v>43.178805999999994</v>
      </c>
      <c r="BE54" s="6">
        <f>Data!AX127</f>
        <v>44.482756000000002</v>
      </c>
      <c r="BF54" s="6">
        <f>Data!AY127</f>
        <v>46.990358000000001</v>
      </c>
      <c r="BG54" s="6">
        <f>Data!AZ127</f>
        <v>50.763390999999999</v>
      </c>
      <c r="BH54" s="6">
        <f>Data!BA127</f>
        <v>54.586902000000002</v>
      </c>
      <c r="BI54" s="6">
        <f>Data!BB127</f>
        <v>57.139972</v>
      </c>
      <c r="BJ54" s="6">
        <f>Data!BC127</f>
        <v>60.014554000000004</v>
      </c>
      <c r="BK54" s="6">
        <f>Data!BD127</f>
        <v>62.997923</v>
      </c>
      <c r="BL54" s="204">
        <f>Data!BE127</f>
        <v>65.233823885953228</v>
      </c>
      <c r="BM54" s="204">
        <f>Data!BF127</f>
        <v>65.643983789104425</v>
      </c>
      <c r="BN54" s="204">
        <f>Data!BG127</f>
        <v>67.206227333103996</v>
      </c>
      <c r="BP54"/>
      <c r="BQ54"/>
      <c r="BR54"/>
      <c r="BS54"/>
      <c r="BT54"/>
      <c r="BU54"/>
      <c r="BV54"/>
    </row>
    <row r="55" spans="1:74" x14ac:dyDescent="0.2">
      <c r="H55" s="12" t="s">
        <v>598</v>
      </c>
      <c r="I55" s="12" t="s">
        <v>22</v>
      </c>
      <c r="J55" s="12" t="s">
        <v>459</v>
      </c>
      <c r="K55" s="12" t="s">
        <v>599</v>
      </c>
      <c r="L55" s="12" t="s">
        <v>450</v>
      </c>
      <c r="M55" s="5">
        <f>Data!F35</f>
        <v>28.523904999999999</v>
      </c>
      <c r="N55" s="5">
        <f>Data!G35</f>
        <v>30.146326999999999</v>
      </c>
      <c r="O55" s="5">
        <f>Data!H35</f>
        <v>31.544412000000001</v>
      </c>
      <c r="P55" s="5">
        <f>Data!I35</f>
        <v>32.171750000000003</v>
      </c>
      <c r="Q55" s="5">
        <f>Data!J35</f>
        <v>32.909109999999998</v>
      </c>
      <c r="R55" s="5">
        <f>Data!K35</f>
        <v>34.557850000000002</v>
      </c>
      <c r="S55" s="5">
        <f>Data!L35</f>
        <v>36.066127999999999</v>
      </c>
      <c r="T55" s="5">
        <f>Data!M35</f>
        <v>37.842339000000003</v>
      </c>
      <c r="U55" s="5">
        <f>Data!N35</f>
        <v>38.877457999999997</v>
      </c>
      <c r="V55" s="5">
        <f>Data!O35</f>
        <v>39.462477</v>
      </c>
      <c r="W55" s="5">
        <f>Data!P35</f>
        <v>39.256985</v>
      </c>
      <c r="X55" s="5">
        <f>Data!Q35</f>
        <v>39.783602999999999</v>
      </c>
      <c r="Y55" s="5">
        <f>Data!R35</f>
        <v>39.983428000000004</v>
      </c>
      <c r="Z55" s="5">
        <f>Data!S35</f>
        <v>42.693995000000001</v>
      </c>
      <c r="AA55" s="5">
        <f>Data!T35</f>
        <v>44.863422</v>
      </c>
      <c r="AB55" s="5">
        <f>Data!U35</f>
        <v>47.129739999999998</v>
      </c>
      <c r="AC55" s="5">
        <f>Data!V35</f>
        <v>47.578932999999999</v>
      </c>
      <c r="AD55" s="5">
        <f>Data!W35</f>
        <v>47.825982000000003</v>
      </c>
      <c r="AE55" s="5">
        <f>Data!X35</f>
        <v>46.489438</v>
      </c>
      <c r="AF55" s="5">
        <f>Data!Y35</f>
        <v>46.700206000000001</v>
      </c>
      <c r="AG55" s="5">
        <f>Data!Z35</f>
        <v>47.077568999999997</v>
      </c>
      <c r="AH55" s="5">
        <f>Data!AA35</f>
        <v>47.152352</v>
      </c>
      <c r="AI55" s="5">
        <f>Data!AB35</f>
        <v>48.262307</v>
      </c>
      <c r="AJ55" s="5">
        <f>Data!AC35</f>
        <v>49.492758000000002</v>
      </c>
      <c r="AK55" s="5">
        <f>Data!AD35</f>
        <v>50.397812999999999</v>
      </c>
      <c r="AL55" s="5">
        <f>Data!AE35</f>
        <v>52.778106999999999</v>
      </c>
      <c r="AM55" s="5">
        <f>Data!AF35</f>
        <v>52.423287999999999</v>
      </c>
      <c r="AN55" s="5">
        <f>Data!AG35</f>
        <v>52.837915000000002</v>
      </c>
      <c r="AO55" s="5">
        <f>Data!AH35</f>
        <v>53.440984999999998</v>
      </c>
      <c r="AP55" s="5">
        <f>Data!AI35</f>
        <v>54.876680999999998</v>
      </c>
      <c r="AQ55" s="5">
        <f>Data!AJ35</f>
        <v>55.113601000000003</v>
      </c>
      <c r="AR55" s="5">
        <f>Data!AK35</f>
        <v>54.438099000000001</v>
      </c>
      <c r="AS55" s="5">
        <f>Data!AL35</f>
        <v>53.851349999999996</v>
      </c>
      <c r="AT55" s="5">
        <f>Data!AM35</f>
        <v>54.716119999999997</v>
      </c>
      <c r="AU55" s="5">
        <f>Data!AN35</f>
        <v>54.976647</v>
      </c>
      <c r="AV55" s="5">
        <f>Data!AO35</f>
        <v>55.827128999999999</v>
      </c>
      <c r="AW55" s="5">
        <f>Data!AP35</f>
        <v>56.503044000000003</v>
      </c>
      <c r="AX55" s="5">
        <f>Data!AQ35</f>
        <v>56.699824999999997</v>
      </c>
      <c r="AY55" s="5">
        <f>Data!AR35</f>
        <v>57.447766000000001</v>
      </c>
      <c r="AZ55" s="5">
        <f>Data!AS35</f>
        <v>58.055284999999998</v>
      </c>
      <c r="BA55" s="5">
        <f>Data!AT35</f>
        <v>57.051803</v>
      </c>
      <c r="BB55" s="5">
        <f>Data!AU35</f>
        <v>58.767054000000002</v>
      </c>
      <c r="BC55" s="5">
        <f>Data!AV35</f>
        <v>59.096366000000003</v>
      </c>
      <c r="BD55" s="5">
        <f>Data!AW35</f>
        <v>59.913561000000001</v>
      </c>
      <c r="BE55" s="5">
        <f>Data!AX35</f>
        <v>61.072867000000002</v>
      </c>
      <c r="BF55" s="5">
        <f>Data!AY35</f>
        <v>62.631706000000001</v>
      </c>
      <c r="BG55" s="5">
        <f>Data!AZ35</f>
        <v>64.646197999999998</v>
      </c>
      <c r="BH55" s="5">
        <f>Data!BA35</f>
        <v>64.495845000000003</v>
      </c>
      <c r="BI55" s="5">
        <f>Data!BB35</f>
        <v>64.481847999999999</v>
      </c>
      <c r="BJ55" s="5">
        <f>Data!BC35</f>
        <v>64.980266999999998</v>
      </c>
      <c r="BK55" s="5">
        <f>Data!BD35</f>
        <v>64.735487000000006</v>
      </c>
      <c r="BL55" s="172">
        <f>Data!BE35</f>
        <v>65.235389704711139</v>
      </c>
      <c r="BM55" s="172">
        <f>Data!BF35</f>
        <v>65.659228448388006</v>
      </c>
      <c r="BN55" s="172">
        <f>Data!BG35</f>
        <v>66.111574005641131</v>
      </c>
    </row>
    <row r="56" spans="1:74" x14ac:dyDescent="0.2">
      <c r="H56" s="13" t="s">
        <v>598</v>
      </c>
      <c r="I56" s="13" t="s">
        <v>785</v>
      </c>
      <c r="J56" s="13" t="s">
        <v>459</v>
      </c>
      <c r="K56" s="54" t="s">
        <v>457</v>
      </c>
      <c r="L56" s="13" t="s">
        <v>35</v>
      </c>
      <c r="M56" s="5">
        <f>Data!F80</f>
        <v>19.276674</v>
      </c>
      <c r="N56" s="5">
        <f>Data!G80</f>
        <v>20.564627999999999</v>
      </c>
      <c r="O56" s="5">
        <f>Data!H80</f>
        <v>21.774465999999997</v>
      </c>
      <c r="P56" s="5">
        <f>Data!I80</f>
        <v>22.486194999999999</v>
      </c>
      <c r="Q56" s="5">
        <f>Data!J80</f>
        <v>23.002773000000001</v>
      </c>
      <c r="R56" s="5">
        <f>Data!K80</f>
        <v>24.293737</v>
      </c>
      <c r="S56" s="5">
        <f>Data!L80</f>
        <v>25.457163999999999</v>
      </c>
      <c r="T56" s="5">
        <f>Data!M80</f>
        <v>26.610188000000001</v>
      </c>
      <c r="U56" s="5">
        <f>Data!N80</f>
        <v>27.241851</v>
      </c>
      <c r="V56" s="5">
        <f>Data!O80</f>
        <v>27.879944999999999</v>
      </c>
      <c r="W56" s="5">
        <f>Data!P80</f>
        <v>28.134633000000001</v>
      </c>
      <c r="X56" s="5">
        <f>Data!Q80</f>
        <v>28.410481000000001</v>
      </c>
      <c r="Y56" s="5">
        <f>Data!R80</f>
        <v>28.208206999999998</v>
      </c>
      <c r="Z56" s="5">
        <f>Data!S80</f>
        <v>30.252845999999995</v>
      </c>
      <c r="AA56" s="5">
        <f>Data!T80</f>
        <v>31.701387</v>
      </c>
      <c r="AB56" s="5">
        <f>Data!U80</f>
        <v>33.266167000000003</v>
      </c>
      <c r="AC56" s="5">
        <f>Data!V80</f>
        <v>33.310323999999994</v>
      </c>
      <c r="AD56" s="5">
        <f>Data!W80</f>
        <v>32.800733000000001</v>
      </c>
      <c r="AE56" s="5">
        <f>Data!X80</f>
        <v>31.305737000000001</v>
      </c>
      <c r="AF56" s="5">
        <f>Data!Y80</f>
        <v>31.008597999999999</v>
      </c>
      <c r="AG56" s="5">
        <f>Data!Z80</f>
        <v>30.911922999999998</v>
      </c>
      <c r="AH56" s="5">
        <f>Data!AA80</f>
        <v>30.940991999999998</v>
      </c>
      <c r="AI56" s="5">
        <f>Data!AB80</f>
        <v>31.651959999999999</v>
      </c>
      <c r="AJ56" s="5">
        <f>Data!AC80</f>
        <v>32.138857999999999</v>
      </c>
      <c r="AK56" s="5">
        <f>Data!AD80</f>
        <v>32.497357999999998</v>
      </c>
      <c r="AL56" s="5">
        <f>Data!AE80</f>
        <v>33.410654000000008</v>
      </c>
      <c r="AM56" s="5">
        <f>Data!AF80</f>
        <v>33.564016000000002</v>
      </c>
      <c r="AN56" s="5">
        <f>Data!AG80</f>
        <v>33.686520999999999</v>
      </c>
      <c r="AO56" s="5">
        <f>Data!AH80</f>
        <v>33.500530999999995</v>
      </c>
      <c r="AP56" s="5">
        <f>Data!AI80</f>
        <v>34.064497000000003</v>
      </c>
      <c r="AQ56" s="5">
        <f>Data!AJ80</f>
        <v>33.567929000000007</v>
      </c>
      <c r="AR56" s="5">
        <f>Data!AK80</f>
        <v>32.057763999999999</v>
      </c>
      <c r="AS56" s="5">
        <f>Data!AL80</f>
        <v>30.923779</v>
      </c>
      <c r="AT56" s="5">
        <f>Data!AM80</f>
        <v>30.923966999999998</v>
      </c>
      <c r="AU56" s="5">
        <f>Data!AN80</f>
        <v>30.183151000000002</v>
      </c>
      <c r="AV56" s="5">
        <f>Data!AO80</f>
        <v>29.888269999999999</v>
      </c>
      <c r="AW56" s="5">
        <f>Data!AP80</f>
        <v>29.414669000000004</v>
      </c>
      <c r="AX56" s="5">
        <f>Data!AQ80</f>
        <v>29.391467999999996</v>
      </c>
      <c r="AY56" s="5">
        <f>Data!AR80</f>
        <v>28.997313000000002</v>
      </c>
      <c r="AZ56" s="5">
        <f>Data!AS80</f>
        <v>28.688790999999995</v>
      </c>
      <c r="BA56" s="5">
        <f>Data!AT80</f>
        <v>28.244532000000003</v>
      </c>
      <c r="BB56" s="5">
        <f>Data!AU80</f>
        <v>28.966161000000003</v>
      </c>
      <c r="BC56" s="5">
        <f>Data!AV80</f>
        <v>29.081423999999998</v>
      </c>
      <c r="BD56" s="5">
        <f>Data!AW80</f>
        <v>29.089928</v>
      </c>
      <c r="BE56" s="5">
        <f>Data!AX80</f>
        <v>29.259633000000004</v>
      </c>
      <c r="BF56" s="5">
        <f>Data!AY80</f>
        <v>29.392709</v>
      </c>
      <c r="BG56" s="5">
        <f>Data!AZ80</f>
        <v>29.741467</v>
      </c>
      <c r="BH56" s="5">
        <f>Data!BA80</f>
        <v>29.246380000000002</v>
      </c>
      <c r="BI56" s="5">
        <f>Data!BB80</f>
        <v>28.806991</v>
      </c>
      <c r="BJ56" s="5">
        <f>Data!BC80</f>
        <v>28.515108000000001</v>
      </c>
      <c r="BK56" s="5">
        <f>Data!BD80</f>
        <v>27.992905</v>
      </c>
      <c r="BL56" s="172">
        <f>Data!BE80</f>
        <v>28.008782157833636</v>
      </c>
      <c r="BM56" s="172">
        <f>Data!BF80</f>
        <v>27.552163531510701</v>
      </c>
      <c r="BN56" s="172">
        <f>Data!BG80</f>
        <v>27.031286125935136</v>
      </c>
    </row>
    <row r="57" spans="1:74" x14ac:dyDescent="0.2">
      <c r="H57" s="14" t="s">
        <v>598</v>
      </c>
      <c r="I57" s="14" t="s">
        <v>786</v>
      </c>
      <c r="J57" s="14" t="s">
        <v>459</v>
      </c>
      <c r="K57" s="55" t="s">
        <v>457</v>
      </c>
      <c r="L57" s="14" t="s">
        <v>35</v>
      </c>
      <c r="M57" s="6">
        <f>Data!F125</f>
        <v>9.2472309999999993</v>
      </c>
      <c r="N57" s="6">
        <f>Data!G125</f>
        <v>9.5816990000000004</v>
      </c>
      <c r="O57" s="6">
        <f>Data!H125</f>
        <v>9.7699460000000045</v>
      </c>
      <c r="P57" s="6">
        <f>Data!I125</f>
        <v>9.6855550000000044</v>
      </c>
      <c r="Q57" s="6">
        <f>Data!J125</f>
        <v>9.9063369999999971</v>
      </c>
      <c r="R57" s="6">
        <f>Data!K125</f>
        <v>10.264113000000002</v>
      </c>
      <c r="S57" s="6">
        <f>Data!L125</f>
        <v>10.608964</v>
      </c>
      <c r="T57" s="6">
        <f>Data!M125</f>
        <v>11.232151000000002</v>
      </c>
      <c r="U57" s="6">
        <f>Data!N125</f>
        <v>11.635606999999997</v>
      </c>
      <c r="V57" s="6">
        <f>Data!O125</f>
        <v>11.582532</v>
      </c>
      <c r="W57" s="6">
        <f>Data!P125</f>
        <v>11.122351999999999</v>
      </c>
      <c r="X57" s="6">
        <f>Data!Q125</f>
        <v>11.373121999999999</v>
      </c>
      <c r="Y57" s="6">
        <f>Data!R125</f>
        <v>11.775221000000005</v>
      </c>
      <c r="Z57" s="6">
        <f>Data!S125</f>
        <v>12.441149000000006</v>
      </c>
      <c r="AA57" s="6">
        <f>Data!T125</f>
        <v>13.162034999999999</v>
      </c>
      <c r="AB57" s="6">
        <f>Data!U125</f>
        <v>13.863572999999995</v>
      </c>
      <c r="AC57" s="6">
        <f>Data!V125</f>
        <v>14.268609000000005</v>
      </c>
      <c r="AD57" s="6">
        <f>Data!W125</f>
        <v>15.025249000000002</v>
      </c>
      <c r="AE57" s="6">
        <f>Data!X125</f>
        <v>15.183700999999999</v>
      </c>
      <c r="AF57" s="6">
        <f>Data!Y125</f>
        <v>15.691608000000002</v>
      </c>
      <c r="AG57" s="6">
        <f>Data!Z125</f>
        <v>16.165645999999999</v>
      </c>
      <c r="AH57" s="6">
        <f>Data!AA125</f>
        <v>16.211360000000003</v>
      </c>
      <c r="AI57" s="6">
        <f>Data!AB125</f>
        <v>16.610347000000001</v>
      </c>
      <c r="AJ57" s="6">
        <f>Data!AC125</f>
        <v>17.353900000000003</v>
      </c>
      <c r="AK57" s="6">
        <f>Data!AD125</f>
        <v>17.900455000000001</v>
      </c>
      <c r="AL57" s="6">
        <f>Data!AE125</f>
        <v>19.36745299999999</v>
      </c>
      <c r="AM57" s="6">
        <f>Data!AF125</f>
        <v>18.859271999999997</v>
      </c>
      <c r="AN57" s="6">
        <f>Data!AG125</f>
        <v>19.151394000000003</v>
      </c>
      <c r="AO57" s="6">
        <f>Data!AH125</f>
        <v>19.940454000000003</v>
      </c>
      <c r="AP57" s="6">
        <f>Data!AI125</f>
        <v>20.812183999999995</v>
      </c>
      <c r="AQ57" s="6">
        <f>Data!AJ125</f>
        <v>21.545671999999996</v>
      </c>
      <c r="AR57" s="6">
        <f>Data!AK125</f>
        <v>22.380335000000002</v>
      </c>
      <c r="AS57" s="6">
        <f>Data!AL125</f>
        <v>22.927570999999997</v>
      </c>
      <c r="AT57" s="6">
        <f>Data!AM125</f>
        <v>23.792152999999999</v>
      </c>
      <c r="AU57" s="6">
        <f>Data!AN125</f>
        <v>24.793495999999998</v>
      </c>
      <c r="AV57" s="6">
        <f>Data!AO125</f>
        <v>25.938859000000001</v>
      </c>
      <c r="AW57" s="6">
        <f>Data!AP125</f>
        <v>27.088374999999999</v>
      </c>
      <c r="AX57" s="6">
        <f>Data!AQ125</f>
        <v>27.308357000000001</v>
      </c>
      <c r="AY57" s="6">
        <f>Data!AR125</f>
        <v>28.450453</v>
      </c>
      <c r="AZ57" s="6">
        <f>Data!AS125</f>
        <v>29.366494000000003</v>
      </c>
      <c r="BA57" s="6">
        <f>Data!AT125</f>
        <v>28.807270999999997</v>
      </c>
      <c r="BB57" s="6">
        <f>Data!AU125</f>
        <v>29.800892999999999</v>
      </c>
      <c r="BC57" s="6">
        <f>Data!AV125</f>
        <v>30.014942000000005</v>
      </c>
      <c r="BD57" s="6">
        <f>Data!AW125</f>
        <v>30.823633000000001</v>
      </c>
      <c r="BE57" s="6">
        <f>Data!AX125</f>
        <v>31.813233999999998</v>
      </c>
      <c r="BF57" s="6">
        <f>Data!AY125</f>
        <v>33.238996999999998</v>
      </c>
      <c r="BG57" s="6">
        <f>Data!AZ125</f>
        <v>34.904730999999998</v>
      </c>
      <c r="BH57" s="6">
        <f>Data!BA125</f>
        <v>35.249465000000001</v>
      </c>
      <c r="BI57" s="6">
        <f>Data!BB125</f>
        <v>35.674857000000003</v>
      </c>
      <c r="BJ57" s="6">
        <f>Data!BC125</f>
        <v>36.465159</v>
      </c>
      <c r="BK57" s="6">
        <f>Data!BD125</f>
        <v>36.742582000000006</v>
      </c>
      <c r="BL57" s="204">
        <f>Data!BE125</f>
        <v>37.226607546877503</v>
      </c>
      <c r="BM57" s="204">
        <f>Data!BF125</f>
        <v>38.107064916877306</v>
      </c>
      <c r="BN57" s="204">
        <f>Data!BG125</f>
        <v>39.080287879705992</v>
      </c>
    </row>
    <row r="58" spans="1:74" x14ac:dyDescent="0.2">
      <c r="H58" s="46" t="s">
        <v>546</v>
      </c>
      <c r="I58" s="71"/>
      <c r="J58" s="71"/>
      <c r="K58" s="71"/>
      <c r="L58" s="71"/>
    </row>
    <row r="59" spans="1:74" s="51" customFormat="1" x14ac:dyDescent="0.2">
      <c r="H59" s="90" t="s">
        <v>595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P59"/>
      <c r="BQ59"/>
      <c r="BR59"/>
      <c r="BS59"/>
      <c r="BT59"/>
      <c r="BU59"/>
      <c r="BV59"/>
    </row>
    <row r="60" spans="1:74" x14ac:dyDescent="0.2"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</row>
    <row r="61" spans="1:74" s="7" customFormat="1" x14ac:dyDescent="0.2">
      <c r="A61"/>
      <c r="B61"/>
      <c r="C61"/>
      <c r="D61"/>
      <c r="E61"/>
      <c r="F61"/>
      <c r="G61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P61"/>
      <c r="BQ61"/>
      <c r="BR61"/>
      <c r="BS61"/>
      <c r="BT61"/>
      <c r="BU61"/>
      <c r="BV61"/>
    </row>
    <row r="66" spans="1:74" s="51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P66"/>
      <c r="BQ66"/>
      <c r="BR66"/>
      <c r="BS66"/>
      <c r="BT66"/>
      <c r="BU66"/>
      <c r="BV66"/>
    </row>
    <row r="67" spans="1:74" ht="12.75" customHeight="1" x14ac:dyDescent="0.2"/>
    <row r="79" spans="1:74" x14ac:dyDescent="0.2">
      <c r="BO79" s="74"/>
      <c r="BP79" s="74"/>
      <c r="BQ79" s="74"/>
    </row>
    <row r="80" spans="1:74" x14ac:dyDescent="0.2">
      <c r="BO80" s="74"/>
      <c r="BP80" s="74"/>
      <c r="BQ80" s="74"/>
    </row>
    <row r="81" spans="67:69" x14ac:dyDescent="0.2">
      <c r="BO81" s="74"/>
      <c r="BP81" s="74"/>
      <c r="BQ81" s="74"/>
    </row>
  </sheetData>
  <mergeCells count="2">
    <mergeCell ref="A7:A8"/>
    <mergeCell ref="B7:F7"/>
  </mergeCells>
  <hyperlinks>
    <hyperlink ref="E5" r:id="rId1"/>
    <hyperlink ref="E41" r:id="rId2"/>
    <hyperlink ref="E4" r:id="rId3"/>
    <hyperlink ref="E42" r:id="rId4"/>
  </hyperlinks>
  <pageMargins left="0.7" right="0.7" top="0.75" bottom="0.75" header="0.3" footer="0.3"/>
  <pageSetup paperSize="9" orientation="portrait" r:id="rId5"/>
  <ignoredErrors>
    <ignoredError sqref="F14" formula="1"/>
  </ignoredErrors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Y76"/>
  <sheetViews>
    <sheetView zoomScaleNormal="100" workbookViewId="0">
      <selection activeCell="L34" sqref="L34"/>
    </sheetView>
  </sheetViews>
  <sheetFormatPr defaultRowHeight="12.75" x14ac:dyDescent="0.2"/>
  <cols>
    <col min="1" max="1" width="9.875" customWidth="1"/>
    <col min="2" max="3" width="12.125" customWidth="1"/>
    <col min="4" max="4" width="15.875" customWidth="1"/>
    <col min="5" max="5" width="20" customWidth="1"/>
    <col min="13" max="13" width="29.625" customWidth="1"/>
    <col min="14" max="14" width="16.5" customWidth="1"/>
    <col min="15" max="15" width="13.625" bestFit="1" customWidth="1"/>
    <col min="16" max="16" width="45.375" bestFit="1" customWidth="1"/>
    <col min="17" max="17" width="21.75" bestFit="1" customWidth="1"/>
    <col min="18" max="18" width="6.25" customWidth="1"/>
    <col min="19" max="71" width="6.25" bestFit="1" customWidth="1"/>
  </cols>
  <sheetData>
    <row r="1" spans="1:103" ht="18" x14ac:dyDescent="0.2">
      <c r="A1" s="35" t="s">
        <v>634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57"/>
    </row>
    <row r="2" spans="1:103" x14ac:dyDescent="0.2">
      <c r="A2" s="3"/>
    </row>
    <row r="3" spans="1:103" x14ac:dyDescent="0.2">
      <c r="A3" s="39" t="s">
        <v>448</v>
      </c>
      <c r="B3" s="37"/>
      <c r="C3" s="37"/>
      <c r="D3" s="37"/>
      <c r="E3" s="37"/>
    </row>
    <row r="4" spans="1:103" x14ac:dyDescent="0.2">
      <c r="A4" s="109" t="s">
        <v>637</v>
      </c>
      <c r="B4" s="38"/>
      <c r="C4" s="38"/>
      <c r="D4" s="15"/>
      <c r="E4" s="40" t="s">
        <v>533</v>
      </c>
    </row>
    <row r="5" spans="1:103" x14ac:dyDescent="0.2">
      <c r="A5" s="109" t="s">
        <v>583</v>
      </c>
      <c r="B5" s="38"/>
      <c r="C5" s="38"/>
      <c r="D5" s="15"/>
      <c r="E5" s="40" t="s">
        <v>536</v>
      </c>
    </row>
    <row r="6" spans="1:103" x14ac:dyDescent="0.2">
      <c r="A6" s="3"/>
    </row>
    <row r="7" spans="1:103" x14ac:dyDescent="0.2">
      <c r="A7" s="229" t="s">
        <v>70</v>
      </c>
      <c r="B7" s="217" t="s">
        <v>6</v>
      </c>
      <c r="C7" s="217"/>
      <c r="D7" s="217"/>
      <c r="E7" s="218"/>
    </row>
    <row r="8" spans="1:103" x14ac:dyDescent="0.2">
      <c r="A8" s="230"/>
      <c r="B8" s="227" t="s">
        <v>468</v>
      </c>
      <c r="C8" s="224"/>
      <c r="D8" s="224" t="s">
        <v>611</v>
      </c>
      <c r="E8" s="224" t="s">
        <v>610</v>
      </c>
    </row>
    <row r="9" spans="1:103" ht="21" x14ac:dyDescent="0.2">
      <c r="A9" s="231"/>
      <c r="B9" s="83" t="s">
        <v>6</v>
      </c>
      <c r="C9" s="149" t="s">
        <v>606</v>
      </c>
      <c r="D9" s="232"/>
      <c r="E9" s="232"/>
      <c r="M9" s="149" t="s">
        <v>428</v>
      </c>
      <c r="N9" s="149" t="s">
        <v>461</v>
      </c>
      <c r="O9" s="149" t="s">
        <v>424</v>
      </c>
      <c r="P9" s="149" t="s">
        <v>429</v>
      </c>
      <c r="Q9" s="149" t="s">
        <v>430</v>
      </c>
      <c r="R9" s="149">
        <v>1961</v>
      </c>
      <c r="S9" s="149">
        <v>1962</v>
      </c>
      <c r="T9" s="149">
        <v>1963</v>
      </c>
      <c r="U9" s="149">
        <v>1964</v>
      </c>
      <c r="V9" s="149">
        <v>1965</v>
      </c>
      <c r="W9" s="149">
        <v>1966</v>
      </c>
      <c r="X9" s="149">
        <v>1967</v>
      </c>
      <c r="Y9" s="149">
        <v>1968</v>
      </c>
      <c r="Z9" s="149">
        <v>1969</v>
      </c>
      <c r="AA9" s="149">
        <v>1970</v>
      </c>
      <c r="AB9" s="149">
        <v>1971</v>
      </c>
      <c r="AC9" s="149">
        <v>1972</v>
      </c>
      <c r="AD9" s="149">
        <v>1973</v>
      </c>
      <c r="AE9" s="149">
        <v>1974</v>
      </c>
      <c r="AF9" s="149">
        <v>1975</v>
      </c>
      <c r="AG9" s="149">
        <v>1976</v>
      </c>
      <c r="AH9" s="149">
        <v>1977</v>
      </c>
      <c r="AI9" s="149">
        <v>1978</v>
      </c>
      <c r="AJ9" s="149">
        <v>1979</v>
      </c>
      <c r="AK9" s="149">
        <v>1980</v>
      </c>
      <c r="AL9" s="149">
        <v>1981</v>
      </c>
      <c r="AM9" s="149">
        <v>1982</v>
      </c>
      <c r="AN9" s="149">
        <v>1983</v>
      </c>
      <c r="AO9" s="149">
        <v>1984</v>
      </c>
      <c r="AP9" s="149">
        <v>1985</v>
      </c>
      <c r="AQ9" s="149">
        <v>1986</v>
      </c>
      <c r="AR9" s="149">
        <v>1987</v>
      </c>
      <c r="AS9" s="149">
        <v>1988</v>
      </c>
      <c r="AT9" s="149">
        <v>1989</v>
      </c>
      <c r="AU9" s="149">
        <v>1990</v>
      </c>
      <c r="AV9" s="149">
        <v>1991</v>
      </c>
      <c r="AW9" s="149">
        <v>1992</v>
      </c>
      <c r="AX9" s="149">
        <v>1993</v>
      </c>
      <c r="AY9" s="149">
        <v>1994</v>
      </c>
      <c r="AZ9" s="149">
        <v>1995</v>
      </c>
      <c r="BA9" s="149">
        <v>1996</v>
      </c>
      <c r="BB9" s="149">
        <v>1997</v>
      </c>
      <c r="BC9" s="149">
        <v>1998</v>
      </c>
      <c r="BD9" s="149">
        <v>1999</v>
      </c>
      <c r="BE9" s="149">
        <v>2000</v>
      </c>
      <c r="BF9" s="149">
        <v>2001</v>
      </c>
      <c r="BG9" s="149">
        <v>2002</v>
      </c>
      <c r="BH9" s="149">
        <v>2003</v>
      </c>
      <c r="BI9" s="149">
        <v>2004</v>
      </c>
      <c r="BJ9" s="149">
        <v>2005</v>
      </c>
      <c r="BK9" s="149">
        <v>2006</v>
      </c>
      <c r="BL9" s="149">
        <v>2007</v>
      </c>
      <c r="BM9" s="149">
        <v>2008</v>
      </c>
      <c r="BN9" s="149">
        <v>2009</v>
      </c>
      <c r="BO9" s="149">
        <v>2010</v>
      </c>
      <c r="BP9" s="149">
        <v>2011</v>
      </c>
      <c r="BQ9" s="149">
        <v>2012</v>
      </c>
      <c r="BR9" s="149">
        <v>2013</v>
      </c>
    </row>
    <row r="10" spans="1:103" x14ac:dyDescent="0.2">
      <c r="A10" s="151" t="s">
        <v>0</v>
      </c>
      <c r="B10" s="60">
        <f>(100*(EXP(LN(AD10/R10)/($AD$9-$R$9)))-100)/100</f>
        <v>2.0204339138095547E-2</v>
      </c>
      <c r="C10" s="60">
        <f>(100*(EXP(LN(AD11/R11)/($AD$9-$R$9)))-100)/100</f>
        <v>2.6606508149575062E-2</v>
      </c>
      <c r="D10" s="62">
        <f>AVERAGE(R11:AD11)</f>
        <v>40.714615384615385</v>
      </c>
      <c r="E10" s="65">
        <f>D10/$D$14</f>
        <v>0.34725210992610012</v>
      </c>
      <c r="M10" s="12" t="s">
        <v>464</v>
      </c>
      <c r="N10" s="12" t="s">
        <v>22</v>
      </c>
      <c r="O10" s="12" t="s">
        <v>463</v>
      </c>
      <c r="P10" s="12" t="s">
        <v>464</v>
      </c>
      <c r="Q10" s="12" t="s">
        <v>465</v>
      </c>
      <c r="R10" s="4">
        <f>Data!F13</f>
        <v>3082.8290000000002</v>
      </c>
      <c r="S10" s="4">
        <f>Data!G13</f>
        <v>3141.078</v>
      </c>
      <c r="T10" s="4">
        <f>Data!H13</f>
        <v>3201.183</v>
      </c>
      <c r="U10" s="4">
        <f>Data!I13</f>
        <v>3263.74</v>
      </c>
      <c r="V10" s="4">
        <f>Data!J13</f>
        <v>3329.1289999999999</v>
      </c>
      <c r="W10" s="4">
        <f>Data!K13</f>
        <v>3397.4740000000002</v>
      </c>
      <c r="X10" s="4">
        <f>Data!L13</f>
        <v>3468.5149999999999</v>
      </c>
      <c r="Y10" s="4">
        <f>Data!M13</f>
        <v>3541.6709999999998</v>
      </c>
      <c r="Z10" s="4">
        <f>Data!N13</f>
        <v>3616.1149999999998</v>
      </c>
      <c r="AA10" s="4">
        <f>Data!O13</f>
        <v>3691.1729999999998</v>
      </c>
      <c r="AB10" s="4">
        <f>Data!P13</f>
        <v>3766.7620000000002</v>
      </c>
      <c r="AC10" s="4">
        <f>Data!Q13</f>
        <v>3842.8710000000001</v>
      </c>
      <c r="AD10" s="4">
        <f>Data!R13</f>
        <v>3919.1819999999998</v>
      </c>
      <c r="AE10" s="4">
        <f>Data!S13</f>
        <v>3995.308</v>
      </c>
      <c r="AF10" s="4">
        <f>Data!T13</f>
        <v>4071.0230000000001</v>
      </c>
      <c r="AG10" s="4">
        <f>Data!U13</f>
        <v>4146.1480000000001</v>
      </c>
      <c r="AH10" s="4">
        <f>Data!V13</f>
        <v>4220.8230000000003</v>
      </c>
      <c r="AI10" s="4">
        <f>Data!W13</f>
        <v>4295.67</v>
      </c>
      <c r="AJ10" s="4">
        <f>Data!X13</f>
        <v>4371.5320000000002</v>
      </c>
      <c r="AK10" s="4">
        <f>Data!Y13</f>
        <v>4449.0469999999996</v>
      </c>
      <c r="AL10" s="4">
        <f>Data!Z13</f>
        <v>4528.2349999999997</v>
      </c>
      <c r="AM10" s="4">
        <f>Data!AA13</f>
        <v>4608.9610000000002</v>
      </c>
      <c r="AN10" s="4">
        <f>Data!AB13</f>
        <v>4691.5600000000004</v>
      </c>
      <c r="AO10" s="4">
        <f>Data!AC13</f>
        <v>4776.3950000000004</v>
      </c>
      <c r="AP10" s="4">
        <f>Data!AD13</f>
        <v>4863.6040000000003</v>
      </c>
      <c r="AQ10" s="4">
        <f>Data!AE13</f>
        <v>4953.3829999999998</v>
      </c>
      <c r="AR10" s="4">
        <f>Data!AF13</f>
        <v>5045.3109999999997</v>
      </c>
      <c r="AS10" s="4">
        <f>Data!AG13</f>
        <v>5138.2179999999998</v>
      </c>
      <c r="AT10" s="4">
        <f>Data!AH13</f>
        <v>5230.4470000000001</v>
      </c>
      <c r="AU10" s="4">
        <f>Data!AI13</f>
        <v>5320.82</v>
      </c>
      <c r="AV10" s="4">
        <f>Data!AJ13</f>
        <v>5408.9040000000005</v>
      </c>
      <c r="AW10" s="4">
        <f>Data!AK13</f>
        <v>5494.8980000000001</v>
      </c>
      <c r="AX10" s="4">
        <f>Data!AL13</f>
        <v>5578.8609999999999</v>
      </c>
      <c r="AY10" s="4">
        <f>Data!AM13</f>
        <v>5661.0870000000004</v>
      </c>
      <c r="AZ10" s="4">
        <f>Data!AN13</f>
        <v>5741.8180000000002</v>
      </c>
      <c r="BA10" s="4">
        <f>Data!AO13</f>
        <v>5821.0150000000003</v>
      </c>
      <c r="BB10" s="4">
        <f>Data!AP13</f>
        <v>5898.6850000000004</v>
      </c>
      <c r="BC10" s="4">
        <f>Data!AQ13</f>
        <v>5975.3050000000003</v>
      </c>
      <c r="BD10" s="4">
        <f>Data!AR13</f>
        <v>6051.482</v>
      </c>
      <c r="BE10" s="4">
        <f>Data!AS13</f>
        <v>6127.6940000000004</v>
      </c>
      <c r="BF10" s="4">
        <f>Data!AT13</f>
        <v>6204.1440000000002</v>
      </c>
      <c r="BG10" s="4">
        <f>Data!AU13</f>
        <v>6280.8580000000002</v>
      </c>
      <c r="BH10" s="4">
        <f>Data!AV13</f>
        <v>6357.9920000000002</v>
      </c>
      <c r="BI10" s="4">
        <f>Data!AW13</f>
        <v>6435.7039999999997</v>
      </c>
      <c r="BJ10" s="4">
        <f>Data!AX13</f>
        <v>6514.0940000000001</v>
      </c>
      <c r="BK10" s="4">
        <f>Data!AY13</f>
        <v>6593.2349999999997</v>
      </c>
      <c r="BL10" s="4">
        <f>Data!AZ13</f>
        <v>6673.1009999999997</v>
      </c>
      <c r="BM10" s="4">
        <f>Data!BA13</f>
        <v>6753.643</v>
      </c>
      <c r="BN10" s="4">
        <f>Data!BB13</f>
        <v>6834.7179999999998</v>
      </c>
      <c r="BO10" s="4">
        <f>Data!BC13</f>
        <v>6916.1850000000004</v>
      </c>
      <c r="BP10" s="4">
        <f>Data!BD13</f>
        <v>6997.991</v>
      </c>
      <c r="BQ10" s="4">
        <f>Data!BE13</f>
        <v>7080.0720000000001</v>
      </c>
      <c r="BR10" s="4">
        <f>Data!BF13</f>
        <v>7162.1180000000004</v>
      </c>
    </row>
    <row r="11" spans="1:103" x14ac:dyDescent="0.2">
      <c r="A11" s="151" t="s">
        <v>1</v>
      </c>
      <c r="B11" s="61">
        <f>(100*(EXP(LN(AP10/AD10)/($AP$9-$AD$9)))-100)/100</f>
        <v>1.8154217537768316E-2</v>
      </c>
      <c r="C11" s="61">
        <f>(100*(EXP(LN(AP11/AD11)/($AP$9-$AD$9)))-100)/100</f>
        <v>2.4488381758248464E-2</v>
      </c>
      <c r="D11" s="63">
        <f>AVERAGE(AD11:AP11)</f>
        <v>54.611538461538473</v>
      </c>
      <c r="E11" s="66">
        <f t="shared" ref="E11:E14" si="0">D11/$D$14</f>
        <v>0.46577799588511931</v>
      </c>
      <c r="M11" s="14" t="s">
        <v>609</v>
      </c>
      <c r="N11" s="14" t="s">
        <v>22</v>
      </c>
      <c r="O11" s="14" t="s">
        <v>509</v>
      </c>
      <c r="P11" s="14" t="s">
        <v>584</v>
      </c>
      <c r="Q11" s="14" t="s">
        <v>638</v>
      </c>
      <c r="R11" s="6">
        <v>34.53</v>
      </c>
      <c r="S11" s="6">
        <v>35.520000000000003</v>
      </c>
      <c r="T11" s="6">
        <v>36.409999999999997</v>
      </c>
      <c r="U11" s="6">
        <v>37.630000000000003</v>
      </c>
      <c r="V11" s="6">
        <v>38.24</v>
      </c>
      <c r="W11" s="6">
        <v>39.76</v>
      </c>
      <c r="X11" s="6">
        <v>41.3</v>
      </c>
      <c r="Y11" s="6">
        <v>42.46</v>
      </c>
      <c r="Z11" s="6">
        <v>42.53</v>
      </c>
      <c r="AA11" s="6">
        <v>43.9</v>
      </c>
      <c r="AB11" s="6">
        <v>45.04</v>
      </c>
      <c r="AC11" s="6">
        <v>44.65</v>
      </c>
      <c r="AD11" s="6">
        <v>47.32</v>
      </c>
      <c r="AE11" s="6">
        <v>47.96</v>
      </c>
      <c r="AF11" s="6">
        <v>49.18</v>
      </c>
      <c r="AG11" s="6">
        <v>50.45</v>
      </c>
      <c r="AH11" s="6">
        <v>51.46</v>
      </c>
      <c r="AI11" s="6">
        <v>53.89</v>
      </c>
      <c r="AJ11" s="6">
        <v>54.6</v>
      </c>
      <c r="AK11" s="6">
        <v>55.01</v>
      </c>
      <c r="AL11" s="6">
        <v>56.76</v>
      </c>
      <c r="AM11" s="6">
        <v>58.89</v>
      </c>
      <c r="AN11" s="6">
        <v>59.1</v>
      </c>
      <c r="AO11" s="6">
        <v>62.07</v>
      </c>
      <c r="AP11" s="6">
        <v>63.26</v>
      </c>
      <c r="AQ11" s="6">
        <v>64.650000000000006</v>
      </c>
      <c r="AR11" s="6">
        <v>65.239999999999995</v>
      </c>
      <c r="AS11" s="6">
        <v>66.28</v>
      </c>
      <c r="AT11" s="6">
        <v>68.86</v>
      </c>
      <c r="AU11" s="6">
        <v>70.81</v>
      </c>
      <c r="AV11" s="6">
        <v>71.11</v>
      </c>
      <c r="AW11" s="6">
        <v>73.150000000000006</v>
      </c>
      <c r="AX11" s="6">
        <v>73.64</v>
      </c>
      <c r="AY11" s="6">
        <v>75.73</v>
      </c>
      <c r="AZ11" s="6">
        <v>77.349999999999994</v>
      </c>
      <c r="BA11" s="6">
        <v>80.84</v>
      </c>
      <c r="BB11" s="6">
        <v>82.29</v>
      </c>
      <c r="BC11" s="6">
        <v>83.88</v>
      </c>
      <c r="BD11" s="6">
        <v>86.87</v>
      </c>
      <c r="BE11" s="6">
        <v>88.54</v>
      </c>
      <c r="BF11" s="6">
        <v>89.66</v>
      </c>
      <c r="BG11" s="6">
        <v>91.08</v>
      </c>
      <c r="BH11" s="6">
        <v>93.99</v>
      </c>
      <c r="BI11" s="6">
        <v>97.67</v>
      </c>
      <c r="BJ11" s="6">
        <v>99.94</v>
      </c>
      <c r="BK11" s="6">
        <v>102.39</v>
      </c>
      <c r="BL11" s="6">
        <v>106</v>
      </c>
      <c r="BM11" s="6">
        <v>110.24</v>
      </c>
      <c r="BN11" s="6">
        <v>111.53</v>
      </c>
      <c r="BO11" s="6">
        <v>114.26</v>
      </c>
      <c r="BP11" s="6">
        <v>117.8</v>
      </c>
      <c r="BQ11" s="6">
        <v>119.6</v>
      </c>
      <c r="BR11" s="6">
        <v>123.05</v>
      </c>
    </row>
    <row r="12" spans="1:103" x14ac:dyDescent="0.2">
      <c r="A12" s="151" t="s">
        <v>2</v>
      </c>
      <c r="B12" s="61">
        <f>(100*(EXP(LN(BB10/AP10)/($BB$9-$AP$9)))-100)/100</f>
        <v>1.6209108216709751E-2</v>
      </c>
      <c r="C12" s="61">
        <f>(100*(EXP(LN(BB11/AP11)/($BB$9-$AP$9)))-100)/100</f>
        <v>2.2158292323770468E-2</v>
      </c>
      <c r="D12" s="63">
        <f>AVERAGE(AP11:BB11)</f>
        <v>71.785384615384615</v>
      </c>
      <c r="E12" s="66">
        <f t="shared" si="0"/>
        <v>0.61225252981189116</v>
      </c>
      <c r="M12" s="48" t="s">
        <v>627</v>
      </c>
      <c r="N12" s="90"/>
      <c r="O12" s="90"/>
      <c r="P12" s="90"/>
      <c r="Q12" s="90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</row>
    <row r="13" spans="1:103" x14ac:dyDescent="0.2">
      <c r="A13" s="151" t="s">
        <v>3</v>
      </c>
      <c r="B13" s="61">
        <f>(100*(EXP(LN(BN10/BB10)/($BN$9-$BB$9)))-100)/100</f>
        <v>1.2349446234275092E-2</v>
      </c>
      <c r="C13" s="61">
        <f>(100*(EXP(LN(BN11/BB11)/($BN$9-$BB$9)))-100)/100</f>
        <v>2.5660711605789147E-2</v>
      </c>
      <c r="D13" s="63">
        <f>AVERAGE(BB11:BN11)</f>
        <v>95.69846153846153</v>
      </c>
      <c r="E13" s="66">
        <f t="shared" si="0"/>
        <v>0.81620549210614701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</row>
    <row r="14" spans="1:103" x14ac:dyDescent="0.2">
      <c r="A14" s="152" t="s">
        <v>607</v>
      </c>
      <c r="B14" s="50">
        <f>(100*(EXP(LN(BR10/BN10)/($BR$9-$BN$9)))-100)/100</f>
        <v>1.1766318924279772E-2</v>
      </c>
      <c r="C14" s="50">
        <f>(100*(EXP(LN(BR11/BN11)/($BR$9-$BN$9)))-100)/100</f>
        <v>2.4878727501186974E-2</v>
      </c>
      <c r="D14" s="64">
        <f>AVERAGE(BN11:RS11)</f>
        <v>117.248</v>
      </c>
      <c r="E14" s="67">
        <f t="shared" si="0"/>
        <v>1</v>
      </c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</row>
    <row r="16" spans="1:103" ht="12.75" customHeight="1" x14ac:dyDescent="0.2"/>
    <row r="17" spans="1:70" ht="12.75" customHeight="1" x14ac:dyDescent="0.2">
      <c r="M17" s="48"/>
    </row>
    <row r="18" spans="1:70" x14ac:dyDescent="0.2">
      <c r="M18" s="90"/>
    </row>
    <row r="27" spans="1:70" ht="18" x14ac:dyDescent="0.2">
      <c r="A27" s="35" t="s">
        <v>633</v>
      </c>
      <c r="B27" s="36"/>
      <c r="C27" s="36"/>
      <c r="D27" s="36"/>
      <c r="E27" s="3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57"/>
    </row>
    <row r="28" spans="1:70" x14ac:dyDescent="0.2">
      <c r="A28" s="3"/>
    </row>
    <row r="29" spans="1:70" x14ac:dyDescent="0.2">
      <c r="A29" s="39" t="s">
        <v>448</v>
      </c>
      <c r="B29" s="37"/>
      <c r="C29" s="37"/>
      <c r="D29" s="37"/>
      <c r="E29" s="37"/>
    </row>
    <row r="30" spans="1:70" x14ac:dyDescent="0.2">
      <c r="A30" s="109" t="s">
        <v>605</v>
      </c>
      <c r="B30" s="38"/>
      <c r="C30" s="38"/>
      <c r="E30" s="40" t="s">
        <v>608</v>
      </c>
      <c r="F30" s="15"/>
      <c r="G30" s="15"/>
    </row>
    <row r="31" spans="1:70" x14ac:dyDescent="0.2">
      <c r="A31" s="109" t="s">
        <v>583</v>
      </c>
      <c r="B31" s="38"/>
      <c r="C31" s="38"/>
      <c r="E31" s="40" t="s">
        <v>536</v>
      </c>
      <c r="F31" s="15"/>
      <c r="G31" s="15"/>
    </row>
    <row r="32" spans="1:70" ht="15" x14ac:dyDescent="0.25">
      <c r="B32" s="7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</row>
    <row r="33" spans="1:70" x14ac:dyDescent="0.2">
      <c r="A33" s="229" t="s">
        <v>70</v>
      </c>
      <c r="B33" s="217" t="s">
        <v>494</v>
      </c>
      <c r="C33" s="217"/>
      <c r="D33" s="217"/>
      <c r="E33" s="218"/>
    </row>
    <row r="34" spans="1:70" ht="12.75" customHeight="1" x14ac:dyDescent="0.2">
      <c r="A34" s="230"/>
      <c r="B34" s="227" t="s">
        <v>468</v>
      </c>
      <c r="C34" s="224"/>
      <c r="D34" s="228" t="s">
        <v>611</v>
      </c>
      <c r="E34" s="228" t="s">
        <v>610</v>
      </c>
    </row>
    <row r="35" spans="1:70" ht="31.5" x14ac:dyDescent="0.2">
      <c r="A35" s="231"/>
      <c r="B35" s="150" t="s">
        <v>494</v>
      </c>
      <c r="C35" s="148" t="s">
        <v>606</v>
      </c>
      <c r="D35" s="224"/>
      <c r="E35" s="224"/>
      <c r="M35" s="149" t="s">
        <v>428</v>
      </c>
      <c r="N35" s="149" t="s">
        <v>461</v>
      </c>
      <c r="O35" s="149" t="s">
        <v>424</v>
      </c>
      <c r="P35" s="149" t="s">
        <v>641</v>
      </c>
      <c r="Q35" s="149" t="s">
        <v>642</v>
      </c>
      <c r="R35" s="149">
        <v>1961</v>
      </c>
      <c r="S35" s="149">
        <v>1962</v>
      </c>
      <c r="T35" s="149">
        <v>1963</v>
      </c>
      <c r="U35" s="149">
        <v>1964</v>
      </c>
      <c r="V35" s="149">
        <v>1965</v>
      </c>
      <c r="W35" s="149">
        <v>1966</v>
      </c>
      <c r="X35" s="149">
        <v>1967</v>
      </c>
      <c r="Y35" s="149">
        <v>1968</v>
      </c>
      <c r="Z35" s="149">
        <v>1969</v>
      </c>
      <c r="AA35" s="149">
        <v>1970</v>
      </c>
      <c r="AB35" s="149">
        <v>1971</v>
      </c>
      <c r="AC35" s="149">
        <v>1972</v>
      </c>
      <c r="AD35" s="149">
        <v>1973</v>
      </c>
      <c r="AE35" s="149">
        <v>1974</v>
      </c>
      <c r="AF35" s="149">
        <v>1975</v>
      </c>
      <c r="AG35" s="149">
        <v>1976</v>
      </c>
      <c r="AH35" s="149">
        <v>1977</v>
      </c>
      <c r="AI35" s="149">
        <v>1978</v>
      </c>
      <c r="AJ35" s="149">
        <v>1979</v>
      </c>
      <c r="AK35" s="149">
        <v>1980</v>
      </c>
      <c r="AL35" s="149">
        <v>1981</v>
      </c>
      <c r="AM35" s="149">
        <v>1982</v>
      </c>
      <c r="AN35" s="149">
        <v>1983</v>
      </c>
      <c r="AO35" s="149">
        <v>1984</v>
      </c>
      <c r="AP35" s="149">
        <v>1985</v>
      </c>
      <c r="AQ35" s="149">
        <v>1986</v>
      </c>
      <c r="AR35" s="149">
        <v>1987</v>
      </c>
      <c r="AS35" s="149">
        <v>1988</v>
      </c>
      <c r="AT35" s="149">
        <v>1989</v>
      </c>
      <c r="AU35" s="149">
        <v>1990</v>
      </c>
      <c r="AV35" s="149">
        <v>1991</v>
      </c>
      <c r="AW35" s="149">
        <v>1992</v>
      </c>
      <c r="AX35" s="149">
        <v>1993</v>
      </c>
      <c r="AY35" s="149">
        <v>1994</v>
      </c>
      <c r="AZ35" s="149">
        <v>1995</v>
      </c>
      <c r="BA35" s="149">
        <v>1996</v>
      </c>
      <c r="BB35" s="149">
        <v>1997</v>
      </c>
      <c r="BC35" s="149">
        <v>1998</v>
      </c>
      <c r="BD35" s="149">
        <v>1999</v>
      </c>
      <c r="BE35" s="149">
        <v>2000</v>
      </c>
      <c r="BF35" s="149">
        <v>2001</v>
      </c>
      <c r="BG35" s="149">
        <v>2002</v>
      </c>
      <c r="BH35" s="149">
        <v>2003</v>
      </c>
      <c r="BI35" s="149">
        <v>2004</v>
      </c>
      <c r="BJ35" s="149">
        <v>2005</v>
      </c>
      <c r="BK35" s="149">
        <v>2006</v>
      </c>
      <c r="BL35" s="149">
        <v>2007</v>
      </c>
      <c r="BM35" s="149">
        <v>2008</v>
      </c>
      <c r="BN35" s="149">
        <v>2009</v>
      </c>
      <c r="BO35" s="149">
        <v>2010</v>
      </c>
      <c r="BP35" s="149">
        <v>2011</v>
      </c>
      <c r="BQ35" s="149">
        <v>2012</v>
      </c>
      <c r="BR35" s="149">
        <v>2013</v>
      </c>
    </row>
    <row r="36" spans="1:70" x14ac:dyDescent="0.2">
      <c r="A36" s="151" t="s">
        <v>1</v>
      </c>
      <c r="B36" s="61">
        <f>(100*(EXP(LN(AP36/AD36)/($AP$35-$AD$35)))-100)/100</f>
        <v>6.6358530267322637E-3</v>
      </c>
      <c r="C36" s="61">
        <f>(100*(EXP(LN(AP37/AD37)/($AP$35-$AD$35)))-100)/100</f>
        <v>2.4488381758248464E-2</v>
      </c>
      <c r="D36" s="79">
        <f>AVERAGE(AD37:AP37)</f>
        <v>54.611538461538473</v>
      </c>
      <c r="E36" s="66">
        <f t="shared" ref="E36:E39" si="1">D36/$D$39</f>
        <v>0.46577799588511931</v>
      </c>
      <c r="M36" s="12" t="s">
        <v>494</v>
      </c>
      <c r="N36" s="12" t="s">
        <v>22</v>
      </c>
      <c r="O36" s="12" t="s">
        <v>516</v>
      </c>
      <c r="P36" s="12" t="s">
        <v>489</v>
      </c>
      <c r="Q36" s="12" t="s">
        <v>490</v>
      </c>
      <c r="R36" s="4"/>
      <c r="S36" s="4"/>
      <c r="T36" s="4"/>
      <c r="U36" s="4"/>
      <c r="V36" s="4"/>
      <c r="W36" s="4"/>
      <c r="X36" s="4"/>
      <c r="Y36" s="4"/>
      <c r="Z36" s="4"/>
      <c r="AA36" s="4">
        <f>Data!O14</f>
        <v>3644.5720000000001</v>
      </c>
      <c r="AB36" s="4">
        <f>Data!P14</f>
        <v>3712.0973960000001</v>
      </c>
      <c r="AC36" s="4">
        <f>Data!Q14</f>
        <v>3842.6064409999999</v>
      </c>
      <c r="AD36" s="4">
        <f>Data!R14</f>
        <v>4003.3198729999999</v>
      </c>
      <c r="AE36" s="4">
        <f>Data!S14</f>
        <v>3857.8146379999998</v>
      </c>
      <c r="AF36" s="4">
        <f>Data!T14</f>
        <v>3815.1666730000002</v>
      </c>
      <c r="AG36" s="4">
        <f>Data!U14</f>
        <v>3932.0505360000002</v>
      </c>
      <c r="AH36" s="4">
        <f>Data!V14</f>
        <v>4008.1737539999999</v>
      </c>
      <c r="AI36" s="4">
        <f>Data!W14</f>
        <v>4118.7952999999998</v>
      </c>
      <c r="AJ36" s="4">
        <f>Data!X14</f>
        <v>4120.5794390000001</v>
      </c>
      <c r="AK36" s="4">
        <f>Data!Y14</f>
        <v>4060.1217569999999</v>
      </c>
      <c r="AL36" s="4">
        <f>Data!Z14</f>
        <v>4064.1270589999999</v>
      </c>
      <c r="AM36" s="4">
        <f>Data!AA14</f>
        <v>3982.515038</v>
      </c>
      <c r="AN36" s="4">
        <f>Data!AB14</f>
        <v>4073.5660809999999</v>
      </c>
      <c r="AO36" s="4">
        <f>Data!AC14</f>
        <v>4224.1320079999996</v>
      </c>
      <c r="AP36" s="4">
        <f>Data!AD14</f>
        <v>4334.0011880000002</v>
      </c>
      <c r="AQ36" s="4">
        <f>Data!AE14</f>
        <v>4457.9744680000003</v>
      </c>
      <c r="AR36" s="4">
        <f>Data!AF14</f>
        <v>4541.2780730000004</v>
      </c>
      <c r="AS36" s="4">
        <f>Data!AG14</f>
        <v>4694.7160960000001</v>
      </c>
      <c r="AT36" s="4">
        <f>Data!AH14</f>
        <v>4793.1395089999996</v>
      </c>
      <c r="AU36" s="4">
        <f>Data!AI14</f>
        <v>4806.5271860000003</v>
      </c>
      <c r="AV36" s="4">
        <f>Data!AJ14</f>
        <v>4793.7472040000002</v>
      </c>
      <c r="AW36" s="4">
        <f>Data!AK14</f>
        <v>4849.754516</v>
      </c>
      <c r="AX36" s="4">
        <f>Data!AL14</f>
        <v>4853.0429610000001</v>
      </c>
      <c r="AY36" s="4">
        <f>Data!AM14</f>
        <v>4956.0572000000002</v>
      </c>
      <c r="AZ36" s="4">
        <f>Data!AN14</f>
        <v>5024.8483969999997</v>
      </c>
      <c r="BA36" s="4">
        <f>Data!AO14</f>
        <v>5120.79396</v>
      </c>
      <c r="BB36" s="4">
        <f>Data!AP14</f>
        <v>5251.0410529999999</v>
      </c>
      <c r="BC36" s="4">
        <f>Data!AQ14</f>
        <v>5327.3539309999996</v>
      </c>
      <c r="BD36" s="4">
        <f>Data!AR14</f>
        <v>5414.8017060000002</v>
      </c>
      <c r="BE36" s="4">
        <f>Data!AS14</f>
        <v>5512.4118490000001</v>
      </c>
      <c r="BF36" s="4">
        <f>Data!AT14</f>
        <v>5542.6346960000001</v>
      </c>
      <c r="BG36" s="4">
        <f>Data!AU14</f>
        <v>5591.9274869999999</v>
      </c>
      <c r="BH36" s="4">
        <f>Data!AV14</f>
        <v>5684.6518310000001</v>
      </c>
      <c r="BI36" s="4">
        <f>Data!AW14</f>
        <v>5831.4167530000004</v>
      </c>
      <c r="BJ36" s="4">
        <f>Data!AX14</f>
        <v>5924.1196600000003</v>
      </c>
      <c r="BK36" s="4">
        <f>Data!AY14</f>
        <v>6075.4022290000003</v>
      </c>
      <c r="BL36" s="4">
        <f>Data!AZ14</f>
        <v>6245.2064689999997</v>
      </c>
      <c r="BM36" s="4">
        <f>Data!BA14</f>
        <v>6121.7773939999997</v>
      </c>
      <c r="BN36" s="4">
        <f>Data!BB14</f>
        <v>6020.7806380000002</v>
      </c>
      <c r="BO36" s="4">
        <f>Data!BC14</f>
        <v>6188.2474099999999</v>
      </c>
      <c r="BP36" s="4">
        <f>Data!BD14</f>
        <v>6256.0104879999999</v>
      </c>
      <c r="BQ36" s="4">
        <f>Data!BE14</f>
        <v>6359.373036</v>
      </c>
      <c r="BR36" s="4">
        <f>Data!BF14</f>
        <v>6437.520579</v>
      </c>
    </row>
    <row r="37" spans="1:70" x14ac:dyDescent="0.2">
      <c r="A37" s="151" t="s">
        <v>2</v>
      </c>
      <c r="B37" s="61">
        <f>(100*(EXP(LN(BB36/AP36)/($BB$35-$AP$35)))-100)/100</f>
        <v>1.6123196253899436E-2</v>
      </c>
      <c r="C37" s="61">
        <f>(100*(EXP(LN(BB37/AP37)/($BB$35-$AP$35)))-100)/100</f>
        <v>2.2158292323770468E-2</v>
      </c>
      <c r="D37" s="79">
        <f>AVERAGE(AP37:BB37)</f>
        <v>71.785384615384615</v>
      </c>
      <c r="E37" s="66">
        <f t="shared" si="1"/>
        <v>0.61225252981189116</v>
      </c>
      <c r="M37" s="14" t="s">
        <v>609</v>
      </c>
      <c r="N37" s="14" t="s">
        <v>22</v>
      </c>
      <c r="O37" s="14" t="s">
        <v>509</v>
      </c>
      <c r="P37" s="14" t="s">
        <v>584</v>
      </c>
      <c r="Q37" s="14" t="s">
        <v>638</v>
      </c>
      <c r="R37" s="6">
        <v>34.53</v>
      </c>
      <c r="S37" s="6">
        <v>35.520000000000003</v>
      </c>
      <c r="T37" s="6">
        <v>36.409999999999997</v>
      </c>
      <c r="U37" s="6">
        <v>37.630000000000003</v>
      </c>
      <c r="V37" s="6">
        <v>38.24</v>
      </c>
      <c r="W37" s="6">
        <v>39.76</v>
      </c>
      <c r="X37" s="6">
        <v>41.3</v>
      </c>
      <c r="Y37" s="6">
        <v>42.46</v>
      </c>
      <c r="Z37" s="6">
        <v>42.53</v>
      </c>
      <c r="AA37" s="6">
        <v>43.9</v>
      </c>
      <c r="AB37" s="6">
        <v>45.04</v>
      </c>
      <c r="AC37" s="6">
        <v>44.65</v>
      </c>
      <c r="AD37" s="6">
        <v>47.32</v>
      </c>
      <c r="AE37" s="6">
        <v>47.96</v>
      </c>
      <c r="AF37" s="6">
        <v>49.18</v>
      </c>
      <c r="AG37" s="6">
        <v>50.45</v>
      </c>
      <c r="AH37" s="6">
        <v>51.46</v>
      </c>
      <c r="AI37" s="6">
        <v>53.89</v>
      </c>
      <c r="AJ37" s="6">
        <v>54.6</v>
      </c>
      <c r="AK37" s="6">
        <v>55.01</v>
      </c>
      <c r="AL37" s="6">
        <v>56.76</v>
      </c>
      <c r="AM37" s="6">
        <v>58.89</v>
      </c>
      <c r="AN37" s="6">
        <v>59.1</v>
      </c>
      <c r="AO37" s="6">
        <v>62.07</v>
      </c>
      <c r="AP37" s="6">
        <v>63.26</v>
      </c>
      <c r="AQ37" s="6">
        <v>64.650000000000006</v>
      </c>
      <c r="AR37" s="6">
        <v>65.239999999999995</v>
      </c>
      <c r="AS37" s="6">
        <v>66.28</v>
      </c>
      <c r="AT37" s="6">
        <v>68.86</v>
      </c>
      <c r="AU37" s="6">
        <v>70.81</v>
      </c>
      <c r="AV37" s="6">
        <v>71.11</v>
      </c>
      <c r="AW37" s="6">
        <v>73.150000000000006</v>
      </c>
      <c r="AX37" s="6">
        <v>73.64</v>
      </c>
      <c r="AY37" s="6">
        <v>75.73</v>
      </c>
      <c r="AZ37" s="6">
        <v>77.349999999999994</v>
      </c>
      <c r="BA37" s="6">
        <v>80.84</v>
      </c>
      <c r="BB37" s="6">
        <v>82.29</v>
      </c>
      <c r="BC37" s="6">
        <v>83.88</v>
      </c>
      <c r="BD37" s="6">
        <v>86.87</v>
      </c>
      <c r="BE37" s="6">
        <v>88.54</v>
      </c>
      <c r="BF37" s="6">
        <v>89.66</v>
      </c>
      <c r="BG37" s="6">
        <v>91.08</v>
      </c>
      <c r="BH37" s="6">
        <v>93.99</v>
      </c>
      <c r="BI37" s="6">
        <v>97.67</v>
      </c>
      <c r="BJ37" s="6">
        <v>99.94</v>
      </c>
      <c r="BK37" s="6">
        <v>102.39</v>
      </c>
      <c r="BL37" s="6">
        <v>106</v>
      </c>
      <c r="BM37" s="6">
        <v>110.24</v>
      </c>
      <c r="BN37" s="6">
        <v>111.53</v>
      </c>
      <c r="BO37" s="6">
        <v>114.26</v>
      </c>
      <c r="BP37" s="6">
        <v>117.8</v>
      </c>
      <c r="BQ37" s="6">
        <v>119.6</v>
      </c>
      <c r="BR37" s="6">
        <v>123.05</v>
      </c>
    </row>
    <row r="38" spans="1:70" x14ac:dyDescent="0.2">
      <c r="A38" s="151" t="s">
        <v>3</v>
      </c>
      <c r="B38" s="61">
        <f>(100*(EXP(LN(BN36/BB36)/($BN$35-$BB$35)))-100)/100</f>
        <v>1.1464432975799355E-2</v>
      </c>
      <c r="C38" s="61">
        <f>(100*(EXP(LN(BN37/BB37)/($BN$35-$BB$35)))-100)/100</f>
        <v>2.5660711605789147E-2</v>
      </c>
      <c r="D38" s="79">
        <f>AVERAGE(BB37:BN37)</f>
        <v>95.69846153846153</v>
      </c>
      <c r="E38" s="66">
        <f t="shared" si="1"/>
        <v>0.81620549210614701</v>
      </c>
      <c r="M38" s="48" t="s">
        <v>627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</row>
    <row r="39" spans="1:70" x14ac:dyDescent="0.2">
      <c r="A39" s="152" t="s">
        <v>607</v>
      </c>
      <c r="B39" s="50">
        <f>(100*(EXP(LN(BR36/BN36)/($BR$35-$BN$35)))-100)/100</f>
        <v>1.6872392165834072E-2</v>
      </c>
      <c r="C39" s="50">
        <f>(100*(EXP(LN(BR37/BN37)/($BR$35-$BN$35)))-100)/100</f>
        <v>2.4878727501186974E-2</v>
      </c>
      <c r="D39" s="80">
        <f>AVERAGE(BN37:BR37)</f>
        <v>117.248</v>
      </c>
      <c r="E39" s="67">
        <f t="shared" si="1"/>
        <v>1</v>
      </c>
      <c r="F39" s="119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</row>
    <row r="40" spans="1:70" x14ac:dyDescent="0.2"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</row>
    <row r="41" spans="1:70" x14ac:dyDescent="0.2"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</row>
    <row r="42" spans="1:70" ht="12.75" customHeight="1" x14ac:dyDescent="0.2"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</row>
    <row r="43" spans="1:70" x14ac:dyDescent="0.2"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</row>
    <row r="44" spans="1:70" x14ac:dyDescent="0.2"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</row>
    <row r="45" spans="1:70" x14ac:dyDescent="0.2"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</row>
    <row r="46" spans="1:70" x14ac:dyDescent="0.2"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</row>
    <row r="47" spans="1:70" x14ac:dyDescent="0.2"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</row>
    <row r="48" spans="1:70" x14ac:dyDescent="0.2">
      <c r="P48" s="73"/>
      <c r="Q48" s="70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</row>
    <row r="49" spans="16:70" x14ac:dyDescent="0.2">
      <c r="P49" s="70"/>
      <c r="Q49" s="70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</row>
    <row r="50" spans="16:70" ht="12.75" customHeight="1" x14ac:dyDescent="0.2"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</row>
    <row r="58" spans="16:70" x14ac:dyDescent="0.2"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</row>
    <row r="59" spans="16:70" x14ac:dyDescent="0.2"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</row>
    <row r="60" spans="16:70" x14ac:dyDescent="0.2"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</row>
    <row r="76" ht="12.75" customHeight="1" x14ac:dyDescent="0.2"/>
  </sheetData>
  <mergeCells count="10">
    <mergeCell ref="A7:A9"/>
    <mergeCell ref="B7:E7"/>
    <mergeCell ref="B8:C8"/>
    <mergeCell ref="D8:D9"/>
    <mergeCell ref="E8:E9"/>
    <mergeCell ref="B33:E33"/>
    <mergeCell ref="B34:C34"/>
    <mergeCell ref="D34:D35"/>
    <mergeCell ref="E34:E35"/>
    <mergeCell ref="A33:A35"/>
  </mergeCells>
  <hyperlinks>
    <hyperlink ref="E30" r:id="rId1"/>
    <hyperlink ref="E4" r:id="rId2"/>
    <hyperlink ref="E5" r:id="rId3"/>
    <hyperlink ref="E31" r:id="rId4"/>
  </hyperlinks>
  <pageMargins left="0.7" right="0.7" top="0.75" bottom="0.75" header="0.3" footer="0.3"/>
  <pageSetup paperSize="9" orientation="portrait" r:id="rId5"/>
  <ignoredErrors>
    <ignoredError sqref="D36:D39 D10:D14" formulaRange="1"/>
  </ignoredError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P16"/>
  <sheetViews>
    <sheetView zoomScaleNormal="100" workbookViewId="0">
      <selection activeCell="K41" sqref="K41"/>
    </sheetView>
  </sheetViews>
  <sheetFormatPr defaultRowHeight="12.75" x14ac:dyDescent="0.2"/>
  <cols>
    <col min="1" max="1" width="14.625" customWidth="1"/>
    <col min="2" max="6" width="11.125" customWidth="1"/>
    <col min="8" max="8" width="13.625" customWidth="1"/>
    <col min="9" max="9" width="16.875" bestFit="1" customWidth="1"/>
    <col min="10" max="10" width="13.625" bestFit="1" customWidth="1"/>
    <col min="11" max="11" width="18.75" bestFit="1" customWidth="1"/>
    <col min="12" max="12" width="21.75" bestFit="1" customWidth="1"/>
    <col min="13" max="65" width="7.5" bestFit="1" customWidth="1"/>
    <col min="66" max="66" width="6.875" customWidth="1"/>
  </cols>
  <sheetData>
    <row r="1" spans="1:68" ht="18" x14ac:dyDescent="0.2">
      <c r="A1" s="35" t="s">
        <v>635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</row>
    <row r="3" spans="1:68" x14ac:dyDescent="0.2">
      <c r="A3" s="39" t="s">
        <v>69</v>
      </c>
    </row>
    <row r="4" spans="1:68" x14ac:dyDescent="0.2">
      <c r="A4" s="109" t="s">
        <v>534</v>
      </c>
      <c r="B4" s="38"/>
      <c r="C4" s="38"/>
      <c r="D4" s="40" t="s">
        <v>533</v>
      </c>
      <c r="E4" s="38"/>
    </row>
    <row r="6" spans="1:68" x14ac:dyDescent="0.2">
      <c r="A6" s="225" t="s">
        <v>461</v>
      </c>
      <c r="B6" s="217" t="s">
        <v>460</v>
      </c>
      <c r="C6" s="217"/>
      <c r="D6" s="217"/>
      <c r="E6" s="217"/>
      <c r="F6" s="218"/>
      <c r="H6" s="96"/>
    </row>
    <row r="7" spans="1:68" x14ac:dyDescent="0.2">
      <c r="A7" s="226"/>
      <c r="B7" s="83" t="s">
        <v>0</v>
      </c>
      <c r="C7" s="147" t="s">
        <v>1</v>
      </c>
      <c r="D7" s="147" t="s">
        <v>2</v>
      </c>
      <c r="E7" s="147" t="s">
        <v>3</v>
      </c>
      <c r="F7" s="147" t="s">
        <v>592</v>
      </c>
      <c r="H7" s="147" t="s">
        <v>428</v>
      </c>
      <c r="I7" s="147" t="s">
        <v>41</v>
      </c>
      <c r="J7" s="147" t="s">
        <v>424</v>
      </c>
      <c r="K7" s="147" t="s">
        <v>429</v>
      </c>
      <c r="L7" s="147" t="s">
        <v>430</v>
      </c>
      <c r="M7" s="147">
        <v>1961</v>
      </c>
      <c r="N7" s="147">
        <v>1962</v>
      </c>
      <c r="O7" s="147">
        <v>1963</v>
      </c>
      <c r="P7" s="147">
        <v>1964</v>
      </c>
      <c r="Q7" s="147">
        <v>1965</v>
      </c>
      <c r="R7" s="147">
        <v>1966</v>
      </c>
      <c r="S7" s="147">
        <v>1967</v>
      </c>
      <c r="T7" s="147">
        <v>1968</v>
      </c>
      <c r="U7" s="147">
        <v>1969</v>
      </c>
      <c r="V7" s="147">
        <v>1970</v>
      </c>
      <c r="W7" s="147">
        <v>1971</v>
      </c>
      <c r="X7" s="147">
        <v>1972</v>
      </c>
      <c r="Y7" s="147">
        <v>1973</v>
      </c>
      <c r="Z7" s="147">
        <v>1974</v>
      </c>
      <c r="AA7" s="147">
        <v>1975</v>
      </c>
      <c r="AB7" s="147">
        <v>1976</v>
      </c>
      <c r="AC7" s="147">
        <v>1977</v>
      </c>
      <c r="AD7" s="147">
        <v>1978</v>
      </c>
      <c r="AE7" s="147">
        <v>1979</v>
      </c>
      <c r="AF7" s="147">
        <v>1980</v>
      </c>
      <c r="AG7" s="147">
        <v>1981</v>
      </c>
      <c r="AH7" s="147">
        <v>1982</v>
      </c>
      <c r="AI7" s="147">
        <v>1983</v>
      </c>
      <c r="AJ7" s="147">
        <v>1984</v>
      </c>
      <c r="AK7" s="147">
        <v>1985</v>
      </c>
      <c r="AL7" s="147">
        <v>1986</v>
      </c>
      <c r="AM7" s="147">
        <v>1987</v>
      </c>
      <c r="AN7" s="147">
        <v>1988</v>
      </c>
      <c r="AO7" s="147">
        <v>1989</v>
      </c>
      <c r="AP7" s="147">
        <v>1990</v>
      </c>
      <c r="AQ7" s="147">
        <v>1991</v>
      </c>
      <c r="AR7" s="147">
        <v>1992</v>
      </c>
      <c r="AS7" s="147">
        <v>1993</v>
      </c>
      <c r="AT7" s="147">
        <v>1994</v>
      </c>
      <c r="AU7" s="147">
        <v>1995</v>
      </c>
      <c r="AV7" s="147">
        <v>1996</v>
      </c>
      <c r="AW7" s="147">
        <v>1997</v>
      </c>
      <c r="AX7" s="147">
        <v>1998</v>
      </c>
      <c r="AY7" s="147">
        <v>1999</v>
      </c>
      <c r="AZ7" s="147">
        <v>2000</v>
      </c>
      <c r="BA7" s="147">
        <v>2001</v>
      </c>
      <c r="BB7" s="147">
        <v>2002</v>
      </c>
      <c r="BC7" s="147">
        <v>2003</v>
      </c>
      <c r="BD7" s="147">
        <v>2004</v>
      </c>
      <c r="BE7" s="147">
        <v>2005</v>
      </c>
      <c r="BF7" s="147">
        <v>2006</v>
      </c>
      <c r="BG7" s="147">
        <v>2007</v>
      </c>
      <c r="BH7" s="147">
        <v>2008</v>
      </c>
      <c r="BI7" s="147">
        <v>2009</v>
      </c>
      <c r="BJ7" s="147">
        <v>2010</v>
      </c>
      <c r="BK7" s="147">
        <v>2011</v>
      </c>
      <c r="BL7" s="147">
        <v>2012</v>
      </c>
      <c r="BM7" s="147">
        <v>2013</v>
      </c>
      <c r="BN7" s="147">
        <v>2014</v>
      </c>
    </row>
    <row r="8" spans="1:68" x14ac:dyDescent="0.2">
      <c r="A8" s="14" t="s">
        <v>22</v>
      </c>
      <c r="B8" s="50">
        <f>(100*(EXP(LN(Y8/M8)/($Y$7-$M$7)))-100)/100</f>
        <v>2.0204339138095547E-2</v>
      </c>
      <c r="C8" s="50">
        <f>(100*(EXP(LN(AK8/Y8)/($AK$7-$Y$7)))-100)/100</f>
        <v>1.8154217537768316E-2</v>
      </c>
      <c r="D8" s="50">
        <f>(100*(EXP(LN(AW8/AK8)/($AW$7-$AK$7)))-100)/100</f>
        <v>1.6209108216709751E-2</v>
      </c>
      <c r="E8" s="50">
        <f>(100*(EXP(LN(BI8/AW8)/($BI$7-$AW$7)))-100)/100</f>
        <v>1.2349446234275092E-2</v>
      </c>
      <c r="F8" s="50">
        <f>(100*(EXP(LN(BN8/BI8)/($BN$7-$BI$7)))-100)/100</f>
        <v>1.1693487395232153E-2</v>
      </c>
      <c r="H8" s="12" t="s">
        <v>464</v>
      </c>
      <c r="I8" s="12" t="s">
        <v>22</v>
      </c>
      <c r="J8" s="12" t="s">
        <v>463</v>
      </c>
      <c r="K8" s="12" t="s">
        <v>464</v>
      </c>
      <c r="L8" s="12" t="s">
        <v>465</v>
      </c>
      <c r="M8" s="5">
        <f>Data!F13</f>
        <v>3082.8290000000002</v>
      </c>
      <c r="N8" s="5">
        <f>Data!G13</f>
        <v>3141.078</v>
      </c>
      <c r="O8" s="5">
        <f>Data!H13</f>
        <v>3201.183</v>
      </c>
      <c r="P8" s="5">
        <f>Data!I13</f>
        <v>3263.74</v>
      </c>
      <c r="Q8" s="5">
        <f>Data!J13</f>
        <v>3329.1289999999999</v>
      </c>
      <c r="R8" s="5">
        <f>Data!K13</f>
        <v>3397.4740000000002</v>
      </c>
      <c r="S8" s="5">
        <f>Data!L13</f>
        <v>3468.5149999999999</v>
      </c>
      <c r="T8" s="5">
        <f>Data!M13</f>
        <v>3541.6709999999998</v>
      </c>
      <c r="U8" s="5">
        <f>Data!N13</f>
        <v>3616.1149999999998</v>
      </c>
      <c r="V8" s="5">
        <f>Data!O13</f>
        <v>3691.1729999999998</v>
      </c>
      <c r="W8" s="5">
        <f>Data!P13</f>
        <v>3766.7620000000002</v>
      </c>
      <c r="X8" s="5">
        <f>Data!Q13</f>
        <v>3842.8710000000001</v>
      </c>
      <c r="Y8" s="5">
        <f>Data!R13</f>
        <v>3919.1819999999998</v>
      </c>
      <c r="Z8" s="5">
        <f>Data!S13</f>
        <v>3995.308</v>
      </c>
      <c r="AA8" s="5">
        <f>Data!T13</f>
        <v>4071.0230000000001</v>
      </c>
      <c r="AB8" s="5">
        <f>Data!U13</f>
        <v>4146.1480000000001</v>
      </c>
      <c r="AC8" s="5">
        <f>Data!V13</f>
        <v>4220.8230000000003</v>
      </c>
      <c r="AD8" s="5">
        <f>Data!W13</f>
        <v>4295.67</v>
      </c>
      <c r="AE8" s="5">
        <f>Data!X13</f>
        <v>4371.5320000000002</v>
      </c>
      <c r="AF8" s="5">
        <f>Data!Y13</f>
        <v>4449.0469999999996</v>
      </c>
      <c r="AG8" s="5">
        <f>Data!Z13</f>
        <v>4528.2349999999997</v>
      </c>
      <c r="AH8" s="5">
        <f>Data!AA13</f>
        <v>4608.9610000000002</v>
      </c>
      <c r="AI8" s="5">
        <f>Data!AB13</f>
        <v>4691.5600000000004</v>
      </c>
      <c r="AJ8" s="5">
        <f>Data!AC13</f>
        <v>4776.3950000000004</v>
      </c>
      <c r="AK8" s="5">
        <f>Data!AD13</f>
        <v>4863.6040000000003</v>
      </c>
      <c r="AL8" s="5">
        <f>Data!AE13</f>
        <v>4953.3829999999998</v>
      </c>
      <c r="AM8" s="5">
        <f>Data!AF13</f>
        <v>5045.3109999999997</v>
      </c>
      <c r="AN8" s="5">
        <f>Data!AG13</f>
        <v>5138.2179999999998</v>
      </c>
      <c r="AO8" s="5">
        <f>Data!AH13</f>
        <v>5230.4470000000001</v>
      </c>
      <c r="AP8" s="5">
        <f>Data!AI13</f>
        <v>5320.82</v>
      </c>
      <c r="AQ8" s="5">
        <f>Data!AJ13</f>
        <v>5408.9040000000005</v>
      </c>
      <c r="AR8" s="5">
        <f>Data!AK13</f>
        <v>5494.8980000000001</v>
      </c>
      <c r="AS8" s="5">
        <f>Data!AL13</f>
        <v>5578.8609999999999</v>
      </c>
      <c r="AT8" s="5">
        <f>Data!AM13</f>
        <v>5661.0870000000004</v>
      </c>
      <c r="AU8" s="5">
        <f>Data!AN13</f>
        <v>5741.8180000000002</v>
      </c>
      <c r="AV8" s="5">
        <f>Data!AO13</f>
        <v>5821.0150000000003</v>
      </c>
      <c r="AW8" s="5">
        <f>Data!AP13</f>
        <v>5898.6850000000004</v>
      </c>
      <c r="AX8" s="5">
        <f>Data!AQ13</f>
        <v>5975.3050000000003</v>
      </c>
      <c r="AY8" s="5">
        <f>Data!AR13</f>
        <v>6051.482</v>
      </c>
      <c r="AZ8" s="5">
        <f>Data!AS13</f>
        <v>6127.6940000000004</v>
      </c>
      <c r="BA8" s="5">
        <f>Data!AT13</f>
        <v>6204.1440000000002</v>
      </c>
      <c r="BB8" s="5">
        <f>Data!AU13</f>
        <v>6280.8580000000002</v>
      </c>
      <c r="BC8" s="5">
        <f>Data!AV13</f>
        <v>6357.9920000000002</v>
      </c>
      <c r="BD8" s="5">
        <f>Data!AW13</f>
        <v>6435.7039999999997</v>
      </c>
      <c r="BE8" s="5">
        <f>Data!AX13</f>
        <v>6514.0940000000001</v>
      </c>
      <c r="BF8" s="5">
        <f>Data!AY13</f>
        <v>6593.2349999999997</v>
      </c>
      <c r="BG8" s="5">
        <f>Data!AZ13</f>
        <v>6673.1009999999997</v>
      </c>
      <c r="BH8" s="5">
        <f>Data!BA13</f>
        <v>6753.643</v>
      </c>
      <c r="BI8" s="5">
        <f>Data!BB13</f>
        <v>6834.7179999999998</v>
      </c>
      <c r="BJ8" s="5">
        <f>Data!BC13</f>
        <v>6916.1850000000004</v>
      </c>
      <c r="BK8" s="5">
        <f>Data!BD13</f>
        <v>6997.991</v>
      </c>
      <c r="BL8" s="5">
        <f>Data!BE13</f>
        <v>7080.0720000000001</v>
      </c>
      <c r="BM8" s="5">
        <f>Data!BF13</f>
        <v>7162.1180000000004</v>
      </c>
      <c r="BN8" s="5">
        <f>Data!BG13</f>
        <v>7243.7820000000002</v>
      </c>
      <c r="BP8" s="139"/>
    </row>
    <row r="9" spans="1:68" x14ac:dyDescent="0.2">
      <c r="A9" s="14" t="s">
        <v>63</v>
      </c>
      <c r="B9" s="50">
        <f>(100*(EXP(LN(Y9/M9)/($Y$7-$M$7)))-100)/100</f>
        <v>9.8784613337608105E-3</v>
      </c>
      <c r="C9" s="50">
        <f>(100*(EXP(LN(AK9/Y9)/($AK$7-$Y$7)))-100)/100</f>
        <v>7.1022926491244222E-3</v>
      </c>
      <c r="D9" s="50">
        <f>(100*(EXP(LN(AW9/AK9)/($AW$7-$AK$7)))-100)/100</f>
        <v>5.147245357930927E-3</v>
      </c>
      <c r="E9" s="50">
        <f>(100*(EXP(LN(BI9/AW9)/($BI$7-$AW$7)))-100)/100</f>
        <v>4.0211756101437854E-3</v>
      </c>
      <c r="F9" s="50">
        <f>(100*(EXP(LN(BN9/BI9)/($BN$7-$BI$7)))-100)/100</f>
        <v>3.7792504479352827E-3</v>
      </c>
      <c r="H9" s="13" t="s">
        <v>464</v>
      </c>
      <c r="I9" s="13" t="s">
        <v>785</v>
      </c>
      <c r="J9" s="13" t="s">
        <v>463</v>
      </c>
      <c r="K9" s="54" t="s">
        <v>457</v>
      </c>
      <c r="L9" s="13" t="s">
        <v>35</v>
      </c>
      <c r="M9" s="5">
        <f>Data!F59</f>
        <v>960.69499999999994</v>
      </c>
      <c r="N9" s="5">
        <f>Data!G59</f>
        <v>972.36200000000008</v>
      </c>
      <c r="O9" s="5">
        <f>Data!H59</f>
        <v>983.89999999999986</v>
      </c>
      <c r="P9" s="5">
        <f>Data!I59</f>
        <v>995.10300000000007</v>
      </c>
      <c r="Q9" s="5">
        <f>Data!J59</f>
        <v>1005.846</v>
      </c>
      <c r="R9" s="5">
        <f>Data!K59</f>
        <v>1016.045</v>
      </c>
      <c r="S9" s="5">
        <f>Data!L59</f>
        <v>1025.7430000000002</v>
      </c>
      <c r="T9" s="5">
        <f>Data!M59</f>
        <v>1035.0820000000001</v>
      </c>
      <c r="U9" s="5">
        <f>Data!N59</f>
        <v>1044.268</v>
      </c>
      <c r="V9" s="5">
        <f>Data!O59</f>
        <v>1053.4369999999999</v>
      </c>
      <c r="W9" s="5">
        <f>Data!P59</f>
        <v>1062.655</v>
      </c>
      <c r="X9" s="5">
        <f>Data!Q59</f>
        <v>1071.854</v>
      </c>
      <c r="Y9" s="5">
        <f>Data!R59</f>
        <v>1080.973</v>
      </c>
      <c r="Z9" s="5">
        <f>Data!S59</f>
        <v>1089.8890000000001</v>
      </c>
      <c r="AA9" s="5">
        <f>Data!T59</f>
        <v>1098.5250000000001</v>
      </c>
      <c r="AB9" s="5">
        <f>Data!U59</f>
        <v>1106.8609999999999</v>
      </c>
      <c r="AC9" s="5">
        <f>Data!V59</f>
        <v>1114.9380000000001</v>
      </c>
      <c r="AD9" s="5">
        <f>Data!W59</f>
        <v>1122.8300000000002</v>
      </c>
      <c r="AE9" s="5">
        <f>Data!X59</f>
        <v>1130.615</v>
      </c>
      <c r="AF9" s="5">
        <f>Data!Y59</f>
        <v>1138.3620000000001</v>
      </c>
      <c r="AG9" s="5">
        <f>Data!Z59</f>
        <v>1146.075</v>
      </c>
      <c r="AH9" s="5">
        <f>Data!AA59</f>
        <v>1153.731</v>
      </c>
      <c r="AI9" s="5">
        <f>Data!AB59</f>
        <v>1161.374</v>
      </c>
      <c r="AJ9" s="5">
        <f>Data!AC59</f>
        <v>1169.0569999999998</v>
      </c>
      <c r="AK9" s="5">
        <f>Data!AD59</f>
        <v>1176.787</v>
      </c>
      <c r="AL9" s="5">
        <f>Data!AE59</f>
        <v>1184.6099999999999</v>
      </c>
      <c r="AM9" s="5">
        <f>Data!AF59</f>
        <v>1192.4659999999999</v>
      </c>
      <c r="AN9" s="5">
        <f>Data!AG59</f>
        <v>1200.2160000000001</v>
      </c>
      <c r="AO9" s="5">
        <f>Data!AH59</f>
        <v>1207.6319999999998</v>
      </c>
      <c r="AP9" s="5">
        <f>Data!AI59</f>
        <v>1214.587</v>
      </c>
      <c r="AQ9" s="5">
        <f>Data!AJ59</f>
        <v>1221.0230000000001</v>
      </c>
      <c r="AR9" s="5">
        <f>Data!AK59</f>
        <v>1226.9949999999999</v>
      </c>
      <c r="AS9" s="5">
        <f>Data!AL59</f>
        <v>1232.5400000000002</v>
      </c>
      <c r="AT9" s="5">
        <f>Data!AM59</f>
        <v>1237.7190000000003</v>
      </c>
      <c r="AU9" s="5">
        <f>Data!AN59</f>
        <v>1242.6109999999999</v>
      </c>
      <c r="AV9" s="5">
        <f>Data!AO59</f>
        <v>1247.2139999999999</v>
      </c>
      <c r="AW9" s="5">
        <f>Data!AP59</f>
        <v>1251.567</v>
      </c>
      <c r="AX9" s="5">
        <f>Data!AQ59</f>
        <v>1255.7840000000001</v>
      </c>
      <c r="AY9" s="5">
        <f>Data!AR59</f>
        <v>1260.0029999999999</v>
      </c>
      <c r="AZ9" s="5">
        <f>Data!AS59</f>
        <v>1264.3329999999999</v>
      </c>
      <c r="BA9" s="5">
        <f>Data!AT59</f>
        <v>1268.82</v>
      </c>
      <c r="BB9" s="5">
        <f>Data!AU59</f>
        <v>1273.4559999999999</v>
      </c>
      <c r="BC9" s="5">
        <f>Data!AV59</f>
        <v>1278.3019999999999</v>
      </c>
      <c r="BD9" s="5">
        <f>Data!AW59</f>
        <v>1283.4399999999998</v>
      </c>
      <c r="BE9" s="5">
        <f>Data!AX59</f>
        <v>1288.9070000000002</v>
      </c>
      <c r="BF9" s="5">
        <f>Data!AY59</f>
        <v>1294.7489999999998</v>
      </c>
      <c r="BG9" s="5">
        <f>Data!AZ59</f>
        <v>1300.913</v>
      </c>
      <c r="BH9" s="5">
        <f>Data!BA59</f>
        <v>1307.194</v>
      </c>
      <c r="BI9" s="5">
        <f>Data!BB59</f>
        <v>1313.3139999999999</v>
      </c>
      <c r="BJ9" s="5">
        <f>Data!BC59</f>
        <v>1319.0749999999998</v>
      </c>
      <c r="BK9" s="5">
        <f>Data!BD59</f>
        <v>1324.3899999999999</v>
      </c>
      <c r="BL9" s="5">
        <f>Data!BE59</f>
        <v>1329.3100000000002</v>
      </c>
      <c r="BM9" s="5">
        <f>Data!BF59</f>
        <v>1333.9059999999999</v>
      </c>
      <c r="BN9" s="5">
        <f>Data!BG59</f>
        <v>1338.319</v>
      </c>
    </row>
    <row r="10" spans="1:68" x14ac:dyDescent="0.2">
      <c r="A10" s="14" t="s">
        <v>23</v>
      </c>
      <c r="B10" s="50">
        <f>(100*(EXP(LN(Y10/M10)/($Y$7-$M$7)))-100)/100</f>
        <v>2.452516620424447E-2</v>
      </c>
      <c r="C10" s="50">
        <f>(100*(EXP(LN(AK10/Y10)/($AK$7-$Y$7)))-100)/100</f>
        <v>2.2038527005343554E-2</v>
      </c>
      <c r="D10" s="50">
        <f>(100*(EXP(LN(AW10/AK10)/($AW$7-$AK$7)))-100)/100</f>
        <v>1.9477573451075755E-2</v>
      </c>
      <c r="E10" s="50">
        <f>(100*(EXP(LN(BI10/AW10)/($BI$7-$AW$7)))-100)/100</f>
        <v>1.4469089489698207E-2</v>
      </c>
      <c r="F10" s="50">
        <f>(100*(EXP(LN(BN10/BI10)/($BN$7-$BI$7)))-100)/100</f>
        <v>1.3539982224552745E-2</v>
      </c>
      <c r="H10" s="14" t="s">
        <v>464</v>
      </c>
      <c r="I10" s="14" t="s">
        <v>786</v>
      </c>
      <c r="J10" s="14" t="s">
        <v>463</v>
      </c>
      <c r="K10" s="55" t="s">
        <v>457</v>
      </c>
      <c r="L10" s="14" t="s">
        <v>35</v>
      </c>
      <c r="M10" s="6">
        <f>Data!F104</f>
        <v>2122.134</v>
      </c>
      <c r="N10" s="6">
        <f>Data!G104</f>
        <v>2168.7159999999999</v>
      </c>
      <c r="O10" s="6">
        <f>Data!H104</f>
        <v>2217.2830000000004</v>
      </c>
      <c r="P10" s="6">
        <f>Data!I104</f>
        <v>2268.6369999999997</v>
      </c>
      <c r="Q10" s="6">
        <f>Data!J104</f>
        <v>2323.2829999999999</v>
      </c>
      <c r="R10" s="6">
        <f>Data!K104</f>
        <v>2381.4290000000001</v>
      </c>
      <c r="S10" s="6">
        <f>Data!L104</f>
        <v>2442.7719999999999</v>
      </c>
      <c r="T10" s="6">
        <f>Data!M104</f>
        <v>2506.5889999999999</v>
      </c>
      <c r="U10" s="6">
        <f>Data!N104</f>
        <v>2571.8469999999998</v>
      </c>
      <c r="V10" s="6">
        <f>Data!O104</f>
        <v>2637.7359999999999</v>
      </c>
      <c r="W10" s="6">
        <f>Data!P104</f>
        <v>2704.107</v>
      </c>
      <c r="X10" s="6">
        <f>Data!Q104</f>
        <v>2771.0169999999998</v>
      </c>
      <c r="Y10" s="6">
        <f>Data!R104</f>
        <v>2838.2089999999998</v>
      </c>
      <c r="Z10" s="6">
        <f>Data!S104</f>
        <v>2905.4189999999999</v>
      </c>
      <c r="AA10" s="6">
        <f>Data!T104</f>
        <v>2972.498</v>
      </c>
      <c r="AB10" s="6">
        <f>Data!U104</f>
        <v>3039.2870000000003</v>
      </c>
      <c r="AC10" s="6">
        <f>Data!V104</f>
        <v>3105.8850000000002</v>
      </c>
      <c r="AD10" s="6">
        <f>Data!W104</f>
        <v>3172.84</v>
      </c>
      <c r="AE10" s="6">
        <f>Data!X104</f>
        <v>3240.9170000000004</v>
      </c>
      <c r="AF10" s="6">
        <f>Data!Y104</f>
        <v>3310.6849999999995</v>
      </c>
      <c r="AG10" s="6">
        <f>Data!Z104</f>
        <v>3382.16</v>
      </c>
      <c r="AH10" s="6">
        <f>Data!AA104</f>
        <v>3455.2300000000005</v>
      </c>
      <c r="AI10" s="6">
        <f>Data!AB104</f>
        <v>3530.1860000000006</v>
      </c>
      <c r="AJ10" s="6">
        <f>Data!AC104</f>
        <v>3607.3380000000006</v>
      </c>
      <c r="AK10" s="6">
        <f>Data!AD104</f>
        <v>3686.817</v>
      </c>
      <c r="AL10" s="6">
        <f>Data!AE104</f>
        <v>3768.7730000000001</v>
      </c>
      <c r="AM10" s="6">
        <f>Data!AF104</f>
        <v>3852.8449999999998</v>
      </c>
      <c r="AN10" s="6">
        <f>Data!AG104</f>
        <v>3938.0019999999995</v>
      </c>
      <c r="AO10" s="6">
        <f>Data!AH104</f>
        <v>4022.8150000000005</v>
      </c>
      <c r="AP10" s="6">
        <f>Data!AI104</f>
        <v>4106.2330000000002</v>
      </c>
      <c r="AQ10" s="6">
        <f>Data!AJ104</f>
        <v>4187.8810000000003</v>
      </c>
      <c r="AR10" s="6">
        <f>Data!AK104</f>
        <v>4267.9030000000002</v>
      </c>
      <c r="AS10" s="6">
        <f>Data!AL104</f>
        <v>4346.3209999999999</v>
      </c>
      <c r="AT10" s="6">
        <f>Data!AM104</f>
        <v>4423.3680000000004</v>
      </c>
      <c r="AU10" s="6">
        <f>Data!AN104</f>
        <v>4499.2070000000003</v>
      </c>
      <c r="AV10" s="6">
        <f>Data!AO104</f>
        <v>4573.8010000000004</v>
      </c>
      <c r="AW10" s="6">
        <f>Data!AP104</f>
        <v>4647.1180000000004</v>
      </c>
      <c r="AX10" s="6">
        <f>Data!AQ104</f>
        <v>4719.5210000000006</v>
      </c>
      <c r="AY10" s="6">
        <f>Data!AR104</f>
        <v>4791.4790000000003</v>
      </c>
      <c r="AZ10" s="6">
        <f>Data!AS104</f>
        <v>4863.3610000000008</v>
      </c>
      <c r="BA10" s="6">
        <f>Data!AT104</f>
        <v>4935.3240000000005</v>
      </c>
      <c r="BB10" s="6">
        <f>Data!AU104</f>
        <v>5007.402</v>
      </c>
      <c r="BC10" s="6">
        <f>Data!AV104</f>
        <v>5079.6900000000005</v>
      </c>
      <c r="BD10" s="6">
        <f>Data!AW104</f>
        <v>5152.2640000000001</v>
      </c>
      <c r="BE10" s="6">
        <f>Data!AX104</f>
        <v>5225.1869999999999</v>
      </c>
      <c r="BF10" s="6">
        <f>Data!AY104</f>
        <v>5298.4859999999999</v>
      </c>
      <c r="BG10" s="6">
        <f>Data!AZ104</f>
        <v>5372.1880000000001</v>
      </c>
      <c r="BH10" s="6">
        <f>Data!BA104</f>
        <v>5446.4490000000005</v>
      </c>
      <c r="BI10" s="6">
        <f>Data!BB104</f>
        <v>5521.4040000000005</v>
      </c>
      <c r="BJ10" s="6">
        <f>Data!BC104</f>
        <v>5597.1100000000006</v>
      </c>
      <c r="BK10" s="6">
        <f>Data!BD104</f>
        <v>5673.6010000000006</v>
      </c>
      <c r="BL10" s="6">
        <f>Data!BE104</f>
        <v>5750.7619999999997</v>
      </c>
      <c r="BM10" s="6">
        <f>Data!BF104</f>
        <v>5828.2120000000004</v>
      </c>
      <c r="BN10" s="6">
        <f>Data!BG104</f>
        <v>5905.4629999999997</v>
      </c>
      <c r="BP10" s="139"/>
    </row>
    <row r="11" spans="1:68" x14ac:dyDescent="0.2">
      <c r="H11" s="46" t="s">
        <v>546</v>
      </c>
      <c r="I11" s="71"/>
      <c r="J11" s="71"/>
      <c r="K11" s="71"/>
      <c r="L11" s="71"/>
      <c r="BP11" s="139"/>
    </row>
    <row r="12" spans="1:68" x14ac:dyDescent="0.2">
      <c r="A12" s="225" t="s">
        <v>461</v>
      </c>
      <c r="B12" s="217" t="s">
        <v>462</v>
      </c>
      <c r="C12" s="217"/>
      <c r="D12" s="217"/>
      <c r="E12" s="217"/>
      <c r="F12" s="218"/>
      <c r="H12" s="111"/>
      <c r="I12" s="74"/>
      <c r="J12" s="74"/>
      <c r="K12" s="74"/>
      <c r="L12" s="74"/>
    </row>
    <row r="13" spans="1:68" x14ac:dyDescent="0.2">
      <c r="A13" s="226"/>
      <c r="B13" s="83" t="s">
        <v>0</v>
      </c>
      <c r="C13" s="147" t="s">
        <v>1</v>
      </c>
      <c r="D13" s="147" t="s">
        <v>2</v>
      </c>
      <c r="E13" s="147" t="s">
        <v>3</v>
      </c>
      <c r="F13" s="147" t="s">
        <v>592</v>
      </c>
      <c r="H13" s="74"/>
      <c r="I13" s="74"/>
      <c r="J13" s="74"/>
      <c r="K13" s="74"/>
      <c r="L13" s="74"/>
      <c r="BP13" s="139"/>
    </row>
    <row r="14" spans="1:68" ht="12.75" customHeight="1" x14ac:dyDescent="0.2">
      <c r="A14" s="14" t="s">
        <v>22</v>
      </c>
      <c r="B14" s="28">
        <f>AVERAGE(M8:Y8)</f>
        <v>3481.6709230769234</v>
      </c>
      <c r="C14" s="28">
        <f>AVERAGE(Y8:AK8)</f>
        <v>4379.8067692307695</v>
      </c>
      <c r="D14" s="28">
        <f>AVERAGE(AK8:AW8)</f>
        <v>5396.6962307692302</v>
      </c>
      <c r="E14" s="28">
        <f>AVERAGE(AW8:BI8)</f>
        <v>6361.5888461538452</v>
      </c>
      <c r="F14" s="28">
        <f>AVERAGE(BI8:BN8)</f>
        <v>7039.1443333333336</v>
      </c>
      <c r="H14" s="74"/>
      <c r="I14" s="74"/>
      <c r="J14" s="74"/>
      <c r="K14" s="74"/>
      <c r="L14" s="74"/>
      <c r="BP14" s="139"/>
    </row>
    <row r="15" spans="1:68" x14ac:dyDescent="0.2">
      <c r="A15" s="14" t="s">
        <v>63</v>
      </c>
      <c r="B15" s="28">
        <f>AVERAGE(M9:Y9)</f>
        <v>1023.6894615384616</v>
      </c>
      <c r="C15" s="28">
        <f>AVERAGE(Y9:AK9)</f>
        <v>1130.0013076923076</v>
      </c>
      <c r="D15" s="28">
        <f>AVERAGE(AK9:AW9)</f>
        <v>1218.1513076923077</v>
      </c>
      <c r="E15" s="28">
        <f>AVERAGE(AW9:BI9)</f>
        <v>1280.0601538461538</v>
      </c>
      <c r="F15" s="28">
        <f>AVERAGE(BI9:BN9)</f>
        <v>1326.3856666666668</v>
      </c>
    </row>
    <row r="16" spans="1:68" x14ac:dyDescent="0.2">
      <c r="A16" s="14" t="s">
        <v>23</v>
      </c>
      <c r="B16" s="28">
        <f>AVERAGE(M10:Y10)</f>
        <v>2457.9814615384616</v>
      </c>
      <c r="C16" s="28">
        <f>AVERAGE(Y10:AK10)</f>
        <v>3249.8054615384617</v>
      </c>
      <c r="D16" s="28">
        <f>AVERAGE(AK10:AW10)</f>
        <v>4178.5449230769236</v>
      </c>
      <c r="E16" s="28">
        <f>AVERAGE(AW10:BI10)</f>
        <v>5081.5286923076928</v>
      </c>
      <c r="F16" s="28">
        <f>AVERAGE(BI10:BN10)</f>
        <v>5712.7586666666657</v>
      </c>
    </row>
  </sheetData>
  <mergeCells count="4">
    <mergeCell ref="A6:A7"/>
    <mergeCell ref="B6:F6"/>
    <mergeCell ref="A12:A13"/>
    <mergeCell ref="B12:F12"/>
  </mergeCells>
  <hyperlinks>
    <hyperlink ref="D4" r:id="rId1"/>
  </hyperlinks>
  <pageMargins left="0.7" right="0.7" top="0.75" bottom="0.75" header="0.3" footer="0.3"/>
  <pageSetup paperSize="9" orientation="portrait" r:id="rId2"/>
  <ignoredErrors>
    <ignoredError sqref="B14:F14" formulaRange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X110"/>
  <sheetViews>
    <sheetView workbookViewId="0">
      <selection activeCell="Q43" sqref="Q43"/>
    </sheetView>
  </sheetViews>
  <sheetFormatPr defaultRowHeight="12.75" x14ac:dyDescent="0.2"/>
  <cols>
    <col min="1" max="1" width="9.875" customWidth="1"/>
    <col min="2" max="3" width="12.125" customWidth="1"/>
    <col min="4" max="4" width="15.875" customWidth="1"/>
    <col min="5" max="5" width="20" customWidth="1"/>
    <col min="18" max="18" width="13.375" customWidth="1"/>
    <col min="19" max="19" width="16.5" customWidth="1"/>
    <col min="20" max="20" width="13.625" bestFit="1" customWidth="1"/>
    <col min="21" max="21" width="19.25" bestFit="1" customWidth="1"/>
    <col min="22" max="22" width="21.75" bestFit="1" customWidth="1"/>
    <col min="23" max="23" width="6.25" customWidth="1"/>
    <col min="24" max="76" width="6.25" bestFit="1" customWidth="1"/>
  </cols>
  <sheetData>
    <row r="1" spans="1:76" ht="18" x14ac:dyDescent="0.2">
      <c r="A1" s="35" t="s">
        <v>612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57"/>
      <c r="BX1" s="57"/>
    </row>
    <row r="2" spans="1:76" x14ac:dyDescent="0.2">
      <c r="A2" s="3"/>
    </row>
    <row r="3" spans="1:76" x14ac:dyDescent="0.2">
      <c r="A3" s="39" t="s">
        <v>448</v>
      </c>
      <c r="B3" s="37"/>
      <c r="C3" s="37"/>
      <c r="D3" s="37"/>
      <c r="E3" s="37"/>
    </row>
    <row r="4" spans="1:76" x14ac:dyDescent="0.2">
      <c r="A4" s="109" t="s">
        <v>540</v>
      </c>
      <c r="B4" s="38"/>
      <c r="C4" s="38"/>
      <c r="E4" s="40" t="s">
        <v>531</v>
      </c>
    </row>
    <row r="5" spans="1:76" x14ac:dyDescent="0.2">
      <c r="A5" s="110" t="s">
        <v>537</v>
      </c>
      <c r="B5" s="38"/>
      <c r="C5" s="38"/>
      <c r="E5" s="40" t="s">
        <v>538</v>
      </c>
      <c r="F5" s="38"/>
      <c r="H5" s="49"/>
    </row>
    <row r="6" spans="1:76" x14ac:dyDescent="0.2">
      <c r="A6" s="3"/>
    </row>
    <row r="7" spans="1:76" x14ac:dyDescent="0.2">
      <c r="A7" s="229" t="s">
        <v>70</v>
      </c>
      <c r="B7" s="217" t="s">
        <v>13</v>
      </c>
      <c r="C7" s="217"/>
      <c r="D7" s="217"/>
      <c r="E7" s="218"/>
    </row>
    <row r="8" spans="1:76" x14ac:dyDescent="0.2">
      <c r="A8" s="230"/>
      <c r="B8" s="227" t="s">
        <v>468</v>
      </c>
      <c r="C8" s="224"/>
      <c r="D8" s="224" t="s">
        <v>17</v>
      </c>
      <c r="E8" s="224" t="s">
        <v>594</v>
      </c>
      <c r="BV8" s="183" t="s">
        <v>784</v>
      </c>
    </row>
    <row r="9" spans="1:76" x14ac:dyDescent="0.2">
      <c r="A9" s="233"/>
      <c r="B9" s="56" t="s">
        <v>6</v>
      </c>
      <c r="C9" s="2" t="s">
        <v>7</v>
      </c>
      <c r="D9" s="232"/>
      <c r="E9" s="232"/>
      <c r="R9" s="2" t="s">
        <v>428</v>
      </c>
      <c r="S9" s="2" t="s">
        <v>469</v>
      </c>
      <c r="T9" s="2" t="s">
        <v>424</v>
      </c>
      <c r="U9" s="2" t="s">
        <v>429</v>
      </c>
      <c r="V9" s="2" t="s">
        <v>430</v>
      </c>
      <c r="W9" s="2">
        <v>1961</v>
      </c>
      <c r="X9" s="2">
        <v>1962</v>
      </c>
      <c r="Y9" s="2">
        <v>1963</v>
      </c>
      <c r="Z9" s="2">
        <v>1964</v>
      </c>
      <c r="AA9" s="2">
        <v>1965</v>
      </c>
      <c r="AB9" s="2">
        <v>1966</v>
      </c>
      <c r="AC9" s="2">
        <v>1967</v>
      </c>
      <c r="AD9" s="2">
        <v>1968</v>
      </c>
      <c r="AE9" s="2">
        <v>1969</v>
      </c>
      <c r="AF9" s="2">
        <v>1970</v>
      </c>
      <c r="AG9" s="2">
        <v>1971</v>
      </c>
      <c r="AH9" s="2">
        <v>1972</v>
      </c>
      <c r="AI9" s="2">
        <v>1973</v>
      </c>
      <c r="AJ9" s="2">
        <v>1974</v>
      </c>
      <c r="AK9" s="2">
        <v>1975</v>
      </c>
      <c r="AL9" s="2">
        <v>1976</v>
      </c>
      <c r="AM9" s="2">
        <v>1977</v>
      </c>
      <c r="AN9" s="2">
        <v>1978</v>
      </c>
      <c r="AO9" s="2">
        <v>1979</v>
      </c>
      <c r="AP9" s="2">
        <v>1980</v>
      </c>
      <c r="AQ9" s="2">
        <v>1981</v>
      </c>
      <c r="AR9" s="2">
        <v>1982</v>
      </c>
      <c r="AS9" s="2">
        <v>1983</v>
      </c>
      <c r="AT9" s="2">
        <v>1984</v>
      </c>
      <c r="AU9" s="2">
        <v>1985</v>
      </c>
      <c r="AV9" s="2">
        <v>1986</v>
      </c>
      <c r="AW9" s="2">
        <v>1987</v>
      </c>
      <c r="AX9" s="2">
        <v>1988</v>
      </c>
      <c r="AY9" s="2">
        <v>1989</v>
      </c>
      <c r="AZ9" s="2">
        <v>1990</v>
      </c>
      <c r="BA9" s="2">
        <v>1991</v>
      </c>
      <c r="BB9" s="2">
        <v>1992</v>
      </c>
      <c r="BC9" s="2">
        <v>1993</v>
      </c>
      <c r="BD9" s="2">
        <v>1994</v>
      </c>
      <c r="BE9" s="2">
        <v>1995</v>
      </c>
      <c r="BF9" s="2">
        <v>1996</v>
      </c>
      <c r="BG9" s="2">
        <v>1997</v>
      </c>
      <c r="BH9" s="2">
        <v>1998</v>
      </c>
      <c r="BI9" s="2">
        <v>1999</v>
      </c>
      <c r="BJ9" s="2">
        <v>2000</v>
      </c>
      <c r="BK9" s="2">
        <v>2001</v>
      </c>
      <c r="BL9" s="2">
        <v>2002</v>
      </c>
      <c r="BM9" s="2">
        <v>2003</v>
      </c>
      <c r="BN9" s="2">
        <v>2004</v>
      </c>
      <c r="BO9" s="2">
        <v>2005</v>
      </c>
      <c r="BP9" s="2">
        <v>2006</v>
      </c>
      <c r="BQ9" s="2">
        <v>2007</v>
      </c>
      <c r="BR9" s="2">
        <v>2008</v>
      </c>
      <c r="BS9" s="2">
        <v>2009</v>
      </c>
      <c r="BT9" s="2">
        <v>2010</v>
      </c>
      <c r="BU9" s="2">
        <v>2011</v>
      </c>
      <c r="BV9" s="2">
        <v>2012</v>
      </c>
      <c r="BW9" s="2">
        <v>2013</v>
      </c>
      <c r="BX9" s="126">
        <v>2014</v>
      </c>
    </row>
    <row r="10" spans="1:76" x14ac:dyDescent="0.2">
      <c r="A10" s="68" t="s">
        <v>0</v>
      </c>
      <c r="B10" s="60">
        <f>(100*(EXP(LN(AI10/W10)/($AI$9-$W$9)))-100)/100</f>
        <v>2.0204339138095547E-2</v>
      </c>
      <c r="C10" s="60">
        <f>(100*(EXP(LN(AI11/W11)/($AI$9-$W$9)))-100)/100</f>
        <v>3.546986952671588E-2</v>
      </c>
      <c r="D10" s="62">
        <f>AVERAGE(W11:AI11)</f>
        <v>1002.3916126153847</v>
      </c>
      <c r="E10" s="65">
        <f>D10/$D$14</f>
        <v>0.43182476330906239</v>
      </c>
      <c r="R10" s="29" t="s">
        <v>464</v>
      </c>
      <c r="S10" s="29" t="s">
        <v>22</v>
      </c>
      <c r="T10" s="29" t="s">
        <v>463</v>
      </c>
      <c r="U10" s="29" t="s">
        <v>464</v>
      </c>
      <c r="V10" s="29" t="s">
        <v>465</v>
      </c>
      <c r="W10" s="58">
        <f>Data!F13</f>
        <v>3082.8290000000002</v>
      </c>
      <c r="X10" s="58">
        <f>Data!G13</f>
        <v>3141.078</v>
      </c>
      <c r="Y10" s="58">
        <f>Data!H13</f>
        <v>3201.183</v>
      </c>
      <c r="Z10" s="58">
        <f>Data!I13</f>
        <v>3263.74</v>
      </c>
      <c r="AA10" s="58">
        <f>Data!J13</f>
        <v>3329.1289999999999</v>
      </c>
      <c r="AB10" s="58">
        <f>Data!K13</f>
        <v>3397.4740000000002</v>
      </c>
      <c r="AC10" s="58">
        <f>Data!L13</f>
        <v>3468.5149999999999</v>
      </c>
      <c r="AD10" s="58">
        <f>Data!M13</f>
        <v>3541.6709999999998</v>
      </c>
      <c r="AE10" s="58">
        <f>Data!N13</f>
        <v>3616.1149999999998</v>
      </c>
      <c r="AF10" s="58">
        <f>Data!O13</f>
        <v>3691.1729999999998</v>
      </c>
      <c r="AG10" s="58">
        <f>Data!P13</f>
        <v>3766.7620000000002</v>
      </c>
      <c r="AH10" s="58">
        <f>Data!Q13</f>
        <v>3842.8710000000001</v>
      </c>
      <c r="AI10" s="58">
        <f>Data!R13</f>
        <v>3919.1819999999998</v>
      </c>
      <c r="AJ10" s="58">
        <f>Data!S13</f>
        <v>3995.308</v>
      </c>
      <c r="AK10" s="58">
        <f>Data!T13</f>
        <v>4071.0230000000001</v>
      </c>
      <c r="AL10" s="58">
        <f>Data!U13</f>
        <v>4146.1480000000001</v>
      </c>
      <c r="AM10" s="58">
        <f>Data!V13</f>
        <v>4220.8230000000003</v>
      </c>
      <c r="AN10" s="58">
        <f>Data!W13</f>
        <v>4295.67</v>
      </c>
      <c r="AO10" s="58">
        <f>Data!X13</f>
        <v>4371.5320000000002</v>
      </c>
      <c r="AP10" s="58">
        <f>Data!Y13</f>
        <v>4449.0469999999996</v>
      </c>
      <c r="AQ10" s="58">
        <f>Data!Z13</f>
        <v>4528.2349999999997</v>
      </c>
      <c r="AR10" s="58">
        <f>Data!AA13</f>
        <v>4608.9610000000002</v>
      </c>
      <c r="AS10" s="58">
        <f>Data!AB13</f>
        <v>4691.5600000000004</v>
      </c>
      <c r="AT10" s="58">
        <f>Data!AC13</f>
        <v>4776.3950000000004</v>
      </c>
      <c r="AU10" s="58">
        <f>Data!AD13</f>
        <v>4863.6040000000003</v>
      </c>
      <c r="AV10" s="58">
        <f>Data!AE13</f>
        <v>4953.3829999999998</v>
      </c>
      <c r="AW10" s="58">
        <f>Data!AF13</f>
        <v>5045.3109999999997</v>
      </c>
      <c r="AX10" s="58">
        <f>Data!AG13</f>
        <v>5138.2179999999998</v>
      </c>
      <c r="AY10" s="58">
        <f>Data!AH13</f>
        <v>5230.4470000000001</v>
      </c>
      <c r="AZ10" s="58">
        <f>Data!AI13</f>
        <v>5320.82</v>
      </c>
      <c r="BA10" s="58">
        <f>Data!AJ13</f>
        <v>5408.9040000000005</v>
      </c>
      <c r="BB10" s="58">
        <f>Data!AK13</f>
        <v>5494.8980000000001</v>
      </c>
      <c r="BC10" s="58">
        <f>Data!AL13</f>
        <v>5578.8609999999999</v>
      </c>
      <c r="BD10" s="58">
        <f>Data!AM13</f>
        <v>5661.0870000000004</v>
      </c>
      <c r="BE10" s="58">
        <f>Data!AN13</f>
        <v>5741.8180000000002</v>
      </c>
      <c r="BF10" s="58">
        <f>Data!AO13</f>
        <v>5821.0150000000003</v>
      </c>
      <c r="BG10" s="58">
        <f>Data!AP13</f>
        <v>5898.6850000000004</v>
      </c>
      <c r="BH10" s="58">
        <f>Data!AQ13</f>
        <v>5975.3050000000003</v>
      </c>
      <c r="BI10" s="58">
        <f>Data!AR13</f>
        <v>6051.482</v>
      </c>
      <c r="BJ10" s="58">
        <f>Data!AS13</f>
        <v>6127.6940000000004</v>
      </c>
      <c r="BK10" s="58">
        <f>Data!AT13</f>
        <v>6204.1440000000002</v>
      </c>
      <c r="BL10" s="58">
        <f>Data!AU13</f>
        <v>6280.8580000000002</v>
      </c>
      <c r="BM10" s="58">
        <f>Data!AV13</f>
        <v>6357.9920000000002</v>
      </c>
      <c r="BN10" s="58">
        <f>Data!AW13</f>
        <v>6435.7039999999997</v>
      </c>
      <c r="BO10" s="58">
        <f>Data!AX13</f>
        <v>6514.0940000000001</v>
      </c>
      <c r="BP10" s="58">
        <f>Data!AY13</f>
        <v>6593.2349999999997</v>
      </c>
      <c r="BQ10" s="58">
        <f>Data!AZ13</f>
        <v>6673.1009999999997</v>
      </c>
      <c r="BR10" s="58">
        <f>Data!BA13</f>
        <v>6753.643</v>
      </c>
      <c r="BS10" s="58">
        <f>Data!BB13</f>
        <v>6834.7179999999998</v>
      </c>
      <c r="BT10" s="58">
        <f>Data!BC13</f>
        <v>6916.1850000000004</v>
      </c>
      <c r="BU10" s="58">
        <f>Data!BD13</f>
        <v>6997.991</v>
      </c>
      <c r="BV10" s="58">
        <f>Data!BE13</f>
        <v>7080.0720000000001</v>
      </c>
      <c r="BW10" s="58">
        <f>Data!BF13</f>
        <v>7162.1180000000004</v>
      </c>
      <c r="BX10" s="58">
        <f>Data!BG13</f>
        <v>7243.7820000000002</v>
      </c>
    </row>
    <row r="11" spans="1:76" x14ac:dyDescent="0.2">
      <c r="A11" s="69" t="s">
        <v>1</v>
      </c>
      <c r="B11" s="61">
        <f>(100*(EXP(LN(AU10/AI10)/($AU$9-$AI$9)))-100)/100</f>
        <v>1.8154217537768316E-2</v>
      </c>
      <c r="C11" s="61">
        <f>(100*(EXP(LN(AU11/AI11)/($AU$9-$AI$9)))-100)/100</f>
        <v>2.1749625501659438E-2</v>
      </c>
      <c r="D11" s="63">
        <f>AVERAGE(AI11:AU11)</f>
        <v>1383.3116483076924</v>
      </c>
      <c r="E11" s="66">
        <f t="shared" ref="E11:E14" si="0">D11/$D$14</f>
        <v>0.59592300812909871</v>
      </c>
      <c r="R11" s="12" t="s">
        <v>7</v>
      </c>
      <c r="S11" s="12" t="s">
        <v>13</v>
      </c>
      <c r="T11" s="12" t="s">
        <v>431</v>
      </c>
      <c r="U11" s="12" t="s">
        <v>432</v>
      </c>
      <c r="V11" s="12" t="s">
        <v>433</v>
      </c>
      <c r="W11" s="4">
        <f>Data!F18</f>
        <v>800.54678899999999</v>
      </c>
      <c r="X11" s="4">
        <f>Data!G18</f>
        <v>836.29885899999999</v>
      </c>
      <c r="Y11" s="4">
        <f>Data!H18</f>
        <v>858.22183900000005</v>
      </c>
      <c r="Z11" s="4">
        <f>Data!I18</f>
        <v>895.33609300000001</v>
      </c>
      <c r="AA11" s="4">
        <f>Data!J18</f>
        <v>945.73843499999998</v>
      </c>
      <c r="AB11" s="4">
        <f>Data!K18</f>
        <v>968.27534200000002</v>
      </c>
      <c r="AC11" s="4">
        <f>Data!L18</f>
        <v>994.15594699999997</v>
      </c>
      <c r="AD11" s="4">
        <f>Data!M18</f>
        <v>1025.964588</v>
      </c>
      <c r="AE11" s="4">
        <f>Data!N18</f>
        <v>1069.09095</v>
      </c>
      <c r="AF11" s="4">
        <f>Data!O18</f>
        <v>1112.0888030000001</v>
      </c>
      <c r="AG11" s="4">
        <f>Data!P18</f>
        <v>1137.452411</v>
      </c>
      <c r="AH11" s="4">
        <f>Data!Q18</f>
        <v>1171.6332110000001</v>
      </c>
      <c r="AI11" s="4">
        <f>Data!R18</f>
        <v>1216.287697</v>
      </c>
      <c r="AJ11" s="4">
        <f>Data!S18</f>
        <v>1193.737351</v>
      </c>
      <c r="AK11" s="4">
        <f>Data!T18</f>
        <v>1222.9221560000001</v>
      </c>
      <c r="AL11" s="4">
        <f>Data!U18</f>
        <v>1254.709685</v>
      </c>
      <c r="AM11" s="4">
        <f>Data!V18</f>
        <v>1307.6615750000001</v>
      </c>
      <c r="AN11" s="4">
        <f>Data!W18</f>
        <v>1372.541025</v>
      </c>
      <c r="AO11" s="4">
        <f>Data!X18</f>
        <v>1404.755879</v>
      </c>
      <c r="AP11" s="4">
        <f>Data!Y18</f>
        <v>1422.045586</v>
      </c>
      <c r="AQ11" s="4">
        <f>Data!Z18</f>
        <v>1444.133456</v>
      </c>
      <c r="AR11" s="4">
        <f>Data!AA18</f>
        <v>1487.7985619999999</v>
      </c>
      <c r="AS11" s="4">
        <f>Data!AB18</f>
        <v>1519.2982850000001</v>
      </c>
      <c r="AT11" s="4">
        <f>Data!AC18</f>
        <v>1562.5604860000001</v>
      </c>
      <c r="AU11" s="4">
        <f>Data!AD18</f>
        <v>1574.5996849999999</v>
      </c>
      <c r="AV11" s="4">
        <f>Data!AE18</f>
        <v>1615.8417280000001</v>
      </c>
      <c r="AW11" s="4">
        <f>Data!AF18</f>
        <v>1644.3721399999999</v>
      </c>
      <c r="AX11" s="4">
        <f>Data!AG18</f>
        <v>1629.254882</v>
      </c>
      <c r="AY11" s="4">
        <f>Data!AH18</f>
        <v>1677.6534770000001</v>
      </c>
      <c r="AZ11" s="4">
        <f>Data!AI18</f>
        <v>1709.0310899999999</v>
      </c>
      <c r="BA11" s="4">
        <f>Data!AJ18</f>
        <v>1703.7323100000001</v>
      </c>
      <c r="BB11" s="4">
        <f>Data!AK18</f>
        <v>1704.5956080000001</v>
      </c>
      <c r="BC11" s="4">
        <f>Data!AL18</f>
        <v>1720.909345</v>
      </c>
      <c r="BD11" s="4">
        <f>Data!AM18</f>
        <v>1763.1704999999999</v>
      </c>
      <c r="BE11" s="4">
        <f>Data!AN18</f>
        <v>1774.025811</v>
      </c>
      <c r="BF11" s="4">
        <f>Data!AO18</f>
        <v>1813.220701</v>
      </c>
      <c r="BG11" s="4">
        <f>Data!AP18</f>
        <v>1815.394888</v>
      </c>
      <c r="BH11" s="4">
        <f>Data!AQ18</f>
        <v>1833.724148</v>
      </c>
      <c r="BI11" s="4">
        <f>Data!AR18</f>
        <v>1848.344599</v>
      </c>
      <c r="BJ11" s="4">
        <f>Data!AS18</f>
        <v>1878.514864</v>
      </c>
      <c r="BK11" s="4">
        <f>Data!AT18</f>
        <v>1908.309855</v>
      </c>
      <c r="BL11" s="4">
        <f>Data!AU18</f>
        <v>1919.4905690000001</v>
      </c>
      <c r="BM11" s="4">
        <f>Data!AV18</f>
        <v>1948.3835899999999</v>
      </c>
      <c r="BN11" s="4">
        <f>Data!AW18</f>
        <v>2006.0442029999999</v>
      </c>
      <c r="BO11" s="4">
        <f>Data!AX18</f>
        <v>2026.377176</v>
      </c>
      <c r="BP11" s="4">
        <f>Data!AY18</f>
        <v>2046.1008099999999</v>
      </c>
      <c r="BQ11" s="4">
        <f>Data!AZ18</f>
        <v>2110.1738930000001</v>
      </c>
      <c r="BR11" s="4">
        <f>Data!BA18</f>
        <v>2205.498544</v>
      </c>
      <c r="BS11" s="4">
        <f>Data!BB18</f>
        <v>2203.5787380000002</v>
      </c>
      <c r="BT11" s="4">
        <f>Data!BC18</f>
        <v>2235.6406529999999</v>
      </c>
      <c r="BU11" s="4">
        <f>Data!BD18</f>
        <v>2307.1251090000001</v>
      </c>
      <c r="BV11" s="203">
        <f>Data!BE18</f>
        <v>2319.9201895442325</v>
      </c>
      <c r="BW11" s="203">
        <f>Data!BF18</f>
        <v>2409.8422809928975</v>
      </c>
      <c r="BX11" s="203">
        <f>Data!BG18</f>
        <v>2451.6484217300849</v>
      </c>
    </row>
    <row r="12" spans="1:76" x14ac:dyDescent="0.2">
      <c r="A12" s="69" t="s">
        <v>2</v>
      </c>
      <c r="B12" s="61">
        <f>(100*(EXP(LN(BG10/AU10)/($BG$9-$AU$9)))-100)/100</f>
        <v>1.6209108216709751E-2</v>
      </c>
      <c r="C12" s="61">
        <f>(100*(EXP(LN(BG11/AU11)/($BG$9-$AU$9)))-100)/100</f>
        <v>1.1929085833924234E-2</v>
      </c>
      <c r="D12" s="63">
        <f>AVERAGE(AU11:BG11)</f>
        <v>1703.523243461538</v>
      </c>
      <c r="E12" s="66">
        <f t="shared" si="0"/>
        <v>0.7338683924937448</v>
      </c>
      <c r="R12" s="13" t="s">
        <v>7</v>
      </c>
      <c r="S12" s="13" t="s">
        <v>9</v>
      </c>
      <c r="T12" s="13" t="s">
        <v>431</v>
      </c>
      <c r="U12" s="13" t="s">
        <v>466</v>
      </c>
      <c r="V12" s="13" t="s">
        <v>433</v>
      </c>
      <c r="W12" s="5">
        <f>Data!F28</f>
        <v>18.314314</v>
      </c>
      <c r="X12" s="5">
        <f>Data!G28</f>
        <v>19.553787</v>
      </c>
      <c r="Y12" s="5">
        <f>Data!H28</f>
        <v>20.555136999999998</v>
      </c>
      <c r="Z12" s="5">
        <f>Data!I28</f>
        <v>21.620853</v>
      </c>
      <c r="AA12" s="5">
        <f>Data!J28</f>
        <v>22.748047</v>
      </c>
      <c r="AB12" s="5">
        <f>Data!K28</f>
        <v>23.470783999999998</v>
      </c>
      <c r="AC12" s="5">
        <f>Data!L28</f>
        <v>23.888400000000001</v>
      </c>
      <c r="AD12" s="5">
        <f>Data!M28</f>
        <v>24.729044999999999</v>
      </c>
      <c r="AE12" s="5">
        <f>Data!N28</f>
        <v>25.630265000000001</v>
      </c>
      <c r="AF12" s="5">
        <f>Data!O28</f>
        <v>26.964729999999999</v>
      </c>
      <c r="AG12" s="5">
        <f>Data!P28</f>
        <v>27.904845000000002</v>
      </c>
      <c r="AH12" s="5">
        <f>Data!Q28</f>
        <v>28.632662</v>
      </c>
      <c r="AI12" s="5">
        <f>Data!R28</f>
        <v>29.526568999999999</v>
      </c>
      <c r="AJ12" s="5">
        <f>Data!S28</f>
        <v>30.637644000000002</v>
      </c>
      <c r="AK12" s="5">
        <f>Data!T28</f>
        <v>31.311416000000001</v>
      </c>
      <c r="AL12" s="5">
        <f>Data!U28</f>
        <v>33.853521000000001</v>
      </c>
      <c r="AM12" s="5">
        <f>Data!V28</f>
        <v>34.906906999999997</v>
      </c>
      <c r="AN12" s="5">
        <f>Data!W28</f>
        <v>37.243177000000003</v>
      </c>
      <c r="AO12" s="5">
        <f>Data!X28</f>
        <v>38.647022</v>
      </c>
      <c r="AP12" s="5">
        <f>Data!Y28</f>
        <v>41.030672000000003</v>
      </c>
      <c r="AQ12" s="5">
        <f>Data!Z28</f>
        <v>42.966405000000002</v>
      </c>
      <c r="AR12" s="5">
        <f>Data!AA28</f>
        <v>45.504522000000001</v>
      </c>
      <c r="AS12" s="5">
        <f>Data!AB28</f>
        <v>46.543965</v>
      </c>
      <c r="AT12" s="5">
        <f>Data!AC28</f>
        <v>47.529909000000004</v>
      </c>
      <c r="AU12" s="5">
        <f>Data!AD28</f>
        <v>50.021742000000003</v>
      </c>
      <c r="AV12" s="5">
        <f>Data!AE28</f>
        <v>53.475107999999999</v>
      </c>
      <c r="AW12" s="5">
        <f>Data!AF28</f>
        <v>55.719884</v>
      </c>
      <c r="AX12" s="5">
        <f>Data!AG28</f>
        <v>57.306978999999998</v>
      </c>
      <c r="AY12" s="5">
        <f>Data!AH28</f>
        <v>59.891987999999998</v>
      </c>
      <c r="AZ12" s="5">
        <f>Data!AI28</f>
        <v>63.954087000000001</v>
      </c>
      <c r="BA12" s="5">
        <f>Data!AJ28</f>
        <v>65.272448999999995</v>
      </c>
      <c r="BB12" s="5">
        <f>Data!AK28</f>
        <v>66.956795999999997</v>
      </c>
      <c r="BC12" s="5">
        <f>Data!AL28</f>
        <v>67.403201999999993</v>
      </c>
      <c r="BD12" s="5">
        <f>Data!AM28</f>
        <v>70.795753000000005</v>
      </c>
      <c r="BE12" s="5">
        <f>Data!AN28</f>
        <v>73.843183999999994</v>
      </c>
      <c r="BF12" s="5">
        <f>Data!AO28</f>
        <v>77.685575999999998</v>
      </c>
      <c r="BG12" s="5">
        <f>Data!AP28</f>
        <v>79.582359999999994</v>
      </c>
      <c r="BH12" s="5">
        <f>Data!AQ28</f>
        <v>83.584699999999998</v>
      </c>
      <c r="BI12" s="5">
        <f>Data!AR28</f>
        <v>87.429793000000004</v>
      </c>
      <c r="BJ12" s="5">
        <f>Data!AS28</f>
        <v>91.706790999999996</v>
      </c>
      <c r="BK12" s="5">
        <f>Data!AT28</f>
        <v>95.656769999999995</v>
      </c>
      <c r="BL12" s="5">
        <f>Data!AU28</f>
        <v>100.633161</v>
      </c>
      <c r="BM12" s="5">
        <f>Data!AV28</f>
        <v>106.406471</v>
      </c>
      <c r="BN12" s="5">
        <f>Data!AW28</f>
        <v>110.292931</v>
      </c>
      <c r="BO12" s="5">
        <f>Data!AX28</f>
        <v>117.131733</v>
      </c>
      <c r="BP12" s="5">
        <f>Data!AY28</f>
        <v>127.767499</v>
      </c>
      <c r="BQ12" s="5">
        <f>Data!AZ28</f>
        <v>134.281251</v>
      </c>
      <c r="BR12" s="5">
        <f>Data!BA28</f>
        <v>134.88002700000001</v>
      </c>
      <c r="BS12" s="5">
        <f>Data!BB28</f>
        <v>140.50324599999999</v>
      </c>
      <c r="BT12" s="5">
        <f>Data!BC28</f>
        <v>148.869103</v>
      </c>
      <c r="BU12" s="5">
        <f>Data!BD28</f>
        <v>154.10564500000001</v>
      </c>
      <c r="BV12" s="172">
        <f>Data!BE28</f>
        <v>160.52065822594975</v>
      </c>
      <c r="BW12" s="172">
        <f>Data!BF28</f>
        <v>165.71249281237252</v>
      </c>
      <c r="BX12" s="172">
        <f>Data!BG28</f>
        <v>170.66358960815154</v>
      </c>
    </row>
    <row r="13" spans="1:76" x14ac:dyDescent="0.2">
      <c r="A13" s="69" t="s">
        <v>3</v>
      </c>
      <c r="B13" s="61">
        <f>(100*(EXP(LN(BS10/BG10)/($BS$9-$BG$9)))-100)/100</f>
        <v>1.2349446234275092E-2</v>
      </c>
      <c r="C13" s="61">
        <f>(100*(EXP(LN(BS11/BG11)/($BS$9-$BG$9)))-100)/100</f>
        <v>1.6279399018151963E-2</v>
      </c>
      <c r="D13" s="63">
        <f>AVERAGE(BG11:BS11)</f>
        <v>1980.7642982307693</v>
      </c>
      <c r="E13" s="66">
        <f t="shared" si="0"/>
        <v>0.8533023056955048</v>
      </c>
      <c r="R13" s="13" t="s">
        <v>7</v>
      </c>
      <c r="S13" s="13" t="s">
        <v>10</v>
      </c>
      <c r="T13" s="13" t="s">
        <v>431</v>
      </c>
      <c r="U13" s="13" t="s">
        <v>467</v>
      </c>
      <c r="V13" s="13" t="s">
        <v>433</v>
      </c>
      <c r="W13" s="5">
        <f>Data!F38</f>
        <v>70.609824000000003</v>
      </c>
      <c r="X13" s="5">
        <f>Data!G38</f>
        <v>74.055237000000005</v>
      </c>
      <c r="Y13" s="5">
        <f>Data!H38</f>
        <v>77.948447000000002</v>
      </c>
      <c r="Z13" s="5">
        <f>Data!I38</f>
        <v>79.528458999999998</v>
      </c>
      <c r="AA13" s="5">
        <f>Data!J38</f>
        <v>83.489947999999998</v>
      </c>
      <c r="AB13" s="5">
        <f>Data!K38</f>
        <v>87.256011000000001</v>
      </c>
      <c r="AC13" s="5">
        <f>Data!L38</f>
        <v>91.110364000000004</v>
      </c>
      <c r="AD13" s="5">
        <f>Data!M38</f>
        <v>94.265810999999999</v>
      </c>
      <c r="AE13" s="5">
        <f>Data!N38</f>
        <v>96.023662000000002</v>
      </c>
      <c r="AF13" s="5">
        <f>Data!O38</f>
        <v>99.106174999999993</v>
      </c>
      <c r="AG13" s="5">
        <f>Data!P38</f>
        <v>103.28662300000001</v>
      </c>
      <c r="AH13" s="5">
        <f>Data!Q38</f>
        <v>106.749325</v>
      </c>
      <c r="AI13" s="5">
        <f>Data!R38</f>
        <v>107.77812299999999</v>
      </c>
      <c r="AJ13" s="5">
        <f>Data!S38</f>
        <v>111.89476000000001</v>
      </c>
      <c r="AK13" s="5">
        <f>Data!T38</f>
        <v>114.919926</v>
      </c>
      <c r="AL13" s="5">
        <f>Data!U38</f>
        <v>118.558817</v>
      </c>
      <c r="AM13" s="5">
        <f>Data!V38</f>
        <v>120.869159</v>
      </c>
      <c r="AN13" s="5">
        <f>Data!W38</f>
        <v>125.73500300000001</v>
      </c>
      <c r="AO13" s="5">
        <f>Data!X38</f>
        <v>130.876508</v>
      </c>
      <c r="AP13" s="5">
        <f>Data!Y38</f>
        <v>135.327696</v>
      </c>
      <c r="AQ13" s="5">
        <f>Data!Z38</f>
        <v>137.515051</v>
      </c>
      <c r="AR13" s="5">
        <f>Data!AA38</f>
        <v>138.94230099999999</v>
      </c>
      <c r="AS13" s="5">
        <f>Data!AB38</f>
        <v>143.308964</v>
      </c>
      <c r="AT13" s="5">
        <f>Data!AC38</f>
        <v>146.991052</v>
      </c>
      <c r="AU13" s="5">
        <f>Data!AD38</f>
        <v>152.39417800000001</v>
      </c>
      <c r="AV13" s="5">
        <f>Data!AE38</f>
        <v>157.18363199999999</v>
      </c>
      <c r="AW13" s="5">
        <f>Data!AF38</f>
        <v>162.81724600000001</v>
      </c>
      <c r="AX13" s="5">
        <f>Data!AG38</f>
        <v>169.033186</v>
      </c>
      <c r="AY13" s="5">
        <f>Data!AH38</f>
        <v>171.99820099999999</v>
      </c>
      <c r="AZ13" s="5">
        <f>Data!AI38</f>
        <v>177.60984300000001</v>
      </c>
      <c r="BA13" s="5">
        <f>Data!AJ38</f>
        <v>181.130177</v>
      </c>
      <c r="BB13" s="5">
        <f>Data!AK38</f>
        <v>184.65839299999999</v>
      </c>
      <c r="BC13" s="5">
        <f>Data!AL38</f>
        <v>188.10953900000001</v>
      </c>
      <c r="BD13" s="5">
        <f>Data!AM38</f>
        <v>193.86821399999999</v>
      </c>
      <c r="BE13" s="5">
        <f>Data!AN38</f>
        <v>199.54460700000001</v>
      </c>
      <c r="BF13" s="5">
        <f>Data!AO38</f>
        <v>201.74464699999999</v>
      </c>
      <c r="BG13" s="5">
        <f>Data!AP38</f>
        <v>206.70416599999999</v>
      </c>
      <c r="BH13" s="5">
        <f>Data!AQ38</f>
        <v>215.04954499999999</v>
      </c>
      <c r="BI13" s="5">
        <f>Data!AR38</f>
        <v>220.504018</v>
      </c>
      <c r="BJ13" s="5">
        <f>Data!AS38</f>
        <v>226.86491799999999</v>
      </c>
      <c r="BK13" s="5">
        <f>Data!AT38</f>
        <v>228.76359400000001</v>
      </c>
      <c r="BL13" s="5">
        <f>Data!AU38</f>
        <v>235.95695599999999</v>
      </c>
      <c r="BM13" s="5">
        <f>Data!AV38</f>
        <v>241.812365</v>
      </c>
      <c r="BN13" s="5">
        <f>Data!AW38</f>
        <v>245.58901900000001</v>
      </c>
      <c r="BO13" s="5">
        <f>Data!AX38</f>
        <v>251.26133999999999</v>
      </c>
      <c r="BP13" s="5">
        <f>Data!AY38</f>
        <v>259.00139200000001</v>
      </c>
      <c r="BQ13" s="5">
        <f>Data!AZ38</f>
        <v>269.62381800000003</v>
      </c>
      <c r="BR13" s="5">
        <f>Data!BA38</f>
        <v>277.31425400000001</v>
      </c>
      <c r="BS13" s="5">
        <f>Data!BB38</f>
        <v>281.41274700000002</v>
      </c>
      <c r="BT13" s="5">
        <f>Data!BC38</f>
        <v>288.58642200000003</v>
      </c>
      <c r="BU13" s="5">
        <f>Data!BD38</f>
        <v>293.08934199999999</v>
      </c>
      <c r="BV13" s="172">
        <f>Data!BE38</f>
        <v>301.14230990520667</v>
      </c>
      <c r="BW13" s="172">
        <f>Data!BF38</f>
        <v>304.66006813114166</v>
      </c>
      <c r="BX13" s="172">
        <f>Data!BG38</f>
        <v>309.38550955006809</v>
      </c>
    </row>
    <row r="14" spans="1:76" x14ac:dyDescent="0.2">
      <c r="A14" s="34" t="s">
        <v>592</v>
      </c>
      <c r="B14" s="50">
        <f>(100*(EXP(LN(BX10/BS10)/($BX$9-$BS$9)))-100)/100</f>
        <v>1.1693487395232153E-2</v>
      </c>
      <c r="C14" s="50">
        <f>(100*(EXP(LN(BX11/BS11)/($BX$9-$BS$9)))-100)/100</f>
        <v>2.1564807919045421E-2</v>
      </c>
      <c r="D14" s="64">
        <f>AVERAGE(BS11:BX11)</f>
        <v>2321.2925653778693</v>
      </c>
      <c r="E14" s="67">
        <f t="shared" si="0"/>
        <v>1</v>
      </c>
      <c r="R14" s="13" t="s">
        <v>7</v>
      </c>
      <c r="S14" s="13" t="s">
        <v>436</v>
      </c>
      <c r="T14" s="13" t="s">
        <v>431</v>
      </c>
      <c r="U14" s="13" t="s">
        <v>437</v>
      </c>
      <c r="V14" s="13" t="s">
        <v>433</v>
      </c>
      <c r="W14" s="5">
        <f>Data!F33</f>
        <v>62.532257000000001</v>
      </c>
      <c r="X14" s="5">
        <f>Data!G33</f>
        <v>64.413056999999995</v>
      </c>
      <c r="Y14" s="5">
        <f>Data!H33</f>
        <v>66.086219999999997</v>
      </c>
      <c r="Z14" s="5">
        <f>Data!I33</f>
        <v>69.040467000000007</v>
      </c>
      <c r="AA14" s="5">
        <f>Data!J33</f>
        <v>72.922967</v>
      </c>
      <c r="AB14" s="5">
        <f>Data!K33</f>
        <v>75.313333999999998</v>
      </c>
      <c r="AC14" s="5">
        <f>Data!L33</f>
        <v>77.210755000000006</v>
      </c>
      <c r="AD14" s="5">
        <f>Data!M33</f>
        <v>79.224373</v>
      </c>
      <c r="AE14" s="5">
        <f>Data!N33</f>
        <v>83.681235000000001</v>
      </c>
      <c r="AF14" s="5">
        <f>Data!O33</f>
        <v>87.444052999999997</v>
      </c>
      <c r="AG14" s="5">
        <f>Data!P33</f>
        <v>89.58126</v>
      </c>
      <c r="AH14" s="5">
        <f>Data!Q33</f>
        <v>90.175649000000007</v>
      </c>
      <c r="AI14" s="5">
        <f>Data!R33</f>
        <v>93.012122000000005</v>
      </c>
      <c r="AJ14" s="5">
        <f>Data!S33</f>
        <v>95.393783999999997</v>
      </c>
      <c r="AK14" s="5">
        <f>Data!T33</f>
        <v>95.121874000000005</v>
      </c>
      <c r="AL14" s="5">
        <f>Data!U33</f>
        <v>99.661707000000007</v>
      </c>
      <c r="AM14" s="5">
        <f>Data!V33</f>
        <v>102.72084599999999</v>
      </c>
      <c r="AN14" s="5">
        <f>Data!W33</f>
        <v>107.022284</v>
      </c>
      <c r="AO14" s="5">
        <f>Data!X33</f>
        <v>110.332954</v>
      </c>
      <c r="AP14" s="5">
        <f>Data!Y33</f>
        <v>111.39234999999999</v>
      </c>
      <c r="AQ14" s="5">
        <f>Data!Z33</f>
        <v>112.047544</v>
      </c>
      <c r="AR14" s="5">
        <f>Data!AA33</f>
        <v>115.465065</v>
      </c>
      <c r="AS14" s="5">
        <f>Data!AB33</f>
        <v>116.77764500000001</v>
      </c>
      <c r="AT14" s="5">
        <f>Data!AC33</f>
        <v>123.119534</v>
      </c>
      <c r="AU14" s="5">
        <f>Data!AD33</f>
        <v>123.399914</v>
      </c>
      <c r="AV14" s="5">
        <f>Data!AE33</f>
        <v>124.49993499999999</v>
      </c>
      <c r="AW14" s="5">
        <f>Data!AF33</f>
        <v>129.72390799999999</v>
      </c>
      <c r="AX14" s="5">
        <f>Data!AG33</f>
        <v>130.75025199999999</v>
      </c>
      <c r="AY14" s="5">
        <f>Data!AH33</f>
        <v>133.93346399999999</v>
      </c>
      <c r="AZ14" s="5">
        <f>Data!AI33</f>
        <v>137.67618100000001</v>
      </c>
      <c r="BA14" s="5">
        <f>Data!AJ33</f>
        <v>136.04137600000001</v>
      </c>
      <c r="BB14" s="5">
        <f>Data!AK33</f>
        <v>137.92812699999999</v>
      </c>
      <c r="BC14" s="5">
        <f>Data!AL33</f>
        <v>137.83683099999999</v>
      </c>
      <c r="BD14" s="5">
        <f>Data!AM33</f>
        <v>140.58602099999999</v>
      </c>
      <c r="BE14" s="5">
        <f>Data!AN33</f>
        <v>145.577685</v>
      </c>
      <c r="BF14" s="5">
        <f>Data!AO33</f>
        <v>149.73638399999999</v>
      </c>
      <c r="BG14" s="5">
        <f>Data!AP33</f>
        <v>156.24957499999999</v>
      </c>
      <c r="BH14" s="5">
        <f>Data!AQ33</f>
        <v>158.484094</v>
      </c>
      <c r="BI14" s="5">
        <f>Data!AR33</f>
        <v>157.31903199999999</v>
      </c>
      <c r="BJ14" s="5">
        <f>Data!AS33</f>
        <v>160.83535000000001</v>
      </c>
      <c r="BK14" s="5">
        <f>Data!AT33</f>
        <v>168.30421999999999</v>
      </c>
      <c r="BL14" s="5">
        <f>Data!AU33</f>
        <v>171.64101700000001</v>
      </c>
      <c r="BM14" s="5">
        <f>Data!AV33</f>
        <v>174.170815</v>
      </c>
      <c r="BN14" s="5">
        <f>Data!AW33</f>
        <v>176.406091</v>
      </c>
      <c r="BO14" s="5">
        <f>Data!AX33</f>
        <v>179.898887</v>
      </c>
      <c r="BP14" s="5">
        <f>Data!AY33</f>
        <v>184.66565299999999</v>
      </c>
      <c r="BQ14" s="5">
        <f>Data!AZ33</f>
        <v>184.66982100000001</v>
      </c>
      <c r="BR14" s="5">
        <f>Data!BA33</f>
        <v>187.93127799999999</v>
      </c>
      <c r="BS14" s="5">
        <f>Data!BB33</f>
        <v>187.92715999999999</v>
      </c>
      <c r="BT14" s="5">
        <f>Data!BC33</f>
        <v>191.112956</v>
      </c>
      <c r="BU14" s="5">
        <f>Data!BD33</f>
        <v>193.22317100000001</v>
      </c>
      <c r="BV14" s="172">
        <f>Data!BE33</f>
        <v>198.29059726731327</v>
      </c>
      <c r="BW14" s="172">
        <f>Data!BF33</f>
        <v>203.77097974093479</v>
      </c>
      <c r="BX14" s="172">
        <f>Data!BG33</f>
        <v>208.12235017227752</v>
      </c>
    </row>
    <row r="15" spans="1:76" x14ac:dyDescent="0.2">
      <c r="R15" s="14" t="s">
        <v>7</v>
      </c>
      <c r="S15" s="14" t="s">
        <v>62</v>
      </c>
      <c r="T15" s="14" t="s">
        <v>431</v>
      </c>
      <c r="U15" s="14" t="s">
        <v>439</v>
      </c>
      <c r="V15" s="14" t="s">
        <v>433</v>
      </c>
      <c r="W15" s="6">
        <f>Data!F46</f>
        <v>338.67821300000003</v>
      </c>
      <c r="X15" s="6">
        <f>Data!G46</f>
        <v>340.80281600000001</v>
      </c>
      <c r="Y15" s="6">
        <f>Data!H46</f>
        <v>341.21015599999998</v>
      </c>
      <c r="Z15" s="6">
        <f>Data!I46</f>
        <v>346.89240699999999</v>
      </c>
      <c r="AA15" s="6">
        <f>Data!J46</f>
        <v>358.62832300000002</v>
      </c>
      <c r="AB15" s="6">
        <f>Data!K46</f>
        <v>368.30245000000002</v>
      </c>
      <c r="AC15" s="6">
        <f>Data!L46</f>
        <v>374.79582099999999</v>
      </c>
      <c r="AD15" s="6">
        <f>Data!M46</f>
        <v>384.82693999999998</v>
      </c>
      <c r="AE15" s="6">
        <f>Data!N46</f>
        <v>389.52552700000001</v>
      </c>
      <c r="AF15" s="6">
        <f>Data!O46</f>
        <v>388.29171700000001</v>
      </c>
      <c r="AG15" s="6">
        <f>Data!P46</f>
        <v>388.31827800000002</v>
      </c>
      <c r="AH15" s="6">
        <f>Data!Q46</f>
        <v>397.522944</v>
      </c>
      <c r="AI15" s="6">
        <f>Data!R46</f>
        <v>407.97537599999998</v>
      </c>
      <c r="AJ15" s="6">
        <f>Data!S46</f>
        <v>412.840712</v>
      </c>
      <c r="AK15" s="6">
        <f>Data!T46</f>
        <v>414.09016100000002</v>
      </c>
      <c r="AL15" s="6">
        <f>Data!U46</f>
        <v>425.60132800000002</v>
      </c>
      <c r="AM15" s="6">
        <f>Data!V46</f>
        <v>438.10122799999999</v>
      </c>
      <c r="AN15" s="6">
        <f>Data!W46</f>
        <v>448.37511499999999</v>
      </c>
      <c r="AO15" s="6">
        <f>Data!X46</f>
        <v>456.87678199999999</v>
      </c>
      <c r="AP15" s="6">
        <f>Data!Y46</f>
        <v>460.29053099999999</v>
      </c>
      <c r="AQ15" s="6">
        <f>Data!Z46</f>
        <v>459.261211</v>
      </c>
      <c r="AR15" s="6">
        <f>Data!AA46</f>
        <v>471.22972800000002</v>
      </c>
      <c r="AS15" s="6">
        <f>Data!AB46</f>
        <v>490.61731700000001</v>
      </c>
      <c r="AT15" s="6">
        <f>Data!AC46</f>
        <v>503.30431599999997</v>
      </c>
      <c r="AU15" s="6">
        <f>Data!AD46</f>
        <v>509.73441400000002</v>
      </c>
      <c r="AV15" s="6">
        <f>Data!AE46</f>
        <v>516.019814</v>
      </c>
      <c r="AW15" s="6">
        <f>Data!AF46</f>
        <v>523.88300600000002</v>
      </c>
      <c r="AX15" s="6">
        <f>Data!AG46</f>
        <v>527.45062900000005</v>
      </c>
      <c r="AY15" s="6">
        <f>Data!AH46</f>
        <v>532.15983600000004</v>
      </c>
      <c r="AZ15" s="6">
        <f>Data!AI46</f>
        <v>540.10253599999999</v>
      </c>
      <c r="BA15" s="6">
        <f>Data!AJ46</f>
        <v>531.755899</v>
      </c>
      <c r="BB15" s="6">
        <f>Data!AK46</f>
        <v>524.94321600000001</v>
      </c>
      <c r="BC15" s="6">
        <f>Data!AL46</f>
        <v>524.65092400000003</v>
      </c>
      <c r="BD15" s="6">
        <f>Data!AM46</f>
        <v>527.002745</v>
      </c>
      <c r="BE15" s="6">
        <f>Data!AN46</f>
        <v>535.08365800000001</v>
      </c>
      <c r="BF15" s="6">
        <f>Data!AO46</f>
        <v>539.81010100000003</v>
      </c>
      <c r="BG15" s="6">
        <f>Data!AP46</f>
        <v>544.527693</v>
      </c>
      <c r="BH15" s="6">
        <f>Data!AQ46</f>
        <v>552.87049500000001</v>
      </c>
      <c r="BI15" s="6">
        <f>Data!AR46</f>
        <v>565.41643599999998</v>
      </c>
      <c r="BJ15" s="6">
        <f>Data!AS46</f>
        <v>569.74956699999996</v>
      </c>
      <c r="BK15" s="6">
        <f>Data!AT46</f>
        <v>581.36386700000003</v>
      </c>
      <c r="BL15" s="6">
        <f>Data!AU46</f>
        <v>596.805925</v>
      </c>
      <c r="BM15" s="6">
        <f>Data!AV46</f>
        <v>610.40980999999999</v>
      </c>
      <c r="BN15" s="6">
        <f>Data!AW46</f>
        <v>622.83108300000004</v>
      </c>
      <c r="BO15" s="6">
        <f>Data!AX46</f>
        <v>638.18406400000003</v>
      </c>
      <c r="BP15" s="6">
        <f>Data!AY46</f>
        <v>657.06602699999996</v>
      </c>
      <c r="BQ15" s="6">
        <f>Data!AZ46</f>
        <v>674.66101900000001</v>
      </c>
      <c r="BR15" s="6">
        <f>Data!BA46</f>
        <v>685.97594800000002</v>
      </c>
      <c r="BS15" s="6">
        <f>Data!BB46</f>
        <v>695.76364599999999</v>
      </c>
      <c r="BT15" s="6">
        <f>Data!BC46</f>
        <v>711.98249999999996</v>
      </c>
      <c r="BU15" s="6">
        <f>Data!BD46</f>
        <v>734.22701400000005</v>
      </c>
      <c r="BV15" s="204">
        <f>Data!BE46</f>
        <v>754.50275716412398</v>
      </c>
      <c r="BW15" s="204">
        <f>Data!BF46</f>
        <v>766.64772702939695</v>
      </c>
      <c r="BX15" s="204">
        <f>Data!BG46</f>
        <v>786.99712256184569</v>
      </c>
    </row>
    <row r="16" spans="1:76" ht="12.75" customHeight="1" x14ac:dyDescent="0.2">
      <c r="A16" s="229" t="s">
        <v>70</v>
      </c>
      <c r="B16" s="217" t="s">
        <v>9</v>
      </c>
      <c r="C16" s="217"/>
      <c r="D16" s="217"/>
      <c r="E16" s="218"/>
      <c r="R16" s="46" t="s">
        <v>440</v>
      </c>
    </row>
    <row r="17" spans="1:18" ht="12.75" customHeight="1" x14ac:dyDescent="0.2">
      <c r="A17" s="230"/>
      <c r="B17" s="227" t="s">
        <v>468</v>
      </c>
      <c r="C17" s="224"/>
      <c r="D17" s="224" t="s">
        <v>17</v>
      </c>
      <c r="E17" s="224" t="s">
        <v>594</v>
      </c>
      <c r="R17" s="48" t="s">
        <v>745</v>
      </c>
    </row>
    <row r="18" spans="1:18" x14ac:dyDescent="0.2">
      <c r="A18" s="233"/>
      <c r="B18" s="56" t="s">
        <v>6</v>
      </c>
      <c r="C18" s="2" t="s">
        <v>7</v>
      </c>
      <c r="D18" s="232"/>
      <c r="E18" s="232"/>
      <c r="R18" s="48" t="s">
        <v>746</v>
      </c>
    </row>
    <row r="19" spans="1:18" x14ac:dyDescent="0.2">
      <c r="A19" s="68" t="s">
        <v>0</v>
      </c>
      <c r="B19" s="60">
        <f>B10</f>
        <v>2.0204339138095547E-2</v>
      </c>
      <c r="C19" s="60">
        <f>(100*(EXP(LN(AI12/W12)/($AI$9-$W$9)))-100)/100</f>
        <v>4.060328862173819E-2</v>
      </c>
      <c r="D19" s="62">
        <f>AVERAGE(W12:AI12)</f>
        <v>24.118418307692306</v>
      </c>
      <c r="E19" s="65">
        <f>D19/$D$23</f>
        <v>0.15388600364785063</v>
      </c>
      <c r="R19" s="48" t="s">
        <v>443</v>
      </c>
    </row>
    <row r="20" spans="1:18" x14ac:dyDescent="0.2">
      <c r="A20" s="69" t="s">
        <v>1</v>
      </c>
      <c r="B20" s="61">
        <f t="shared" ref="B20:B23" si="1">B11</f>
        <v>1.8154217537768316E-2</v>
      </c>
      <c r="C20" s="61">
        <f>(100*(EXP(LN(AU12/AI12)/($AU$9-$AI$9)))-100)/100</f>
        <v>4.4909839881859315E-2</v>
      </c>
      <c r="D20" s="63">
        <f>AVERAGE(AI12:AU12)</f>
        <v>39.209497769230772</v>
      </c>
      <c r="E20" s="66">
        <f t="shared" ref="E20:E23" si="2">D20/$D$23</f>
        <v>0.25017365731739655</v>
      </c>
      <c r="R20" s="90" t="s">
        <v>595</v>
      </c>
    </row>
    <row r="21" spans="1:18" x14ac:dyDescent="0.2">
      <c r="A21" s="69" t="s">
        <v>2</v>
      </c>
      <c r="B21" s="61">
        <f t="shared" si="1"/>
        <v>1.6209108216709751E-2</v>
      </c>
      <c r="C21" s="61">
        <f>(100*(EXP(LN(BG12/AU12)/($BG$9-$AU$9)))-100)/100</f>
        <v>3.9452943727173138E-2</v>
      </c>
      <c r="D21" s="63">
        <f>AVERAGE(AU12:BG12)</f>
        <v>64.762239076923066</v>
      </c>
      <c r="E21" s="66">
        <f t="shared" si="2"/>
        <v>0.41321126583395434</v>
      </c>
    </row>
    <row r="22" spans="1:18" x14ac:dyDescent="0.2">
      <c r="A22" s="69" t="s">
        <v>3</v>
      </c>
      <c r="B22" s="61">
        <f t="shared" si="1"/>
        <v>1.2349446234275092E-2</v>
      </c>
      <c r="C22" s="61">
        <f>(100*(EXP(LN(BS12/BG12)/($BS$9-$BG$9)))-100)/100</f>
        <v>4.8509722710460466E-2</v>
      </c>
      <c r="D22" s="63">
        <f>AVERAGE(BG12:BS12)</f>
        <v>108.45051792307693</v>
      </c>
      <c r="E22" s="66">
        <f t="shared" si="2"/>
        <v>0.69196149531079021</v>
      </c>
    </row>
    <row r="23" spans="1:18" x14ac:dyDescent="0.2">
      <c r="A23" s="127" t="s">
        <v>592</v>
      </c>
      <c r="B23" s="50">
        <f t="shared" si="1"/>
        <v>1.1693487395232153E-2</v>
      </c>
      <c r="C23" s="50">
        <f>(100*(EXP(LN(BX12/BS12)/($BX$9-$BS$9)))-100)/100</f>
        <v>3.9658966938727218E-2</v>
      </c>
      <c r="D23" s="64">
        <f>AVERAGE(BS12:BX12)</f>
        <v>156.72912244107897</v>
      </c>
      <c r="E23" s="67">
        <f t="shared" si="2"/>
        <v>1</v>
      </c>
    </row>
    <row r="25" spans="1:18" x14ac:dyDescent="0.2">
      <c r="A25" s="229" t="s">
        <v>70</v>
      </c>
      <c r="B25" s="217" t="s">
        <v>10</v>
      </c>
      <c r="C25" s="217"/>
      <c r="D25" s="217"/>
      <c r="E25" s="218"/>
    </row>
    <row r="26" spans="1:18" ht="12.75" customHeight="1" x14ac:dyDescent="0.2">
      <c r="A26" s="230"/>
      <c r="B26" s="227" t="s">
        <v>468</v>
      </c>
      <c r="C26" s="224"/>
      <c r="D26" s="224" t="s">
        <v>17</v>
      </c>
      <c r="E26" s="224" t="s">
        <v>594</v>
      </c>
    </row>
    <row r="27" spans="1:18" x14ac:dyDescent="0.2">
      <c r="A27" s="233"/>
      <c r="B27" s="56" t="s">
        <v>6</v>
      </c>
      <c r="C27" s="2" t="s">
        <v>7</v>
      </c>
      <c r="D27" s="232"/>
      <c r="E27" s="232"/>
    </row>
    <row r="28" spans="1:18" x14ac:dyDescent="0.2">
      <c r="A28" s="68" t="s">
        <v>0</v>
      </c>
      <c r="B28" s="60">
        <f>B10</f>
        <v>2.0204339138095547E-2</v>
      </c>
      <c r="C28" s="60">
        <f>(100*(EXP(LN(AI13/W13)/($AI$9-$W$9)))-100)/100</f>
        <v>3.587048100893938E-2</v>
      </c>
      <c r="D28" s="62">
        <f>AVERAGE(W13:AI13)</f>
        <v>90.092923769230765</v>
      </c>
      <c r="E28" s="65">
        <f>D28/$D$32</f>
        <v>0.30397835963244152</v>
      </c>
    </row>
    <row r="29" spans="1:18" x14ac:dyDescent="0.2">
      <c r="A29" s="69" t="s">
        <v>1</v>
      </c>
      <c r="B29" s="61">
        <f t="shared" ref="B29:B32" si="3">B11</f>
        <v>1.8154217537768316E-2</v>
      </c>
      <c r="C29" s="61">
        <f>(100*(EXP(LN(AU13/AI13)/($AU$9-$AI$9)))-100)/100</f>
        <v>2.9286981887890987E-2</v>
      </c>
      <c r="D29" s="63">
        <f>AVERAGE(AI13:AU13)</f>
        <v>129.62396446153849</v>
      </c>
      <c r="E29" s="66">
        <f t="shared" ref="E29:E32" si="4">D29/$D$32</f>
        <v>0.43735821236084188</v>
      </c>
    </row>
    <row r="30" spans="1:18" x14ac:dyDescent="0.2">
      <c r="A30" s="69" t="s">
        <v>2</v>
      </c>
      <c r="B30" s="61">
        <f t="shared" si="3"/>
        <v>1.6209108216709751E-2</v>
      </c>
      <c r="C30" s="61">
        <f>(100*(EXP(LN(BG13/AU13)/($BG$9-$AU$9)))-100)/100</f>
        <v>2.572688265865139E-2</v>
      </c>
      <c r="D30" s="63">
        <f>AVERAGE(AU13:BG13)</f>
        <v>180.52277146153847</v>
      </c>
      <c r="E30" s="66">
        <f t="shared" si="4"/>
        <v>0.60909351866236061</v>
      </c>
    </row>
    <row r="31" spans="1:18" x14ac:dyDescent="0.2">
      <c r="A31" s="69" t="s">
        <v>3</v>
      </c>
      <c r="B31" s="61">
        <f t="shared" si="3"/>
        <v>1.2349446234275092E-2</v>
      </c>
      <c r="C31" s="61">
        <f>(100*(EXP(LN(BS13/BG13)/($BS$9-$BG$9)))-100)/100</f>
        <v>2.6044534486286467E-2</v>
      </c>
      <c r="D31" s="63">
        <f>AVERAGE(BG13:BS13)</f>
        <v>243.06601015384615</v>
      </c>
      <c r="E31" s="66">
        <f t="shared" si="4"/>
        <v>0.82011776239193301</v>
      </c>
    </row>
    <row r="32" spans="1:18" x14ac:dyDescent="0.2">
      <c r="A32" s="127" t="s">
        <v>592</v>
      </c>
      <c r="B32" s="50">
        <f t="shared" si="3"/>
        <v>1.1693487395232153E-2</v>
      </c>
      <c r="C32" s="50">
        <f>(100*(EXP(LN(BX13/BS13)/($BX$9-$BS$9)))-100)/100</f>
        <v>1.9133882903900456E-2</v>
      </c>
      <c r="D32" s="64">
        <f>AVERAGE(BS13:BX13)</f>
        <v>296.37939976440271</v>
      </c>
      <c r="E32" s="67">
        <f t="shared" si="4"/>
        <v>1</v>
      </c>
    </row>
    <row r="34" spans="1:5" x14ac:dyDescent="0.2">
      <c r="A34" s="229" t="s">
        <v>70</v>
      </c>
      <c r="B34" s="217" t="s">
        <v>62</v>
      </c>
      <c r="C34" s="217"/>
      <c r="D34" s="217"/>
      <c r="E34" s="218"/>
    </row>
    <row r="35" spans="1:5" ht="12.75" customHeight="1" x14ac:dyDescent="0.2">
      <c r="A35" s="230"/>
      <c r="B35" s="227" t="s">
        <v>468</v>
      </c>
      <c r="C35" s="224"/>
      <c r="D35" s="224" t="s">
        <v>17</v>
      </c>
      <c r="E35" s="224" t="s">
        <v>594</v>
      </c>
    </row>
    <row r="36" spans="1:5" x14ac:dyDescent="0.2">
      <c r="A36" s="233"/>
      <c r="B36" s="56" t="s">
        <v>6</v>
      </c>
      <c r="C36" s="2" t="s">
        <v>7</v>
      </c>
      <c r="D36" s="232"/>
      <c r="E36" s="232"/>
    </row>
    <row r="37" spans="1:5" x14ac:dyDescent="0.2">
      <c r="A37" s="68" t="s">
        <v>0</v>
      </c>
      <c r="B37" s="60">
        <f>B10</f>
        <v>2.0204339138095547E-2</v>
      </c>
      <c r="C37" s="60">
        <f>(100*(EXP(LN(AI15/W15)/($AI$9-$W$9)))-100)/100</f>
        <v>1.5633983989090865E-2</v>
      </c>
      <c r="D37" s="62">
        <f>AVERAGE(W15:AI15)</f>
        <v>371.21315138461546</v>
      </c>
      <c r="E37" s="65">
        <f>D37/$D$41</f>
        <v>0.50049853139864942</v>
      </c>
    </row>
    <row r="38" spans="1:5" x14ac:dyDescent="0.2">
      <c r="A38" s="69" t="s">
        <v>1</v>
      </c>
      <c r="B38" s="61">
        <f t="shared" ref="B38:B41" si="5">B11</f>
        <v>1.8154217537768316E-2</v>
      </c>
      <c r="C38" s="61">
        <f>(100*(EXP(LN(AU15/AI15)/($AU$9-$AI$9)))-100)/100</f>
        <v>1.8730167397079212E-2</v>
      </c>
      <c r="D38" s="63">
        <f>AVERAGE(AI15:AU15)</f>
        <v>453.71524761538461</v>
      </c>
      <c r="E38" s="66">
        <f t="shared" ref="E38:E41" si="6">D38/$D$41</f>
        <v>0.61173429405089186</v>
      </c>
    </row>
    <row r="39" spans="1:5" x14ac:dyDescent="0.2">
      <c r="A39" s="69" t="s">
        <v>2</v>
      </c>
      <c r="B39" s="61">
        <f t="shared" si="5"/>
        <v>1.6209108216709751E-2</v>
      </c>
      <c r="C39" s="61">
        <f>(100*(EXP(LN(BG15/AU15)/($BG$9-$AU$9)))-100)/100</f>
        <v>5.5175800309854141E-3</v>
      </c>
      <c r="D39" s="63">
        <f>AVERAGE(AU15:BG15)</f>
        <v>529.00957469230775</v>
      </c>
      <c r="E39" s="66">
        <f t="shared" si="6"/>
        <v>0.7132519800059467</v>
      </c>
    </row>
    <row r="40" spans="1:5" x14ac:dyDescent="0.2">
      <c r="A40" s="69" t="s">
        <v>3</v>
      </c>
      <c r="B40" s="61">
        <f t="shared" si="5"/>
        <v>1.2349446234275092E-2</v>
      </c>
      <c r="C40" s="61">
        <f>(100*(EXP(LN(BS15/BG15)/($BS$9-$BG$9)))-100)/100</f>
        <v>2.0634270386254771E-2</v>
      </c>
      <c r="D40" s="63">
        <f>AVERAGE(BG15:BS15)</f>
        <v>615.0481215384616</v>
      </c>
      <c r="E40" s="66">
        <f t="shared" si="6"/>
        <v>0.82925586127888418</v>
      </c>
    </row>
    <row r="41" spans="1:5" x14ac:dyDescent="0.2">
      <c r="A41" s="127" t="s">
        <v>592</v>
      </c>
      <c r="B41" s="50">
        <f t="shared" si="5"/>
        <v>1.1693487395232153E-2</v>
      </c>
      <c r="C41" s="50">
        <f>(100*(EXP(LN(BX15/BS15)/($BX$9-$BS$9)))-100)/100</f>
        <v>2.4949061977518169E-2</v>
      </c>
      <c r="D41" s="64">
        <f>AVERAGE(BS15:BX15)</f>
        <v>741.68679445922771</v>
      </c>
      <c r="E41" s="67">
        <f t="shared" si="6"/>
        <v>1</v>
      </c>
    </row>
    <row r="42" spans="1:5" x14ac:dyDescent="0.2">
      <c r="A42" s="190"/>
      <c r="B42" s="191"/>
      <c r="C42" s="191"/>
      <c r="D42" s="192"/>
      <c r="E42" s="193"/>
    </row>
    <row r="43" spans="1:5" x14ac:dyDescent="0.2">
      <c r="A43" s="229" t="s">
        <v>70</v>
      </c>
      <c r="B43" s="217" t="s">
        <v>436</v>
      </c>
      <c r="C43" s="217"/>
      <c r="D43" s="217"/>
      <c r="E43" s="218"/>
    </row>
    <row r="44" spans="1:5" x14ac:dyDescent="0.2">
      <c r="A44" s="230"/>
      <c r="B44" s="227" t="s">
        <v>468</v>
      </c>
      <c r="C44" s="224"/>
      <c r="D44" s="224" t="s">
        <v>17</v>
      </c>
      <c r="E44" s="224" t="s">
        <v>594</v>
      </c>
    </row>
    <row r="45" spans="1:5" x14ac:dyDescent="0.2">
      <c r="A45" s="233"/>
      <c r="B45" s="184" t="s">
        <v>6</v>
      </c>
      <c r="C45" s="163" t="s">
        <v>7</v>
      </c>
      <c r="D45" s="232"/>
      <c r="E45" s="232"/>
    </row>
    <row r="46" spans="1:5" x14ac:dyDescent="0.2">
      <c r="A46" s="141" t="s">
        <v>0</v>
      </c>
      <c r="B46" s="60">
        <f>B19</f>
        <v>2.0204339138095547E-2</v>
      </c>
      <c r="C46" s="60">
        <f>(100*(EXP(LN(AI14/W14)/($AI$9-$W$9)))-100)/100</f>
        <v>3.3640745710319352E-2</v>
      </c>
      <c r="D46" s="62">
        <f>AVERAGE(W14:AI14)</f>
        <v>77.741365307692305</v>
      </c>
      <c r="E46" s="65">
        <f>D46/$D$41</f>
        <v>0.10481697380681346</v>
      </c>
    </row>
    <row r="47" spans="1:5" x14ac:dyDescent="0.2">
      <c r="A47" s="151" t="s">
        <v>1</v>
      </c>
      <c r="B47" s="61">
        <f t="shared" ref="B47:B50" si="7">B20</f>
        <v>1.8154217537768316E-2</v>
      </c>
      <c r="C47" s="61">
        <f>(100*(EXP(LN(AU14/AI14)/($AU$9-$AI$9)))-100)/100</f>
        <v>2.3838072870192378E-2</v>
      </c>
      <c r="D47" s="63">
        <f>AVERAGE(AI14:AU14)</f>
        <v>108.11289407692308</v>
      </c>
      <c r="E47" s="66">
        <f t="shared" ref="E47:E50" si="8">D47/$D$41</f>
        <v>0.14576623836986261</v>
      </c>
    </row>
    <row r="48" spans="1:5" x14ac:dyDescent="0.2">
      <c r="A48" s="151" t="s">
        <v>2</v>
      </c>
      <c r="B48" s="61">
        <f t="shared" si="7"/>
        <v>1.6209108216709751E-2</v>
      </c>
      <c r="C48" s="61">
        <f>(100*(EXP(LN(BG14/AU14)/($BG$9-$AU$9)))-100)/100</f>
        <v>1.9863382403213451E-2</v>
      </c>
      <c r="D48" s="63">
        <f>AVERAGE(AU14:BG14)</f>
        <v>137.22612715384616</v>
      </c>
      <c r="E48" s="66">
        <f t="shared" si="8"/>
        <v>0.18501897051288246</v>
      </c>
    </row>
    <row r="49" spans="1:76" x14ac:dyDescent="0.2">
      <c r="A49" s="151" t="s">
        <v>3</v>
      </c>
      <c r="B49" s="61">
        <f t="shared" si="7"/>
        <v>1.2349446234275092E-2</v>
      </c>
      <c r="C49" s="61">
        <f>(100*(EXP(LN(BS14/BG14)/($BS$9-$BG$9)))-100)/100</f>
        <v>1.5502255078679639E-2</v>
      </c>
      <c r="D49" s="63">
        <f>AVERAGE(BG14:BS14)</f>
        <v>172.96176869230769</v>
      </c>
      <c r="E49" s="66">
        <f t="shared" si="8"/>
        <v>0.23320055040000554</v>
      </c>
    </row>
    <row r="50" spans="1:76" x14ac:dyDescent="0.2">
      <c r="A50" s="152" t="s">
        <v>592</v>
      </c>
      <c r="B50" s="50">
        <f t="shared" si="7"/>
        <v>1.1693487395232153E-2</v>
      </c>
      <c r="C50" s="50">
        <f>(100*(EXP(LN(BX14/BS14)/($BX$9-$BS$9)))-100)/100</f>
        <v>2.0624135345480566E-2</v>
      </c>
      <c r="D50" s="64">
        <f>AVERAGE(BS14:BX14)</f>
        <v>197.07453569675428</v>
      </c>
      <c r="E50" s="67">
        <f t="shared" si="8"/>
        <v>0.26571126406591017</v>
      </c>
    </row>
    <row r="55" spans="1:76" ht="18" x14ac:dyDescent="0.2">
      <c r="A55" s="35" t="s">
        <v>613</v>
      </c>
      <c r="B55" s="36"/>
      <c r="C55" s="36"/>
      <c r="D55" s="36"/>
      <c r="E55" s="36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57"/>
      <c r="BX55" s="57"/>
    </row>
    <row r="56" spans="1:76" x14ac:dyDescent="0.2">
      <c r="A56" s="3"/>
    </row>
    <row r="57" spans="1:76" x14ac:dyDescent="0.2">
      <c r="A57" s="39" t="s">
        <v>448</v>
      </c>
      <c r="B57" s="37"/>
      <c r="C57" s="37"/>
      <c r="D57" s="37"/>
      <c r="E57" s="37"/>
    </row>
    <row r="58" spans="1:76" x14ac:dyDescent="0.2">
      <c r="A58" s="109" t="s">
        <v>540</v>
      </c>
      <c r="B58" s="38"/>
      <c r="C58" s="38"/>
      <c r="E58" s="40" t="s">
        <v>531</v>
      </c>
    </row>
    <row r="59" spans="1:76" x14ac:dyDescent="0.2">
      <c r="A59" s="110" t="s">
        <v>537</v>
      </c>
      <c r="B59" s="38"/>
      <c r="C59" s="38"/>
      <c r="E59" s="40" t="s">
        <v>538</v>
      </c>
      <c r="F59" s="38"/>
      <c r="H59" s="49"/>
    </row>
    <row r="61" spans="1:76" x14ac:dyDescent="0.2">
      <c r="B61" s="7" t="s">
        <v>20</v>
      </c>
    </row>
    <row r="62" spans="1:76" x14ac:dyDescent="0.2">
      <c r="A62" s="229" t="s">
        <v>70</v>
      </c>
      <c r="B62" s="217" t="s">
        <v>10</v>
      </c>
      <c r="C62" s="217"/>
      <c r="D62" s="217"/>
      <c r="E62" s="218"/>
      <c r="BV62" s="183" t="s">
        <v>784</v>
      </c>
    </row>
    <row r="63" spans="1:76" x14ac:dyDescent="0.2">
      <c r="A63" s="233"/>
      <c r="B63" s="146" t="s">
        <v>6</v>
      </c>
      <c r="C63" s="1" t="s">
        <v>7</v>
      </c>
      <c r="D63" s="1" t="s">
        <v>17</v>
      </c>
      <c r="E63" s="1" t="s">
        <v>18</v>
      </c>
      <c r="R63" s="2" t="s">
        <v>428</v>
      </c>
      <c r="S63" s="2" t="s">
        <v>469</v>
      </c>
      <c r="T63" s="2" t="s">
        <v>424</v>
      </c>
      <c r="U63" s="2" t="s">
        <v>429</v>
      </c>
      <c r="V63" s="2" t="s">
        <v>430</v>
      </c>
      <c r="W63" s="2">
        <v>1961</v>
      </c>
      <c r="X63" s="2">
        <v>1962</v>
      </c>
      <c r="Y63" s="2">
        <v>1963</v>
      </c>
      <c r="Z63" s="2">
        <v>1964</v>
      </c>
      <c r="AA63" s="2">
        <v>1965</v>
      </c>
      <c r="AB63" s="2">
        <v>1966</v>
      </c>
      <c r="AC63" s="2">
        <v>1967</v>
      </c>
      <c r="AD63" s="2">
        <v>1968</v>
      </c>
      <c r="AE63" s="2">
        <v>1969</v>
      </c>
      <c r="AF63" s="2">
        <v>1970</v>
      </c>
      <c r="AG63" s="2">
        <v>1971</v>
      </c>
      <c r="AH63" s="2">
        <v>1972</v>
      </c>
      <c r="AI63" s="2">
        <v>1973</v>
      </c>
      <c r="AJ63" s="2">
        <v>1974</v>
      </c>
      <c r="AK63" s="2">
        <v>1975</v>
      </c>
      <c r="AL63" s="2">
        <v>1976</v>
      </c>
      <c r="AM63" s="2">
        <v>1977</v>
      </c>
      <c r="AN63" s="2">
        <v>1978</v>
      </c>
      <c r="AO63" s="2">
        <v>1979</v>
      </c>
      <c r="AP63" s="2">
        <v>1980</v>
      </c>
      <c r="AQ63" s="2">
        <v>1981</v>
      </c>
      <c r="AR63" s="2">
        <v>1982</v>
      </c>
      <c r="AS63" s="2">
        <v>1983</v>
      </c>
      <c r="AT63" s="2">
        <v>1984</v>
      </c>
      <c r="AU63" s="2">
        <v>1985</v>
      </c>
      <c r="AV63" s="2">
        <v>1986</v>
      </c>
      <c r="AW63" s="2">
        <v>1987</v>
      </c>
      <c r="AX63" s="2">
        <v>1988</v>
      </c>
      <c r="AY63" s="2">
        <v>1989</v>
      </c>
      <c r="AZ63" s="2">
        <v>1990</v>
      </c>
      <c r="BA63" s="2">
        <v>1991</v>
      </c>
      <c r="BB63" s="2">
        <v>1992</v>
      </c>
      <c r="BC63" s="2">
        <v>1993</v>
      </c>
      <c r="BD63" s="2">
        <v>1994</v>
      </c>
      <c r="BE63" s="2">
        <v>1995</v>
      </c>
      <c r="BF63" s="2">
        <v>1996</v>
      </c>
      <c r="BG63" s="2">
        <v>1997</v>
      </c>
      <c r="BH63" s="2">
        <v>1998</v>
      </c>
      <c r="BI63" s="2">
        <v>1999</v>
      </c>
      <c r="BJ63" s="2">
        <v>2000</v>
      </c>
      <c r="BK63" s="2">
        <v>2001</v>
      </c>
      <c r="BL63" s="2">
        <v>2002</v>
      </c>
      <c r="BM63" s="2">
        <v>2003</v>
      </c>
      <c r="BN63" s="2">
        <v>2004</v>
      </c>
      <c r="BO63" s="2">
        <v>2005</v>
      </c>
      <c r="BP63" s="2">
        <v>2006</v>
      </c>
      <c r="BQ63" s="2">
        <v>2007</v>
      </c>
      <c r="BR63" s="2">
        <v>2008</v>
      </c>
      <c r="BS63" s="2">
        <v>2009</v>
      </c>
      <c r="BT63" s="2">
        <v>2010</v>
      </c>
      <c r="BU63" s="2">
        <v>2011</v>
      </c>
      <c r="BV63" s="2">
        <v>2012</v>
      </c>
      <c r="BW63" s="2">
        <v>2013</v>
      </c>
      <c r="BX63" s="126">
        <v>2014</v>
      </c>
    </row>
    <row r="64" spans="1:76" x14ac:dyDescent="0.2">
      <c r="A64" s="141" t="s">
        <v>0</v>
      </c>
      <c r="B64" s="60">
        <f>(100*(EXP(LN(AI64/W64)/($AI$63-$W$63)))-100)/100</f>
        <v>9.8784613337608105E-3</v>
      </c>
      <c r="C64" s="60">
        <f>(100*(EXP(LN(AI65/W65)/($AI$63-$W$63)))-100)/100</f>
        <v>3.2277717239071392E-2</v>
      </c>
      <c r="D64" s="78">
        <f>AVERAGE(W65:AI65)</f>
        <v>63.328290769230769</v>
      </c>
      <c r="E64" s="65">
        <f>D64/$D$68</f>
        <v>0.57316614253894949</v>
      </c>
      <c r="R64" s="12" t="s">
        <v>464</v>
      </c>
      <c r="S64" s="12" t="s">
        <v>63</v>
      </c>
      <c r="T64" s="12" t="s">
        <v>463</v>
      </c>
      <c r="U64" s="12" t="s">
        <v>464</v>
      </c>
      <c r="V64" s="12" t="s">
        <v>465</v>
      </c>
      <c r="W64" s="4">
        <f>Data!F59</f>
        <v>960.69499999999994</v>
      </c>
      <c r="X64" s="4">
        <f>Data!G59</f>
        <v>972.36200000000008</v>
      </c>
      <c r="Y64" s="4">
        <f>Data!H59</f>
        <v>983.89999999999986</v>
      </c>
      <c r="Z64" s="4">
        <f>Data!I59</f>
        <v>995.10300000000007</v>
      </c>
      <c r="AA64" s="4">
        <f>Data!J59</f>
        <v>1005.846</v>
      </c>
      <c r="AB64" s="4">
        <f>Data!K59</f>
        <v>1016.045</v>
      </c>
      <c r="AC64" s="4">
        <f>Data!L59</f>
        <v>1025.7430000000002</v>
      </c>
      <c r="AD64" s="4">
        <f>Data!M59</f>
        <v>1035.0820000000001</v>
      </c>
      <c r="AE64" s="4">
        <f>Data!N59</f>
        <v>1044.268</v>
      </c>
      <c r="AF64" s="4">
        <f>Data!O59</f>
        <v>1053.4369999999999</v>
      </c>
      <c r="AG64" s="4">
        <f>Data!P59</f>
        <v>1062.655</v>
      </c>
      <c r="AH64" s="4">
        <f>Data!Q59</f>
        <v>1071.854</v>
      </c>
      <c r="AI64" s="4">
        <f>Data!R59</f>
        <v>1080.973</v>
      </c>
      <c r="AJ64" s="4">
        <f>Data!S59</f>
        <v>1089.8890000000001</v>
      </c>
      <c r="AK64" s="4">
        <f>Data!T59</f>
        <v>1098.5250000000001</v>
      </c>
      <c r="AL64" s="4">
        <f>Data!U59</f>
        <v>1106.8609999999999</v>
      </c>
      <c r="AM64" s="4">
        <f>Data!V59</f>
        <v>1114.9380000000001</v>
      </c>
      <c r="AN64" s="4">
        <f>Data!W59</f>
        <v>1122.8300000000002</v>
      </c>
      <c r="AO64" s="4">
        <f>Data!X59</f>
        <v>1130.615</v>
      </c>
      <c r="AP64" s="4">
        <f>Data!Y59</f>
        <v>1138.3620000000001</v>
      </c>
      <c r="AQ64" s="4">
        <f>Data!Z59</f>
        <v>1146.075</v>
      </c>
      <c r="AR64" s="4">
        <f>Data!AA59</f>
        <v>1153.731</v>
      </c>
      <c r="AS64" s="4">
        <f>Data!AB59</f>
        <v>1161.374</v>
      </c>
      <c r="AT64" s="4">
        <f>Data!AC59</f>
        <v>1169.0569999999998</v>
      </c>
      <c r="AU64" s="4">
        <f>Data!AD59</f>
        <v>1176.787</v>
      </c>
      <c r="AV64" s="4">
        <f>Data!AE59</f>
        <v>1184.6099999999999</v>
      </c>
      <c r="AW64" s="4">
        <f>Data!AF59</f>
        <v>1192.4659999999999</v>
      </c>
      <c r="AX64" s="4">
        <f>Data!AG59</f>
        <v>1200.2160000000001</v>
      </c>
      <c r="AY64" s="4">
        <f>Data!AH59</f>
        <v>1207.6319999999998</v>
      </c>
      <c r="AZ64" s="4">
        <f>Data!AI59</f>
        <v>1214.587</v>
      </c>
      <c r="BA64" s="4">
        <f>Data!AJ59</f>
        <v>1221.0230000000001</v>
      </c>
      <c r="BB64" s="4">
        <f>Data!AK59</f>
        <v>1226.9949999999999</v>
      </c>
      <c r="BC64" s="4">
        <f>Data!AL59</f>
        <v>1232.5400000000002</v>
      </c>
      <c r="BD64" s="4">
        <f>Data!AM59</f>
        <v>1237.7190000000003</v>
      </c>
      <c r="BE64" s="4">
        <f>Data!AN59</f>
        <v>1242.6109999999999</v>
      </c>
      <c r="BF64" s="4">
        <f>Data!AO59</f>
        <v>1247.2139999999999</v>
      </c>
      <c r="BG64" s="4">
        <f>Data!AP59</f>
        <v>1251.567</v>
      </c>
      <c r="BH64" s="4">
        <f>Data!AQ59</f>
        <v>1255.7840000000001</v>
      </c>
      <c r="BI64" s="4">
        <f>Data!AR59</f>
        <v>1260.0029999999999</v>
      </c>
      <c r="BJ64" s="4">
        <f>Data!AS59</f>
        <v>1264.3329999999999</v>
      </c>
      <c r="BK64" s="4">
        <f>Data!AT59</f>
        <v>1268.82</v>
      </c>
      <c r="BL64" s="4">
        <f>Data!AU59</f>
        <v>1273.4559999999999</v>
      </c>
      <c r="BM64" s="4">
        <f>Data!AV59</f>
        <v>1278.3019999999999</v>
      </c>
      <c r="BN64" s="4">
        <f>Data!AW59</f>
        <v>1283.4399999999998</v>
      </c>
      <c r="BO64" s="4">
        <f>Data!AX59</f>
        <v>1288.9070000000002</v>
      </c>
      <c r="BP64" s="4">
        <f>Data!AY59</f>
        <v>1294.7489999999998</v>
      </c>
      <c r="BQ64" s="4">
        <f>Data!AZ59</f>
        <v>1300.913</v>
      </c>
      <c r="BR64" s="4">
        <f>Data!BA59</f>
        <v>1307.194</v>
      </c>
      <c r="BS64" s="4">
        <f>Data!BB59</f>
        <v>1313.3139999999999</v>
      </c>
      <c r="BT64" s="4">
        <f>Data!BC59</f>
        <v>1319.0749999999998</v>
      </c>
      <c r="BU64" s="4">
        <f>Data!BD59</f>
        <v>1324.3899999999999</v>
      </c>
      <c r="BV64" s="4">
        <f>Data!BE59</f>
        <v>1329.3100000000002</v>
      </c>
      <c r="BW64" s="4">
        <f>Data!BF59</f>
        <v>1333.9059999999999</v>
      </c>
      <c r="BX64" s="4">
        <f>Data!BG59</f>
        <v>1338.319</v>
      </c>
    </row>
    <row r="65" spans="1:76" x14ac:dyDescent="0.2">
      <c r="A65" s="142" t="s">
        <v>1</v>
      </c>
      <c r="B65" s="61">
        <f>(100*(EXP(LN(AU64/AI64)/($AU$63-$AI$63)))-100)/100</f>
        <v>7.1022926491244222E-3</v>
      </c>
      <c r="C65" s="61">
        <f>(100*(EXP(LN(AU65/AI65)/($AU$63-$AI$63)))-100)/100</f>
        <v>1.8508118542417407E-2</v>
      </c>
      <c r="D65" s="79">
        <f>AVERAGE(AI65:AU65)</f>
        <v>85.166592615384616</v>
      </c>
      <c r="E65" s="66">
        <f t="shared" ref="E65:E68" si="9">D65/$D$68</f>
        <v>0.77081833047456372</v>
      </c>
      <c r="R65" s="13" t="s">
        <v>7</v>
      </c>
      <c r="S65" s="13" t="s">
        <v>10</v>
      </c>
      <c r="T65" s="13" t="s">
        <v>431</v>
      </c>
      <c r="U65" s="13" t="s">
        <v>470</v>
      </c>
      <c r="V65" s="13" t="s">
        <v>433</v>
      </c>
      <c r="W65" s="5">
        <f>Data!F83</f>
        <v>51.213596999999993</v>
      </c>
      <c r="X65" s="5">
        <f>Data!G83</f>
        <v>53.670175</v>
      </c>
      <c r="Y65" s="5">
        <f>Data!H83</f>
        <v>55.595357000000007</v>
      </c>
      <c r="Z65" s="5">
        <f>Data!I83</f>
        <v>55.766266999999999</v>
      </c>
      <c r="AA65" s="5">
        <f>Data!J83</f>
        <v>58.349490999999993</v>
      </c>
      <c r="AB65" s="5">
        <f>Data!K83</f>
        <v>60.758485</v>
      </c>
      <c r="AC65" s="5">
        <f>Data!L83</f>
        <v>63.498373999999998</v>
      </c>
      <c r="AD65" s="5">
        <f>Data!M83</f>
        <v>65.649581999999995</v>
      </c>
      <c r="AE65" s="5">
        <f>Data!N83</f>
        <v>66.73652899999999</v>
      </c>
      <c r="AF65" s="5">
        <f>Data!O83</f>
        <v>69.473410999999999</v>
      </c>
      <c r="AG65" s="5">
        <f>Data!P83</f>
        <v>72.749624999999995</v>
      </c>
      <c r="AH65" s="5">
        <f>Data!Q83</f>
        <v>74.827150000000003</v>
      </c>
      <c r="AI65" s="5">
        <f>Data!R83</f>
        <v>74.979737000000014</v>
      </c>
      <c r="AJ65" s="5">
        <f>Data!S83</f>
        <v>77.845811999999995</v>
      </c>
      <c r="AK65" s="5">
        <f>Data!T83</f>
        <v>79.408445999999984</v>
      </c>
      <c r="AL65" s="5">
        <f>Data!U83</f>
        <v>81.711961000000002</v>
      </c>
      <c r="AM65" s="5">
        <f>Data!V83</f>
        <v>82.639068999999992</v>
      </c>
      <c r="AN65" s="5">
        <f>Data!W83</f>
        <v>84.897521999999995</v>
      </c>
      <c r="AO65" s="5">
        <f>Data!X83</f>
        <v>86.652737000000002</v>
      </c>
      <c r="AP65" s="5">
        <f>Data!Y83</f>
        <v>88.028855000000007</v>
      </c>
      <c r="AQ65" s="5">
        <f>Data!Z83</f>
        <v>88.026773000000006</v>
      </c>
      <c r="AR65" s="5">
        <f>Data!AA83</f>
        <v>87.741613999999998</v>
      </c>
      <c r="AS65" s="5">
        <f>Data!AB83</f>
        <v>90.24968299999999</v>
      </c>
      <c r="AT65" s="5">
        <f>Data!AC83</f>
        <v>91.546717000000001</v>
      </c>
      <c r="AU65" s="5">
        <f>Data!AD83</f>
        <v>93.436778000000004</v>
      </c>
      <c r="AV65" s="5">
        <f>Data!AE83</f>
        <v>95.031939999999992</v>
      </c>
      <c r="AW65" s="5">
        <f>Data!AF83</f>
        <v>97.909109000000001</v>
      </c>
      <c r="AX65" s="5">
        <f>Data!AG83</f>
        <v>100.59513299999999</v>
      </c>
      <c r="AY65" s="5">
        <f>Data!AH83</f>
        <v>101.05399700000001</v>
      </c>
      <c r="AZ65" s="5">
        <f>Data!AI83</f>
        <v>102.422284</v>
      </c>
      <c r="BA65" s="5">
        <f>Data!AJ83</f>
        <v>101.005528</v>
      </c>
      <c r="BB65" s="5">
        <f>Data!AK83</f>
        <v>99.220770000000002</v>
      </c>
      <c r="BC65" s="5">
        <f>Data!AL83</f>
        <v>97.719062000000008</v>
      </c>
      <c r="BD65" s="5">
        <f>Data!AM83</f>
        <v>97.475571999999985</v>
      </c>
      <c r="BE65" s="5">
        <f>Data!AN83</f>
        <v>97.313082000000009</v>
      </c>
      <c r="BF65" s="5">
        <f>Data!AO83</f>
        <v>97.560939000000005</v>
      </c>
      <c r="BG65" s="5">
        <f>Data!AP83</f>
        <v>96.294810999999996</v>
      </c>
      <c r="BH65" s="5">
        <f>Data!AQ83</f>
        <v>99.696467000000013</v>
      </c>
      <c r="BI65" s="5">
        <f>Data!AR83</f>
        <v>99.797055999999998</v>
      </c>
      <c r="BJ65" s="5">
        <f>Data!AS83</f>
        <v>99.589982000000006</v>
      </c>
      <c r="BK65" s="5">
        <f>Data!AT83</f>
        <v>100.874978</v>
      </c>
      <c r="BL65" s="5">
        <f>Data!AU83</f>
        <v>103.64086099999999</v>
      </c>
      <c r="BM65" s="5">
        <f>Data!AV83</f>
        <v>104.28479</v>
      </c>
      <c r="BN65" s="5">
        <f>Data!AW83</f>
        <v>104.92179999999999</v>
      </c>
      <c r="BO65" s="5">
        <f>Data!AX83</f>
        <v>106.233863</v>
      </c>
      <c r="BP65" s="5">
        <f>Data!AY83</f>
        <v>106.93022999999999</v>
      </c>
      <c r="BQ65" s="5">
        <f>Data!AZ83</f>
        <v>109.95314800000001</v>
      </c>
      <c r="BR65" s="5">
        <f>Data!BA83</f>
        <v>110.518975</v>
      </c>
      <c r="BS65" s="5">
        <f>Data!BB83</f>
        <v>109.19242200000001</v>
      </c>
      <c r="BT65" s="5">
        <f>Data!BC83</f>
        <v>110.26111</v>
      </c>
      <c r="BU65" s="5">
        <f>Data!BD83</f>
        <v>110.64963900000001</v>
      </c>
      <c r="BV65" s="172">
        <f>Data!BE83</f>
        <v>110.96358881425996</v>
      </c>
      <c r="BW65" s="172">
        <f>Data!BF83</f>
        <v>110.61652209645615</v>
      </c>
      <c r="BX65" s="172">
        <f>Data!BG83</f>
        <v>111.24796335132193</v>
      </c>
    </row>
    <row r="66" spans="1:76" x14ac:dyDescent="0.2">
      <c r="A66" s="142" t="s">
        <v>2</v>
      </c>
      <c r="B66" s="61">
        <f>(100*(EXP(LN(BG64/AU64)/($BG$63-$AU$63)))-100)/100</f>
        <v>5.147245357930927E-3</v>
      </c>
      <c r="C66" s="61">
        <f>(100*(EXP(LN(BG65/AU65)/($BG$63-$AU$63)))-100)/100</f>
        <v>2.513937754774247E-3</v>
      </c>
      <c r="D66" s="79">
        <f>AVERAGE(AU65:BG65)</f>
        <v>98.233769615384603</v>
      </c>
      <c r="E66" s="66">
        <f t="shared" si="9"/>
        <v>0.88908559055673009</v>
      </c>
      <c r="R66" s="13" t="s">
        <v>7</v>
      </c>
      <c r="S66" s="13" t="s">
        <v>21</v>
      </c>
      <c r="T66" s="13" t="s">
        <v>431</v>
      </c>
      <c r="U66" s="13" t="s">
        <v>21</v>
      </c>
      <c r="V66" s="13" t="s">
        <v>433</v>
      </c>
      <c r="W66" s="5">
        <f>Data!F90</f>
        <v>4.3846509999999999</v>
      </c>
      <c r="X66" s="5">
        <f>Data!G90</f>
        <v>4.5613209999999995</v>
      </c>
      <c r="Y66" s="5">
        <f>Data!H90</f>
        <v>4.7359699999999991</v>
      </c>
      <c r="Z66" s="5">
        <f>Data!I90</f>
        <v>4.9293870000000002</v>
      </c>
      <c r="AA66" s="5">
        <f>Data!J90</f>
        <v>5.212072</v>
      </c>
      <c r="AB66" s="5">
        <f>Data!K90</f>
        <v>5.4832670000000006</v>
      </c>
      <c r="AC66" s="5">
        <f>Data!L90</f>
        <v>5.7828710000000001</v>
      </c>
      <c r="AD66" s="5">
        <f>Data!M90</f>
        <v>5.9462410000000006</v>
      </c>
      <c r="AE66" s="5">
        <f>Data!N90</f>
        <v>6.2654890000000005</v>
      </c>
      <c r="AF66" s="5">
        <f>Data!O90</f>
        <v>6.5459480000000001</v>
      </c>
      <c r="AG66" s="5">
        <f>Data!P90</f>
        <v>6.8191340000000009</v>
      </c>
      <c r="AH66" s="5">
        <f>Data!Q90</f>
        <v>7.1313750000000002</v>
      </c>
      <c r="AI66" s="5">
        <f>Data!R90</f>
        <v>7.5811130000000002</v>
      </c>
      <c r="AJ66" s="5">
        <f>Data!S90</f>
        <v>7.8273460000000004</v>
      </c>
      <c r="AK66" s="5">
        <f>Data!T90</f>
        <v>7.9847000000000001</v>
      </c>
      <c r="AL66" s="5">
        <f>Data!U90</f>
        <v>8.4103830000000013</v>
      </c>
      <c r="AM66" s="5">
        <f>Data!V90</f>
        <v>8.7168689999999991</v>
      </c>
      <c r="AN66" s="5">
        <f>Data!W90</f>
        <v>9.1457329999999999</v>
      </c>
      <c r="AO66" s="5">
        <f>Data!X90</f>
        <v>9.4461419999999983</v>
      </c>
      <c r="AP66" s="5">
        <f>Data!Y90</f>
        <v>9.578968999999999</v>
      </c>
      <c r="AQ66" s="5">
        <f>Data!Z90</f>
        <v>9.6561940000000011</v>
      </c>
      <c r="AR66" s="5">
        <f>Data!AA90</f>
        <v>10.079648000000002</v>
      </c>
      <c r="AS66" s="5">
        <f>Data!AB90</f>
        <v>10.311907</v>
      </c>
      <c r="AT66" s="5">
        <f>Data!AC90</f>
        <v>10.721342999999999</v>
      </c>
      <c r="AU66" s="5">
        <f>Data!AD90</f>
        <v>11.171609</v>
      </c>
      <c r="AV66" s="5">
        <f>Data!AE90</f>
        <v>11.448831999999999</v>
      </c>
      <c r="AW66" s="5">
        <f>Data!AF90</f>
        <v>11.816979</v>
      </c>
      <c r="AX66" s="5">
        <f>Data!AG90</f>
        <v>12.094688</v>
      </c>
      <c r="AY66" s="5">
        <f>Data!AH90</f>
        <v>12.303361999999998</v>
      </c>
      <c r="AZ66" s="5">
        <f>Data!AI90</f>
        <v>12.643799</v>
      </c>
      <c r="BA66" s="5">
        <f>Data!AJ90</f>
        <v>12.054223</v>
      </c>
      <c r="BB66" s="5">
        <f>Data!AK90</f>
        <v>11.598801</v>
      </c>
      <c r="BC66" s="5">
        <f>Data!AL90</f>
        <v>11.657546</v>
      </c>
      <c r="BD66" s="5">
        <f>Data!AM90</f>
        <v>11.765379999999999</v>
      </c>
      <c r="BE66" s="5">
        <f>Data!AN90</f>
        <v>11.795486</v>
      </c>
      <c r="BF66" s="5">
        <f>Data!AO90</f>
        <v>12.164460000000002</v>
      </c>
      <c r="BG66" s="5">
        <f>Data!AP90</f>
        <v>12.442126</v>
      </c>
      <c r="BH66" s="5">
        <f>Data!AQ90</f>
        <v>12.662542</v>
      </c>
      <c r="BI66" s="5">
        <f>Data!AR90</f>
        <v>12.950575999999998</v>
      </c>
      <c r="BJ66" s="5">
        <f>Data!AS90</f>
        <v>13.246358000000001</v>
      </c>
      <c r="BK66" s="5">
        <f>Data!AT90</f>
        <v>13.755045000000001</v>
      </c>
      <c r="BL66" s="5">
        <f>Data!AU90</f>
        <v>14.085376</v>
      </c>
      <c r="BM66" s="5">
        <f>Data!AV90</f>
        <v>14.233945000000002</v>
      </c>
      <c r="BN66" s="5">
        <f>Data!AW90</f>
        <v>14.557549999999999</v>
      </c>
      <c r="BO66" s="5">
        <f>Data!AX90</f>
        <v>14.947410000000001</v>
      </c>
      <c r="BP66" s="5">
        <f>Data!AY90</f>
        <v>15.25508</v>
      </c>
      <c r="BQ66" s="5">
        <f>Data!AZ90</f>
        <v>15.652226000000001</v>
      </c>
      <c r="BR66" s="5">
        <f>Data!BA90</f>
        <v>15.684628999999999</v>
      </c>
      <c r="BS66" s="5">
        <f>Data!BB90</f>
        <v>15.848390000000002</v>
      </c>
      <c r="BT66" s="5">
        <f>Data!BC90</f>
        <v>16.255901999999999</v>
      </c>
      <c r="BU66" s="5">
        <f>Data!BD90</f>
        <v>16.407119000000002</v>
      </c>
      <c r="BV66" s="172">
        <f>Data!BE90</f>
        <v>16.635307587488903</v>
      </c>
      <c r="BW66" s="172">
        <f>Data!BF90</f>
        <v>16.775707527468825</v>
      </c>
      <c r="BX66" s="172">
        <f>Data!BG90</f>
        <v>16.954345726018285</v>
      </c>
    </row>
    <row r="67" spans="1:76" x14ac:dyDescent="0.2">
      <c r="A67" s="142" t="s">
        <v>3</v>
      </c>
      <c r="B67" s="61">
        <f>(100*(EXP(LN(BS64/BG64)/($BS$63-$BG$63)))-100)/100</f>
        <v>4.0211756101437854E-3</v>
      </c>
      <c r="C67" s="61">
        <f>(100*(EXP(LN(BS65/BG65)/($BS$63-$BG$63)))-100)/100</f>
        <v>1.0529821752217146E-2</v>
      </c>
      <c r="D67" s="79">
        <f>AVERAGE(BG65:BS65)</f>
        <v>103.99456792307693</v>
      </c>
      <c r="E67" s="66">
        <f t="shared" si="9"/>
        <v>0.94122491887047022</v>
      </c>
      <c r="R67" s="14" t="s">
        <v>7</v>
      </c>
      <c r="S67" s="14" t="s">
        <v>9</v>
      </c>
      <c r="T67" s="14" t="s">
        <v>431</v>
      </c>
      <c r="U67" s="14" t="s">
        <v>435</v>
      </c>
      <c r="V67" s="14" t="s">
        <v>433</v>
      </c>
      <c r="W67" s="6">
        <f>Data!F73</f>
        <v>10.734753</v>
      </c>
      <c r="X67" s="6">
        <f>Data!G73</f>
        <v>11.468526000000001</v>
      </c>
      <c r="Y67" s="6">
        <f>Data!H73</f>
        <v>12.050654999999999</v>
      </c>
      <c r="Z67" s="6">
        <f>Data!I73</f>
        <v>12.704146999999999</v>
      </c>
      <c r="AA67" s="6">
        <f>Data!J73</f>
        <v>13.188896</v>
      </c>
      <c r="AB67" s="6">
        <f>Data!K73</f>
        <v>13.699622000000002</v>
      </c>
      <c r="AC67" s="6">
        <f>Data!L73</f>
        <v>13.941153999999999</v>
      </c>
      <c r="AD67" s="6">
        <f>Data!M73</f>
        <v>14.31691</v>
      </c>
      <c r="AE67" s="6">
        <f>Data!N73</f>
        <v>14.871592999999999</v>
      </c>
      <c r="AF67" s="6">
        <f>Data!O73</f>
        <v>15.626009000000002</v>
      </c>
      <c r="AG67" s="6">
        <f>Data!P73</f>
        <v>16.139575000000001</v>
      </c>
      <c r="AH67" s="6">
        <f>Data!Q73</f>
        <v>16.502115</v>
      </c>
      <c r="AI67" s="6">
        <f>Data!R73</f>
        <v>16.829577999999998</v>
      </c>
      <c r="AJ67" s="6">
        <f>Data!S73</f>
        <v>16.915188999999998</v>
      </c>
      <c r="AK67" s="6">
        <f>Data!T73</f>
        <v>16.746165000000001</v>
      </c>
      <c r="AL67" s="6">
        <f>Data!U73</f>
        <v>18.734028999999996</v>
      </c>
      <c r="AM67" s="6">
        <f>Data!V73</f>
        <v>18.309743000000001</v>
      </c>
      <c r="AN67" s="6">
        <f>Data!W73</f>
        <v>19.184616000000002</v>
      </c>
      <c r="AO67" s="6">
        <f>Data!X73</f>
        <v>20.075049</v>
      </c>
      <c r="AP67" s="6">
        <f>Data!Y73</f>
        <v>20.229098</v>
      </c>
      <c r="AQ67" s="6">
        <f>Data!Z73</f>
        <v>20.844942000000003</v>
      </c>
      <c r="AR67" s="6">
        <f>Data!AA73</f>
        <v>21.685763000000001</v>
      </c>
      <c r="AS67" s="6">
        <f>Data!AB73</f>
        <v>21.986699999999999</v>
      </c>
      <c r="AT67" s="6">
        <f>Data!AC73</f>
        <v>21.824848000000003</v>
      </c>
      <c r="AU67" s="6">
        <f>Data!AD73</f>
        <v>23.316956000000001</v>
      </c>
      <c r="AV67" s="6">
        <f>Data!AE73</f>
        <v>24.394609999999997</v>
      </c>
      <c r="AW67" s="6">
        <f>Data!AF73</f>
        <v>25.306505000000001</v>
      </c>
      <c r="AX67" s="6">
        <f>Data!AG73</f>
        <v>25.691079000000002</v>
      </c>
      <c r="AY67" s="6">
        <f>Data!AH73</f>
        <v>26.146425000000001</v>
      </c>
      <c r="AZ67" s="6">
        <f>Data!AI73</f>
        <v>27.678073999999999</v>
      </c>
      <c r="BA67" s="6">
        <f>Data!AJ73</f>
        <v>27.738111</v>
      </c>
      <c r="BB67" s="6">
        <f>Data!AK73</f>
        <v>27.617861000000001</v>
      </c>
      <c r="BC67" s="6">
        <f>Data!AL73</f>
        <v>27.790749999999999</v>
      </c>
      <c r="BD67" s="6">
        <f>Data!AM73</f>
        <v>27.918993</v>
      </c>
      <c r="BE67" s="6">
        <f>Data!AN73</f>
        <v>28.322262000000002</v>
      </c>
      <c r="BF67" s="6">
        <f>Data!AO73</f>
        <v>29.601849999999999</v>
      </c>
      <c r="BG67" s="6">
        <f>Data!AP73</f>
        <v>30.501242000000001</v>
      </c>
      <c r="BH67" s="6">
        <f>Data!AQ73</f>
        <v>31.577584999999999</v>
      </c>
      <c r="BI67" s="6">
        <f>Data!AR73</f>
        <v>32.652246999999996</v>
      </c>
      <c r="BJ67" s="6">
        <f>Data!AS73</f>
        <v>34.067287999999998</v>
      </c>
      <c r="BK67" s="6">
        <f>Data!AT73</f>
        <v>35.858915000000003</v>
      </c>
      <c r="BL67" s="6">
        <f>Data!AU73</f>
        <v>36.20772800000001</v>
      </c>
      <c r="BM67" s="6">
        <f>Data!AV73</f>
        <v>37.522294000000002</v>
      </c>
      <c r="BN67" s="6">
        <f>Data!AW73</f>
        <v>39.536997999999997</v>
      </c>
      <c r="BO67" s="6">
        <f>Data!AX73</f>
        <v>41.734575</v>
      </c>
      <c r="BP67" s="6">
        <f>Data!AY73</f>
        <v>44.889568999999995</v>
      </c>
      <c r="BQ67" s="6">
        <f>Data!AZ73</f>
        <v>44.905482999999997</v>
      </c>
      <c r="BR67" s="6">
        <f>Data!BA73</f>
        <v>46.585304000000001</v>
      </c>
      <c r="BS67" s="6">
        <f>Data!BB73</f>
        <v>48.160641999999996</v>
      </c>
      <c r="BT67" s="6">
        <f>Data!BC73</f>
        <v>49.707360999999999</v>
      </c>
      <c r="BU67" s="6">
        <f>Data!BD73</f>
        <v>49.624009999999998</v>
      </c>
      <c r="BV67" s="204">
        <f>Data!BE73</f>
        <v>50.614330016598032</v>
      </c>
      <c r="BW67" s="204">
        <f>Data!BF73</f>
        <v>50.334728455141487</v>
      </c>
      <c r="BX67" s="204">
        <f>Data!BG73</f>
        <v>50.306211718823882</v>
      </c>
    </row>
    <row r="68" spans="1:76" x14ac:dyDescent="0.2">
      <c r="A68" s="143" t="s">
        <v>592</v>
      </c>
      <c r="B68" s="50">
        <f>(100*(EXP(LN(BX64/BS64)/($BX$63-$BS$63)))-100)/100</f>
        <v>3.7792504479352827E-3</v>
      </c>
      <c r="C68" s="50">
        <f>(100*(EXP(LN(BX65/BS65)/($BX$63-$BS$63)))-100)/100</f>
        <v>3.7369547940495807E-3</v>
      </c>
      <c r="D68" s="80">
        <f>AVERAGE(BS65:BX65)</f>
        <v>110.48854087700634</v>
      </c>
      <c r="E68" s="67">
        <f t="shared" si="9"/>
        <v>1</v>
      </c>
      <c r="F68" s="119">
        <f>(D68/(D68+D94))*2</f>
        <v>0.74558853256896829</v>
      </c>
      <c r="R68" s="12" t="s">
        <v>464</v>
      </c>
      <c r="S68" s="12" t="s">
        <v>788</v>
      </c>
      <c r="T68" s="12" t="s">
        <v>463</v>
      </c>
      <c r="U68" s="12" t="s">
        <v>464</v>
      </c>
      <c r="V68" s="12" t="s">
        <v>465</v>
      </c>
      <c r="W68" s="4">
        <f>Data!F104</f>
        <v>2122.134</v>
      </c>
      <c r="X68" s="4">
        <f>Data!G104</f>
        <v>2168.7159999999999</v>
      </c>
      <c r="Y68" s="4">
        <f>Data!H104</f>
        <v>2217.2830000000004</v>
      </c>
      <c r="Z68" s="4">
        <f>Data!I104</f>
        <v>2268.6369999999997</v>
      </c>
      <c r="AA68" s="4">
        <f>Data!J104</f>
        <v>2323.2829999999999</v>
      </c>
      <c r="AB68" s="4">
        <f>Data!K104</f>
        <v>2381.4290000000001</v>
      </c>
      <c r="AC68" s="4">
        <f>Data!L104</f>
        <v>2442.7719999999999</v>
      </c>
      <c r="AD68" s="4">
        <f>Data!M104</f>
        <v>2506.5889999999999</v>
      </c>
      <c r="AE68" s="4">
        <f>Data!N104</f>
        <v>2571.8469999999998</v>
      </c>
      <c r="AF68" s="4">
        <f>Data!O104</f>
        <v>2637.7359999999999</v>
      </c>
      <c r="AG68" s="4">
        <f>Data!P104</f>
        <v>2704.107</v>
      </c>
      <c r="AH68" s="4">
        <f>Data!Q104</f>
        <v>2771.0169999999998</v>
      </c>
      <c r="AI68" s="4">
        <f>Data!R104</f>
        <v>2838.2089999999998</v>
      </c>
      <c r="AJ68" s="4">
        <f>Data!S104</f>
        <v>2905.4189999999999</v>
      </c>
      <c r="AK68" s="4">
        <f>Data!T104</f>
        <v>2972.498</v>
      </c>
      <c r="AL68" s="4">
        <f>Data!U104</f>
        <v>3039.2870000000003</v>
      </c>
      <c r="AM68" s="4">
        <f>Data!V104</f>
        <v>3105.8850000000002</v>
      </c>
      <c r="AN68" s="4">
        <f>Data!W104</f>
        <v>3172.84</v>
      </c>
      <c r="AO68" s="4">
        <f>Data!X104</f>
        <v>3240.9170000000004</v>
      </c>
      <c r="AP68" s="4">
        <f>Data!Y104</f>
        <v>3310.6849999999995</v>
      </c>
      <c r="AQ68" s="4">
        <f>Data!Z104</f>
        <v>3382.16</v>
      </c>
      <c r="AR68" s="4">
        <f>Data!AA104</f>
        <v>3455.2300000000005</v>
      </c>
      <c r="AS68" s="4">
        <f>Data!AB104</f>
        <v>3530.1860000000006</v>
      </c>
      <c r="AT68" s="4">
        <f>Data!AC104</f>
        <v>3607.3380000000006</v>
      </c>
      <c r="AU68" s="4">
        <f>Data!AD104</f>
        <v>3686.817</v>
      </c>
      <c r="AV68" s="4">
        <f>Data!AE104</f>
        <v>3768.7730000000001</v>
      </c>
      <c r="AW68" s="4">
        <f>Data!AF104</f>
        <v>3852.8449999999998</v>
      </c>
      <c r="AX68" s="4">
        <f>Data!AG104</f>
        <v>3938.0019999999995</v>
      </c>
      <c r="AY68" s="4">
        <f>Data!AH104</f>
        <v>4022.8150000000005</v>
      </c>
      <c r="AZ68" s="4">
        <f>Data!AI104</f>
        <v>4106.2330000000002</v>
      </c>
      <c r="BA68" s="4">
        <f>Data!AJ104</f>
        <v>4187.8810000000003</v>
      </c>
      <c r="BB68" s="4">
        <f>Data!AK104</f>
        <v>4267.9030000000002</v>
      </c>
      <c r="BC68" s="4">
        <f>Data!AL104</f>
        <v>4346.3209999999999</v>
      </c>
      <c r="BD68" s="4">
        <f>Data!AM104</f>
        <v>4423.3680000000004</v>
      </c>
      <c r="BE68" s="4">
        <f>Data!AN104</f>
        <v>4499.2070000000003</v>
      </c>
      <c r="BF68" s="4">
        <f>Data!AO104</f>
        <v>4573.8010000000004</v>
      </c>
      <c r="BG68" s="4">
        <f>Data!AP104</f>
        <v>4647.1180000000004</v>
      </c>
      <c r="BH68" s="4">
        <f>Data!AQ104</f>
        <v>4719.5210000000006</v>
      </c>
      <c r="BI68" s="4">
        <f>Data!AR104</f>
        <v>4791.4790000000003</v>
      </c>
      <c r="BJ68" s="4">
        <f>Data!AS104</f>
        <v>4863.3610000000008</v>
      </c>
      <c r="BK68" s="4">
        <f>Data!AT104</f>
        <v>4935.3240000000005</v>
      </c>
      <c r="BL68" s="4">
        <f>Data!AU104</f>
        <v>5007.402</v>
      </c>
      <c r="BM68" s="4">
        <f>Data!AV104</f>
        <v>5079.6900000000005</v>
      </c>
      <c r="BN68" s="4">
        <f>Data!AW104</f>
        <v>5152.2640000000001</v>
      </c>
      <c r="BO68" s="4">
        <f>Data!AX104</f>
        <v>5225.1869999999999</v>
      </c>
      <c r="BP68" s="4">
        <f>Data!AY104</f>
        <v>5298.4859999999999</v>
      </c>
      <c r="BQ68" s="4">
        <f>Data!AZ104</f>
        <v>5372.1880000000001</v>
      </c>
      <c r="BR68" s="4">
        <f>Data!BA104</f>
        <v>5446.4490000000005</v>
      </c>
      <c r="BS68" s="4">
        <f>Data!BB104</f>
        <v>5521.4040000000005</v>
      </c>
      <c r="BT68" s="4">
        <f>Data!BC104</f>
        <v>5597.1100000000006</v>
      </c>
      <c r="BU68" s="4">
        <f>Data!BD104</f>
        <v>5673.6010000000006</v>
      </c>
      <c r="BV68" s="4">
        <f>Data!BE104</f>
        <v>5750.7619999999997</v>
      </c>
      <c r="BW68" s="4">
        <f>Data!BF104</f>
        <v>5828.2120000000004</v>
      </c>
      <c r="BX68" s="4">
        <f>Data!BG104</f>
        <v>5905.4629999999997</v>
      </c>
    </row>
    <row r="69" spans="1:76" x14ac:dyDescent="0.2">
      <c r="R69" s="13" t="s">
        <v>7</v>
      </c>
      <c r="S69" s="13" t="s">
        <v>10</v>
      </c>
      <c r="T69" s="13" t="s">
        <v>431</v>
      </c>
      <c r="U69" s="13" t="s">
        <v>470</v>
      </c>
      <c r="V69" s="13" t="s">
        <v>433</v>
      </c>
      <c r="W69" s="5">
        <f>Data!F128</f>
        <v>19.39622700000001</v>
      </c>
      <c r="X69" s="5">
        <f>Data!G128</f>
        <v>20.385062000000005</v>
      </c>
      <c r="Y69" s="5">
        <f>Data!H128</f>
        <v>22.353089999999995</v>
      </c>
      <c r="Z69" s="5">
        <f>Data!I128</f>
        <v>23.762191999999999</v>
      </c>
      <c r="AA69" s="5">
        <f>Data!J128</f>
        <v>25.140457000000005</v>
      </c>
      <c r="AB69" s="5">
        <f>Data!K128</f>
        <v>26.497526000000001</v>
      </c>
      <c r="AC69" s="5">
        <f>Data!L128</f>
        <v>27.611990000000006</v>
      </c>
      <c r="AD69" s="5">
        <f>Data!M128</f>
        <v>28.616229000000004</v>
      </c>
      <c r="AE69" s="5">
        <f>Data!N128</f>
        <v>29.287133000000011</v>
      </c>
      <c r="AF69" s="5">
        <f>Data!O128</f>
        <v>29.632763999999995</v>
      </c>
      <c r="AG69" s="5">
        <f>Data!P128</f>
        <v>30.536998000000011</v>
      </c>
      <c r="AH69" s="5">
        <f>Data!Q128</f>
        <v>31.922174999999996</v>
      </c>
      <c r="AI69" s="5">
        <f>Data!R128</f>
        <v>32.798385999999979</v>
      </c>
      <c r="AJ69" s="5">
        <f>Data!S128</f>
        <v>34.04894800000001</v>
      </c>
      <c r="AK69" s="5">
        <f>Data!T128</f>
        <v>35.51148000000002</v>
      </c>
      <c r="AL69" s="5">
        <f>Data!U128</f>
        <v>36.846856000000002</v>
      </c>
      <c r="AM69" s="5">
        <f>Data!V128</f>
        <v>38.230090000000004</v>
      </c>
      <c r="AN69" s="5">
        <f>Data!W128</f>
        <v>40.837481000000011</v>
      </c>
      <c r="AO69" s="5">
        <f>Data!X128</f>
        <v>44.223770999999999</v>
      </c>
      <c r="AP69" s="5">
        <f>Data!Y128</f>
        <v>47.298840999999996</v>
      </c>
      <c r="AQ69" s="5">
        <f>Data!Z128</f>
        <v>49.488277999999994</v>
      </c>
      <c r="AR69" s="5">
        <f>Data!AA128</f>
        <v>51.200686999999988</v>
      </c>
      <c r="AS69" s="5">
        <f>Data!AB128</f>
        <v>53.059281000000013</v>
      </c>
      <c r="AT69" s="5">
        <f>Data!AC128</f>
        <v>55.444334999999995</v>
      </c>
      <c r="AU69" s="5">
        <f>Data!AD128</f>
        <v>58.957400000000007</v>
      </c>
      <c r="AV69" s="5">
        <f>Data!AE128</f>
        <v>62.151691999999997</v>
      </c>
      <c r="AW69" s="5">
        <f>Data!AF128</f>
        <v>64.908137000000011</v>
      </c>
      <c r="AX69" s="5">
        <f>Data!AG128</f>
        <v>68.438053000000011</v>
      </c>
      <c r="AY69" s="5">
        <f>Data!AH128</f>
        <v>70.944203999999985</v>
      </c>
      <c r="AZ69" s="5">
        <f>Data!AI128</f>
        <v>75.187559000000007</v>
      </c>
      <c r="BA69" s="5">
        <f>Data!AJ128</f>
        <v>80.124649000000005</v>
      </c>
      <c r="BB69" s="5">
        <f>Data!AK128</f>
        <v>85.437622999999988</v>
      </c>
      <c r="BC69" s="5">
        <f>Data!AL128</f>
        <v>90.390477000000004</v>
      </c>
      <c r="BD69" s="5">
        <f>Data!AM128</f>
        <v>96.392642000000009</v>
      </c>
      <c r="BE69" s="5">
        <f>Data!AN128</f>
        <v>102.231525</v>
      </c>
      <c r="BF69" s="5">
        <f>Data!AO128</f>
        <v>104.18370799999998</v>
      </c>
      <c r="BG69" s="5">
        <f>Data!AP128</f>
        <v>110.40935499999999</v>
      </c>
      <c r="BH69" s="5">
        <f>Data!AQ128</f>
        <v>115.35307799999998</v>
      </c>
      <c r="BI69" s="5">
        <f>Data!AR128</f>
        <v>120.706962</v>
      </c>
      <c r="BJ69" s="5">
        <f>Data!AS128</f>
        <v>127.27493599999998</v>
      </c>
      <c r="BK69" s="5">
        <f>Data!AT128</f>
        <v>127.88861600000001</v>
      </c>
      <c r="BL69" s="5">
        <f>Data!AU128</f>
        <v>132.31609500000002</v>
      </c>
      <c r="BM69" s="5">
        <f>Data!AV128</f>
        <v>137.52757500000001</v>
      </c>
      <c r="BN69" s="5">
        <f>Data!AW128</f>
        <v>140.66721900000002</v>
      </c>
      <c r="BO69" s="5">
        <f>Data!AX128</f>
        <v>145.02747699999998</v>
      </c>
      <c r="BP69" s="5">
        <f>Data!AY128</f>
        <v>152.07116200000002</v>
      </c>
      <c r="BQ69" s="5">
        <f>Data!AZ128</f>
        <v>159.67067000000003</v>
      </c>
      <c r="BR69" s="5">
        <f>Data!BA128</f>
        <v>166.79527899999999</v>
      </c>
      <c r="BS69" s="5">
        <f>Data!BB128</f>
        <v>172.220325</v>
      </c>
      <c r="BT69" s="5">
        <f>Data!BC128</f>
        <v>178.32531200000003</v>
      </c>
      <c r="BU69" s="5">
        <f>Data!BD128</f>
        <v>182.43970299999998</v>
      </c>
      <c r="BV69" s="172">
        <f>Data!BE128</f>
        <v>190.17872109094671</v>
      </c>
      <c r="BW69" s="172">
        <f>Data!BF128</f>
        <v>194.04354603468551</v>
      </c>
      <c r="BX69" s="172">
        <f>Data!BG128</f>
        <v>198.13754619874618</v>
      </c>
    </row>
    <row r="70" spans="1:76" ht="12.75" customHeight="1" x14ac:dyDescent="0.2">
      <c r="A70" s="229" t="s">
        <v>70</v>
      </c>
      <c r="B70" s="217" t="s">
        <v>21</v>
      </c>
      <c r="C70" s="217"/>
      <c r="D70" s="217"/>
      <c r="E70" s="218"/>
      <c r="R70" s="13" t="s">
        <v>7</v>
      </c>
      <c r="S70" s="13" t="s">
        <v>21</v>
      </c>
      <c r="T70" s="13" t="s">
        <v>431</v>
      </c>
      <c r="U70" s="13" t="s">
        <v>21</v>
      </c>
      <c r="V70" s="13" t="s">
        <v>433</v>
      </c>
      <c r="W70" s="5">
        <f>Data!F135</f>
        <v>0.91422000000000025</v>
      </c>
      <c r="X70" s="5">
        <f>Data!G135</f>
        <v>0.94381200000000032</v>
      </c>
      <c r="Y70" s="5">
        <f>Data!H135</f>
        <v>0.96271800000000063</v>
      </c>
      <c r="Z70" s="5">
        <f>Data!I135</f>
        <v>0.98830599999999968</v>
      </c>
      <c r="AA70" s="5">
        <f>Data!J135</f>
        <v>1.0204250000000004</v>
      </c>
      <c r="AB70" s="5">
        <f>Data!K135</f>
        <v>1.0685969999999996</v>
      </c>
      <c r="AC70" s="5">
        <f>Data!L135</f>
        <v>1.0858730000000003</v>
      </c>
      <c r="AD70" s="5">
        <f>Data!M135</f>
        <v>1.1300799999999995</v>
      </c>
      <c r="AE70" s="5">
        <f>Data!N135</f>
        <v>1.1658219999999995</v>
      </c>
      <c r="AF70" s="5">
        <f>Data!O135</f>
        <v>1.1802650000000003</v>
      </c>
      <c r="AG70" s="5">
        <f>Data!P135</f>
        <v>1.2189839999999998</v>
      </c>
      <c r="AH70" s="5">
        <f>Data!Q135</f>
        <v>1.2257069999999999</v>
      </c>
      <c r="AI70" s="5">
        <f>Data!R135</f>
        <v>1.2786810000000006</v>
      </c>
      <c r="AJ70" s="5">
        <f>Data!S135</f>
        <v>1.3231989999999989</v>
      </c>
      <c r="AK70" s="5">
        <f>Data!T135</f>
        <v>1.3889239999999994</v>
      </c>
      <c r="AL70" s="5">
        <f>Data!U135</f>
        <v>1.4737129999999983</v>
      </c>
      <c r="AM70" s="5">
        <f>Data!V135</f>
        <v>1.534358000000001</v>
      </c>
      <c r="AN70" s="5">
        <f>Data!W135</f>
        <v>1.5821869999999993</v>
      </c>
      <c r="AO70" s="5">
        <f>Data!X135</f>
        <v>1.6639290000000013</v>
      </c>
      <c r="AP70" s="5">
        <f>Data!Y135</f>
        <v>1.7170100000000019</v>
      </c>
      <c r="AQ70" s="5">
        <f>Data!Z135</f>
        <v>1.7844319999999989</v>
      </c>
      <c r="AR70" s="5">
        <f>Data!AA135</f>
        <v>1.8080089999999984</v>
      </c>
      <c r="AS70" s="5">
        <f>Data!AB135</f>
        <v>1.8700310000000009</v>
      </c>
      <c r="AT70" s="5">
        <f>Data!AC135</f>
        <v>1.8920260000000013</v>
      </c>
      <c r="AU70" s="5">
        <f>Data!AD135</f>
        <v>1.8861989999999995</v>
      </c>
      <c r="AV70" s="5">
        <f>Data!AE135</f>
        <v>1.9087990000000001</v>
      </c>
      <c r="AW70" s="5">
        <f>Data!AF135</f>
        <v>2.0207850000000001</v>
      </c>
      <c r="AX70" s="5">
        <f>Data!AG135</f>
        <v>2.0005260000000007</v>
      </c>
      <c r="AY70" s="5">
        <f>Data!AH135</f>
        <v>2.0271750000000015</v>
      </c>
      <c r="AZ70" s="5">
        <f>Data!AI135</f>
        <v>2.0886120000000012</v>
      </c>
      <c r="BA70" s="5">
        <f>Data!AJ135</f>
        <v>2.157551999999999</v>
      </c>
      <c r="BB70" s="5">
        <f>Data!AK135</f>
        <v>2.2031899999999993</v>
      </c>
      <c r="BC70" s="5">
        <f>Data!AL135</f>
        <v>2.2891689999999993</v>
      </c>
      <c r="BD70" s="5">
        <f>Data!AM135</f>
        <v>2.4097690000000007</v>
      </c>
      <c r="BE70" s="5">
        <f>Data!AN135</f>
        <v>2.500278999999999</v>
      </c>
      <c r="BF70" s="5">
        <f>Data!AO135</f>
        <v>2.4884799999999974</v>
      </c>
      <c r="BG70" s="5">
        <f>Data!AP135</f>
        <v>2.5820620000000005</v>
      </c>
      <c r="BH70" s="5">
        <f>Data!AQ135</f>
        <v>2.5846400000000003</v>
      </c>
      <c r="BI70" s="5">
        <f>Data!AR135</f>
        <v>2.7811870000000027</v>
      </c>
      <c r="BJ70" s="5">
        <f>Data!AS135</f>
        <v>2.8972300000000004</v>
      </c>
      <c r="BK70" s="5">
        <f>Data!AT135</f>
        <v>2.8915319999999998</v>
      </c>
      <c r="BL70" s="5">
        <f>Data!AU135</f>
        <v>2.9275319999999994</v>
      </c>
      <c r="BM70" s="5">
        <f>Data!AV135</f>
        <v>3.0584019999999974</v>
      </c>
      <c r="BN70" s="5">
        <f>Data!AW135</f>
        <v>3.1650500000000008</v>
      </c>
      <c r="BO70" s="5">
        <f>Data!AX135</f>
        <v>3.2231459999999998</v>
      </c>
      <c r="BP70" s="5">
        <f>Data!AY135</f>
        <v>3.2776899999999998</v>
      </c>
      <c r="BQ70" s="5">
        <f>Data!AZ135</f>
        <v>3.4292779999999983</v>
      </c>
      <c r="BR70" s="5">
        <f>Data!BA135</f>
        <v>3.5707590000000007</v>
      </c>
      <c r="BS70" s="5">
        <f>Data!BB135</f>
        <v>3.6325929999999964</v>
      </c>
      <c r="BT70" s="5">
        <f>Data!BC135</f>
        <v>3.8556020000000011</v>
      </c>
      <c r="BU70" s="5">
        <f>Data!BD135</f>
        <v>3.8518849999999993</v>
      </c>
      <c r="BV70" s="172">
        <f>Data!BE135</f>
        <v>3.9563818789456811</v>
      </c>
      <c r="BW70" s="172">
        <f>Data!BF135</f>
        <v>4.086246283345254</v>
      </c>
      <c r="BX70" s="172">
        <f>Data!BG135</f>
        <v>4.1713806205937658</v>
      </c>
    </row>
    <row r="71" spans="1:76" x14ac:dyDescent="0.2">
      <c r="A71" s="233"/>
      <c r="B71" s="146" t="s">
        <v>6</v>
      </c>
      <c r="C71" s="1" t="s">
        <v>7</v>
      </c>
      <c r="D71" s="1" t="s">
        <v>17</v>
      </c>
      <c r="E71" s="1" t="s">
        <v>18</v>
      </c>
      <c r="R71" s="14" t="s">
        <v>7</v>
      </c>
      <c r="S71" s="14" t="s">
        <v>9</v>
      </c>
      <c r="T71" s="14" t="s">
        <v>431</v>
      </c>
      <c r="U71" s="14" t="s">
        <v>435</v>
      </c>
      <c r="V71" s="14" t="s">
        <v>433</v>
      </c>
      <c r="W71" s="6">
        <f>Data!F118</f>
        <v>7.579561</v>
      </c>
      <c r="X71" s="6">
        <f>Data!G118</f>
        <v>8.0852609999999991</v>
      </c>
      <c r="Y71" s="6">
        <f>Data!H118</f>
        <v>8.5044819999999994</v>
      </c>
      <c r="Z71" s="6">
        <f>Data!I118</f>
        <v>8.9167060000000014</v>
      </c>
      <c r="AA71" s="6">
        <f>Data!J118</f>
        <v>9.559151</v>
      </c>
      <c r="AB71" s="6">
        <f>Data!K118</f>
        <v>9.7711619999999968</v>
      </c>
      <c r="AC71" s="6">
        <f>Data!L118</f>
        <v>9.9472460000000016</v>
      </c>
      <c r="AD71" s="6">
        <f>Data!M118</f>
        <v>10.412134999999999</v>
      </c>
      <c r="AE71" s="6">
        <f>Data!N118</f>
        <v>10.758672000000002</v>
      </c>
      <c r="AF71" s="6">
        <f>Data!O118</f>
        <v>11.338720999999998</v>
      </c>
      <c r="AG71" s="6">
        <f>Data!P118</f>
        <v>11.765270000000001</v>
      </c>
      <c r="AH71" s="6">
        <f>Data!Q118</f>
        <v>12.130547</v>
      </c>
      <c r="AI71" s="6">
        <f>Data!R118</f>
        <v>12.696991000000001</v>
      </c>
      <c r="AJ71" s="6">
        <f>Data!S118</f>
        <v>13.722455000000004</v>
      </c>
      <c r="AK71" s="6">
        <f>Data!T118</f>
        <v>14.565251</v>
      </c>
      <c r="AL71" s="6">
        <f>Data!U118</f>
        <v>15.119492000000005</v>
      </c>
      <c r="AM71" s="6">
        <f>Data!V118</f>
        <v>16.597163999999996</v>
      </c>
      <c r="AN71" s="6">
        <f>Data!W118</f>
        <v>18.058561000000001</v>
      </c>
      <c r="AO71" s="6">
        <f>Data!X118</f>
        <v>18.571973</v>
      </c>
      <c r="AP71" s="6">
        <f>Data!Y118</f>
        <v>20.801574000000002</v>
      </c>
      <c r="AQ71" s="6">
        <f>Data!Z118</f>
        <v>22.121462999999999</v>
      </c>
      <c r="AR71" s="6">
        <f>Data!AA118</f>
        <v>23.818759</v>
      </c>
      <c r="AS71" s="6">
        <f>Data!AB118</f>
        <v>24.557265000000001</v>
      </c>
      <c r="AT71" s="6">
        <f>Data!AC118</f>
        <v>25.705061000000001</v>
      </c>
      <c r="AU71" s="6">
        <f>Data!AD118</f>
        <v>26.704786000000002</v>
      </c>
      <c r="AV71" s="6">
        <f>Data!AE118</f>
        <v>29.080498000000002</v>
      </c>
      <c r="AW71" s="6">
        <f>Data!AF118</f>
        <v>30.413378999999999</v>
      </c>
      <c r="AX71" s="6">
        <f>Data!AG118</f>
        <v>31.615899999999996</v>
      </c>
      <c r="AY71" s="6">
        <f>Data!AH118</f>
        <v>33.745562999999997</v>
      </c>
      <c r="AZ71" s="6">
        <f>Data!AI118</f>
        <v>36.276013000000006</v>
      </c>
      <c r="BA71" s="6">
        <f>Data!AJ118</f>
        <v>37.534337999999991</v>
      </c>
      <c r="BB71" s="6">
        <f>Data!AK118</f>
        <v>39.338934999999992</v>
      </c>
      <c r="BC71" s="6">
        <f>Data!AL118</f>
        <v>39.61245199999999</v>
      </c>
      <c r="BD71" s="6">
        <f>Data!AM118</f>
        <v>42.876760000000004</v>
      </c>
      <c r="BE71" s="6">
        <f>Data!AN118</f>
        <v>45.520921999999992</v>
      </c>
      <c r="BF71" s="6">
        <f>Data!AO118</f>
        <v>48.083725999999999</v>
      </c>
      <c r="BG71" s="6">
        <f>Data!AP118</f>
        <v>49.081117999999989</v>
      </c>
      <c r="BH71" s="6">
        <f>Data!AQ118</f>
        <v>52.007114999999999</v>
      </c>
      <c r="BI71" s="6">
        <f>Data!AR118</f>
        <v>54.777546000000008</v>
      </c>
      <c r="BJ71" s="6">
        <f>Data!AS118</f>
        <v>57.639502999999998</v>
      </c>
      <c r="BK71" s="6">
        <f>Data!AT118</f>
        <v>59.797854999999991</v>
      </c>
      <c r="BL71" s="6">
        <f>Data!AU118</f>
        <v>64.425432999999998</v>
      </c>
      <c r="BM71" s="6">
        <f>Data!AV118</f>
        <v>68.884176999999994</v>
      </c>
      <c r="BN71" s="6">
        <f>Data!AW118</f>
        <v>70.755932999999999</v>
      </c>
      <c r="BO71" s="6">
        <f>Data!AX118</f>
        <v>75.39715799999999</v>
      </c>
      <c r="BP71" s="6">
        <f>Data!AY118</f>
        <v>82.877930000000006</v>
      </c>
      <c r="BQ71" s="6">
        <f>Data!AZ118</f>
        <v>89.375767999999994</v>
      </c>
      <c r="BR71" s="6">
        <f>Data!BA118</f>
        <v>88.294723000000005</v>
      </c>
      <c r="BS71" s="6">
        <f>Data!BB118</f>
        <v>92.342603999999994</v>
      </c>
      <c r="BT71" s="6">
        <f>Data!BC118</f>
        <v>99.161742000000004</v>
      </c>
      <c r="BU71" s="6">
        <f>Data!BD118</f>
        <v>104.48163500000001</v>
      </c>
      <c r="BV71" s="204">
        <f>Data!BE118</f>
        <v>109.90632820935171</v>
      </c>
      <c r="BW71" s="204">
        <f>Data!BF118</f>
        <v>115.37776435723103</v>
      </c>
      <c r="BX71" s="204">
        <f>Data!BG118</f>
        <v>120.35737788932767</v>
      </c>
    </row>
    <row r="72" spans="1:76" x14ac:dyDescent="0.2">
      <c r="A72" s="141" t="s">
        <v>0</v>
      </c>
      <c r="B72" s="60">
        <f>B64</f>
        <v>9.8784613337608105E-3</v>
      </c>
      <c r="C72" s="60">
        <f>(100*(EXP(LN(AI66/W66)/($AI$63-$W$63)))-100)/100</f>
        <v>4.6686191933693666E-2</v>
      </c>
      <c r="D72" s="78">
        <f>AVERAGE(W66:AI66)</f>
        <v>5.7983722307692318</v>
      </c>
      <c r="E72" s="65">
        <f>D72/$D$76</f>
        <v>0.35185446224487066</v>
      </c>
      <c r="R72" s="46" t="s">
        <v>546</v>
      </c>
      <c r="V72" s="72"/>
      <c r="W72" s="72"/>
      <c r="X72" s="72"/>
      <c r="Y72" s="72"/>
      <c r="Z72" s="72"/>
      <c r="AA72" s="72"/>
    </row>
    <row r="73" spans="1:76" x14ac:dyDescent="0.2">
      <c r="A73" s="142" t="s">
        <v>1</v>
      </c>
      <c r="B73" s="61">
        <f t="shared" ref="B73:B76" si="10">B65</f>
        <v>7.1022926491244222E-3</v>
      </c>
      <c r="C73" s="61">
        <f>(100*(EXP(LN(AU66/AI66)/($AU$63-$AI$63)))-100)/100</f>
        <v>3.2837258932809164E-2</v>
      </c>
      <c r="D73" s="79">
        <f>AVERAGE(AI66:AU66)</f>
        <v>9.279381230769232</v>
      </c>
      <c r="E73" s="66">
        <f t="shared" ref="E73:E76" si="11">D73/$D$76</f>
        <v>0.56308763269658346</v>
      </c>
      <c r="R73" s="48" t="s">
        <v>471</v>
      </c>
      <c r="V73" s="73"/>
      <c r="W73" s="73"/>
      <c r="X73" s="73"/>
      <c r="Y73" s="73"/>
      <c r="Z73" s="73"/>
      <c r="AA73" s="73"/>
    </row>
    <row r="74" spans="1:76" x14ac:dyDescent="0.2">
      <c r="A74" s="142" t="s">
        <v>2</v>
      </c>
      <c r="B74" s="61">
        <f t="shared" si="10"/>
        <v>5.147245357930927E-3</v>
      </c>
      <c r="C74" s="61">
        <f>(100*(EXP(LN(BG66/AU66)/($BG$63-$AU$63)))-100)/100</f>
        <v>9.0164323136599483E-3</v>
      </c>
      <c r="D74" s="79">
        <f>AVERAGE(AU66:BG66)</f>
        <v>11.919791615384613</v>
      </c>
      <c r="E74" s="66">
        <f t="shared" si="11"/>
        <v>0.72331194031426926</v>
      </c>
      <c r="R74" s="48" t="s">
        <v>442</v>
      </c>
      <c r="V74" s="70"/>
      <c r="W74" s="70"/>
      <c r="X74" s="70"/>
      <c r="Y74" s="70"/>
      <c r="Z74" s="73"/>
      <c r="AA74" s="73"/>
    </row>
    <row r="75" spans="1:76" x14ac:dyDescent="0.2">
      <c r="A75" s="142" t="s">
        <v>3</v>
      </c>
      <c r="B75" s="61">
        <f t="shared" si="10"/>
        <v>4.0211756101437854E-3</v>
      </c>
      <c r="C75" s="61">
        <f>(100*(EXP(LN(BS66/BG66)/($BS$63-$BG$63)))-100)/100</f>
        <v>2.0369682446335986E-2</v>
      </c>
      <c r="D75" s="79">
        <f>AVERAGE(BG66:BS66)</f>
        <v>14.255481000000001</v>
      </c>
      <c r="E75" s="66">
        <f t="shared" si="11"/>
        <v>0.86504529231155469</v>
      </c>
      <c r="R75" s="90" t="s">
        <v>595</v>
      </c>
      <c r="U75" s="73"/>
      <c r="V75" s="70"/>
      <c r="W75" s="70"/>
      <c r="X75" s="70"/>
      <c r="Y75" s="70"/>
      <c r="Z75" s="73"/>
      <c r="AA75" s="73"/>
    </row>
    <row r="76" spans="1:76" x14ac:dyDescent="0.2">
      <c r="A76" s="143" t="s">
        <v>592</v>
      </c>
      <c r="B76" s="50">
        <f t="shared" si="10"/>
        <v>3.7792504479352827E-3</v>
      </c>
      <c r="C76" s="50">
        <f>(100*(EXP(LN(BX66/BS66)/($BX$63-$BS$63)))-100)/100</f>
        <v>1.3582671233117481E-2</v>
      </c>
      <c r="D76" s="80">
        <f>AVERAGE(BS66:BX66)</f>
        <v>16.479461973496004</v>
      </c>
      <c r="E76" s="67">
        <f t="shared" si="11"/>
        <v>1</v>
      </c>
      <c r="F76" s="119">
        <f>(D76/(D76+D102))*1.5</f>
        <v>1.2114197107306677</v>
      </c>
      <c r="U76" s="73"/>
      <c r="V76" s="70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</row>
    <row r="77" spans="1:76" x14ac:dyDescent="0.2">
      <c r="U77" s="70"/>
      <c r="V77" s="70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</row>
    <row r="78" spans="1:76" ht="12.75" customHeight="1" x14ac:dyDescent="0.2">
      <c r="A78" s="229" t="s">
        <v>70</v>
      </c>
      <c r="B78" s="217" t="s">
        <v>9</v>
      </c>
      <c r="C78" s="217"/>
      <c r="D78" s="217"/>
      <c r="E78" s="218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</row>
    <row r="79" spans="1:76" x14ac:dyDescent="0.2">
      <c r="A79" s="233"/>
      <c r="B79" s="146" t="s">
        <v>6</v>
      </c>
      <c r="C79" s="1" t="s">
        <v>7</v>
      </c>
      <c r="D79" s="1" t="s">
        <v>17</v>
      </c>
      <c r="E79" s="1" t="s">
        <v>18</v>
      </c>
    </row>
    <row r="80" spans="1:76" x14ac:dyDescent="0.2">
      <c r="A80" s="141" t="s">
        <v>0</v>
      </c>
      <c r="B80" s="60">
        <f>B64</f>
        <v>9.8784613337608105E-3</v>
      </c>
      <c r="C80" s="60">
        <f>(100*(EXP(LN(AI67/W67)/($AI$63-$W$63)))-100)/100</f>
        <v>3.8181847099145759E-2</v>
      </c>
      <c r="D80" s="78">
        <f>AVERAGE(W67:AI67)</f>
        <v>14.005656384615385</v>
      </c>
      <c r="E80" s="65">
        <f>D80/$D$84</f>
        <v>0.28128770715578078</v>
      </c>
    </row>
    <row r="81" spans="1:75" x14ac:dyDescent="0.2">
      <c r="A81" s="142" t="s">
        <v>1</v>
      </c>
      <c r="B81" s="61">
        <f t="shared" ref="B81:B84" si="12">B65</f>
        <v>7.1022926491244222E-3</v>
      </c>
      <c r="C81" s="61">
        <f>(100*(EXP(LN(AU67/AI67)/($AU$63-$AI$63)))-100)/100</f>
        <v>2.7542717398433468E-2</v>
      </c>
      <c r="D81" s="79">
        <f>AVERAGE(AI67:AU67)</f>
        <v>19.744821230769226</v>
      </c>
      <c r="E81" s="66">
        <f t="shared" ref="E81:E84" si="13">D81/$D$84</f>
        <v>0.39655231712700462</v>
      </c>
    </row>
    <row r="82" spans="1:75" x14ac:dyDescent="0.2">
      <c r="A82" s="142" t="s">
        <v>2</v>
      </c>
      <c r="B82" s="61">
        <f t="shared" si="12"/>
        <v>5.147245357930927E-3</v>
      </c>
      <c r="C82" s="61">
        <f>(100*(EXP(LN(BG67/AU67)/($BG$63-$AU$63)))-100)/100</f>
        <v>2.2634576301194757E-2</v>
      </c>
      <c r="D82" s="79">
        <f>AVERAGE(AU67:BG67)</f>
        <v>27.078824461538467</v>
      </c>
      <c r="E82" s="66">
        <f t="shared" si="13"/>
        <v>0.54384744535264407</v>
      </c>
    </row>
    <row r="83" spans="1:75" x14ac:dyDescent="0.2">
      <c r="A83" s="142" t="s">
        <v>3</v>
      </c>
      <c r="B83" s="61">
        <f t="shared" si="12"/>
        <v>4.0211756101437854E-3</v>
      </c>
      <c r="C83" s="61">
        <f>(100*(EXP(LN(BS67/BG67)/($BS$63-$BG$63)))-100)/100</f>
        <v>3.879829617057709E-2</v>
      </c>
      <c r="D83" s="79">
        <f>AVERAGE(BG67:BS67)</f>
        <v>38.784605384615382</v>
      </c>
      <c r="E83" s="66">
        <f t="shared" si="13"/>
        <v>0.7789447650282193</v>
      </c>
    </row>
    <row r="84" spans="1:75" x14ac:dyDescent="0.2">
      <c r="A84" s="143" t="s">
        <v>592</v>
      </c>
      <c r="B84" s="50">
        <f t="shared" si="12"/>
        <v>3.7792504479352827E-3</v>
      </c>
      <c r="C84" s="50">
        <f>(100*(EXP(LN(BX67/BS67)/($BX$63-$BS$63)))-100)/100</f>
        <v>8.7553924712085521E-3</v>
      </c>
      <c r="D84" s="80">
        <f>AVERAGE(BS67:BX67)</f>
        <v>49.791213865093901</v>
      </c>
      <c r="E84" s="67">
        <f t="shared" si="13"/>
        <v>1</v>
      </c>
      <c r="F84" s="119">
        <f>(D84/(D84+D110))*2</f>
        <v>0.63537922103548428</v>
      </c>
    </row>
    <row r="86" spans="1:75" x14ac:dyDescent="0.2"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</row>
    <row r="87" spans="1:75" x14ac:dyDescent="0.2">
      <c r="B87" s="7" t="s">
        <v>23</v>
      </c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</row>
    <row r="88" spans="1:75" x14ac:dyDescent="0.2">
      <c r="A88" s="229" t="s">
        <v>70</v>
      </c>
      <c r="B88" s="217" t="s">
        <v>10</v>
      </c>
      <c r="C88" s="217"/>
      <c r="D88" s="217"/>
      <c r="E88" s="218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</row>
    <row r="89" spans="1:75" x14ac:dyDescent="0.2">
      <c r="A89" s="233"/>
      <c r="B89" s="146" t="s">
        <v>6</v>
      </c>
      <c r="C89" s="1" t="s">
        <v>7</v>
      </c>
      <c r="D89" s="1" t="s">
        <v>17</v>
      </c>
      <c r="E89" s="1" t="s">
        <v>18</v>
      </c>
    </row>
    <row r="90" spans="1:75" x14ac:dyDescent="0.2">
      <c r="A90" s="141" t="s">
        <v>0</v>
      </c>
      <c r="B90" s="60">
        <f>(100*(EXP(LN(AI68/W68)/($AI$63-$W$63)))-100)/100</f>
        <v>2.452516620424447E-2</v>
      </c>
      <c r="C90" s="60">
        <f>(100*(EXP(LN(AI69/W69)/($AI$63-$W$63)))-100)/100</f>
        <v>4.4747325103272999E-2</v>
      </c>
      <c r="D90" s="78">
        <f>AVERAGE(W69:AI69)</f>
        <v>26.764633000000003</v>
      </c>
      <c r="E90" s="65">
        <f>D90/$D$94</f>
        <v>0.14398036116564886</v>
      </c>
    </row>
    <row r="91" spans="1:75" x14ac:dyDescent="0.2">
      <c r="A91" s="142" t="s">
        <v>1</v>
      </c>
      <c r="B91" s="61">
        <f>(100*(EXP(LN(AU68/AI68)/($AU$63-$AI$63)))-100)/100</f>
        <v>2.2038527005343554E-2</v>
      </c>
      <c r="C91" s="61">
        <f>(100*(EXP(LN(AU69/AI69)/($AU$63-$AI$63)))-100)/100</f>
        <v>5.0083467145323225E-2</v>
      </c>
      <c r="D91" s="79">
        <f>AVERAGE(AI69:AU69)</f>
        <v>44.457371846153848</v>
      </c>
      <c r="E91" s="66">
        <f t="shared" ref="E91:E94" si="14">D91/$D$94</f>
        <v>0.23915846164917631</v>
      </c>
    </row>
    <row r="92" spans="1:75" x14ac:dyDescent="0.2">
      <c r="A92" s="142" t="s">
        <v>2</v>
      </c>
      <c r="B92" s="61">
        <f>(100*(EXP(LN(BG68/AU68)/($BG$63-$AU$63)))-100)/100</f>
        <v>1.9477573451075755E-2</v>
      </c>
      <c r="C92" s="61">
        <f>(100*(EXP(LN(BG69/AU69)/($BG$63-$AU$63)))-100)/100</f>
        <v>5.3672460406790919E-2</v>
      </c>
      <c r="D92" s="79">
        <f>AVERAGE(AU69:BG69)</f>
        <v>82.289001846153866</v>
      </c>
      <c r="E92" s="66">
        <f t="shared" si="14"/>
        <v>0.44267374059528397</v>
      </c>
    </row>
    <row r="93" spans="1:75" x14ac:dyDescent="0.2">
      <c r="A93" s="142" t="s">
        <v>3</v>
      </c>
      <c r="B93" s="61">
        <f>(100*(EXP(LN(BS68/BG68)/($BS$63-$BG$63)))-100)/100</f>
        <v>1.4469089489698207E-2</v>
      </c>
      <c r="C93" s="61">
        <f>(100*(EXP(LN(BS69/BG69)/($BS$63-$BG$63)))-100)/100</f>
        <v>3.7743155490852873E-2</v>
      </c>
      <c r="D93" s="79">
        <f>AVERAGE(BG69:BS69)</f>
        <v>139.07144223076924</v>
      </c>
      <c r="E93" s="66">
        <f t="shared" si="14"/>
        <v>0.74813491670944343</v>
      </c>
    </row>
    <row r="94" spans="1:75" x14ac:dyDescent="0.2">
      <c r="A94" s="143" t="s">
        <v>592</v>
      </c>
      <c r="B94" s="50">
        <f>(100*(EXP(LN(BX68/BS68)/($BX$63-$BS$63)))-100)/100</f>
        <v>1.3539982224552745E-2</v>
      </c>
      <c r="C94" s="50">
        <f>(100*(EXP(LN(BX69/BS69)/($BX$63-$BS$63)))-100)/100</f>
        <v>2.8434116471715072E-2</v>
      </c>
      <c r="D94" s="80">
        <f>AVERAGE(BS69:BX69)</f>
        <v>185.89085888739643</v>
      </c>
      <c r="E94" s="67">
        <f t="shared" si="14"/>
        <v>1</v>
      </c>
      <c r="F94" s="119">
        <f>(D94/(D94+D68))*2</f>
        <v>1.2544114674310318</v>
      </c>
    </row>
    <row r="96" spans="1:75" x14ac:dyDescent="0.2">
      <c r="A96" s="229" t="s">
        <v>70</v>
      </c>
      <c r="B96" s="217" t="s">
        <v>21</v>
      </c>
      <c r="C96" s="217"/>
      <c r="D96" s="217"/>
      <c r="E96" s="218"/>
    </row>
    <row r="97" spans="1:6" x14ac:dyDescent="0.2">
      <c r="A97" s="233"/>
      <c r="B97" s="146" t="s">
        <v>6</v>
      </c>
      <c r="C97" s="1" t="s">
        <v>7</v>
      </c>
      <c r="D97" s="1" t="s">
        <v>17</v>
      </c>
      <c r="E97" s="1" t="s">
        <v>18</v>
      </c>
    </row>
    <row r="98" spans="1:6" x14ac:dyDescent="0.2">
      <c r="A98" s="141" t="s">
        <v>0</v>
      </c>
      <c r="B98" s="60">
        <f>B90</f>
        <v>2.452516620424447E-2</v>
      </c>
      <c r="C98" s="60">
        <f>(100*(EXP(LN(AI70/W70)/($AI$63-$W$63)))-100)/100</f>
        <v>2.835395932620699E-2</v>
      </c>
      <c r="D98" s="78">
        <f>AVERAGE(W70:AI70)</f>
        <v>1.0910376923076923</v>
      </c>
      <c r="E98" s="65">
        <f>D98/$D$102</f>
        <v>0.27792313318454043</v>
      </c>
    </row>
    <row r="99" spans="1:6" x14ac:dyDescent="0.2">
      <c r="A99" s="142" t="s">
        <v>1</v>
      </c>
      <c r="B99" s="61">
        <f t="shared" ref="B99:B102" si="15">B91</f>
        <v>2.2038527005343554E-2</v>
      </c>
      <c r="C99" s="61">
        <f>(100*(EXP(LN(AU70/AI70)/($AU$63-$AI$63)))-100)/100</f>
        <v>3.2924966761076459E-2</v>
      </c>
      <c r="D99" s="79">
        <f>AVERAGE(AI70:AU70)</f>
        <v>1.6309767692307691</v>
      </c>
      <c r="E99" s="66">
        <f t="shared" ref="E99:E102" si="16">D99/$D$102</f>
        <v>0.41546334929735829</v>
      </c>
    </row>
    <row r="100" spans="1:6" x14ac:dyDescent="0.2">
      <c r="A100" s="142" t="s">
        <v>2</v>
      </c>
      <c r="B100" s="61">
        <f t="shared" si="15"/>
        <v>1.9477573451075755E-2</v>
      </c>
      <c r="C100" s="61">
        <f>(100*(EXP(LN(BG70/AU70)/($BG$63-$AU$63)))-100)/100</f>
        <v>2.6514124895124381E-2</v>
      </c>
      <c r="D100" s="79">
        <f>AVERAGE(AU70:BG70)</f>
        <v>2.1971228461538463</v>
      </c>
      <c r="E100" s="66">
        <f t="shared" si="16"/>
        <v>0.55967934902674554</v>
      </c>
    </row>
    <row r="101" spans="1:6" x14ac:dyDescent="0.2">
      <c r="A101" s="142" t="s">
        <v>3</v>
      </c>
      <c r="B101" s="61">
        <f t="shared" si="15"/>
        <v>1.4469089489698207E-2</v>
      </c>
      <c r="C101" s="61">
        <f>(100*(EXP(LN(BS70/BG70)/($BS$63-$BG$63)))-100)/100</f>
        <v>2.8855001100388477E-2</v>
      </c>
      <c r="D101" s="79">
        <f>AVERAGE(BG70:BS70)</f>
        <v>3.0785462307692311</v>
      </c>
      <c r="E101" s="66">
        <f t="shared" si="16"/>
        <v>0.78420683367880162</v>
      </c>
    </row>
    <row r="102" spans="1:6" x14ac:dyDescent="0.2">
      <c r="A102" s="143" t="s">
        <v>592</v>
      </c>
      <c r="B102" s="50">
        <f t="shared" si="15"/>
        <v>1.3539982224552745E-2</v>
      </c>
      <c r="C102" s="50">
        <f>(100*(EXP(LN(BX70/BS70)/($BX$63-$BS$63)))-100)/100</f>
        <v>2.804616061883209E-2</v>
      </c>
      <c r="D102" s="80">
        <f>AVERAGE(BS70:BX70)</f>
        <v>3.9256814638141164</v>
      </c>
      <c r="E102" s="67">
        <f t="shared" si="16"/>
        <v>1</v>
      </c>
      <c r="F102" s="119">
        <f>(D102/(D102+D76))*1.5</f>
        <v>0.28858028926933244</v>
      </c>
    </row>
    <row r="104" spans="1:6" ht="12.75" customHeight="1" x14ac:dyDescent="0.2">
      <c r="A104" s="229" t="s">
        <v>70</v>
      </c>
      <c r="B104" s="217" t="s">
        <v>9</v>
      </c>
      <c r="C104" s="217"/>
      <c r="D104" s="217"/>
      <c r="E104" s="218"/>
    </row>
    <row r="105" spans="1:6" x14ac:dyDescent="0.2">
      <c r="A105" s="233"/>
      <c r="B105" s="146" t="s">
        <v>6</v>
      </c>
      <c r="C105" s="1" t="s">
        <v>7</v>
      </c>
      <c r="D105" s="1" t="s">
        <v>17</v>
      </c>
      <c r="E105" s="1" t="s">
        <v>18</v>
      </c>
    </row>
    <row r="106" spans="1:6" x14ac:dyDescent="0.2">
      <c r="A106" s="141" t="s">
        <v>0</v>
      </c>
      <c r="B106" s="60">
        <f>B90</f>
        <v>2.452516620424447E-2</v>
      </c>
      <c r="C106" s="60">
        <f>(100*(EXP(LN(AI71/W71)/($AI$63-$W$63)))-100)/100</f>
        <v>4.3930043932035118E-2</v>
      </c>
      <c r="D106" s="78">
        <f>AVERAGE(W71:AI71)</f>
        <v>10.112761923076922</v>
      </c>
      <c r="E106" s="65">
        <f>D106/$D$110</f>
        <v>9.4566670114847692E-2</v>
      </c>
    </row>
    <row r="107" spans="1:6" x14ac:dyDescent="0.2">
      <c r="A107" s="142" t="s">
        <v>1</v>
      </c>
      <c r="B107" s="61">
        <f t="shared" ref="B107:B110" si="17">B91</f>
        <v>2.2038527005343554E-2</v>
      </c>
      <c r="C107" s="61">
        <f>(100*(EXP(LN(AU71/AI71)/($AU$63-$AI$63)))-100)/100</f>
        <v>6.3916042450796337E-2</v>
      </c>
      <c r="D107" s="79">
        <f>AVERAGE(AI71:AU71)</f>
        <v>19.464676538461539</v>
      </c>
      <c r="E107" s="66">
        <f t="shared" ref="E107:E110" si="18">D107/$D$110</f>
        <v>0.18201848902469278</v>
      </c>
    </row>
    <row r="108" spans="1:6" x14ac:dyDescent="0.2">
      <c r="A108" s="142" t="s">
        <v>2</v>
      </c>
      <c r="B108" s="61">
        <f t="shared" si="17"/>
        <v>1.9477573451075755E-2</v>
      </c>
      <c r="C108" s="61">
        <f>(100*(EXP(LN(BG71/AU71)/($BG$63-$AU$63)))-100)/100</f>
        <v>5.2027547564020012E-2</v>
      </c>
      <c r="D108" s="79">
        <f>AVERAGE(AU71:BG71)</f>
        <v>37.683414615384613</v>
      </c>
      <c r="E108" s="66">
        <f t="shared" si="18"/>
        <v>0.35238593233388832</v>
      </c>
    </row>
    <row r="109" spans="1:6" x14ac:dyDescent="0.2">
      <c r="A109" s="142" t="s">
        <v>3</v>
      </c>
      <c r="B109" s="61">
        <f t="shared" si="17"/>
        <v>1.4469089489698207E-2</v>
      </c>
      <c r="C109" s="61">
        <f>(100*(EXP(LN(BS71/BG71)/($BS$63-$BG$63)))-100)/100</f>
        <v>5.4080969340038365E-2</v>
      </c>
      <c r="D109" s="79">
        <f>AVERAGE(BG71:BS71)</f>
        <v>69.665912538461527</v>
      </c>
      <c r="E109" s="66">
        <f t="shared" si="18"/>
        <v>0.65146133364820935</v>
      </c>
    </row>
    <row r="110" spans="1:6" x14ac:dyDescent="0.2">
      <c r="A110" s="143" t="s">
        <v>592</v>
      </c>
      <c r="B110" s="50">
        <f t="shared" si="17"/>
        <v>1.3539982224552745E-2</v>
      </c>
      <c r="C110" s="50">
        <f>(100*(EXP(LN(BX71/BS71)/($BX$63-$BS$63)))-100)/100</f>
        <v>5.4421177903581537E-2</v>
      </c>
      <c r="D110" s="80">
        <f>AVERAGE(BS71:BX71)</f>
        <v>106.93790857598508</v>
      </c>
      <c r="E110" s="67">
        <f t="shared" si="18"/>
        <v>1</v>
      </c>
      <c r="F110" s="119">
        <f>(D110/(D110+D84))*2</f>
        <v>1.3646207789645157</v>
      </c>
    </row>
  </sheetData>
  <mergeCells count="37">
    <mergeCell ref="A43:A45"/>
    <mergeCell ref="B43:E43"/>
    <mergeCell ref="B44:C44"/>
    <mergeCell ref="D44:D45"/>
    <mergeCell ref="E44:E45"/>
    <mergeCell ref="A96:A97"/>
    <mergeCell ref="A104:A105"/>
    <mergeCell ref="A62:A63"/>
    <mergeCell ref="A70:A71"/>
    <mergeCell ref="A78:A79"/>
    <mergeCell ref="A88:A89"/>
    <mergeCell ref="B78:E78"/>
    <mergeCell ref="B88:E88"/>
    <mergeCell ref="B96:E96"/>
    <mergeCell ref="B104:E104"/>
    <mergeCell ref="B70:E70"/>
    <mergeCell ref="E26:E27"/>
    <mergeCell ref="B35:C35"/>
    <mergeCell ref="D35:D36"/>
    <mergeCell ref="B25:E25"/>
    <mergeCell ref="B34:E34"/>
    <mergeCell ref="A7:A9"/>
    <mergeCell ref="A16:A18"/>
    <mergeCell ref="B7:E7"/>
    <mergeCell ref="B16:E16"/>
    <mergeCell ref="B62:E62"/>
    <mergeCell ref="E35:E36"/>
    <mergeCell ref="B8:C8"/>
    <mergeCell ref="D8:D9"/>
    <mergeCell ref="E8:E9"/>
    <mergeCell ref="A25:A27"/>
    <mergeCell ref="A34:A36"/>
    <mergeCell ref="B17:C17"/>
    <mergeCell ref="D17:D18"/>
    <mergeCell ref="E17:E18"/>
    <mergeCell ref="B26:C26"/>
    <mergeCell ref="D26:D27"/>
  </mergeCells>
  <hyperlinks>
    <hyperlink ref="E5" r:id="rId1"/>
    <hyperlink ref="E59" r:id="rId2"/>
    <hyperlink ref="E4" r:id="rId3"/>
    <hyperlink ref="E58" r:id="rId4"/>
  </hyperlinks>
  <pageMargins left="0.7" right="0.7" top="0.75" bottom="0.75" header="0.3" footer="0.3"/>
  <pageSetup paperSize="9" orientation="portrait" r:id="rId5"/>
  <ignoredErrors>
    <ignoredError sqref="D64:D68 D72:D76 D80:D84 D90:D94 D98:D102 D106:D110 D103" formulaRange="1"/>
  </ignoredErrors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I213"/>
  <sheetViews>
    <sheetView workbookViewId="0">
      <selection activeCell="BW45" sqref="BW45"/>
    </sheetView>
  </sheetViews>
  <sheetFormatPr defaultRowHeight="12.75" x14ac:dyDescent="0.2"/>
  <cols>
    <col min="1" max="1" width="14" style="15" customWidth="1"/>
    <col min="2" max="2" width="10.375" style="15" customWidth="1"/>
    <col min="3" max="6" width="10.625" style="15" customWidth="1"/>
    <col min="7" max="7" width="10.625" style="15" bestFit="1" customWidth="1"/>
    <col min="8" max="11" width="9.625" style="15" bestFit="1" customWidth="1"/>
    <col min="12" max="12" width="10.625" style="15" bestFit="1" customWidth="1"/>
    <col min="14" max="14" width="33" customWidth="1"/>
    <col min="15" max="15" width="21.875" bestFit="1" customWidth="1"/>
    <col min="16" max="16" width="14.375" bestFit="1" customWidth="1"/>
    <col min="17" max="17" width="51.875" bestFit="1" customWidth="1"/>
    <col min="18" max="18" width="21.75" bestFit="1" customWidth="1"/>
    <col min="19" max="19" width="10.375" bestFit="1" customWidth="1"/>
    <col min="20" max="71" width="11.375" bestFit="1" customWidth="1"/>
    <col min="72" max="72" width="11.375" customWidth="1"/>
  </cols>
  <sheetData>
    <row r="1" spans="1:72" ht="18" x14ac:dyDescent="0.2">
      <c r="A1" s="35" t="s">
        <v>472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</row>
    <row r="2" spans="1:72" x14ac:dyDescent="0.2">
      <c r="A2" s="3"/>
      <c r="B2"/>
      <c r="C2"/>
      <c r="D2"/>
      <c r="E2"/>
      <c r="F2"/>
      <c r="G2"/>
      <c r="H2"/>
      <c r="I2"/>
      <c r="J2"/>
      <c r="K2"/>
      <c r="L2"/>
    </row>
    <row r="3" spans="1:72" x14ac:dyDescent="0.2">
      <c r="A3" s="39" t="s">
        <v>69</v>
      </c>
      <c r="B3" s="37"/>
      <c r="C3" s="37"/>
      <c r="D3" s="37"/>
      <c r="E3" s="37"/>
      <c r="F3"/>
      <c r="G3"/>
      <c r="H3"/>
      <c r="I3"/>
      <c r="J3"/>
      <c r="K3"/>
      <c r="L3"/>
    </row>
    <row r="4" spans="1:72" x14ac:dyDescent="0.2">
      <c r="A4" s="109" t="s">
        <v>530</v>
      </c>
      <c r="B4" s="38"/>
      <c r="C4" s="38"/>
      <c r="D4" s="38"/>
      <c r="E4" s="40" t="s">
        <v>528</v>
      </c>
      <c r="F4"/>
      <c r="G4"/>
      <c r="H4"/>
      <c r="I4"/>
      <c r="J4"/>
      <c r="K4"/>
      <c r="L4"/>
    </row>
    <row r="5" spans="1:72" x14ac:dyDescent="0.2">
      <c r="A5" s="3"/>
      <c r="B5"/>
      <c r="C5"/>
      <c r="D5"/>
      <c r="E5"/>
      <c r="F5"/>
      <c r="G5"/>
      <c r="H5"/>
      <c r="I5"/>
      <c r="J5"/>
      <c r="K5"/>
      <c r="L5"/>
    </row>
    <row r="6" spans="1:72" ht="12.75" customHeight="1" x14ac:dyDescent="0.2">
      <c r="A6" s="225" t="s">
        <v>30</v>
      </c>
      <c r="B6" s="243" t="s">
        <v>31</v>
      </c>
      <c r="C6" s="245" t="s">
        <v>32</v>
      </c>
      <c r="D6" s="245"/>
      <c r="E6" s="245"/>
      <c r="F6" s="245"/>
      <c r="G6" s="245"/>
      <c r="H6" s="245" t="s">
        <v>33</v>
      </c>
      <c r="I6" s="245"/>
      <c r="J6" s="245"/>
      <c r="K6" s="245"/>
      <c r="L6" s="246"/>
      <c r="N6" s="96" t="s">
        <v>543</v>
      </c>
    </row>
    <row r="7" spans="1:72" x14ac:dyDescent="0.2">
      <c r="A7" s="242"/>
      <c r="B7" s="244"/>
      <c r="C7" s="1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0</v>
      </c>
      <c r="I7" s="17" t="s">
        <v>1</v>
      </c>
      <c r="J7" s="17" t="s">
        <v>2</v>
      </c>
      <c r="K7" s="17" t="s">
        <v>3</v>
      </c>
      <c r="L7" s="17" t="s">
        <v>4</v>
      </c>
      <c r="N7" s="59" t="s">
        <v>30</v>
      </c>
      <c r="O7" s="59" t="s">
        <v>41</v>
      </c>
      <c r="P7" s="59" t="s">
        <v>424</v>
      </c>
      <c r="Q7" s="59" t="s">
        <v>487</v>
      </c>
      <c r="R7" s="59" t="s">
        <v>488</v>
      </c>
      <c r="S7" s="59">
        <v>1961</v>
      </c>
      <c r="T7" s="59">
        <v>1962</v>
      </c>
      <c r="U7" s="59">
        <v>1963</v>
      </c>
      <c r="V7" s="59">
        <v>1964</v>
      </c>
      <c r="W7" s="59">
        <v>1965</v>
      </c>
      <c r="X7" s="59">
        <v>1966</v>
      </c>
      <c r="Y7" s="59">
        <v>1967</v>
      </c>
      <c r="Z7" s="59">
        <v>1968</v>
      </c>
      <c r="AA7" s="59">
        <v>1969</v>
      </c>
      <c r="AB7" s="59">
        <v>1970</v>
      </c>
      <c r="AC7" s="59">
        <v>1971</v>
      </c>
      <c r="AD7" s="59">
        <v>1972</v>
      </c>
      <c r="AE7" s="59">
        <v>1973</v>
      </c>
      <c r="AF7" s="59">
        <v>1974</v>
      </c>
      <c r="AG7" s="59">
        <v>1975</v>
      </c>
      <c r="AH7" s="59">
        <v>1976</v>
      </c>
      <c r="AI7" s="59">
        <v>1977</v>
      </c>
      <c r="AJ7" s="59">
        <v>1978</v>
      </c>
      <c r="AK7" s="59">
        <v>1979</v>
      </c>
      <c r="AL7" s="59">
        <v>1980</v>
      </c>
      <c r="AM7" s="59">
        <v>1981</v>
      </c>
      <c r="AN7" s="59">
        <v>1982</v>
      </c>
      <c r="AO7" s="59">
        <v>1983</v>
      </c>
      <c r="AP7" s="59">
        <v>1984</v>
      </c>
      <c r="AQ7" s="59">
        <v>1985</v>
      </c>
      <c r="AR7" s="59">
        <v>1986</v>
      </c>
      <c r="AS7" s="59">
        <v>1987</v>
      </c>
      <c r="AT7" s="59">
        <v>1988</v>
      </c>
      <c r="AU7" s="59">
        <v>1989</v>
      </c>
      <c r="AV7" s="59">
        <v>1990</v>
      </c>
      <c r="AW7" s="59">
        <v>1991</v>
      </c>
      <c r="AX7" s="59">
        <v>1992</v>
      </c>
      <c r="AY7" s="59">
        <v>1993</v>
      </c>
      <c r="AZ7" s="59">
        <v>1994</v>
      </c>
      <c r="BA7" s="59">
        <v>1995</v>
      </c>
      <c r="BB7" s="59">
        <v>1996</v>
      </c>
      <c r="BC7" s="59">
        <v>1997</v>
      </c>
      <c r="BD7" s="59">
        <v>1998</v>
      </c>
      <c r="BE7" s="59">
        <v>1999</v>
      </c>
      <c r="BF7" s="59">
        <v>2000</v>
      </c>
      <c r="BG7" s="59">
        <v>2001</v>
      </c>
      <c r="BH7" s="59">
        <v>2002</v>
      </c>
      <c r="BI7" s="59">
        <v>2003</v>
      </c>
      <c r="BJ7" s="59">
        <v>2004</v>
      </c>
      <c r="BK7" s="59">
        <v>2005</v>
      </c>
      <c r="BL7" s="59">
        <v>2006</v>
      </c>
      <c r="BM7" s="59">
        <v>2007</v>
      </c>
      <c r="BN7" s="59">
        <v>2008</v>
      </c>
      <c r="BO7" s="59">
        <v>2009</v>
      </c>
      <c r="BP7" s="59">
        <v>2010</v>
      </c>
      <c r="BQ7" s="59">
        <v>2011</v>
      </c>
      <c r="BR7" s="59">
        <v>2012</v>
      </c>
      <c r="BS7" s="59">
        <v>2013</v>
      </c>
    </row>
    <row r="8" spans="1:72" ht="13.5" customHeight="1" x14ac:dyDescent="0.2">
      <c r="A8" s="240" t="s">
        <v>39</v>
      </c>
      <c r="B8" s="18" t="s">
        <v>22</v>
      </c>
      <c r="C8" s="21">
        <f>AVERAGE(S8:AE8)/1000000</f>
        <v>13.504157093202693</v>
      </c>
      <c r="D8" s="21">
        <f>AVERAGE(AE8:AQ8)/1000000</f>
        <v>21.550905031629721</v>
      </c>
      <c r="E8" s="21">
        <f>AVERAGE(AQ8:BC8)/1000000</f>
        <v>30.890701488934205</v>
      </c>
      <c r="F8" s="21">
        <f>AVERAGE(BC8:BO8)/1000000</f>
        <v>43.828635098727396</v>
      </c>
      <c r="G8" s="21">
        <f>AVERAGE(BO8:BS8)/1000000</f>
        <v>53.220673449341433</v>
      </c>
      <c r="H8" s="21">
        <f>(100*(EXP(LN(AE8/S8)/($AE$7-$S$7)))-100)</f>
        <v>5.3876762107093867</v>
      </c>
      <c r="I8" s="21">
        <f>(100*(EXP(LN(AQ8/AE8)/($AQ$7-$AE$7)))-100)</f>
        <v>2.9293630970207829</v>
      </c>
      <c r="J8" s="21">
        <f>(100*(EXP(LN(BC8/AQ8)/($BC$7-$AQ$7)))-100)</f>
        <v>2.9974897629438431</v>
      </c>
      <c r="K8" s="21">
        <f>(100*(EXP(LN(BO8/BC8)/($BO$7-$BC$7)))-100)</f>
        <v>2.6546509995603458</v>
      </c>
      <c r="L8" s="21">
        <f>(100*(EXP(LN(BS8/BO8)/($BS$7-$BO$7)))-100)</f>
        <v>2.8584855270583631</v>
      </c>
      <c r="N8" s="81" t="s">
        <v>483</v>
      </c>
      <c r="O8" s="81" t="s">
        <v>22</v>
      </c>
      <c r="P8" s="81" t="s">
        <v>486</v>
      </c>
      <c r="Q8" s="81" t="s">
        <v>484</v>
      </c>
      <c r="R8" s="81" t="s">
        <v>485</v>
      </c>
      <c r="S8" s="100">
        <v>9644129.4267955497</v>
      </c>
      <c r="T8" s="100">
        <v>10153087.562784934</v>
      </c>
      <c r="U8" s="100">
        <v>10669598.690223332</v>
      </c>
      <c r="V8" s="100">
        <v>11367638.650649279</v>
      </c>
      <c r="W8" s="100">
        <v>12002674.563502375</v>
      </c>
      <c r="X8" s="100">
        <v>12710295.180920584</v>
      </c>
      <c r="Y8" s="100">
        <v>13288412.184806803</v>
      </c>
      <c r="Z8" s="100">
        <v>14089663.028484132</v>
      </c>
      <c r="AA8" s="100">
        <v>14891983.335862838</v>
      </c>
      <c r="AB8" s="100">
        <v>15491574.566858929</v>
      </c>
      <c r="AC8" s="100">
        <v>16124385.306741957</v>
      </c>
      <c r="AD8" s="100">
        <v>17017999.030749779</v>
      </c>
      <c r="AE8" s="100">
        <v>18102600.683254521</v>
      </c>
      <c r="AF8" s="100">
        <v>18446104.001185589</v>
      </c>
      <c r="AG8" s="100">
        <v>18580176.898950722</v>
      </c>
      <c r="AH8" s="100">
        <v>19529033.717041615</v>
      </c>
      <c r="AI8" s="100">
        <v>20287489.646249291</v>
      </c>
      <c r="AJ8" s="100">
        <v>21136777.077779602</v>
      </c>
      <c r="AK8" s="100">
        <v>21997861.785133362</v>
      </c>
      <c r="AL8" s="100">
        <v>22414004.689475432</v>
      </c>
      <c r="AM8" s="100">
        <v>22881621.344360244</v>
      </c>
      <c r="AN8" s="100">
        <v>22962540.029649675</v>
      </c>
      <c r="AO8" s="100">
        <v>23568161.231988925</v>
      </c>
      <c r="AP8" s="100">
        <v>24657019.285062011</v>
      </c>
      <c r="AQ8" s="100">
        <v>25598375.021055441</v>
      </c>
      <c r="AR8" s="100">
        <v>26442159.332328752</v>
      </c>
      <c r="AS8" s="100">
        <v>27360592.860925082</v>
      </c>
      <c r="AT8" s="100">
        <v>28622866.438104954</v>
      </c>
      <c r="AU8" s="100">
        <v>29732481.526434779</v>
      </c>
      <c r="AV8" s="100">
        <v>30582810.179184247</v>
      </c>
      <c r="AW8" s="100">
        <v>30974050.712425176</v>
      </c>
      <c r="AX8" s="100">
        <v>31522631.737377245</v>
      </c>
      <c r="AY8" s="100">
        <v>32029733.629956201</v>
      </c>
      <c r="AZ8" s="100">
        <v>33043954.212203287</v>
      </c>
      <c r="BA8" s="100">
        <v>34024878.15777687</v>
      </c>
      <c r="BB8" s="100">
        <v>35158096.016189374</v>
      </c>
      <c r="BC8" s="100">
        <v>36486489.53218326</v>
      </c>
      <c r="BD8" s="100">
        <v>37407486.900291741</v>
      </c>
      <c r="BE8" s="100">
        <v>38667764.642996721</v>
      </c>
      <c r="BF8" s="100">
        <v>40310093.520548783</v>
      </c>
      <c r="BG8" s="100">
        <v>41016699.254800506</v>
      </c>
      <c r="BH8" s="100">
        <v>41860472.70649837</v>
      </c>
      <c r="BI8" s="100">
        <v>43038022.533165991</v>
      </c>
      <c r="BJ8" s="100">
        <v>44841690.746055447</v>
      </c>
      <c r="BK8" s="100">
        <v>46468942.221508391</v>
      </c>
      <c r="BL8" s="100">
        <v>48375703.061588347</v>
      </c>
      <c r="BM8" s="100">
        <v>50300403.344899006</v>
      </c>
      <c r="BN8" s="100">
        <v>51032365.04557579</v>
      </c>
      <c r="BO8" s="100">
        <v>49966122.773343861</v>
      </c>
      <c r="BP8" s="100">
        <v>51999605.906035386</v>
      </c>
      <c r="BQ8" s="100">
        <v>53468720.48057089</v>
      </c>
      <c r="BR8" s="100">
        <v>54740034.164831616</v>
      </c>
      <c r="BS8" s="100">
        <v>55928883.921925411</v>
      </c>
    </row>
    <row r="9" spans="1:72" x14ac:dyDescent="0.2">
      <c r="A9" s="241"/>
      <c r="B9" s="18" t="s">
        <v>525</v>
      </c>
      <c r="C9" s="22">
        <f t="shared" ref="C9" si="0">AVERAGE(S9:AE9)/1000000</f>
        <v>11.76878810113319</v>
      </c>
      <c r="D9" s="22">
        <f t="shared" ref="D9" si="1">AVERAGE(AE9:AQ9)/1000000</f>
        <v>18.065781271608678</v>
      </c>
      <c r="E9" s="22">
        <f t="shared" ref="E9" si="2">AVERAGE(AQ9:BC9)/1000000</f>
        <v>25.032283707187609</v>
      </c>
      <c r="F9" s="22">
        <f t="shared" ref="F9" si="3">AVERAGE(BC9:BO9)/1000000</f>
        <v>33.432575305277801</v>
      </c>
      <c r="G9" s="22">
        <f>AVERAGE(BO9:BS9)/1000000</f>
        <v>37.364242950677081</v>
      </c>
      <c r="H9" s="22">
        <f t="shared" ref="H9" si="4">(100*(EXP(LN(AE9/S9)/($AE$7-$S$7)))-100)</f>
        <v>5.2191107221757846</v>
      </c>
      <c r="I9" s="22">
        <f t="shared" ref="I9" si="5">(100*(EXP(LN(AQ9/AE9)/($AQ$7-$AE$7)))-100)</f>
        <v>2.6129429280255465</v>
      </c>
      <c r="J9" s="22">
        <f t="shared" ref="J9" si="6">(100*(EXP(LN(BC9/AQ9)/($BC$7-$AQ$7)))-100)</f>
        <v>2.5397698234897632</v>
      </c>
      <c r="K9" s="22">
        <f t="shared" ref="K9" si="7">(100*(EXP(LN(BO9/BC9)/($BO$7-$BC$7)))-100)</f>
        <v>1.8995927997608817</v>
      </c>
      <c r="L9" s="22">
        <f t="shared" ref="L9" si="8">(100*(EXP(LN(BS9/BO9)/($BS$7-$BO$7)))-100)</f>
        <v>1.6969653033853263</v>
      </c>
      <c r="N9" s="98" t="s">
        <v>483</v>
      </c>
      <c r="O9" s="98" t="s">
        <v>544</v>
      </c>
      <c r="P9" s="98" t="s">
        <v>486</v>
      </c>
      <c r="Q9" s="99" t="s">
        <v>457</v>
      </c>
      <c r="R9" s="98" t="s">
        <v>35</v>
      </c>
      <c r="S9" s="100">
        <f>S10+S11+S12-S13+S14+S15+S16</f>
        <v>8460162.7072109058</v>
      </c>
      <c r="T9" s="100">
        <f t="shared" ref="T9:BS9" si="9">T10+T11+T12-T13+T14+T15+T16</f>
        <v>8936807.3040633947</v>
      </c>
      <c r="U9" s="100">
        <f t="shared" si="9"/>
        <v>9400613.2730849925</v>
      </c>
      <c r="V9" s="100">
        <f t="shared" si="9"/>
        <v>9987152.5118121561</v>
      </c>
      <c r="W9" s="100">
        <f t="shared" si="9"/>
        <v>10528259.687843112</v>
      </c>
      <c r="X9" s="100">
        <f t="shared" si="9"/>
        <v>11128926.712708686</v>
      </c>
      <c r="Y9" s="100">
        <f t="shared" si="9"/>
        <v>11624128.612354074</v>
      </c>
      <c r="Z9" s="100">
        <f t="shared" si="9"/>
        <v>12295099.258800533</v>
      </c>
      <c r="AA9" s="100">
        <f t="shared" si="9"/>
        <v>12982030.671110943</v>
      </c>
      <c r="AB9" s="100">
        <f t="shared" si="9"/>
        <v>13458077.788893603</v>
      </c>
      <c r="AC9" s="100">
        <f t="shared" si="9"/>
        <v>13942274.910436455</v>
      </c>
      <c r="AD9" s="100">
        <f t="shared" si="9"/>
        <v>14672620.782877248</v>
      </c>
      <c r="AE9" s="100">
        <f t="shared" si="9"/>
        <v>15578091.093535384</v>
      </c>
      <c r="AF9" s="100">
        <f t="shared" si="9"/>
        <v>15751901.587516947</v>
      </c>
      <c r="AG9" s="100">
        <f t="shared" si="9"/>
        <v>15756911.728798091</v>
      </c>
      <c r="AH9" s="100">
        <f t="shared" si="9"/>
        <v>16487189.527530044</v>
      </c>
      <c r="AI9" s="100">
        <f t="shared" si="9"/>
        <v>17082333.609497681</v>
      </c>
      <c r="AJ9" s="100">
        <f t="shared" si="9"/>
        <v>17782717.034653459</v>
      </c>
      <c r="AK9" s="100">
        <f t="shared" si="9"/>
        <v>18441642.705566641</v>
      </c>
      <c r="AL9" s="100">
        <f t="shared" si="9"/>
        <v>18667654.644828487</v>
      </c>
      <c r="AM9" s="100">
        <f t="shared" si="9"/>
        <v>18989300.780807801</v>
      </c>
      <c r="AN9" s="100">
        <f t="shared" si="9"/>
        <v>19042670.944078792</v>
      </c>
      <c r="AO9" s="100">
        <f t="shared" si="9"/>
        <v>19582217.089082882</v>
      </c>
      <c r="AP9" s="100">
        <f t="shared" si="9"/>
        <v>20463016.34941389</v>
      </c>
      <c r="AQ9" s="100">
        <f t="shared" si="9"/>
        <v>21229509.435602698</v>
      </c>
      <c r="AR9" s="100">
        <f t="shared" si="9"/>
        <v>21872251.734521069</v>
      </c>
      <c r="AS9" s="100">
        <f t="shared" si="9"/>
        <v>22574008.13856129</v>
      </c>
      <c r="AT9" s="100">
        <f t="shared" si="9"/>
        <v>23608392.589128647</v>
      </c>
      <c r="AU9" s="100">
        <f t="shared" si="9"/>
        <v>24499176.140484069</v>
      </c>
      <c r="AV9" s="100">
        <f t="shared" si="9"/>
        <v>25121237.642473515</v>
      </c>
      <c r="AW9" s="100">
        <f t="shared" si="9"/>
        <v>25277594.326795541</v>
      </c>
      <c r="AX9" s="100">
        <f t="shared" si="9"/>
        <v>25567735.647972029</v>
      </c>
      <c r="AY9" s="100">
        <f t="shared" si="9"/>
        <v>25756982.330199253</v>
      </c>
      <c r="AZ9" s="100">
        <f t="shared" si="9"/>
        <v>26411015.984168634</v>
      </c>
      <c r="BA9" s="100">
        <f t="shared" si="9"/>
        <v>27052120.947788879</v>
      </c>
      <c r="BB9" s="100">
        <f t="shared" si="9"/>
        <v>27765114.841197349</v>
      </c>
      <c r="BC9" s="100">
        <f t="shared" si="9"/>
        <v>28684548.434545852</v>
      </c>
      <c r="BD9" s="100">
        <f t="shared" si="9"/>
        <v>29441673.390487809</v>
      </c>
      <c r="BE9" s="100">
        <f t="shared" si="9"/>
        <v>30416946.566395428</v>
      </c>
      <c r="BF9" s="100">
        <f t="shared" si="9"/>
        <v>31602912.91357442</v>
      </c>
      <c r="BG9" s="100">
        <f t="shared" si="9"/>
        <v>32072447.750482045</v>
      </c>
      <c r="BH9" s="100">
        <f t="shared" si="9"/>
        <v>32561330.078042377</v>
      </c>
      <c r="BI9" s="100">
        <f t="shared" si="9"/>
        <v>33268995.904643103</v>
      </c>
      <c r="BJ9" s="100">
        <f t="shared" si="9"/>
        <v>34340262.47309716</v>
      </c>
      <c r="BK9" s="100">
        <f t="shared" si="9"/>
        <v>35265272.520789623</v>
      </c>
      <c r="BL9" s="100">
        <f t="shared" si="9"/>
        <v>36325476.903111361</v>
      </c>
      <c r="BM9" s="100">
        <f t="shared" si="9"/>
        <v>37306647.463502869</v>
      </c>
      <c r="BN9" s="100">
        <f t="shared" si="9"/>
        <v>37385432.72882165</v>
      </c>
      <c r="BO9" s="100">
        <f t="shared" si="9"/>
        <v>35951531.84111765</v>
      </c>
      <c r="BP9" s="100">
        <f t="shared" si="9"/>
        <v>36908045.321179301</v>
      </c>
      <c r="BQ9" s="100">
        <f t="shared" si="9"/>
        <v>37498985.101277448</v>
      </c>
      <c r="BR9" s="100">
        <f t="shared" si="9"/>
        <v>38007957.252451025</v>
      </c>
      <c r="BS9" s="100">
        <f t="shared" si="9"/>
        <v>38454695.237359978</v>
      </c>
    </row>
    <row r="10" spans="1:72" x14ac:dyDescent="0.2">
      <c r="A10" s="241"/>
      <c r="B10" s="19" t="s">
        <v>23</v>
      </c>
      <c r="C10" s="23">
        <f>AVERAGE(S17:AE17)/1000000</f>
        <v>1.7353689920695023</v>
      </c>
      <c r="D10" s="23">
        <f>AVERAGE(AE17:AQ17)/1000000</f>
        <v>3.4851237600210485</v>
      </c>
      <c r="E10" s="23">
        <f>AVERAGE(AQ17:BC17)/1000000</f>
        <v>5.8584177817466028</v>
      </c>
      <c r="F10" s="23">
        <f>AVERAGE(BC17:BO17)/1000000</f>
        <v>10.396059793449602</v>
      </c>
      <c r="G10" s="23">
        <f>AVERAGE(BO17:BS17)/1000000</f>
        <v>15.856430498664354</v>
      </c>
      <c r="H10" s="23">
        <f>(100*(EXP(LN(AE17/S17)/($AE$7-$S$7)))-100)</f>
        <v>6.5131251979965157</v>
      </c>
      <c r="I10" s="23">
        <f>(100*(EXP(LN(AQ17/AE17)/($AQ$7-$AE$7)))-100)</f>
        <v>4.6765269664441149</v>
      </c>
      <c r="J10" s="23">
        <f>(100*(EXP(LN(BC17/AQ17)/($BC$7-$AQ$7)))-100)</f>
        <v>4.9508995485487759</v>
      </c>
      <c r="K10" s="23">
        <f>(100*(EXP(LN(BO17/BC17)/($BO$7-$BC$7)))-100)</f>
        <v>5.00213908963552</v>
      </c>
      <c r="L10" s="23">
        <f>(100*(EXP(LN(BS17/BO17)/($BS$7-$BO$7)))-100)</f>
        <v>5.6705940160476587</v>
      </c>
      <c r="N10" s="13" t="s">
        <v>483</v>
      </c>
      <c r="O10" s="53" t="s">
        <v>502</v>
      </c>
      <c r="P10" s="13" t="s">
        <v>486</v>
      </c>
      <c r="Q10" s="13" t="s">
        <v>484</v>
      </c>
      <c r="R10" s="13" t="s">
        <v>485</v>
      </c>
      <c r="S10" s="5">
        <v>2859093.5782427741</v>
      </c>
      <c r="T10" s="5">
        <v>3033498.2865155828</v>
      </c>
      <c r="U10" s="5">
        <v>3166972.2111222683</v>
      </c>
      <c r="V10" s="5">
        <v>3350656.5993673606</v>
      </c>
      <c r="W10" s="5">
        <v>3565098.6217268715</v>
      </c>
      <c r="X10" s="5">
        <v>3796830.0321391183</v>
      </c>
      <c r="Y10" s="5">
        <v>3891750.7829425959</v>
      </c>
      <c r="Z10" s="5">
        <v>4078554.8205238404</v>
      </c>
      <c r="AA10" s="5">
        <v>4204990.0199600793</v>
      </c>
      <c r="AB10" s="5">
        <v>4339835.9450953901</v>
      </c>
      <c r="AC10" s="5">
        <v>4482697.1957627404</v>
      </c>
      <c r="AD10" s="5">
        <v>4718008.9016269101</v>
      </c>
      <c r="AE10" s="5">
        <v>4984229.4163927101</v>
      </c>
      <c r="AF10" s="5">
        <v>4958472.0756413499</v>
      </c>
      <c r="AG10" s="5">
        <v>4948629.0918542203</v>
      </c>
      <c r="AH10" s="5">
        <v>5215217.5686307596</v>
      </c>
      <c r="AI10" s="5">
        <v>5455588.7521425197</v>
      </c>
      <c r="AJ10" s="5">
        <v>5758973.4299924104</v>
      </c>
      <c r="AK10" s="5">
        <v>5941850.5493270392</v>
      </c>
      <c r="AL10" s="5">
        <v>5927316.0499030594</v>
      </c>
      <c r="AM10" s="5">
        <v>6081124.1703897286</v>
      </c>
      <c r="AN10" s="5">
        <v>5964940.1655005794</v>
      </c>
      <c r="AO10" s="5">
        <v>6241279.6355615491</v>
      </c>
      <c r="AP10" s="5">
        <v>6694332.8612773586</v>
      </c>
      <c r="AQ10" s="5">
        <v>6978123.5620556893</v>
      </c>
      <c r="AR10" s="5">
        <v>7223186.2612043088</v>
      </c>
      <c r="AS10" s="5">
        <v>7473216.4474978186</v>
      </c>
      <c r="AT10" s="5">
        <v>7787364.014161679</v>
      </c>
      <c r="AU10" s="5">
        <v>8074006.4205231983</v>
      </c>
      <c r="AV10" s="5">
        <v>8228918.4270420577</v>
      </c>
      <c r="AW10" s="5">
        <v>8222939.0443676384</v>
      </c>
      <c r="AX10" s="5">
        <v>8515284.8618955277</v>
      </c>
      <c r="AY10" s="5">
        <v>8749032.7292140778</v>
      </c>
      <c r="AZ10" s="5">
        <v>9102184.2690157089</v>
      </c>
      <c r="BA10" s="5">
        <v>9349638.7212340888</v>
      </c>
      <c r="BB10" s="5">
        <v>9704538.0805866979</v>
      </c>
      <c r="BC10" s="5">
        <v>10140021.120289998</v>
      </c>
      <c r="BD10" s="5">
        <v>10591234.535952097</v>
      </c>
      <c r="BE10" s="5">
        <v>11104541.540925598</v>
      </c>
      <c r="BF10" s="5">
        <v>11558790.643176299</v>
      </c>
      <c r="BG10" s="5">
        <v>11668443.322374899</v>
      </c>
      <c r="BH10" s="5">
        <v>11875697.924920598</v>
      </c>
      <c r="BI10" s="5">
        <v>12207139.706088999</v>
      </c>
      <c r="BJ10" s="5">
        <v>12670771.8396134</v>
      </c>
      <c r="BK10" s="5">
        <v>13095400</v>
      </c>
      <c r="BL10" s="5">
        <v>13444595.9481862</v>
      </c>
      <c r="BM10" s="5">
        <v>13685243.103205999</v>
      </c>
      <c r="BN10" s="5">
        <v>13645503.206046799</v>
      </c>
      <c r="BO10" s="5">
        <v>13263098.686391899</v>
      </c>
      <c r="BP10" s="5">
        <v>13595644.3535924</v>
      </c>
      <c r="BQ10" s="5">
        <v>13846778.4259181</v>
      </c>
      <c r="BR10" s="5">
        <v>14231574.698642798</v>
      </c>
      <c r="BS10" s="5">
        <v>14498623.127932798</v>
      </c>
    </row>
    <row r="11" spans="1:72" ht="13.5" customHeight="1" x14ac:dyDescent="0.2">
      <c r="A11" s="241" t="s">
        <v>40</v>
      </c>
      <c r="B11" s="20" t="s">
        <v>22</v>
      </c>
      <c r="C11" s="21" t="s">
        <v>35</v>
      </c>
      <c r="D11" s="21">
        <f>AVERAGE(AE18:AQ18)/1000</f>
        <v>4.1417878679309643</v>
      </c>
      <c r="E11" s="21">
        <f>AVERAGE(AQ18:BC18)/1000</f>
        <v>4.8498323453805643</v>
      </c>
      <c r="F11" s="21">
        <f>AVERAGE(BC18:BO18)/1000</f>
        <v>5.8142017355118538</v>
      </c>
      <c r="G11" s="21">
        <f>AVERAGE(BO18:BS18)/1000</f>
        <v>6.3035819495145242</v>
      </c>
      <c r="H11" s="21" t="s">
        <v>35</v>
      </c>
      <c r="I11" s="21">
        <f>(100*(EXP(LN(AQ18/AE18)/($AQ$7-$AE$7)))-100)</f>
        <v>0.55401397435879574</v>
      </c>
      <c r="J11" s="21">
        <f>(100*(EXP(LN(BC18/AQ18)/($BC$7-$AQ$7)))-100)</f>
        <v>1.5587258031762445</v>
      </c>
      <c r="K11" s="21">
        <f>(100*(EXP(LN(BO18/BC18)/($BO$7-$BC$7)))-100)</f>
        <v>1.1679322461589408</v>
      </c>
      <c r="L11" s="21">
        <f>(100*(EXP(LN(BR18/BO18)/($BR$7-$BO$7)))-100)</f>
        <v>1.9503686572801087</v>
      </c>
      <c r="N11" s="13" t="s">
        <v>483</v>
      </c>
      <c r="O11" s="53" t="s">
        <v>131</v>
      </c>
      <c r="P11" s="13" t="s">
        <v>486</v>
      </c>
      <c r="Q11" s="13" t="s">
        <v>484</v>
      </c>
      <c r="R11" s="13" t="s">
        <v>485</v>
      </c>
      <c r="S11" s="5">
        <v>238914.69788688258</v>
      </c>
      <c r="T11" s="5">
        <v>255917.72957141363</v>
      </c>
      <c r="U11" s="5">
        <v>269178.81327264244</v>
      </c>
      <c r="V11" s="5">
        <v>287212.33126479527</v>
      </c>
      <c r="W11" s="5">
        <v>306273.30727366492</v>
      </c>
      <c r="X11" s="5">
        <v>326441.29861006321</v>
      </c>
      <c r="Y11" s="5">
        <v>335958.07560894307</v>
      </c>
      <c r="Z11" s="5">
        <v>353748.20423056709</v>
      </c>
      <c r="AA11" s="5">
        <v>372355.36269486306</v>
      </c>
      <c r="AB11" s="5">
        <v>400870.36222364986</v>
      </c>
      <c r="AC11" s="5">
        <v>417376.83124835655</v>
      </c>
      <c r="AD11" s="5">
        <v>440106.57070189092</v>
      </c>
      <c r="AE11" s="5">
        <v>470756.48534110497</v>
      </c>
      <c r="AF11" s="5">
        <v>488132.04905811278</v>
      </c>
      <c r="AG11" s="5">
        <v>497030.56517089385</v>
      </c>
      <c r="AH11" s="5">
        <v>522872.68745684612</v>
      </c>
      <c r="AI11" s="5">
        <v>540954.83073231578</v>
      </c>
      <c r="AJ11" s="5">
        <v>562341.97366990522</v>
      </c>
      <c r="AK11" s="5">
        <v>583738.65209411364</v>
      </c>
      <c r="AL11" s="5">
        <v>596362.68282891053</v>
      </c>
      <c r="AM11" s="5">
        <v>617253.98046231607</v>
      </c>
      <c r="AN11" s="5">
        <v>598611.26950077817</v>
      </c>
      <c r="AO11" s="5">
        <v>613972.01034772932</v>
      </c>
      <c r="AP11" s="5">
        <v>648181.70405338786</v>
      </c>
      <c r="AQ11" s="5">
        <v>678511.71527832327</v>
      </c>
      <c r="AR11" s="5">
        <v>693426.50666460174</v>
      </c>
      <c r="AS11" s="5">
        <v>721456.72616826429</v>
      </c>
      <c r="AT11" s="5">
        <v>755636.84556414047</v>
      </c>
      <c r="AU11" s="5">
        <v>773586.89505971188</v>
      </c>
      <c r="AV11" s="5">
        <v>774584.63887922827</v>
      </c>
      <c r="AW11" s="5">
        <v>758161.55769402406</v>
      </c>
      <c r="AX11" s="5">
        <v>764639.10980777896</v>
      </c>
      <c r="AY11" s="5">
        <v>784576.08595797105</v>
      </c>
      <c r="AZ11" s="5">
        <v>820305.74353220733</v>
      </c>
      <c r="BA11" s="5">
        <v>842769.76662621112</v>
      </c>
      <c r="BB11" s="5">
        <v>856924.96521385608</v>
      </c>
      <c r="BC11" s="5">
        <v>893372.96720729535</v>
      </c>
      <c r="BD11" s="5">
        <v>930342.41097848048</v>
      </c>
      <c r="BE11" s="5">
        <v>976834.00422843313</v>
      </c>
      <c r="BF11" s="5">
        <v>1026878.4060088744</v>
      </c>
      <c r="BG11" s="5">
        <v>1044215.9559834211</v>
      </c>
      <c r="BH11" s="5">
        <v>1073473.5093430732</v>
      </c>
      <c r="BI11" s="5">
        <v>1094141.2822534216</v>
      </c>
      <c r="BJ11" s="5">
        <v>1128484.0603531057</v>
      </c>
      <c r="BK11" s="5">
        <v>1164179.4739896988</v>
      </c>
      <c r="BL11" s="5">
        <v>1194701.7182282247</v>
      </c>
      <c r="BM11" s="5">
        <v>1218695.0444465238</v>
      </c>
      <c r="BN11" s="5">
        <v>1233019.906179772</v>
      </c>
      <c r="BO11" s="5">
        <v>1199586.9272415605</v>
      </c>
      <c r="BP11" s="5">
        <v>1240064.0398072598</v>
      </c>
      <c r="BQ11" s="5">
        <v>1271415.1429910113</v>
      </c>
      <c r="BR11" s="5">
        <v>1293143.699696999</v>
      </c>
      <c r="BS11" s="5">
        <v>1319291.2809015906</v>
      </c>
    </row>
    <row r="12" spans="1:72" x14ac:dyDescent="0.2">
      <c r="A12" s="241"/>
      <c r="B12" s="18" t="s">
        <v>525</v>
      </c>
      <c r="C12" s="22" t="s">
        <v>35</v>
      </c>
      <c r="D12" s="22">
        <f t="shared" ref="D12" si="10">AVERAGE(AE19:AQ19)/1000</f>
        <v>13.502029369646374</v>
      </c>
      <c r="E12" s="22">
        <f t="shared" ref="E12" si="11">AVERAGE(AQ19:BC19)/1000</f>
        <v>17.449712379121969</v>
      </c>
      <c r="F12" s="22">
        <f t="shared" ref="F12" si="12">AVERAGE(BC19:BO19)/1000</f>
        <v>22.316043158396258</v>
      </c>
      <c r="G12" s="22">
        <f t="shared" ref="G12" si="13">AVERAGE(BO19:BS19)/1000</f>
        <v>23.812556579786921</v>
      </c>
      <c r="H12" s="22" t="s">
        <v>35</v>
      </c>
      <c r="I12" s="22">
        <f>(100*(EXP(LN(AQ19/AE19)/($AQ$7-$AE$7)))-100)</f>
        <v>1.3683671017835195</v>
      </c>
      <c r="J12" s="22">
        <f>(100*(EXP(LN(BC19/AQ19)/($BC$7-$AQ$7)))-100)</f>
        <v>2.2281588595711526</v>
      </c>
      <c r="K12" s="22">
        <f>(100*(EXP(LN(BO19/BC19)/($BO$7-$BC$7)))-100)</f>
        <v>1.3907340912284951</v>
      </c>
      <c r="L12" s="22">
        <f>(100*(EXP(LN(BR19/BO19)/($BR$7-$BO$7)))-100)</f>
        <v>1.3728819317438337</v>
      </c>
      <c r="N12" s="13" t="s">
        <v>483</v>
      </c>
      <c r="O12" s="53" t="s">
        <v>547</v>
      </c>
      <c r="P12" s="13" t="s">
        <v>486</v>
      </c>
      <c r="Q12" s="13" t="s">
        <v>484</v>
      </c>
      <c r="R12" s="13" t="s">
        <v>485</v>
      </c>
      <c r="S12" s="5">
        <v>4519436.6264812127</v>
      </c>
      <c r="T12" s="5">
        <v>4739856.6993618896</v>
      </c>
      <c r="U12" s="5">
        <v>4985219.0607324149</v>
      </c>
      <c r="V12" s="5">
        <v>5260916.5226750895</v>
      </c>
      <c r="W12" s="5">
        <v>5503235.0674767978</v>
      </c>
      <c r="X12" s="5">
        <v>5746593.0417473018</v>
      </c>
      <c r="Y12" s="5">
        <v>6003357.4040930877</v>
      </c>
      <c r="Z12" s="5">
        <v>6302804.3946213368</v>
      </c>
      <c r="AA12" s="5">
        <v>6655895.5801883582</v>
      </c>
      <c r="AB12" s="5">
        <v>6971456.1849600319</v>
      </c>
      <c r="AC12" s="5">
        <v>7217183.0950643914</v>
      </c>
      <c r="AD12" s="5">
        <v>7546998.2270625159</v>
      </c>
      <c r="AE12" s="5">
        <v>8005086.6604808271</v>
      </c>
      <c r="AF12" s="5">
        <v>8204628.0753456997</v>
      </c>
      <c r="AG12" s="5">
        <v>8158528.4878742276</v>
      </c>
      <c r="AH12" s="5">
        <v>8525588.7855116092</v>
      </c>
      <c r="AI12" s="5">
        <v>8769982.2018123269</v>
      </c>
      <c r="AJ12" s="5">
        <v>9032338.61282764</v>
      </c>
      <c r="AK12" s="5">
        <v>9349413.9836975876</v>
      </c>
      <c r="AL12" s="5">
        <v>9496432.8093961105</v>
      </c>
      <c r="AM12" s="5">
        <v>9536135.9502604194</v>
      </c>
      <c r="AN12" s="5">
        <v>9633262.4396366421</v>
      </c>
      <c r="AO12" s="5">
        <v>9814373.6611004509</v>
      </c>
      <c r="AP12" s="5">
        <v>10081328.049679736</v>
      </c>
      <c r="AQ12" s="5">
        <v>10343777.918127829</v>
      </c>
      <c r="AR12" s="5">
        <v>10639972.845404731</v>
      </c>
      <c r="AS12" s="5">
        <v>10948892.441311466</v>
      </c>
      <c r="AT12" s="5">
        <v>11387494.216719026</v>
      </c>
      <c r="AU12" s="5">
        <v>11772531.431785434</v>
      </c>
      <c r="AV12" s="5">
        <v>12041207.044180967</v>
      </c>
      <c r="AW12" s="5">
        <v>12095526.911532909</v>
      </c>
      <c r="AX12" s="5">
        <v>12065914.789833128</v>
      </c>
      <c r="AY12" s="5">
        <v>11994437.674474748</v>
      </c>
      <c r="AZ12" s="5">
        <v>12188558.529148508</v>
      </c>
      <c r="BA12" s="5">
        <v>12483472.567026075</v>
      </c>
      <c r="BB12" s="5">
        <v>12721197.539103007</v>
      </c>
      <c r="BC12" s="5">
        <v>13104420.61378983</v>
      </c>
      <c r="BD12" s="5">
        <v>13444053.659158163</v>
      </c>
      <c r="BE12" s="5">
        <v>13823583.27159437</v>
      </c>
      <c r="BF12" s="5">
        <v>14410503.31561362</v>
      </c>
      <c r="BG12" s="5">
        <v>14700930.549054623</v>
      </c>
      <c r="BH12" s="5">
        <v>14935047.498846984</v>
      </c>
      <c r="BI12" s="5">
        <v>15214465.274616465</v>
      </c>
      <c r="BJ12" s="5">
        <v>15691210.813345991</v>
      </c>
      <c r="BK12" s="5">
        <v>16109352.017268769</v>
      </c>
      <c r="BL12" s="5">
        <v>16722905.812093705</v>
      </c>
      <c r="BM12" s="5">
        <v>17330586.22174859</v>
      </c>
      <c r="BN12" s="5">
        <v>17462668.903803371</v>
      </c>
      <c r="BO12" s="5">
        <v>16662223.05217587</v>
      </c>
      <c r="BP12" s="5">
        <v>17070344.123041555</v>
      </c>
      <c r="BQ12" s="5">
        <v>17428738.737832446</v>
      </c>
      <c r="BR12" s="5">
        <v>17444697.494419631</v>
      </c>
      <c r="BS12" s="5">
        <v>17525748.719945755</v>
      </c>
    </row>
    <row r="13" spans="1:72" x14ac:dyDescent="0.2">
      <c r="A13" s="241"/>
      <c r="B13" s="19" t="s">
        <v>23</v>
      </c>
      <c r="C13" s="23" t="s">
        <v>35</v>
      </c>
      <c r="D13" s="23">
        <f>AVERAGE(AE27:AQ27)/1000</f>
        <v>0.88566350052566478</v>
      </c>
      <c r="E13" s="23">
        <f>AVERAGE(AQ27:BC27)/1000</f>
        <v>1.1574940605541455</v>
      </c>
      <c r="F13" s="23">
        <f>AVERAGE(BC27:BO27)/1000</f>
        <v>1.6518357638279713</v>
      </c>
      <c r="G13" s="23">
        <f>AVERAGE(BO25:BS25)/1000</f>
        <v>29.497329826668</v>
      </c>
      <c r="H13" s="23" t="s">
        <v>35</v>
      </c>
      <c r="I13" s="23">
        <f>(100*(EXP(LN(AQ27/AE27)/($AQ$7-$AE$7)))-100)</f>
        <v>1.5437946269753979</v>
      </c>
      <c r="J13" s="23">
        <f>(100*(EXP(LN(BC27/AQ27)/($BC$7-$AQ$7)))-100)</f>
        <v>3.0606437994542262</v>
      </c>
      <c r="K13" s="23">
        <f>(100*(EXP(LN(BO27/BC27)/($BO$7-$BC$7)))-100)</f>
        <v>3.0467018378005122</v>
      </c>
      <c r="L13" s="23">
        <f>(100*(EXP(LN(BR27/BO27)/($BR$7-$BO$7)))-100)</f>
        <v>5.2137075252095286</v>
      </c>
      <c r="N13" s="54" t="s">
        <v>483</v>
      </c>
      <c r="O13" s="94" t="s">
        <v>548</v>
      </c>
      <c r="P13" s="54" t="s">
        <v>486</v>
      </c>
      <c r="Q13" s="54" t="s">
        <v>484</v>
      </c>
      <c r="R13" s="54" t="s">
        <v>485</v>
      </c>
      <c r="S13" s="95">
        <v>65377.364579469642</v>
      </c>
      <c r="T13" s="95">
        <v>69019.817748897243</v>
      </c>
      <c r="U13" s="95">
        <v>75277.36550150362</v>
      </c>
      <c r="V13" s="95">
        <v>79386.799846498849</v>
      </c>
      <c r="W13" s="95">
        <v>81628.309489223364</v>
      </c>
      <c r="X13" s="95">
        <v>90781.140530349294</v>
      </c>
      <c r="Y13" s="95">
        <v>95077.367345571693</v>
      </c>
      <c r="Z13" s="95">
        <v>101521.70756840474</v>
      </c>
      <c r="AA13" s="95">
        <v>105664.9562543707</v>
      </c>
      <c r="AB13" s="95">
        <v>109081.64226628304</v>
      </c>
      <c r="AC13" s="95">
        <v>115153.88416113048</v>
      </c>
      <c r="AD13" s="95">
        <v>123704.96794037656</v>
      </c>
      <c r="AE13" s="95">
        <v>127740.63753765458</v>
      </c>
      <c r="AF13" s="95">
        <v>134887.05501775205</v>
      </c>
      <c r="AG13" s="95">
        <v>144564.00403447132</v>
      </c>
      <c r="AH13" s="95">
        <v>159687.10403349146</v>
      </c>
      <c r="AI13" s="95">
        <v>165127.11686959167</v>
      </c>
      <c r="AJ13" s="95">
        <v>167608.86629692797</v>
      </c>
      <c r="AK13" s="95">
        <v>166562.79696007355</v>
      </c>
      <c r="AL13" s="95">
        <v>162486.42176167067</v>
      </c>
      <c r="AM13" s="95">
        <v>170377.81635442626</v>
      </c>
      <c r="AN13" s="95">
        <v>176448.76600796753</v>
      </c>
      <c r="AO13" s="95">
        <v>185220.1769298125</v>
      </c>
      <c r="AP13" s="95">
        <v>197652.18440999518</v>
      </c>
      <c r="AQ13" s="95">
        <v>206035.27681951784</v>
      </c>
      <c r="AR13" s="95">
        <v>220482.53461572825</v>
      </c>
      <c r="AS13" s="95">
        <v>241396.49096530915</v>
      </c>
      <c r="AT13" s="95">
        <v>246998.66816066761</v>
      </c>
      <c r="AU13" s="95">
        <v>247715.56714061825</v>
      </c>
      <c r="AV13" s="95">
        <v>270669.25491525268</v>
      </c>
      <c r="AW13" s="95">
        <v>272618.82884583331</v>
      </c>
      <c r="AX13" s="95">
        <v>286346.91783561389</v>
      </c>
      <c r="AY13" s="95">
        <v>308256.07988457882</v>
      </c>
      <c r="AZ13" s="95">
        <v>293866.23183237104</v>
      </c>
      <c r="BA13" s="95">
        <v>317017.79783599667</v>
      </c>
      <c r="BB13" s="95">
        <v>340412.64764529653</v>
      </c>
      <c r="BC13" s="95">
        <v>366207.97309749248</v>
      </c>
      <c r="BD13" s="95">
        <v>374660.83471443143</v>
      </c>
      <c r="BE13" s="95">
        <v>362052.20898151485</v>
      </c>
      <c r="BF13" s="95">
        <v>386579.27403920086</v>
      </c>
      <c r="BG13" s="95">
        <v>364554.01086191932</v>
      </c>
      <c r="BH13" s="95">
        <v>387024.53547656105</v>
      </c>
      <c r="BI13" s="95">
        <v>407402.40426584048</v>
      </c>
      <c r="BJ13" s="95">
        <v>445546.70738520427</v>
      </c>
      <c r="BK13" s="95">
        <v>482979.83909743599</v>
      </c>
      <c r="BL13" s="95">
        <v>516274.00288950402</v>
      </c>
      <c r="BM13" s="95">
        <v>540376.66444347519</v>
      </c>
      <c r="BN13" s="95">
        <v>543936.8739704357</v>
      </c>
      <c r="BO13" s="95">
        <v>517687.15913272469</v>
      </c>
      <c r="BP13" s="95">
        <v>565091.52861537656</v>
      </c>
      <c r="BQ13" s="95">
        <v>614665.58193907037</v>
      </c>
      <c r="BR13" s="95">
        <v>627742.35009881656</v>
      </c>
      <c r="BS13" s="95">
        <v>653163.95101143059</v>
      </c>
      <c r="BT13" s="93"/>
    </row>
    <row r="14" spans="1:72" x14ac:dyDescent="0.2">
      <c r="A14" s="15" t="s">
        <v>527</v>
      </c>
      <c r="N14" s="13" t="s">
        <v>483</v>
      </c>
      <c r="O14" s="53" t="s">
        <v>235</v>
      </c>
      <c r="P14" s="13" t="s">
        <v>486</v>
      </c>
      <c r="Q14" s="13" t="s">
        <v>484</v>
      </c>
      <c r="R14" s="13" t="s">
        <v>485</v>
      </c>
      <c r="S14" s="5">
        <v>733719.54086976708</v>
      </c>
      <c r="T14" s="5">
        <v>799086.41662915307</v>
      </c>
      <c r="U14" s="5">
        <v>866798.14190379065</v>
      </c>
      <c r="V14" s="5">
        <v>968011.63158569369</v>
      </c>
      <c r="W14" s="5">
        <v>1024347.0807204631</v>
      </c>
      <c r="X14" s="5">
        <v>1133322.8754824074</v>
      </c>
      <c r="Y14" s="5">
        <v>1258919.3295416718</v>
      </c>
      <c r="Z14" s="5">
        <v>1421099.2110570685</v>
      </c>
      <c r="AA14" s="5">
        <v>1598422.471559128</v>
      </c>
      <c r="AB14" s="5">
        <v>1582054.9544078985</v>
      </c>
      <c r="AC14" s="5">
        <v>1656395.5908189861</v>
      </c>
      <c r="AD14" s="5">
        <v>1795757.2165857768</v>
      </c>
      <c r="AE14" s="5">
        <v>1940003.2103102526</v>
      </c>
      <c r="AF14" s="5">
        <v>1916233.5183222606</v>
      </c>
      <c r="AG14" s="5">
        <v>1975475.3322731371</v>
      </c>
      <c r="AH14" s="5">
        <v>2054000.1624530433</v>
      </c>
      <c r="AI14" s="5">
        <v>2144177.7110829931</v>
      </c>
      <c r="AJ14" s="5">
        <v>2257217.505730541</v>
      </c>
      <c r="AK14" s="5">
        <v>2381004.2579941526</v>
      </c>
      <c r="AL14" s="5">
        <v>2448091.2246195264</v>
      </c>
      <c r="AM14" s="5">
        <v>2550344.1749734865</v>
      </c>
      <c r="AN14" s="5">
        <v>2636459.3079747553</v>
      </c>
      <c r="AO14" s="5">
        <v>2717154.4208089244</v>
      </c>
      <c r="AP14" s="5">
        <v>2838445.4502600213</v>
      </c>
      <c r="AQ14" s="5">
        <v>3018214.3307167096</v>
      </c>
      <c r="AR14" s="5">
        <v>3103662.291604023</v>
      </c>
      <c r="AS14" s="5">
        <v>3231142.9565381948</v>
      </c>
      <c r="AT14" s="5">
        <v>3462062.8468883233</v>
      </c>
      <c r="AU14" s="5">
        <v>3647980.9020676403</v>
      </c>
      <c r="AV14" s="5">
        <v>3851260.9278203617</v>
      </c>
      <c r="AW14" s="5">
        <v>3979289.9651888437</v>
      </c>
      <c r="AX14" s="5">
        <v>4011881.5381727158</v>
      </c>
      <c r="AY14" s="5">
        <v>4018744.371840464</v>
      </c>
      <c r="AZ14" s="5">
        <v>4053449.37390792</v>
      </c>
      <c r="BA14" s="5">
        <v>4132181.2812000192</v>
      </c>
      <c r="BB14" s="5">
        <v>4240033.4699896239</v>
      </c>
      <c r="BC14" s="5">
        <v>4307688.6561924331</v>
      </c>
      <c r="BD14" s="5">
        <v>4221399.2841879213</v>
      </c>
      <c r="BE14" s="5">
        <v>4212984.4600333441</v>
      </c>
      <c r="BF14" s="5">
        <v>4308092.3863001177</v>
      </c>
      <c r="BG14" s="5">
        <v>4323406.0053734388</v>
      </c>
      <c r="BH14" s="5">
        <v>4335924.3604877079</v>
      </c>
      <c r="BI14" s="5">
        <v>4408989.5301335016</v>
      </c>
      <c r="BJ14" s="5">
        <v>4513073.8736709449</v>
      </c>
      <c r="BK14" s="5">
        <v>4571866.9571953695</v>
      </c>
      <c r="BL14" s="5">
        <v>4649264.2869854318</v>
      </c>
      <c r="BM14" s="5">
        <v>4751184.8185974071</v>
      </c>
      <c r="BN14" s="5">
        <v>4701694.7654644577</v>
      </c>
      <c r="BO14" s="5">
        <v>4441833.201208422</v>
      </c>
      <c r="BP14" s="5">
        <v>4648468.6211327566</v>
      </c>
      <c r="BQ14" s="5">
        <v>4627423.8490476236</v>
      </c>
      <c r="BR14" s="5">
        <v>4694380.4460753258</v>
      </c>
      <c r="BS14" s="5">
        <v>4766646.3208337706</v>
      </c>
    </row>
    <row r="15" spans="1:72" x14ac:dyDescent="0.2">
      <c r="A15" s="15" t="s">
        <v>526</v>
      </c>
      <c r="N15" s="13" t="s">
        <v>483</v>
      </c>
      <c r="O15" s="53" t="s">
        <v>90</v>
      </c>
      <c r="P15" s="13" t="s">
        <v>486</v>
      </c>
      <c r="Q15" s="13" t="s">
        <v>484</v>
      </c>
      <c r="R15" s="13" t="s">
        <v>485</v>
      </c>
      <c r="S15" s="5">
        <v>141665.77203200728</v>
      </c>
      <c r="T15" s="5">
        <v>143471.19914959348</v>
      </c>
      <c r="U15" s="5">
        <v>152388.05361006485</v>
      </c>
      <c r="V15" s="5">
        <v>163017.67630267952</v>
      </c>
      <c r="W15" s="5">
        <v>172764.48151619744</v>
      </c>
      <c r="X15" s="5">
        <v>176849.4309075622</v>
      </c>
      <c r="Y15" s="5">
        <v>187988.39324040271</v>
      </c>
      <c r="Z15" s="5">
        <v>197560.11295259299</v>
      </c>
      <c r="AA15" s="5">
        <v>211491.91641537714</v>
      </c>
      <c r="AB15" s="5">
        <v>226649.31838745464</v>
      </c>
      <c r="AC15" s="5">
        <v>235731.02607969553</v>
      </c>
      <c r="AD15" s="5">
        <v>244950.30095155095</v>
      </c>
      <c r="AE15" s="5">
        <v>251311.93031959468</v>
      </c>
      <c r="AF15" s="5">
        <v>261615.82576460959</v>
      </c>
      <c r="AG15" s="5">
        <v>265104.46122450457</v>
      </c>
      <c r="AH15" s="5">
        <v>271962.92412553652</v>
      </c>
      <c r="AI15" s="5">
        <v>281775.67063176219</v>
      </c>
      <c r="AJ15" s="5">
        <v>284304.74659087462</v>
      </c>
      <c r="AK15" s="5">
        <v>295829.69286982372</v>
      </c>
      <c r="AL15" s="5">
        <v>304856.2599983348</v>
      </c>
      <c r="AM15" s="5">
        <v>315089.66647528269</v>
      </c>
      <c r="AN15" s="5">
        <v>325561.82590858656</v>
      </c>
      <c r="AO15" s="5">
        <v>318290.09300929104</v>
      </c>
      <c r="AP15" s="5">
        <v>333029.10884832591</v>
      </c>
      <c r="AQ15" s="5">
        <v>350510.94138835371</v>
      </c>
      <c r="AR15" s="5">
        <v>364295.51386138506</v>
      </c>
      <c r="AS15" s="5">
        <v>373229.42210445332</v>
      </c>
      <c r="AT15" s="5">
        <v>394036.17379144632</v>
      </c>
      <c r="AU15" s="5">
        <v>409643.79562408058</v>
      </c>
      <c r="AV15" s="5">
        <v>426641.86919777771</v>
      </c>
      <c r="AW15" s="5">
        <v>426115.475774955</v>
      </c>
      <c r="AX15" s="5">
        <v>427468.97765372472</v>
      </c>
      <c r="AY15" s="5">
        <v>445146.92869361624</v>
      </c>
      <c r="AZ15" s="5">
        <v>463121.61555069283</v>
      </c>
      <c r="BA15" s="5">
        <v>480408.46650969662</v>
      </c>
      <c r="BB15" s="5">
        <v>499360.33510957251</v>
      </c>
      <c r="BC15" s="5">
        <v>519059.72784661024</v>
      </c>
      <c r="BD15" s="5">
        <v>542062.43827265722</v>
      </c>
      <c r="BE15" s="5">
        <v>569181.93181758316</v>
      </c>
      <c r="BF15" s="5">
        <v>591246.68420080363</v>
      </c>
      <c r="BG15" s="5">
        <v>602624.39948999987</v>
      </c>
      <c r="BH15" s="5">
        <v>625937.48875930952</v>
      </c>
      <c r="BI15" s="5">
        <v>645208.8315531665</v>
      </c>
      <c r="BJ15" s="5">
        <v>672037.27387510613</v>
      </c>
      <c r="BK15" s="5">
        <v>693662.60712674784</v>
      </c>
      <c r="BL15" s="5">
        <v>714360.78306454106</v>
      </c>
      <c r="BM15" s="5">
        <v>741285.29502844287</v>
      </c>
      <c r="BN15" s="5">
        <v>768695.27133693511</v>
      </c>
      <c r="BO15" s="5">
        <v>782091.58602617821</v>
      </c>
      <c r="BP15" s="5">
        <v>797442.26420102001</v>
      </c>
      <c r="BQ15" s="5">
        <v>815299.27995817829</v>
      </c>
      <c r="BR15" s="5">
        <v>844771.05858262931</v>
      </c>
      <c r="BS15" s="5">
        <v>867243.39636991429</v>
      </c>
    </row>
    <row r="16" spans="1:72" x14ac:dyDescent="0.2">
      <c r="N16" s="13" t="s">
        <v>483</v>
      </c>
      <c r="O16" s="53" t="s">
        <v>301</v>
      </c>
      <c r="P16" s="13" t="s">
        <v>486</v>
      </c>
      <c r="Q16" s="13" t="s">
        <v>484</v>
      </c>
      <c r="R16" s="13" t="s">
        <v>485</v>
      </c>
      <c r="S16" s="108">
        <f t="shared" ref="S16:Z16" si="14">T16-(T16*$BT$16)</f>
        <v>32709.856277731571</v>
      </c>
      <c r="T16" s="108">
        <f t="shared" si="14"/>
        <v>33996.790584659451</v>
      </c>
      <c r="U16" s="108">
        <f t="shared" si="14"/>
        <v>35334.357945315402</v>
      </c>
      <c r="V16" s="108">
        <f t="shared" si="14"/>
        <v>36724.550463038366</v>
      </c>
      <c r="W16" s="108">
        <f t="shared" si="14"/>
        <v>38169.438618342298</v>
      </c>
      <c r="X16" s="108">
        <f t="shared" si="14"/>
        <v>39671.174352582253</v>
      </c>
      <c r="Y16" s="108">
        <f t="shared" si="14"/>
        <v>41231.994272944074</v>
      </c>
      <c r="Z16" s="108">
        <f t="shared" si="14"/>
        <v>42854.222983530919</v>
      </c>
      <c r="AA16" s="108">
        <f>AB16-(AB16*$BT$16)</f>
        <v>44540.27654750787</v>
      </c>
      <c r="AB16" s="5">
        <v>46292.666085460871</v>
      </c>
      <c r="AC16" s="5">
        <v>48045.055623413871</v>
      </c>
      <c r="AD16" s="5">
        <v>50504.533888981459</v>
      </c>
      <c r="AE16" s="5">
        <v>54444.02822854845</v>
      </c>
      <c r="AF16" s="5">
        <v>57707.098402667798</v>
      </c>
      <c r="AG16" s="5">
        <v>56707.794435579788</v>
      </c>
      <c r="AH16" s="5">
        <v>57234.503385741671</v>
      </c>
      <c r="AI16" s="5">
        <v>54981.559965357446</v>
      </c>
      <c r="AJ16" s="5">
        <v>55149.632139017674</v>
      </c>
      <c r="AK16" s="5">
        <v>56368.366544001023</v>
      </c>
      <c r="AL16" s="5">
        <v>57082.039844216502</v>
      </c>
      <c r="AM16" s="5">
        <v>59730.654600992515</v>
      </c>
      <c r="AN16" s="5">
        <v>60284.701565420153</v>
      </c>
      <c r="AO16" s="5">
        <v>62367.445184747208</v>
      </c>
      <c r="AP16" s="5">
        <v>65351.359705056384</v>
      </c>
      <c r="AQ16" s="5">
        <v>66406.244855315686</v>
      </c>
      <c r="AR16" s="5">
        <v>68190.85039774797</v>
      </c>
      <c r="AS16" s="5">
        <v>67466.635906404903</v>
      </c>
      <c r="AT16" s="5">
        <v>68797.160164700705</v>
      </c>
      <c r="AU16" s="5">
        <v>69142.262564622899</v>
      </c>
      <c r="AV16" s="5">
        <v>69293.990268374124</v>
      </c>
      <c r="AW16" s="5">
        <v>68180.201083003936</v>
      </c>
      <c r="AX16" s="5">
        <v>68893.28844477114</v>
      </c>
      <c r="AY16" s="5">
        <v>73300.619902957755</v>
      </c>
      <c r="AZ16" s="5">
        <v>77262.684845970376</v>
      </c>
      <c r="BA16" s="5">
        <v>80667.943028788271</v>
      </c>
      <c r="BB16" s="5">
        <v>83473.098839885613</v>
      </c>
      <c r="BC16" s="5">
        <v>86193.322317175538</v>
      </c>
      <c r="BD16" s="5">
        <v>87241.896652917989</v>
      </c>
      <c r="BE16" s="5">
        <v>91873.566777612345</v>
      </c>
      <c r="BF16" s="5">
        <v>93980.752313908451</v>
      </c>
      <c r="BG16" s="5">
        <v>97381.529067585128</v>
      </c>
      <c r="BH16" s="5">
        <v>102273.83116126765</v>
      </c>
      <c r="BI16" s="5">
        <v>106453.6842633918</v>
      </c>
      <c r="BJ16" s="5">
        <v>110231.31962381164</v>
      </c>
      <c r="BK16" s="5">
        <v>113791.30430646772</v>
      </c>
      <c r="BL16" s="5">
        <v>115922.35744275743</v>
      </c>
      <c r="BM16" s="5">
        <v>120029.64491938319</v>
      </c>
      <c r="BN16" s="5">
        <v>117787.54996074967</v>
      </c>
      <c r="BO16" s="5">
        <v>120385.54720644765</v>
      </c>
      <c r="BP16" s="5">
        <v>121173.44801968017</v>
      </c>
      <c r="BQ16" s="5">
        <v>123995.24746915569</v>
      </c>
      <c r="BR16" s="5">
        <v>127132.20513246421</v>
      </c>
      <c r="BS16" s="5">
        <v>130306.342387588</v>
      </c>
      <c r="BT16" s="212">
        <f>(AC16-AB16)/AB16</f>
        <v>3.7854582294264819E-2</v>
      </c>
    </row>
    <row r="17" spans="1:72" x14ac:dyDescent="0.2">
      <c r="N17" s="101" t="s">
        <v>483</v>
      </c>
      <c r="O17" s="101" t="s">
        <v>25</v>
      </c>
      <c r="P17" s="101" t="s">
        <v>486</v>
      </c>
      <c r="Q17" s="102" t="s">
        <v>457</v>
      </c>
      <c r="R17" s="101" t="s">
        <v>35</v>
      </c>
      <c r="S17" s="103">
        <f>S8-S9</f>
        <v>1183966.7195846438</v>
      </c>
      <c r="T17" s="103">
        <f t="shared" ref="T17:BS17" si="15">T8-T9</f>
        <v>1216280.2587215398</v>
      </c>
      <c r="U17" s="103">
        <f t="shared" si="15"/>
        <v>1268985.41713834</v>
      </c>
      <c r="V17" s="103">
        <f t="shared" si="15"/>
        <v>1380486.1388371233</v>
      </c>
      <c r="W17" s="103">
        <f t="shared" si="15"/>
        <v>1474414.8756592628</v>
      </c>
      <c r="X17" s="103">
        <f t="shared" si="15"/>
        <v>1581368.4682118986</v>
      </c>
      <c r="Y17" s="103">
        <f t="shared" si="15"/>
        <v>1664283.5724527296</v>
      </c>
      <c r="Z17" s="103">
        <f t="shared" si="15"/>
        <v>1794563.7696835995</v>
      </c>
      <c r="AA17" s="103">
        <f t="shared" si="15"/>
        <v>1909952.6647518948</v>
      </c>
      <c r="AB17" s="103">
        <f t="shared" si="15"/>
        <v>2033496.7779653259</v>
      </c>
      <c r="AC17" s="103">
        <f t="shared" si="15"/>
        <v>2182110.3963055015</v>
      </c>
      <c r="AD17" s="103">
        <f t="shared" si="15"/>
        <v>2345378.2478725314</v>
      </c>
      <c r="AE17" s="103">
        <f t="shared" si="15"/>
        <v>2524509.5897191372</v>
      </c>
      <c r="AF17" s="103">
        <f t="shared" si="15"/>
        <v>2694202.4136686418</v>
      </c>
      <c r="AG17" s="103">
        <f t="shared" si="15"/>
        <v>2823265.1701526307</v>
      </c>
      <c r="AH17" s="103">
        <f t="shared" si="15"/>
        <v>3041844.1895115711</v>
      </c>
      <c r="AI17" s="103">
        <f t="shared" si="15"/>
        <v>3205156.0367516093</v>
      </c>
      <c r="AJ17" s="103">
        <f t="shared" si="15"/>
        <v>3354060.0431261435</v>
      </c>
      <c r="AK17" s="103">
        <f t="shared" si="15"/>
        <v>3556219.0795667209</v>
      </c>
      <c r="AL17" s="103">
        <f t="shared" si="15"/>
        <v>3746350.0446469449</v>
      </c>
      <c r="AM17" s="103">
        <f t="shared" si="15"/>
        <v>3892320.5635524429</v>
      </c>
      <c r="AN17" s="103">
        <f t="shared" si="15"/>
        <v>3919869.085570883</v>
      </c>
      <c r="AO17" s="103">
        <f t="shared" si="15"/>
        <v>3985944.1429060437</v>
      </c>
      <c r="AP17" s="103">
        <f t="shared" si="15"/>
        <v>4194002.9356481209</v>
      </c>
      <c r="AQ17" s="103">
        <f t="shared" si="15"/>
        <v>4368865.5854527429</v>
      </c>
      <c r="AR17" s="103">
        <f t="shared" si="15"/>
        <v>4569907.5978076831</v>
      </c>
      <c r="AS17" s="103">
        <f t="shared" si="15"/>
        <v>4786584.7223637924</v>
      </c>
      <c r="AT17" s="103">
        <f t="shared" si="15"/>
        <v>5014473.8489763066</v>
      </c>
      <c r="AU17" s="103">
        <f t="shared" si="15"/>
        <v>5233305.3859507106</v>
      </c>
      <c r="AV17" s="103">
        <f t="shared" si="15"/>
        <v>5461572.5367107317</v>
      </c>
      <c r="AW17" s="103">
        <f t="shared" si="15"/>
        <v>5696456.3856296353</v>
      </c>
      <c r="AX17" s="103">
        <f t="shared" si="15"/>
        <v>5954896.0894052163</v>
      </c>
      <c r="AY17" s="103">
        <f t="shared" si="15"/>
        <v>6272751.2997569479</v>
      </c>
      <c r="AZ17" s="103">
        <f t="shared" si="15"/>
        <v>6632938.2280346528</v>
      </c>
      <c r="BA17" s="103">
        <f t="shared" si="15"/>
        <v>6972757.2099879906</v>
      </c>
      <c r="BB17" s="103">
        <f t="shared" si="15"/>
        <v>7392981.1749920249</v>
      </c>
      <c r="BC17" s="103">
        <f t="shared" si="15"/>
        <v>7801941.0976374075</v>
      </c>
      <c r="BD17" s="103">
        <f t="shared" si="15"/>
        <v>7965813.5098039322</v>
      </c>
      <c r="BE17" s="103">
        <f t="shared" si="15"/>
        <v>8250818.0766012929</v>
      </c>
      <c r="BF17" s="103">
        <f t="shared" si="15"/>
        <v>8707180.6069743633</v>
      </c>
      <c r="BG17" s="103">
        <f t="shared" si="15"/>
        <v>8944251.5043184608</v>
      </c>
      <c r="BH17" s="103">
        <f t="shared" si="15"/>
        <v>9299142.6284559928</v>
      </c>
      <c r="BI17" s="103">
        <f t="shared" si="15"/>
        <v>9769026.6285228878</v>
      </c>
      <c r="BJ17" s="103">
        <f t="shared" si="15"/>
        <v>10501428.272958286</v>
      </c>
      <c r="BK17" s="103">
        <f t="shared" si="15"/>
        <v>11203669.700718768</v>
      </c>
      <c r="BL17" s="103">
        <f t="shared" si="15"/>
        <v>12050226.158476986</v>
      </c>
      <c r="BM17" s="103">
        <f t="shared" si="15"/>
        <v>12993755.881396137</v>
      </c>
      <c r="BN17" s="103">
        <f t="shared" si="15"/>
        <v>13646932.31675414</v>
      </c>
      <c r="BO17" s="103">
        <f t="shared" si="15"/>
        <v>14014590.932226211</v>
      </c>
      <c r="BP17" s="103">
        <f t="shared" si="15"/>
        <v>15091560.584856085</v>
      </c>
      <c r="BQ17" s="103">
        <f t="shared" si="15"/>
        <v>15969735.379293442</v>
      </c>
      <c r="BR17" s="103">
        <f t="shared" si="15"/>
        <v>16732076.912380591</v>
      </c>
      <c r="BS17" s="103">
        <f t="shared" si="15"/>
        <v>17474188.684565432</v>
      </c>
      <c r="BT17" s="213"/>
    </row>
    <row r="18" spans="1:72" x14ac:dyDescent="0.2">
      <c r="N18" s="81" t="s">
        <v>494</v>
      </c>
      <c r="O18" s="81" t="s">
        <v>22</v>
      </c>
      <c r="P18" s="81" t="s">
        <v>486</v>
      </c>
      <c r="Q18" s="81" t="s">
        <v>489</v>
      </c>
      <c r="R18" s="81" t="s">
        <v>490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>
        <v>3768.5506179778586</v>
      </c>
      <c r="AC18" s="100">
        <v>3826.4767939035451</v>
      </c>
      <c r="AD18" s="100">
        <v>3953.0705325449026</v>
      </c>
      <c r="AE18" s="100">
        <v>4112.5361604401096</v>
      </c>
      <c r="AF18" s="100">
        <v>3982.517771211194</v>
      </c>
      <c r="AG18" s="100">
        <v>3925.7794791927918</v>
      </c>
      <c r="AH18" s="100">
        <v>4037.493458087431</v>
      </c>
      <c r="AI18" s="100">
        <v>4112.2184175546599</v>
      </c>
      <c r="AJ18" s="100">
        <v>4224.8348861583127</v>
      </c>
      <c r="AK18" s="100">
        <v>4213.1590278883141</v>
      </c>
      <c r="AL18" s="100">
        <v>4153.6359805806169</v>
      </c>
      <c r="AM18" s="100">
        <v>4153.0118250847509</v>
      </c>
      <c r="AN18" s="100">
        <v>4087.8820856596626</v>
      </c>
      <c r="AO18" s="100">
        <v>4148.9711245001045</v>
      </c>
      <c r="AP18" s="100">
        <v>4296.7708610540849</v>
      </c>
      <c r="AQ18" s="100">
        <v>4394.4312056905001</v>
      </c>
      <c r="AR18" s="100">
        <v>4510.8876500050956</v>
      </c>
      <c r="AS18" s="100">
        <v>4599.3939614725368</v>
      </c>
      <c r="AT18" s="100">
        <v>4761.8219801263131</v>
      </c>
      <c r="AU18" s="100">
        <v>4848.8748030041943</v>
      </c>
      <c r="AV18" s="100">
        <v>4876.2642364732246</v>
      </c>
      <c r="AW18" s="100">
        <v>4852.1352036115268</v>
      </c>
      <c r="AX18" s="100">
        <v>4884.7799671939865</v>
      </c>
      <c r="AY18" s="100">
        <v>4874.374772201335</v>
      </c>
      <c r="AZ18" s="100">
        <v>4974.3267215697397</v>
      </c>
      <c r="BA18" s="100">
        <v>5039.3491478223668</v>
      </c>
      <c r="BB18" s="100">
        <v>5140.5240324024635</v>
      </c>
      <c r="BC18" s="100">
        <v>5290.6568083740567</v>
      </c>
      <c r="BD18" s="100">
        <v>5386.843724122642</v>
      </c>
      <c r="BE18" s="100">
        <v>5475.7395718094422</v>
      </c>
      <c r="BF18" s="100">
        <v>5577.8065368140878</v>
      </c>
      <c r="BG18" s="100">
        <v>5611.445694715042</v>
      </c>
      <c r="BH18" s="100">
        <v>5661.4378003928641</v>
      </c>
      <c r="BI18" s="100">
        <v>5739.1321570286455</v>
      </c>
      <c r="BJ18" s="100">
        <v>5903.3671050114062</v>
      </c>
      <c r="BK18" s="100">
        <v>6024.049660754953</v>
      </c>
      <c r="BL18" s="100">
        <v>6224.2409287388291</v>
      </c>
      <c r="BM18" s="100">
        <v>6364.2251009457659</v>
      </c>
      <c r="BN18" s="100">
        <v>6243.9903435193246</v>
      </c>
      <c r="BO18" s="100">
        <v>6081.6871294270604</v>
      </c>
      <c r="BP18" s="100">
        <v>6296.6530635002673</v>
      </c>
      <c r="BQ18" s="100">
        <v>6391.4690883051953</v>
      </c>
      <c r="BR18" s="100">
        <v>6444.5185168255757</v>
      </c>
      <c r="BS18" s="5"/>
      <c r="BT18" s="213"/>
    </row>
    <row r="19" spans="1:72" x14ac:dyDescent="0.2">
      <c r="N19" s="98" t="s">
        <v>494</v>
      </c>
      <c r="O19" s="98" t="s">
        <v>544</v>
      </c>
      <c r="P19" s="98" t="s">
        <v>486</v>
      </c>
      <c r="Q19" s="99" t="s">
        <v>457</v>
      </c>
      <c r="R19" s="98" t="s">
        <v>35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100">
        <f>AB39/AB29</f>
        <v>11400.131193243546</v>
      </c>
      <c r="AC19" s="100">
        <f>AC39/AC29</f>
        <v>11686.25705470227</v>
      </c>
      <c r="AD19" s="100">
        <f t="shared" ref="AD19:BR19" si="16">AD39/AD29</f>
        <v>12201.409377166334</v>
      </c>
      <c r="AE19" s="100">
        <f t="shared" si="16"/>
        <v>12815.079041224311</v>
      </c>
      <c r="AF19" s="100">
        <f t="shared" si="16"/>
        <v>12465.278074360142</v>
      </c>
      <c r="AG19" s="100">
        <f t="shared" si="16"/>
        <v>12347.883538487504</v>
      </c>
      <c r="AH19" s="100">
        <f t="shared" si="16"/>
        <v>12813.075381424887</v>
      </c>
      <c r="AI19" s="100">
        <f t="shared" si="16"/>
        <v>13143.018710598057</v>
      </c>
      <c r="AJ19" s="100">
        <f t="shared" si="16"/>
        <v>13634.091818024492</v>
      </c>
      <c r="AK19" s="100">
        <f t="shared" si="16"/>
        <v>13751.744375994322</v>
      </c>
      <c r="AL19" s="100">
        <f t="shared" si="16"/>
        <v>13587.683171308157</v>
      </c>
      <c r="AM19" s="100">
        <f t="shared" si="16"/>
        <v>13657.019436784562</v>
      </c>
      <c r="AN19" s="100">
        <f t="shared" si="16"/>
        <v>13624.803220449692</v>
      </c>
      <c r="AO19" s="100">
        <f t="shared" si="16"/>
        <v>13987.552546234858</v>
      </c>
      <c r="AP19" s="100">
        <f t="shared" si="16"/>
        <v>14613.96551395071</v>
      </c>
      <c r="AQ19" s="100">
        <f t="shared" si="16"/>
        <v>15085.186976561134</v>
      </c>
      <c r="AR19" s="100">
        <f t="shared" si="16"/>
        <v>15628.320796605711</v>
      </c>
      <c r="AS19" s="100">
        <f t="shared" si="16"/>
        <v>16081.835221450185</v>
      </c>
      <c r="AT19" s="100">
        <f t="shared" si="16"/>
        <v>16836.343293984348</v>
      </c>
      <c r="AU19" s="100">
        <f t="shared" si="16"/>
        <v>17271.072610994768</v>
      </c>
      <c r="AV19" s="100">
        <f t="shared" si="16"/>
        <v>17572.325585417166</v>
      </c>
      <c r="AW19" s="100">
        <f t="shared" si="16"/>
        <v>17571.883558723668</v>
      </c>
      <c r="AX19" s="100">
        <f t="shared" si="16"/>
        <v>17766.216912931941</v>
      </c>
      <c r="AY19" s="100">
        <f t="shared" si="16"/>
        <v>17727.440803492336</v>
      </c>
      <c r="AZ19" s="100">
        <f t="shared" si="16"/>
        <v>18144.10487705854</v>
      </c>
      <c r="BA19" s="100">
        <f t="shared" si="16"/>
        <v>18519.791586858908</v>
      </c>
      <c r="BB19" s="100">
        <f t="shared" si="16"/>
        <v>18990.172555243007</v>
      </c>
      <c r="BC19" s="100">
        <f t="shared" si="16"/>
        <v>19651.566149263941</v>
      </c>
      <c r="BD19" s="100">
        <f t="shared" si="16"/>
        <v>20241.659482966708</v>
      </c>
      <c r="BE19" s="100">
        <f t="shared" si="16"/>
        <v>20793.018450208376</v>
      </c>
      <c r="BF19" s="100">
        <f t="shared" si="16"/>
        <v>21352.652877455686</v>
      </c>
      <c r="BG19" s="100">
        <f t="shared" si="16"/>
        <v>21646.42909743782</v>
      </c>
      <c r="BH19" s="100">
        <f t="shared" si="16"/>
        <v>21926.895240429047</v>
      </c>
      <c r="BI19" s="100">
        <f t="shared" si="16"/>
        <v>22285.722890983176</v>
      </c>
      <c r="BJ19" s="100">
        <f t="shared" si="16"/>
        <v>22983.150477226169</v>
      </c>
      <c r="BK19" s="100">
        <f t="shared" si="16"/>
        <v>23408.670676786271</v>
      </c>
      <c r="BL19" s="100">
        <f t="shared" si="16"/>
        <v>24094.633363531764</v>
      </c>
      <c r="BM19" s="100">
        <f t="shared" si="16"/>
        <v>24513.759125717192</v>
      </c>
      <c r="BN19" s="100">
        <f t="shared" si="16"/>
        <v>24016.364550433158</v>
      </c>
      <c r="BO19" s="100">
        <f t="shared" si="16"/>
        <v>23194.038676712018</v>
      </c>
      <c r="BP19" s="100">
        <f t="shared" si="16"/>
        <v>23803.438373179073</v>
      </c>
      <c r="BQ19" s="100">
        <f t="shared" si="16"/>
        <v>24090.255405993714</v>
      </c>
      <c r="BR19" s="100">
        <f t="shared" si="16"/>
        <v>24162.49386326288</v>
      </c>
      <c r="BS19" s="5"/>
      <c r="BT19" s="213"/>
    </row>
    <row r="20" spans="1:72" x14ac:dyDescent="0.2">
      <c r="N20" s="13" t="s">
        <v>494</v>
      </c>
      <c r="O20" s="53" t="s">
        <v>502</v>
      </c>
      <c r="P20" s="13" t="s">
        <v>486</v>
      </c>
      <c r="Q20" s="13" t="s">
        <v>489</v>
      </c>
      <c r="R20" s="13" t="s">
        <v>490</v>
      </c>
      <c r="S20" s="5"/>
      <c r="T20" s="5"/>
      <c r="U20" s="5"/>
      <c r="V20" s="5"/>
      <c r="W20" s="5"/>
      <c r="X20" s="5"/>
      <c r="Y20" s="5"/>
      <c r="Z20" s="5"/>
      <c r="AA20" s="5"/>
      <c r="AB20" s="5">
        <v>19428.862571595706</v>
      </c>
      <c r="AC20" s="5">
        <v>19699.103161531119</v>
      </c>
      <c r="AD20" s="5">
        <v>20561.530623512379</v>
      </c>
      <c r="AE20" s="5">
        <v>21535.624939715937</v>
      </c>
      <c r="AF20" s="5">
        <v>20486.574687996024</v>
      </c>
      <c r="AG20" s="5">
        <v>20113.21837257169</v>
      </c>
      <c r="AH20" s="5">
        <v>20957.561686983598</v>
      </c>
      <c r="AI20" s="5">
        <v>21640.186361579494</v>
      </c>
      <c r="AJ20" s="5">
        <v>22574.856296120182</v>
      </c>
      <c r="AK20" s="5">
        <v>22308.324571500292</v>
      </c>
      <c r="AL20" s="5">
        <v>21695.465893205299</v>
      </c>
      <c r="AM20" s="5">
        <v>22205.984826784384</v>
      </c>
      <c r="AN20" s="5">
        <v>21845.77933300654</v>
      </c>
      <c r="AO20" s="5">
        <v>22673.40369653119</v>
      </c>
      <c r="AP20" s="5">
        <v>24457.998980035813</v>
      </c>
      <c r="AQ20" s="5">
        <v>25285.554218490732</v>
      </c>
      <c r="AR20" s="5">
        <v>25958.394484035653</v>
      </c>
      <c r="AS20" s="5">
        <v>26788.266310687177</v>
      </c>
      <c r="AT20" s="5">
        <v>28096.82237727656</v>
      </c>
      <c r="AU20" s="5">
        <v>28550.217884384383</v>
      </c>
      <c r="AV20" s="5">
        <v>28566.61743817258</v>
      </c>
      <c r="AW20" s="5">
        <v>28272.779409768118</v>
      </c>
      <c r="AX20" s="5">
        <v>28914.576747898929</v>
      </c>
      <c r="AY20" s="5">
        <v>29181.311760520675</v>
      </c>
      <c r="AZ20" s="5">
        <v>30113.402344617625</v>
      </c>
      <c r="BA20" s="5">
        <v>30741.440722011339</v>
      </c>
      <c r="BB20" s="5">
        <v>31703.890591271131</v>
      </c>
      <c r="BC20" s="5">
        <v>33018.248074832227</v>
      </c>
      <c r="BD20" s="5">
        <v>34575.573182604574</v>
      </c>
      <c r="BE20" s="5">
        <v>35653.318657428928</v>
      </c>
      <c r="BF20" s="5">
        <v>36574.891217618169</v>
      </c>
      <c r="BG20" s="5">
        <v>36703.992165166193</v>
      </c>
      <c r="BH20" s="5">
        <v>36922.833544158588</v>
      </c>
      <c r="BI20" s="5">
        <v>37345.037050297906</v>
      </c>
      <c r="BJ20" s="5">
        <v>38344.278121406081</v>
      </c>
      <c r="BK20" s="5">
        <v>39046.099721454222</v>
      </c>
      <c r="BL20" s="5">
        <v>40035.557743383259</v>
      </c>
      <c r="BM20" s="5">
        <v>39651.367204093607</v>
      </c>
      <c r="BN20" s="5">
        <v>38235.789916905349</v>
      </c>
      <c r="BO20" s="5">
        <v>37583.989004415787</v>
      </c>
      <c r="BP20" s="5">
        <v>38463.164366133511</v>
      </c>
      <c r="BQ20" s="5">
        <v>39084.973519291743</v>
      </c>
      <c r="BR20" s="5">
        <v>39002.684947513182</v>
      </c>
      <c r="BS20" s="5"/>
      <c r="BT20" s="213"/>
    </row>
    <row r="21" spans="1:72" x14ac:dyDescent="0.2">
      <c r="N21" s="13" t="s">
        <v>494</v>
      </c>
      <c r="O21" s="53" t="s">
        <v>131</v>
      </c>
      <c r="P21" s="13" t="s">
        <v>486</v>
      </c>
      <c r="Q21" s="13" t="s">
        <v>489</v>
      </c>
      <c r="R21" s="13" t="s">
        <v>490</v>
      </c>
      <c r="S21" s="5"/>
      <c r="T21" s="5"/>
      <c r="U21" s="5"/>
      <c r="V21" s="5"/>
      <c r="W21" s="5"/>
      <c r="X21" s="5"/>
      <c r="Y21" s="5"/>
      <c r="Z21" s="5"/>
      <c r="AA21" s="5"/>
      <c r="AB21" s="5">
        <v>15685.404941271678</v>
      </c>
      <c r="AC21" s="5">
        <v>16016.560933499733</v>
      </c>
      <c r="AD21" s="5">
        <v>16704.849290252074</v>
      </c>
      <c r="AE21" s="5">
        <v>17560.379752368543</v>
      </c>
      <c r="AF21" s="5">
        <v>17630.680523945357</v>
      </c>
      <c r="AG21" s="5">
        <v>17684.85846108367</v>
      </c>
      <c r="AH21" s="5">
        <v>18559.204578476274</v>
      </c>
      <c r="AI21" s="5">
        <v>18761.071825217085</v>
      </c>
      <c r="AJ21" s="5">
        <v>19095.197426348059</v>
      </c>
      <c r="AK21" s="5">
        <v>18912.992406779937</v>
      </c>
      <c r="AL21" s="5">
        <v>19252.208962269848</v>
      </c>
      <c r="AM21" s="5">
        <v>19629.940387303646</v>
      </c>
      <c r="AN21" s="5">
        <v>18951.344382889562</v>
      </c>
      <c r="AO21" s="5">
        <v>19565.875555329589</v>
      </c>
      <c r="AP21" s="5">
        <v>20372.087097908559</v>
      </c>
      <c r="AQ21" s="5">
        <v>21081.953832406169</v>
      </c>
      <c r="AR21" s="5">
        <v>21300.969116273714</v>
      </c>
      <c r="AS21" s="5">
        <v>22175.20116005934</v>
      </c>
      <c r="AT21" s="5">
        <v>23023.010263097025</v>
      </c>
      <c r="AU21" s="5">
        <v>23205.964255799256</v>
      </c>
      <c r="AV21" s="5">
        <v>22506.691585826378</v>
      </c>
      <c r="AW21" s="5">
        <v>21650.889739073235</v>
      </c>
      <c r="AX21" s="5">
        <v>21342.234108029232</v>
      </c>
      <c r="AY21" s="5">
        <v>21553.257190185261</v>
      </c>
      <c r="AZ21" s="5">
        <v>22213.772223686316</v>
      </c>
      <c r="BA21" s="5">
        <v>22816.648483313682</v>
      </c>
      <c r="BB21" s="5">
        <v>22870.434584386207</v>
      </c>
      <c r="BC21" s="5">
        <v>23540.995286990852</v>
      </c>
      <c r="BD21" s="5">
        <v>24038.742108926104</v>
      </c>
      <c r="BE21" s="5">
        <v>25265.234489938277</v>
      </c>
      <c r="BF21" s="5">
        <v>26468.108974271796</v>
      </c>
      <c r="BG21" s="5">
        <v>26483.842440595476</v>
      </c>
      <c r="BH21" s="5">
        <v>26940.442527737167</v>
      </c>
      <c r="BI21" s="5">
        <v>27411.933719416214</v>
      </c>
      <c r="BJ21" s="5">
        <v>28489.672926976</v>
      </c>
      <c r="BK21" s="5">
        <v>29050.948146590647</v>
      </c>
      <c r="BL21" s="5">
        <v>29840.232506009655</v>
      </c>
      <c r="BM21" s="5">
        <v>30557.080616972606</v>
      </c>
      <c r="BN21" s="5">
        <v>30542.367567720161</v>
      </c>
      <c r="BO21" s="5">
        <v>29058.246524604096</v>
      </c>
      <c r="BP21" s="5">
        <v>30119.373736987291</v>
      </c>
      <c r="BQ21" s="5">
        <v>30751.416994253355</v>
      </c>
      <c r="BR21" s="5">
        <v>30913.908134381079</v>
      </c>
      <c r="BS21" s="5"/>
      <c r="BT21" s="213"/>
    </row>
    <row r="22" spans="1:72" x14ac:dyDescent="0.2">
      <c r="N22" s="13" t="s">
        <v>494</v>
      </c>
      <c r="O22" s="53" t="s">
        <v>547</v>
      </c>
      <c r="P22" s="13" t="s">
        <v>486</v>
      </c>
      <c r="Q22" s="13" t="s">
        <v>489</v>
      </c>
      <c r="R22" s="13" t="s">
        <v>490</v>
      </c>
      <c r="S22" s="5"/>
      <c r="T22" s="5"/>
      <c r="U22" s="5"/>
      <c r="V22" s="5"/>
      <c r="W22" s="5"/>
      <c r="X22" s="5"/>
      <c r="Y22" s="5"/>
      <c r="Z22" s="5"/>
      <c r="AA22" s="5"/>
      <c r="AB22" s="5">
        <v>8345.6267292493612</v>
      </c>
      <c r="AC22" s="5">
        <v>8562.8952654213335</v>
      </c>
      <c r="AD22" s="5">
        <v>8876.5532696181945</v>
      </c>
      <c r="AE22" s="5">
        <v>9290.0813697218928</v>
      </c>
      <c r="AF22" s="5">
        <v>9168.8937959919822</v>
      </c>
      <c r="AG22" s="5">
        <v>9048.9996998400857</v>
      </c>
      <c r="AH22" s="5">
        <v>9340.1528147620484</v>
      </c>
      <c r="AI22" s="5">
        <v>9506.3868961730041</v>
      </c>
      <c r="AJ22" s="5">
        <v>9786.0539602563185</v>
      </c>
      <c r="AK22" s="5">
        <v>9952.6803969363827</v>
      </c>
      <c r="AL22" s="5">
        <v>9867.4540783114644</v>
      </c>
      <c r="AM22" s="5">
        <v>9687.6564175712883</v>
      </c>
      <c r="AN22" s="5">
        <v>9684.0796406226673</v>
      </c>
      <c r="AO22" s="5">
        <v>9853.8715102609804</v>
      </c>
      <c r="AP22" s="5">
        <v>10051.489746716836</v>
      </c>
      <c r="AQ22" s="5">
        <v>10257.023707276789</v>
      </c>
      <c r="AR22" s="5">
        <v>10701.757968330834</v>
      </c>
      <c r="AS22" s="5">
        <v>10957.801616197181</v>
      </c>
      <c r="AT22" s="5">
        <v>11366.602548579594</v>
      </c>
      <c r="AU22" s="5">
        <v>11655.124267775858</v>
      </c>
      <c r="AV22" s="5">
        <v>11929.993081500284</v>
      </c>
      <c r="AW22" s="5">
        <v>11921.01607905828</v>
      </c>
      <c r="AX22" s="5">
        <v>11991.479679905928</v>
      </c>
      <c r="AY22" s="5">
        <v>11837.793458740376</v>
      </c>
      <c r="AZ22" s="5">
        <v>12026.147770966942</v>
      </c>
      <c r="BA22" s="5">
        <v>12255.494761695971</v>
      </c>
      <c r="BB22" s="5">
        <v>12481.862685292621</v>
      </c>
      <c r="BC22" s="5">
        <v>12900.918868163672</v>
      </c>
      <c r="BD22" s="5">
        <v>13305.924566603504</v>
      </c>
      <c r="BE22" s="5">
        <v>13643.489688355598</v>
      </c>
      <c r="BF22" s="5">
        <v>13998.345910455169</v>
      </c>
      <c r="BG22" s="5">
        <v>14271.157918861602</v>
      </c>
      <c r="BH22" s="5">
        <v>14546.417572893859</v>
      </c>
      <c r="BI22" s="5">
        <v>14815.273205255862</v>
      </c>
      <c r="BJ22" s="5">
        <v>15339.396891574168</v>
      </c>
      <c r="BK22" s="5">
        <v>15659.536948741947</v>
      </c>
      <c r="BL22" s="5">
        <v>16230.140410427968</v>
      </c>
      <c r="BM22" s="5">
        <v>16831.881407644414</v>
      </c>
      <c r="BN22" s="5">
        <v>16704.432933827291</v>
      </c>
      <c r="BO22" s="5">
        <v>15883.916129179897</v>
      </c>
      <c r="BP22" s="5">
        <v>16270.732291725863</v>
      </c>
      <c r="BQ22" s="5">
        <v>16496.640221008769</v>
      </c>
      <c r="BR22" s="5">
        <v>16464.464523441809</v>
      </c>
      <c r="BS22" s="5"/>
      <c r="BT22" s="213"/>
    </row>
    <row r="23" spans="1:72" s="93" customFormat="1" x14ac:dyDescent="0.2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N23" s="54" t="s">
        <v>494</v>
      </c>
      <c r="O23" s="94" t="s">
        <v>548</v>
      </c>
      <c r="P23" s="54" t="s">
        <v>486</v>
      </c>
      <c r="Q23" s="54" t="s">
        <v>489</v>
      </c>
      <c r="R23" s="54" t="s">
        <v>490</v>
      </c>
      <c r="S23" s="95"/>
      <c r="T23" s="95"/>
      <c r="U23" s="95"/>
      <c r="V23" s="95"/>
      <c r="W23" s="95"/>
      <c r="X23" s="95"/>
      <c r="Y23" s="95"/>
      <c r="Z23" s="95"/>
      <c r="AA23" s="95"/>
      <c r="AB23" s="108">
        <f t="shared" ref="AB23:AQ23" si="17">AC23-(AC23*$BT$23)</f>
        <v>3945.2762601022355</v>
      </c>
      <c r="AC23" s="108">
        <f t="shared" si="17"/>
        <v>3957.5163822003437</v>
      </c>
      <c r="AD23" s="108">
        <f t="shared" si="17"/>
        <v>3969.7944789747735</v>
      </c>
      <c r="AE23" s="108">
        <f t="shared" si="17"/>
        <v>3982.11066824102</v>
      </c>
      <c r="AF23" s="108">
        <f t="shared" si="17"/>
        <v>3994.4650681800972</v>
      </c>
      <c r="AG23" s="108">
        <f t="shared" si="17"/>
        <v>4006.8577973396737</v>
      </c>
      <c r="AH23" s="108">
        <f t="shared" si="17"/>
        <v>4019.2889746352084</v>
      </c>
      <c r="AI23" s="108">
        <f t="shared" si="17"/>
        <v>4031.7587193510931</v>
      </c>
      <c r="AJ23" s="108">
        <f t="shared" si="17"/>
        <v>4044.2671511417966</v>
      </c>
      <c r="AK23" s="108">
        <f t="shared" si="17"/>
        <v>4056.8143900330119</v>
      </c>
      <c r="AL23" s="108">
        <f t="shared" si="17"/>
        <v>4069.40055642281</v>
      </c>
      <c r="AM23" s="108">
        <f t="shared" si="17"/>
        <v>4082.0257710827927</v>
      </c>
      <c r="AN23" s="108">
        <f t="shared" si="17"/>
        <v>4094.6901551592537</v>
      </c>
      <c r="AO23" s="108">
        <f t="shared" si="17"/>
        <v>4107.3938301743392</v>
      </c>
      <c r="AP23" s="108">
        <f t="shared" si="17"/>
        <v>4120.1369180272159</v>
      </c>
      <c r="AQ23" s="108">
        <f t="shared" si="17"/>
        <v>4132.9195409952381</v>
      </c>
      <c r="AR23" s="108">
        <f>AS23-(AS23*$BT$23)</f>
        <v>4145.7418217351242</v>
      </c>
      <c r="AS23" s="95">
        <v>4158.6038832841314</v>
      </c>
      <c r="AT23" s="95">
        <v>4171.4659448331386</v>
      </c>
      <c r="AU23" s="95">
        <v>4095.0806572857514</v>
      </c>
      <c r="AV23" s="95">
        <v>4476.4870625372459</v>
      </c>
      <c r="AW23" s="95">
        <v>4428.823442252592</v>
      </c>
      <c r="AX23" s="95">
        <v>4580.0751009573723</v>
      </c>
      <c r="AY23" s="95">
        <v>4917.5304113873426</v>
      </c>
      <c r="AZ23" s="95">
        <v>4544.075051430812</v>
      </c>
      <c r="BA23" s="95">
        <v>4757.0527044467344</v>
      </c>
      <c r="BB23" s="95">
        <v>4957.1865812979022</v>
      </c>
      <c r="BC23" s="95">
        <v>5320.0901280163243</v>
      </c>
      <c r="BD23" s="95">
        <v>5645.5349173495433</v>
      </c>
      <c r="BE23" s="95">
        <v>5344.9836453341786</v>
      </c>
      <c r="BF23" s="95">
        <v>5523.5301141464006</v>
      </c>
      <c r="BG23" s="95">
        <v>4983.2714659064804</v>
      </c>
      <c r="BH23" s="95">
        <v>5240.7863046766042</v>
      </c>
      <c r="BI23" s="95">
        <v>5546.5146332309178</v>
      </c>
      <c r="BJ23" s="95">
        <v>6081.8757085327561</v>
      </c>
      <c r="BK23" s="95">
        <v>6565.7268062388594</v>
      </c>
      <c r="BL23" s="95">
        <v>6850.7029397683682</v>
      </c>
      <c r="BM23" s="95">
        <v>7143.7197067394563</v>
      </c>
      <c r="BN23" s="95">
        <v>7011.3749345625811</v>
      </c>
      <c r="BO23" s="95">
        <v>6629.1293369162704</v>
      </c>
      <c r="BP23" s="95">
        <v>7175.122294272066</v>
      </c>
      <c r="BQ23" s="95">
        <v>7524.9467372909703</v>
      </c>
      <c r="BR23" s="95">
        <v>7577.5604227131771</v>
      </c>
      <c r="BS23" s="95"/>
      <c r="BT23" s="212">
        <f>(AT23-AS23)/AS23</f>
        <v>3.0928797043419704E-3</v>
      </c>
    </row>
    <row r="24" spans="1:72" x14ac:dyDescent="0.2">
      <c r="N24" s="13" t="s">
        <v>494</v>
      </c>
      <c r="O24" s="53" t="s">
        <v>235</v>
      </c>
      <c r="P24" s="13" t="s">
        <v>486</v>
      </c>
      <c r="Q24" s="13" t="s">
        <v>489</v>
      </c>
      <c r="R24" s="13" t="s">
        <v>490</v>
      </c>
      <c r="S24" s="5"/>
      <c r="T24" s="5"/>
      <c r="U24" s="5"/>
      <c r="V24" s="5"/>
      <c r="W24" s="5"/>
      <c r="X24" s="5"/>
      <c r="Y24" s="5"/>
      <c r="Z24" s="5"/>
      <c r="AA24" s="5"/>
      <c r="AB24" s="5">
        <v>13415.422115410445</v>
      </c>
      <c r="AC24" s="5">
        <v>13990.236482082097</v>
      </c>
      <c r="AD24" s="5">
        <v>14902.896937375157</v>
      </c>
      <c r="AE24" s="5">
        <v>15856.027316522539</v>
      </c>
      <c r="AF24" s="5">
        <v>15172.508219580797</v>
      </c>
      <c r="AG24" s="5">
        <v>15468.566565718866</v>
      </c>
      <c r="AH24" s="5">
        <v>16089.853257273244</v>
      </c>
      <c r="AI24" s="5">
        <v>16712.364010565045</v>
      </c>
      <c r="AJ24" s="5">
        <v>17595.951902320652</v>
      </c>
      <c r="AK24" s="5">
        <v>18005.86088908965</v>
      </c>
      <c r="AL24" s="5">
        <v>17940.75230148869</v>
      </c>
      <c r="AM24" s="5">
        <v>18559.739676321158</v>
      </c>
      <c r="AN24" s="5">
        <v>19015.624309062092</v>
      </c>
      <c r="AO24" s="5">
        <v>19508.05274834139</v>
      </c>
      <c r="AP24" s="5">
        <v>20376.700575161587</v>
      </c>
      <c r="AQ24" s="5">
        <v>21627.041344089885</v>
      </c>
      <c r="AR24" s="5">
        <v>22321.096477117237</v>
      </c>
      <c r="AS24" s="5">
        <v>23022.268648166431</v>
      </c>
      <c r="AT24" s="5">
        <v>24557.44028256596</v>
      </c>
      <c r="AU24" s="5">
        <v>25633.026754644841</v>
      </c>
      <c r="AV24" s="5">
        <v>26767.038684910225</v>
      </c>
      <c r="AW24" s="5">
        <v>27404.634990683098</v>
      </c>
      <c r="AX24" s="5">
        <v>27402.557072201933</v>
      </c>
      <c r="AY24" s="5">
        <v>27193.950399547768</v>
      </c>
      <c r="AZ24" s="5">
        <v>27279.300694862624</v>
      </c>
      <c r="BA24" s="5">
        <v>27627.092004002672</v>
      </c>
      <c r="BB24" s="5">
        <v>28291.927464880133</v>
      </c>
      <c r="BC24" s="5">
        <v>28658.542986434048</v>
      </c>
      <c r="BD24" s="5">
        <v>27870.325321786244</v>
      </c>
      <c r="BE24" s="5">
        <v>27687.053819824436</v>
      </c>
      <c r="BF24" s="5">
        <v>28092.225171744471</v>
      </c>
      <c r="BG24" s="5">
        <v>28133.17992611332</v>
      </c>
      <c r="BH24" s="5">
        <v>28072.009113325174</v>
      </c>
      <c r="BI24" s="5">
        <v>28508.551975693008</v>
      </c>
      <c r="BJ24" s="5">
        <v>29174.615692793897</v>
      </c>
      <c r="BK24" s="5">
        <v>29413.347410499555</v>
      </c>
      <c r="BL24" s="5">
        <v>29669.819567450624</v>
      </c>
      <c r="BM24" s="5">
        <v>30256.788472745651</v>
      </c>
      <c r="BN24" s="5">
        <v>29073.202663536988</v>
      </c>
      <c r="BO24" s="5">
        <v>27551.788562841601</v>
      </c>
      <c r="BP24" s="5">
        <v>28962.940675266942</v>
      </c>
      <c r="BQ24" s="5">
        <v>28453.551584453544</v>
      </c>
      <c r="BR24" s="5">
        <v>28976.66416835026</v>
      </c>
      <c r="BS24" s="5"/>
      <c r="BT24" s="213"/>
    </row>
    <row r="25" spans="1:72" x14ac:dyDescent="0.2">
      <c r="N25" s="13" t="s">
        <v>494</v>
      </c>
      <c r="O25" s="53" t="s">
        <v>90</v>
      </c>
      <c r="P25" s="13" t="s">
        <v>486</v>
      </c>
      <c r="Q25" s="13" t="s">
        <v>489</v>
      </c>
      <c r="R25" s="13" t="s">
        <v>490</v>
      </c>
      <c r="S25" s="5"/>
      <c r="T25" s="5"/>
      <c r="U25" s="5"/>
      <c r="V25" s="5"/>
      <c r="W25" s="5"/>
      <c r="X25" s="5"/>
      <c r="Y25" s="5"/>
      <c r="Z25" s="5"/>
      <c r="AA25" s="5"/>
      <c r="AB25" s="5">
        <v>15213.412695484476</v>
      </c>
      <c r="AC25" s="5">
        <v>15141.505066653433</v>
      </c>
      <c r="AD25" s="5">
        <v>15721.072491738323</v>
      </c>
      <c r="AE25" s="5">
        <v>16315.815735998331</v>
      </c>
      <c r="AF25" s="5">
        <v>16325.94268536508</v>
      </c>
      <c r="AG25" s="5">
        <v>16263.868576970801</v>
      </c>
      <c r="AH25" s="5">
        <v>16490.691523955134</v>
      </c>
      <c r="AI25" s="5">
        <v>16491.093255733293</v>
      </c>
      <c r="AJ25" s="5">
        <v>16363.068385587945</v>
      </c>
      <c r="AK25" s="5">
        <v>16396.153714374203</v>
      </c>
      <c r="AL25" s="5">
        <v>16798.648631282438</v>
      </c>
      <c r="AM25" s="5">
        <v>17282.995840731655</v>
      </c>
      <c r="AN25" s="5">
        <v>17002.254687327146</v>
      </c>
      <c r="AO25" s="5">
        <v>16879.89681204216</v>
      </c>
      <c r="AP25" s="5">
        <v>17455.522101791943</v>
      </c>
      <c r="AQ25" s="5">
        <v>17633.419650627333</v>
      </c>
      <c r="AR25" s="5">
        <v>17851.615344723938</v>
      </c>
      <c r="AS25" s="5">
        <v>17970.720192393648</v>
      </c>
      <c r="AT25" s="5">
        <v>18793.333661841265</v>
      </c>
      <c r="AU25" s="5">
        <v>19412.029382082903</v>
      </c>
      <c r="AV25" s="5">
        <v>19599.842308103071</v>
      </c>
      <c r="AW25" s="5">
        <v>19261.565752253489</v>
      </c>
      <c r="AX25" s="5">
        <v>18986.051765446799</v>
      </c>
      <c r="AY25" s="5">
        <v>19710.398821822837</v>
      </c>
      <c r="AZ25" s="5">
        <v>20330.534960621892</v>
      </c>
      <c r="BA25" s="5">
        <v>20552.789047062586</v>
      </c>
      <c r="BB25" s="5">
        <v>21221.474870824928</v>
      </c>
      <c r="BC25" s="5">
        <v>21846.552772391358</v>
      </c>
      <c r="BD25" s="5">
        <v>22525.657324947184</v>
      </c>
      <c r="BE25" s="5">
        <v>23238.808497111258</v>
      </c>
      <c r="BF25" s="5">
        <v>23530.580396872643</v>
      </c>
      <c r="BG25" s="5">
        <v>23784.281960993409</v>
      </c>
      <c r="BH25" s="5">
        <v>24661.502673600186</v>
      </c>
      <c r="BI25" s="5">
        <v>25043.754615922589</v>
      </c>
      <c r="BJ25" s="5">
        <v>25936.869657495652</v>
      </c>
      <c r="BK25" s="5">
        <v>26147.926819200336</v>
      </c>
      <c r="BL25" s="5">
        <v>26679.440071481655</v>
      </c>
      <c r="BM25" s="5">
        <v>27117.046056746516</v>
      </c>
      <c r="BN25" s="5">
        <v>27516.710276116788</v>
      </c>
      <c r="BO25" s="5">
        <v>29063.940617646833</v>
      </c>
      <c r="BP25" s="5">
        <v>28226.006701011553</v>
      </c>
      <c r="BQ25" s="5">
        <v>29423.671988746468</v>
      </c>
      <c r="BR25" s="5">
        <v>31275.699999267141</v>
      </c>
      <c r="BS25" s="5"/>
      <c r="BT25" s="213"/>
    </row>
    <row r="26" spans="1:72" x14ac:dyDescent="0.2">
      <c r="N26" s="13" t="s">
        <v>494</v>
      </c>
      <c r="O26" s="53" t="s">
        <v>301</v>
      </c>
      <c r="P26" s="13" t="s">
        <v>486</v>
      </c>
      <c r="Q26" s="13" t="s">
        <v>489</v>
      </c>
      <c r="R26" s="13" t="s">
        <v>490</v>
      </c>
      <c r="S26" s="5"/>
      <c r="T26" s="5"/>
      <c r="U26" s="5"/>
      <c r="V26" s="5"/>
      <c r="W26" s="5"/>
      <c r="X26" s="5"/>
      <c r="Y26" s="5"/>
      <c r="Z26" s="5"/>
      <c r="AA26" s="5"/>
      <c r="AB26" s="5">
        <v>13605.127013781908</v>
      </c>
      <c r="AC26" s="5">
        <v>14417.000984809458</v>
      </c>
      <c r="AD26" s="5">
        <v>15330.937047924283</v>
      </c>
      <c r="AE26" s="5">
        <v>16213.552800232126</v>
      </c>
      <c r="AF26" s="5">
        <v>14880.892952065322</v>
      </c>
      <c r="AG26" s="5">
        <v>13719.721834051537</v>
      </c>
      <c r="AH26" s="5">
        <v>13884.040747608507</v>
      </c>
      <c r="AI26" s="5">
        <v>13330.767155258414</v>
      </c>
      <c r="AJ26" s="5">
        <v>13588.874484055123</v>
      </c>
      <c r="AK26" s="5">
        <v>13954.641333893114</v>
      </c>
      <c r="AL26" s="5">
        <v>13972.18892942775</v>
      </c>
      <c r="AM26" s="5">
        <v>14588.543012581742</v>
      </c>
      <c r="AN26" s="5">
        <v>14530.293355607108</v>
      </c>
      <c r="AO26" s="5">
        <v>14797.104231582876</v>
      </c>
      <c r="AP26" s="5">
        <v>14842.688706083682</v>
      </c>
      <c r="AQ26" s="5">
        <v>14871.574491355999</v>
      </c>
      <c r="AR26" s="5">
        <v>16061.754101884409</v>
      </c>
      <c r="AS26" s="5">
        <v>16146.58830886631</v>
      </c>
      <c r="AT26" s="5">
        <v>16776.063402789168</v>
      </c>
      <c r="AU26" s="5">
        <v>16755.629043313627</v>
      </c>
      <c r="AV26" s="5">
        <v>16472.485973771061</v>
      </c>
      <c r="AW26" s="5">
        <v>14742.522966246621</v>
      </c>
      <c r="AX26" s="5">
        <v>14797.578640836062</v>
      </c>
      <c r="AY26" s="5">
        <v>15684.594594320113</v>
      </c>
      <c r="AZ26" s="5">
        <v>16535.852120299187</v>
      </c>
      <c r="BA26" s="5">
        <v>17138.419544163549</v>
      </c>
      <c r="BB26" s="5">
        <v>17223.752067092424</v>
      </c>
      <c r="BC26" s="5">
        <v>17797.814038944445</v>
      </c>
      <c r="BD26" s="5">
        <v>18032.844519362938</v>
      </c>
      <c r="BE26" s="5">
        <v>18535.771034535588</v>
      </c>
      <c r="BF26" s="5">
        <v>18968.342205526958</v>
      </c>
      <c r="BG26" s="5">
        <v>19995.91155109373</v>
      </c>
      <c r="BH26" s="5">
        <v>20557.951643511689</v>
      </c>
      <c r="BI26" s="5">
        <v>21437.92929703652</v>
      </c>
      <c r="BJ26" s="5">
        <v>21831.346484319689</v>
      </c>
      <c r="BK26" s="5">
        <v>21896.814093490673</v>
      </c>
      <c r="BL26" s="5">
        <v>21727.094988812929</v>
      </c>
      <c r="BM26" s="5">
        <v>22657.709566511337</v>
      </c>
      <c r="BN26" s="5">
        <v>21416.275101283874</v>
      </c>
      <c r="BO26" s="5">
        <v>22313.776148785746</v>
      </c>
      <c r="BP26" s="5">
        <v>22442.665585854626</v>
      </c>
      <c r="BQ26" s="5">
        <v>23325.672088691692</v>
      </c>
      <c r="BR26" s="5">
        <v>23480.647178313749</v>
      </c>
      <c r="BS26" s="5"/>
      <c r="BT26" s="213"/>
    </row>
    <row r="27" spans="1:72" x14ac:dyDescent="0.2">
      <c r="N27" s="101" t="s">
        <v>494</v>
      </c>
      <c r="O27" s="101" t="s">
        <v>25</v>
      </c>
      <c r="P27" s="101" t="s">
        <v>486</v>
      </c>
      <c r="Q27" s="102" t="s">
        <v>457</v>
      </c>
      <c r="R27" s="101" t="s">
        <v>35</v>
      </c>
      <c r="S27" s="103"/>
      <c r="T27" s="103"/>
      <c r="U27" s="103"/>
      <c r="V27" s="103"/>
      <c r="W27" s="103"/>
      <c r="X27" s="103"/>
      <c r="Y27" s="103"/>
      <c r="Z27" s="103"/>
      <c r="AA27" s="103"/>
      <c r="AB27" s="103">
        <f>AB47/AB37</f>
        <v>735.34268474316514</v>
      </c>
      <c r="AC27" s="103">
        <f>AC47/AC37</f>
        <v>752.81027301150652</v>
      </c>
      <c r="AD27" s="103">
        <f t="shared" ref="AD27:BR27" si="18">AD47/AD37</f>
        <v>775.58793580773477</v>
      </c>
      <c r="AE27" s="103">
        <f t="shared" si="18"/>
        <v>812.14712350783464</v>
      </c>
      <c r="AF27" s="103">
        <f t="shared" si="18"/>
        <v>810.3189051879715</v>
      </c>
      <c r="AG27" s="103">
        <f t="shared" si="18"/>
        <v>819.10221104077709</v>
      </c>
      <c r="AH27" s="103">
        <f t="shared" si="18"/>
        <v>846.48327638450189</v>
      </c>
      <c r="AI27" s="103">
        <f t="shared" si="18"/>
        <v>873.24304742309425</v>
      </c>
      <c r="AJ27" s="103">
        <f t="shared" si="18"/>
        <v>896.08905589387098</v>
      </c>
      <c r="AK27" s="103">
        <f t="shared" si="18"/>
        <v>885.39021340654369</v>
      </c>
      <c r="AL27" s="103">
        <f t="shared" si="18"/>
        <v>907.58814613620348</v>
      </c>
      <c r="AM27" s="103">
        <f t="shared" si="18"/>
        <v>927.93475099030547</v>
      </c>
      <c r="AN27" s="103">
        <f t="shared" si="18"/>
        <v>900.02500382227549</v>
      </c>
      <c r="AO27" s="103">
        <f t="shared" si="18"/>
        <v>909.80706702318241</v>
      </c>
      <c r="AP27" s="103">
        <f t="shared" si="18"/>
        <v>949.43926961849343</v>
      </c>
      <c r="AQ27" s="103">
        <f t="shared" si="18"/>
        <v>976.05743639858645</v>
      </c>
      <c r="AR27" s="103">
        <f t="shared" si="18"/>
        <v>1007.6075491071135</v>
      </c>
      <c r="AS27" s="103">
        <f t="shared" si="18"/>
        <v>1034.3737873993305</v>
      </c>
      <c r="AT27" s="103">
        <f t="shared" si="18"/>
        <v>1067.3939276939316</v>
      </c>
      <c r="AU27" s="103">
        <f t="shared" si="18"/>
        <v>1100.539842552756</v>
      </c>
      <c r="AV27" s="103">
        <f t="shared" si="18"/>
        <v>1099.9112554193666</v>
      </c>
      <c r="AW27" s="103">
        <f t="shared" si="18"/>
        <v>1120.0874900611987</v>
      </c>
      <c r="AX27" s="103">
        <f t="shared" si="18"/>
        <v>1152.3226218073366</v>
      </c>
      <c r="AY27" s="103">
        <f t="shared" si="18"/>
        <v>1198.378377464554</v>
      </c>
      <c r="AZ27" s="103">
        <f t="shared" si="18"/>
        <v>1259.1864949378773</v>
      </c>
      <c r="BA27" s="103">
        <f t="shared" si="18"/>
        <v>1289.9504592322151</v>
      </c>
      <c r="BB27" s="103">
        <f t="shared" si="18"/>
        <v>1340.1248865124048</v>
      </c>
      <c r="BC27" s="103">
        <f t="shared" si="18"/>
        <v>1401.4886586172188</v>
      </c>
      <c r="BD27" s="103">
        <f t="shared" si="18"/>
        <v>1416.5920005525006</v>
      </c>
      <c r="BE27" s="103">
        <f t="shared" si="18"/>
        <v>1433.3217161562454</v>
      </c>
      <c r="BF27" s="103">
        <f t="shared" si="18"/>
        <v>1465.7131184047144</v>
      </c>
      <c r="BG27" s="103">
        <f t="shared" si="18"/>
        <v>1480.3720642934652</v>
      </c>
      <c r="BH27" s="103">
        <f t="shared" si="18"/>
        <v>1518.3184280128305</v>
      </c>
      <c r="BI27" s="103">
        <f t="shared" si="18"/>
        <v>1569.5991351146938</v>
      </c>
      <c r="BJ27" s="103">
        <f t="shared" si="18"/>
        <v>1644.4050405532616</v>
      </c>
      <c r="BK27" s="103">
        <f t="shared" si="18"/>
        <v>1732.699238054681</v>
      </c>
      <c r="BL27" s="103">
        <f t="shared" si="18"/>
        <v>1855.8982458791306</v>
      </c>
      <c r="BM27" s="103">
        <f t="shared" si="18"/>
        <v>1969.0001254757087</v>
      </c>
      <c r="BN27" s="103">
        <f t="shared" si="18"/>
        <v>1977.370171070113</v>
      </c>
      <c r="BO27" s="103">
        <f t="shared" si="18"/>
        <v>2009.0869875790629</v>
      </c>
      <c r="BP27" s="103">
        <f t="shared" si="18"/>
        <v>2165.4113161899277</v>
      </c>
      <c r="BQ27" s="103">
        <f t="shared" si="18"/>
        <v>2249.1690748944902</v>
      </c>
      <c r="BR27" s="103">
        <f t="shared" si="18"/>
        <v>2339.9992300459044</v>
      </c>
      <c r="BS27" s="6"/>
      <c r="BT27" s="213"/>
    </row>
    <row r="28" spans="1:72" x14ac:dyDescent="0.2">
      <c r="N28" s="12" t="s">
        <v>464</v>
      </c>
      <c r="O28" s="12" t="s">
        <v>22</v>
      </c>
      <c r="P28" s="12" t="s">
        <v>463</v>
      </c>
      <c r="Q28" s="12" t="s">
        <v>523</v>
      </c>
      <c r="R28" s="12" t="s">
        <v>524</v>
      </c>
      <c r="S28" s="5">
        <v>3077.5089640000001</v>
      </c>
      <c r="T28" s="5">
        <v>3130.438533</v>
      </c>
      <c r="U28" s="5">
        <v>3195.2914460000002</v>
      </c>
      <c r="V28" s="5">
        <v>3260.6913519999998</v>
      </c>
      <c r="W28" s="5">
        <v>3327.4324809999998</v>
      </c>
      <c r="X28" s="5">
        <v>3397.3601720000001</v>
      </c>
      <c r="Y28" s="5">
        <v>3466.966586</v>
      </c>
      <c r="Z28" s="5">
        <v>3537.347209</v>
      </c>
      <c r="AA28" s="5">
        <v>3611.8156739999999</v>
      </c>
      <c r="AB28" s="5">
        <v>3686.8206660000001</v>
      </c>
      <c r="AC28" s="5">
        <v>3763.8412499999999</v>
      </c>
      <c r="AD28" s="5">
        <v>3840.1461880000002</v>
      </c>
      <c r="AE28" s="5">
        <v>3915.4683989999999</v>
      </c>
      <c r="AF28" s="5">
        <v>3991.5119719999998</v>
      </c>
      <c r="AG28" s="5">
        <v>4066.1461869999998</v>
      </c>
      <c r="AH28" s="5">
        <v>4139.0693090000004</v>
      </c>
      <c r="AI28" s="5">
        <v>4211.9632860000002</v>
      </c>
      <c r="AJ28" s="5">
        <v>4286.2081369999996</v>
      </c>
      <c r="AK28" s="5">
        <v>4362.0287289999997</v>
      </c>
      <c r="AL28" s="5">
        <v>4438.225426</v>
      </c>
      <c r="AM28" s="5">
        <v>4515.8478379999997</v>
      </c>
      <c r="AN28" s="5">
        <v>4596.2147240000004</v>
      </c>
      <c r="AO28" s="5">
        <v>4676.9887989999997</v>
      </c>
      <c r="AP28" s="5">
        <v>4757.4584519999999</v>
      </c>
      <c r="AQ28" s="5">
        <v>4839.8300319999998</v>
      </c>
      <c r="AR28" s="5">
        <v>4925.1254900000004</v>
      </c>
      <c r="AS28" s="5">
        <v>5012.6809030000004</v>
      </c>
      <c r="AT28" s="5">
        <v>5101.12626</v>
      </c>
      <c r="AU28" s="5">
        <v>5189.5294789999998</v>
      </c>
      <c r="AV28" s="5">
        <v>5278.7689959999998</v>
      </c>
      <c r="AW28" s="5">
        <v>5365.2863450000004</v>
      </c>
      <c r="AX28" s="5">
        <v>5448.1579339999998</v>
      </c>
      <c r="AY28" s="5">
        <v>5531.7943690000002</v>
      </c>
      <c r="AZ28" s="5">
        <v>5614.3170639999998</v>
      </c>
      <c r="BA28" s="5">
        <v>5697.9503139999997</v>
      </c>
      <c r="BB28" s="5">
        <v>5779.9682750000002</v>
      </c>
      <c r="BC28" s="5">
        <v>5861.9340089999996</v>
      </c>
      <c r="BD28" s="5">
        <v>5943.0247239999999</v>
      </c>
      <c r="BE28" s="5">
        <v>6023.0478880000001</v>
      </c>
      <c r="BF28" s="5">
        <v>6102.0019499999999</v>
      </c>
      <c r="BG28" s="5">
        <v>6180.0157570000001</v>
      </c>
      <c r="BH28" s="5">
        <v>6257.8042160000005</v>
      </c>
      <c r="BI28" s="5">
        <v>6335.086088</v>
      </c>
      <c r="BJ28" s="5">
        <v>6412.5169679999999</v>
      </c>
      <c r="BK28" s="5">
        <v>6490.1768149999998</v>
      </c>
      <c r="BL28" s="5">
        <v>6567.9598059999998</v>
      </c>
      <c r="BM28" s="5">
        <v>6645.7165530000002</v>
      </c>
      <c r="BN28" s="5">
        <v>6724.646992</v>
      </c>
      <c r="BO28" s="5">
        <v>6803.7420039999997</v>
      </c>
      <c r="BP28" s="5">
        <v>6883.5123720000001</v>
      </c>
      <c r="BQ28" s="5">
        <v>6964.638027</v>
      </c>
      <c r="BR28" s="5">
        <v>7043.1055909999995</v>
      </c>
      <c r="BS28" s="5">
        <v>7124.5439619999997</v>
      </c>
      <c r="BT28" s="213"/>
    </row>
    <row r="29" spans="1:72" x14ac:dyDescent="0.2">
      <c r="N29" s="13" t="s">
        <v>464</v>
      </c>
      <c r="O29" s="13" t="s">
        <v>544</v>
      </c>
      <c r="P29" s="13" t="s">
        <v>463</v>
      </c>
      <c r="Q29" s="54" t="s">
        <v>457</v>
      </c>
      <c r="R29" s="13" t="s">
        <v>35</v>
      </c>
      <c r="S29" s="5">
        <f>S30+S31+S32-S33+S34+S35+S36</f>
        <v>956.51059299999997</v>
      </c>
      <c r="T29" s="5">
        <f t="shared" ref="T29" si="19">T30+T31+T32-T33+T34+T35+T36</f>
        <v>968.22643199999993</v>
      </c>
      <c r="U29" s="5">
        <f t="shared" ref="U29" si="20">U30+U31+U32-U33+U34+U35+U36</f>
        <v>979.87494300000003</v>
      </c>
      <c r="V29" s="5">
        <f t="shared" ref="V29" si="21">V30+V31+V32-V33+V34+V35+V36</f>
        <v>991.40946300000007</v>
      </c>
      <c r="W29" s="5">
        <f t="shared" ref="W29" si="22">W30+W31+W32-W33+W34+W35+W36</f>
        <v>1002.4551430000001</v>
      </c>
      <c r="X29" s="5">
        <f t="shared" ref="X29" si="23">X30+X31+X32-X33+X34+X35+X36</f>
        <v>1012.2393029999998</v>
      </c>
      <c r="Y29" s="5">
        <f t="shared" ref="Y29" si="24">Y30+Y31+Y32-Y33+Y34+Y35+Y36</f>
        <v>1021.5933470000001</v>
      </c>
      <c r="Z29" s="5">
        <f t="shared" ref="Z29" si="25">Z30+Z31+Z32-Z33+Z34+Z35+Z36</f>
        <v>1029.9090659999999</v>
      </c>
      <c r="AA29" s="5">
        <f t="shared" ref="AA29" si="26">AA30+AA31+AA32-AA33+AA34+AA35+AA36</f>
        <v>1039.8390799999997</v>
      </c>
      <c r="AB29" s="5">
        <f t="shared" ref="AB29" si="27">AB30+AB31+AB32-AB33+AB34+AB35+AB36</f>
        <v>1048.580915</v>
      </c>
      <c r="AC29" s="5">
        <f t="shared" ref="AC29" si="28">AC30+AC31+AC32-AC33+AC34+AC35+AC36</f>
        <v>1058.1103169999999</v>
      </c>
      <c r="AD29" s="5">
        <f t="shared" ref="AD29" si="29">AD30+AD31+AD32-AD33+AD34+AD35+AD36</f>
        <v>1067.931767</v>
      </c>
      <c r="AE29" s="5">
        <f t="shared" ref="AE29" si="30">AE30+AE31+AE32-AE33+AE34+AE35+AE36</f>
        <v>1076.617702</v>
      </c>
      <c r="AF29" s="5">
        <f t="shared" ref="AF29" si="31">AF30+AF31+AF32-AF33+AF34+AF35+AF36</f>
        <v>1086.393317</v>
      </c>
      <c r="AG29" s="5">
        <f t="shared" ref="AG29" si="32">AG30+AG31+AG32-AG33+AG34+AG35+AG36</f>
        <v>1095.710255</v>
      </c>
      <c r="AH29" s="5">
        <f t="shared" ref="AH29" si="33">AH30+AH31+AH32-AH33+AH34+AH35+AH36</f>
        <v>1103.7237829999999</v>
      </c>
      <c r="AI29" s="5">
        <f t="shared" ref="AI29" si="34">AI30+AI31+AI32-AI33+AI34+AI35+AI36</f>
        <v>1111.874065</v>
      </c>
      <c r="AJ29" s="5">
        <f t="shared" ref="AJ29" si="35">AJ30+AJ31+AJ32-AJ33+AJ34+AJ35+AJ36</f>
        <v>1120.0890539999998</v>
      </c>
      <c r="AK29" s="5">
        <f t="shared" ref="AK29" si="36">AK30+AK31+AK32-AK33+AK34+AK35+AK36</f>
        <v>1128.2001869999997</v>
      </c>
      <c r="AL29" s="5">
        <f t="shared" ref="AL29" si="37">AL30+AL31+AL32-AL33+AL34+AL35+AL36</f>
        <v>1136.1659359999999</v>
      </c>
      <c r="AM29" s="5">
        <f t="shared" ref="AM29" si="38">AM30+AM31+AM32-AM33+AM34+AM35+AM36</f>
        <v>1144.1480429999999</v>
      </c>
      <c r="AN29" s="5">
        <f t="shared" ref="AN29" si="39">AN30+AN31+AN32-AN33+AN34+AN35+AN36</f>
        <v>1151.4601990000001</v>
      </c>
      <c r="AO29" s="5">
        <f t="shared" ref="AO29" si="40">AO30+AO31+AO32-AO33+AO34+AO35+AO36</f>
        <v>1158.4209249999999</v>
      </c>
      <c r="AP29" s="5">
        <f t="shared" ref="AP29" si="41">AP30+AP31+AP32-AP33+AP34+AP35+AP36</f>
        <v>1165.4111300000002</v>
      </c>
      <c r="AQ29" s="5">
        <f t="shared" ref="AQ29" si="42">AQ30+AQ31+AQ32-AQ33+AQ34+AQ35+AQ36</f>
        <v>1172.5987759999998</v>
      </c>
      <c r="AR29" s="5">
        <f t="shared" ref="AR29" si="43">AR30+AR31+AR32-AR33+AR34+AR35+AR36</f>
        <v>1180.1130239999998</v>
      </c>
      <c r="AS29" s="5">
        <f t="shared" ref="AS29" si="44">AS30+AS31+AS32-AS33+AS34+AS35+AS36</f>
        <v>1187.596235</v>
      </c>
      <c r="AT29" s="5">
        <f t="shared" ref="AT29" si="45">AT30+AT31+AT32-AT33+AT34+AT35+AT36</f>
        <v>1195.1172850000003</v>
      </c>
      <c r="AU29" s="5">
        <f t="shared" ref="AU29" si="46">AU30+AU31+AU32-AU33+AU34+AU35+AU36</f>
        <v>1202.9346869999999</v>
      </c>
      <c r="AV29" s="5">
        <f t="shared" ref="AV29" si="47">AV30+AV31+AV32-AV33+AV34+AV35+AV36</f>
        <v>1210.1744550000001</v>
      </c>
      <c r="AW29" s="5">
        <f t="shared" ref="AW29" si="48">AW30+AW31+AW32-AW33+AW34+AW35+AW36</f>
        <v>1217.1014370000003</v>
      </c>
      <c r="AX29" s="5">
        <f t="shared" ref="AX29" si="49">AX30+AX31+AX32-AX33+AX34+AX35+AX36</f>
        <v>1223.976555</v>
      </c>
      <c r="AY29" s="5">
        <f t="shared" ref="AY29" si="50">AY30+AY31+AY32-AY33+AY34+AY35+AY36</f>
        <v>1230.2486150000002</v>
      </c>
      <c r="AZ29" s="5">
        <f t="shared" ref="AZ29" si="51">AZ30+AZ31+AZ32-AZ33+AZ34+AZ35+AZ36</f>
        <v>1235.3021019999999</v>
      </c>
      <c r="BA29" s="5">
        <f t="shared" ref="BA29" si="52">BA30+BA31+BA32-BA33+BA34+BA35+BA36</f>
        <v>1239.9352539999998</v>
      </c>
      <c r="BB29" s="5">
        <f t="shared" ref="BB29" si="53">BB30+BB31+BB32-BB33+BB34+BB35+BB36</f>
        <v>1244.5397829999997</v>
      </c>
      <c r="BC29" s="5">
        <f t="shared" ref="BC29" si="54">BC30+BC31+BC32-BC33+BC34+BC35+BC36</f>
        <v>1249.2027529999998</v>
      </c>
      <c r="BD29" s="5">
        <f t="shared" ref="BD29" si="55">BD30+BD31+BD32-BD33+BD34+BD35+BD36</f>
        <v>1253.3981180000001</v>
      </c>
      <c r="BE29" s="5">
        <f t="shared" ref="BE29" si="56">BE30+BE31+BE32-BE33+BE34+BE35+BE36</f>
        <v>1257.6476100000002</v>
      </c>
      <c r="BF29" s="5">
        <f t="shared" ref="BF29" si="57">BF30+BF31+BF32-BF33+BF34+BF35+BF36</f>
        <v>1261.7326930000002</v>
      </c>
      <c r="BG29" s="5">
        <f t="shared" ref="BG29" si="58">BG30+BG31+BG32-BG33+BG34+BG35+BG36</f>
        <v>1265.9936490000002</v>
      </c>
      <c r="BH29" s="5">
        <f t="shared" ref="BH29" si="59">BH30+BH31+BH32-BH33+BH34+BH35+BH36</f>
        <v>1270.3889209999998</v>
      </c>
      <c r="BI29" s="5">
        <f t="shared" ref="BI29" si="60">BI30+BI31+BI32-BI33+BI34+BI35+BI36</f>
        <v>1275.0624080000002</v>
      </c>
      <c r="BJ29" s="5">
        <f t="shared" ref="BJ29" si="61">BJ30+BJ31+BJ32-BJ33+BJ34+BJ35+BJ36</f>
        <v>1279.8628010000002</v>
      </c>
      <c r="BK29" s="5">
        <f t="shared" ref="BK29" si="62">BK30+BK31+BK32-BK33+BK34+BK35+BK36</f>
        <v>1284.907719</v>
      </c>
      <c r="BL29" s="5">
        <f t="shared" ref="BL29" si="63">BL30+BL31+BL32-BL33+BL34+BL35+BL36</f>
        <v>1290.1407840000002</v>
      </c>
      <c r="BM29" s="5">
        <f t="shared" ref="BM29" si="64">BM30+BM31+BM32-BM33+BM34+BM35+BM36</f>
        <v>1295.619056</v>
      </c>
      <c r="BN29" s="5">
        <f t="shared" ref="BN29" si="65">BN30+BN31+BN32-BN33+BN34+BN35+BN36</f>
        <v>1301.8522540000001</v>
      </c>
      <c r="BO29" s="5">
        <f t="shared" ref="BO29" si="66">BO30+BO31+BO32-BO33+BO34+BO35+BO36</f>
        <v>1307.9529780000003</v>
      </c>
      <c r="BP29" s="5">
        <f t="shared" ref="BP29" si="67">BP30+BP31+BP32-BP33+BP34+BP35+BP36</f>
        <v>1314.2350549999999</v>
      </c>
      <c r="BQ29" s="5">
        <f t="shared" ref="BQ29" si="68">BQ30+BQ31+BQ32-BQ33+BQ34+BQ35+BQ36</f>
        <v>1320.887604</v>
      </c>
      <c r="BR29" s="5">
        <f t="shared" ref="BR29" si="69">BR30+BR31+BR32-BR33+BR34+BR35+BR36</f>
        <v>1324.713935</v>
      </c>
      <c r="BS29" s="5">
        <f t="shared" ref="BS29" si="70">BS30+BS31+BS32-BS33+BS34+BS35+BS36</f>
        <v>1330.2213840000002</v>
      </c>
      <c r="BT29" s="213"/>
    </row>
    <row r="30" spans="1:72" x14ac:dyDescent="0.2">
      <c r="N30" s="13" t="s">
        <v>464</v>
      </c>
      <c r="O30" s="53" t="s">
        <v>502</v>
      </c>
      <c r="P30" s="13" t="s">
        <v>463</v>
      </c>
      <c r="Q30" s="13" t="s">
        <v>523</v>
      </c>
      <c r="R30" s="13" t="s">
        <v>524</v>
      </c>
      <c r="S30" s="5">
        <v>183.691</v>
      </c>
      <c r="T30" s="5">
        <v>186.53800000000001</v>
      </c>
      <c r="U30" s="5">
        <v>189.24199999999999</v>
      </c>
      <c r="V30" s="5">
        <v>191.88900000000001</v>
      </c>
      <c r="W30" s="5">
        <v>194.303</v>
      </c>
      <c r="X30" s="5">
        <v>196.56</v>
      </c>
      <c r="Y30" s="5">
        <v>198.71199999999999</v>
      </c>
      <c r="Z30" s="5">
        <v>200.70599999999999</v>
      </c>
      <c r="AA30" s="5">
        <v>202.67699999999999</v>
      </c>
      <c r="AB30" s="5">
        <v>205.05199999999999</v>
      </c>
      <c r="AC30" s="5">
        <v>207.661</v>
      </c>
      <c r="AD30" s="5">
        <v>209.89599999999999</v>
      </c>
      <c r="AE30" s="5">
        <v>211.90899999999999</v>
      </c>
      <c r="AF30" s="5">
        <v>213.85400000000001</v>
      </c>
      <c r="AG30" s="5">
        <v>215.97300000000001</v>
      </c>
      <c r="AH30" s="5">
        <v>218.035</v>
      </c>
      <c r="AI30" s="5">
        <v>220.239</v>
      </c>
      <c r="AJ30" s="5">
        <v>222.58500000000001</v>
      </c>
      <c r="AK30" s="5">
        <v>225.05500000000001</v>
      </c>
      <c r="AL30" s="5">
        <v>227.22499999999999</v>
      </c>
      <c r="AM30" s="5">
        <v>229.46600000000001</v>
      </c>
      <c r="AN30" s="5">
        <v>231.66399999999999</v>
      </c>
      <c r="AO30" s="5">
        <v>233.792</v>
      </c>
      <c r="AP30" s="5">
        <v>235.82499999999999</v>
      </c>
      <c r="AQ30" s="5">
        <v>237.92400000000001</v>
      </c>
      <c r="AR30" s="5">
        <v>240.13300000000001</v>
      </c>
      <c r="AS30" s="5">
        <v>242.28899999999999</v>
      </c>
      <c r="AT30" s="5">
        <v>244.499</v>
      </c>
      <c r="AU30" s="5">
        <v>246.81899999999999</v>
      </c>
      <c r="AV30" s="5">
        <v>249.62299999999999</v>
      </c>
      <c r="AW30" s="5">
        <v>252.98099999999999</v>
      </c>
      <c r="AX30" s="5">
        <v>256.51400000000001</v>
      </c>
      <c r="AY30" s="5">
        <v>259.91899999999998</v>
      </c>
      <c r="AZ30" s="5">
        <v>263.12599999999998</v>
      </c>
      <c r="BA30" s="5">
        <v>266.27800000000002</v>
      </c>
      <c r="BB30" s="5">
        <v>269.39400000000001</v>
      </c>
      <c r="BC30" s="5">
        <v>272.65699999999998</v>
      </c>
      <c r="BD30" s="5">
        <v>275.85399999999998</v>
      </c>
      <c r="BE30" s="5">
        <v>279.04000000000002</v>
      </c>
      <c r="BF30" s="5">
        <v>282.16241100000002</v>
      </c>
      <c r="BG30" s="5">
        <v>284.96895499999999</v>
      </c>
      <c r="BH30" s="5">
        <v>287.62519300000002</v>
      </c>
      <c r="BI30" s="5">
        <v>290.107933</v>
      </c>
      <c r="BJ30" s="5">
        <v>292.80529799999999</v>
      </c>
      <c r="BK30" s="5">
        <v>295.51659899999999</v>
      </c>
      <c r="BL30" s="5">
        <v>298.37991199999999</v>
      </c>
      <c r="BM30" s="5">
        <v>301.23120699999998</v>
      </c>
      <c r="BN30" s="5">
        <v>304.09396600000002</v>
      </c>
      <c r="BO30" s="5">
        <v>306.77152899999999</v>
      </c>
      <c r="BP30" s="5">
        <v>309.32629500000002</v>
      </c>
      <c r="BQ30" s="5">
        <v>311.58256399999999</v>
      </c>
      <c r="BR30" s="5">
        <v>313.87368500000002</v>
      </c>
      <c r="BS30" s="5">
        <v>316.12883900000003</v>
      </c>
      <c r="BT30" s="213"/>
    </row>
    <row r="31" spans="1:72" x14ac:dyDescent="0.2">
      <c r="N31" s="13" t="s">
        <v>464</v>
      </c>
      <c r="O31" s="53" t="s">
        <v>131</v>
      </c>
      <c r="P31" s="13" t="s">
        <v>463</v>
      </c>
      <c r="Q31" s="13" t="s">
        <v>523</v>
      </c>
      <c r="R31" s="13" t="s">
        <v>524</v>
      </c>
      <c r="S31" s="5">
        <v>18.271000000000001</v>
      </c>
      <c r="T31" s="5">
        <v>18.614000000000001</v>
      </c>
      <c r="U31" s="5">
        <v>18.963999999999999</v>
      </c>
      <c r="V31" s="5">
        <v>19.324999999999999</v>
      </c>
      <c r="W31" s="5">
        <v>19.678000000000001</v>
      </c>
      <c r="X31" s="5">
        <v>20.047999999999998</v>
      </c>
      <c r="Y31" s="5">
        <v>20.411999999999999</v>
      </c>
      <c r="Z31" s="5">
        <v>20.744</v>
      </c>
      <c r="AA31" s="5">
        <v>21.027999999999999</v>
      </c>
      <c r="AB31" s="5">
        <v>21.324000000000002</v>
      </c>
      <c r="AC31" s="5">
        <v>21.645534999999999</v>
      </c>
      <c r="AD31" s="5">
        <v>21.993631000000001</v>
      </c>
      <c r="AE31" s="5">
        <v>22.369408</v>
      </c>
      <c r="AF31" s="5">
        <v>22.774087000000002</v>
      </c>
      <c r="AG31" s="5">
        <v>23.209</v>
      </c>
      <c r="AH31" s="5">
        <v>23.518000000000001</v>
      </c>
      <c r="AI31" s="5">
        <v>23.795999999999999</v>
      </c>
      <c r="AJ31" s="5">
        <v>24.036000000000001</v>
      </c>
      <c r="AK31" s="5">
        <v>24.277000000000001</v>
      </c>
      <c r="AL31" s="5">
        <v>24.593</v>
      </c>
      <c r="AM31" s="5">
        <v>24.9</v>
      </c>
      <c r="AN31" s="5">
        <v>25.202000000000002</v>
      </c>
      <c r="AO31" s="5">
        <v>25.456</v>
      </c>
      <c r="AP31" s="5">
        <v>25.702000000000002</v>
      </c>
      <c r="AQ31" s="5">
        <v>25.942</v>
      </c>
      <c r="AR31" s="5">
        <v>26.204000000000001</v>
      </c>
      <c r="AS31" s="5">
        <v>26.55</v>
      </c>
      <c r="AT31" s="5">
        <v>26.895</v>
      </c>
      <c r="AU31" s="5">
        <v>27.379000000000001</v>
      </c>
      <c r="AV31" s="5">
        <v>27.791</v>
      </c>
      <c r="AW31" s="5">
        <v>28.171682000000001</v>
      </c>
      <c r="AX31" s="5">
        <v>28.519597000000001</v>
      </c>
      <c r="AY31" s="5">
        <v>28.833410000000001</v>
      </c>
      <c r="AZ31" s="5">
        <v>29.111906000000001</v>
      </c>
      <c r="BA31" s="5">
        <v>29.353999999999999</v>
      </c>
      <c r="BB31" s="5">
        <v>29.671900000000001</v>
      </c>
      <c r="BC31" s="5">
        <v>29.987200000000001</v>
      </c>
      <c r="BD31" s="5">
        <v>30.247900000000001</v>
      </c>
      <c r="BE31" s="5">
        <v>30.499199999999998</v>
      </c>
      <c r="BF31" s="5">
        <v>30.7697</v>
      </c>
      <c r="BG31" s="5">
        <v>31.081900000000001</v>
      </c>
      <c r="BH31" s="5">
        <v>31.361999999999998</v>
      </c>
      <c r="BI31" s="5">
        <v>31.675999999999998</v>
      </c>
      <c r="BJ31" s="5">
        <v>31.995000000000001</v>
      </c>
      <c r="BK31" s="5">
        <v>32.311999999999998</v>
      </c>
      <c r="BL31" s="5">
        <v>32.570504999999997</v>
      </c>
      <c r="BM31" s="5">
        <v>32.887928000000002</v>
      </c>
      <c r="BN31" s="5">
        <v>33.245773</v>
      </c>
      <c r="BO31" s="5">
        <v>33.628571000000001</v>
      </c>
      <c r="BP31" s="5">
        <v>34.005274</v>
      </c>
      <c r="BQ31" s="5">
        <v>34.342779999999998</v>
      </c>
      <c r="BR31" s="5">
        <v>34.754311999999999</v>
      </c>
      <c r="BS31" s="5">
        <v>35.158304000000001</v>
      </c>
      <c r="BT31" s="213"/>
    </row>
    <row r="32" spans="1:72" x14ac:dyDescent="0.2">
      <c r="N32" s="13" t="s">
        <v>464</v>
      </c>
      <c r="O32" s="53" t="s">
        <v>547</v>
      </c>
      <c r="P32" s="13" t="s">
        <v>463</v>
      </c>
      <c r="Q32" s="13" t="s">
        <v>523</v>
      </c>
      <c r="R32" s="13" t="s">
        <v>524</v>
      </c>
      <c r="S32" s="5">
        <v>674.93218400000001</v>
      </c>
      <c r="T32" s="5">
        <v>682.92841699999997</v>
      </c>
      <c r="U32" s="5">
        <v>690.97218999999996</v>
      </c>
      <c r="V32" s="5">
        <v>698.910032</v>
      </c>
      <c r="W32" s="5">
        <v>706.57491000000005</v>
      </c>
      <c r="X32" s="5">
        <v>713.23266899999999</v>
      </c>
      <c r="Y32" s="5">
        <v>719.66965100000004</v>
      </c>
      <c r="Z32" s="5">
        <v>725.83725500000003</v>
      </c>
      <c r="AA32" s="5">
        <v>731.89548100000002</v>
      </c>
      <c r="AB32" s="5">
        <v>737.31424600000003</v>
      </c>
      <c r="AC32" s="5">
        <v>742.92486099999996</v>
      </c>
      <c r="AD32" s="5">
        <v>749.24859200000003</v>
      </c>
      <c r="AE32" s="5">
        <v>755.28591600000004</v>
      </c>
      <c r="AF32" s="5">
        <v>761.129231</v>
      </c>
      <c r="AG32" s="5">
        <v>766.79779199999996</v>
      </c>
      <c r="AH32" s="5">
        <v>772.35697900000002</v>
      </c>
      <c r="AI32" s="5">
        <v>777.684076</v>
      </c>
      <c r="AJ32" s="5">
        <v>783.04395899999997</v>
      </c>
      <c r="AK32" s="5">
        <v>788.28753700000004</v>
      </c>
      <c r="AL32" s="5">
        <v>793.66682600000001</v>
      </c>
      <c r="AM32" s="5">
        <v>799.01897899999994</v>
      </c>
      <c r="AN32" s="5">
        <v>803.80903899999998</v>
      </c>
      <c r="AO32" s="5">
        <v>808.418228</v>
      </c>
      <c r="AP32" s="5">
        <v>813.23322099999996</v>
      </c>
      <c r="AQ32" s="5">
        <v>818.15175499999998</v>
      </c>
      <c r="AR32" s="5">
        <v>823.20623799999998</v>
      </c>
      <c r="AS32" s="5">
        <v>828.29620499999999</v>
      </c>
      <c r="AT32" s="5">
        <v>833.42028200000004</v>
      </c>
      <c r="AU32" s="5">
        <v>838.57288800000003</v>
      </c>
      <c r="AV32" s="5">
        <v>842.82316000000003</v>
      </c>
      <c r="AW32" s="5">
        <v>846.15988800000002</v>
      </c>
      <c r="AX32" s="5">
        <v>849.502433</v>
      </c>
      <c r="AY32" s="5">
        <v>852.434078</v>
      </c>
      <c r="AZ32" s="5">
        <v>854.24163699999997</v>
      </c>
      <c r="BA32" s="5">
        <v>855.64117399999998</v>
      </c>
      <c r="BB32" s="5">
        <v>857.11238500000002</v>
      </c>
      <c r="BC32" s="5">
        <v>858.54166599999996</v>
      </c>
      <c r="BD32" s="5">
        <v>859.66842199999996</v>
      </c>
      <c r="BE32" s="5">
        <v>860.94108900000003</v>
      </c>
      <c r="BF32" s="5">
        <v>862.09436500000004</v>
      </c>
      <c r="BG32" s="5">
        <v>863.60059100000001</v>
      </c>
      <c r="BH32" s="5">
        <v>865.37912800000004</v>
      </c>
      <c r="BI32" s="5">
        <v>867.57614000000001</v>
      </c>
      <c r="BJ32" s="5">
        <v>869.93223799999998</v>
      </c>
      <c r="BK32" s="5">
        <v>872.52047200000004</v>
      </c>
      <c r="BL32" s="5">
        <v>875.17820400000005</v>
      </c>
      <c r="BM32" s="5">
        <v>878.16978400000005</v>
      </c>
      <c r="BN32" s="5">
        <v>881.65388600000006</v>
      </c>
      <c r="BO32" s="5">
        <v>885.22850000000005</v>
      </c>
      <c r="BP32" s="5">
        <v>889.19097299999999</v>
      </c>
      <c r="BQ32" s="5">
        <v>893.45842100000004</v>
      </c>
      <c r="BR32" s="5">
        <v>895.36467700000003</v>
      </c>
      <c r="BS32" s="5">
        <v>898.92656099999999</v>
      </c>
      <c r="BT32" s="213"/>
    </row>
    <row r="33" spans="1:72" x14ac:dyDescent="0.2">
      <c r="N33" s="54" t="s">
        <v>464</v>
      </c>
      <c r="O33" s="94" t="s">
        <v>548</v>
      </c>
      <c r="P33" s="54" t="s">
        <v>463</v>
      </c>
      <c r="Q33" s="54" t="s">
        <v>523</v>
      </c>
      <c r="R33" s="54" t="s">
        <v>524</v>
      </c>
      <c r="S33" s="95">
        <v>28.229291</v>
      </c>
      <c r="T33" s="95">
        <v>28.909984999999999</v>
      </c>
      <c r="U33" s="95">
        <v>29.597047</v>
      </c>
      <c r="V33" s="95">
        <v>30.292968999999999</v>
      </c>
      <c r="W33" s="95">
        <v>31.000167000000001</v>
      </c>
      <c r="X33" s="95">
        <v>31.718266</v>
      </c>
      <c r="Y33" s="95">
        <v>32.448403999999996</v>
      </c>
      <c r="Z33" s="95">
        <v>33.196289</v>
      </c>
      <c r="AA33" s="95">
        <v>33.969200999999998</v>
      </c>
      <c r="AB33" s="95">
        <v>34.772030999999998</v>
      </c>
      <c r="AC33" s="95">
        <v>35.608078999999996</v>
      </c>
      <c r="AD33" s="95">
        <v>36.475355999999998</v>
      </c>
      <c r="AE33" s="95">
        <v>37.366922000000002</v>
      </c>
      <c r="AF33" s="95">
        <v>38.272700999999998</v>
      </c>
      <c r="AG33" s="95">
        <v>39.185637</v>
      </c>
      <c r="AH33" s="95">
        <v>40.100695999999999</v>
      </c>
      <c r="AI33" s="95">
        <v>41.020211000000003</v>
      </c>
      <c r="AJ33" s="95">
        <v>41.953105000000001</v>
      </c>
      <c r="AK33" s="95">
        <v>42.912350000000004</v>
      </c>
      <c r="AL33" s="95">
        <v>43.905790000000003</v>
      </c>
      <c r="AM33" s="95">
        <v>44.936836</v>
      </c>
      <c r="AN33" s="95">
        <v>45.99794</v>
      </c>
      <c r="AO33" s="95">
        <v>47.072603000000001</v>
      </c>
      <c r="AP33" s="95">
        <v>48.138190999999999</v>
      </c>
      <c r="AQ33" s="95">
        <v>49.178078999999997</v>
      </c>
      <c r="AR33" s="95">
        <v>50.186914000000002</v>
      </c>
      <c r="AS33" s="95">
        <v>51.16827</v>
      </c>
      <c r="AT33" s="95">
        <v>52.125596999999999</v>
      </c>
      <c r="AU33" s="95">
        <v>53.065801</v>
      </c>
      <c r="AV33" s="95">
        <v>53.994605</v>
      </c>
      <c r="AW33" s="95">
        <v>54.911233000000003</v>
      </c>
      <c r="AX33" s="95">
        <v>55.815175000000004</v>
      </c>
      <c r="AY33" s="95">
        <v>56.713073000000001</v>
      </c>
      <c r="AZ33" s="95">
        <v>57.613441000000002</v>
      </c>
      <c r="BA33" s="95">
        <v>58.522320000000001</v>
      </c>
      <c r="BB33" s="95">
        <v>59.442501999999998</v>
      </c>
      <c r="BC33" s="95">
        <v>60.372413000000002</v>
      </c>
      <c r="BD33" s="95">
        <v>61.308204000000003</v>
      </c>
      <c r="BE33" s="95">
        <v>62.243779000000004</v>
      </c>
      <c r="BF33" s="95">
        <v>63.174483000000002</v>
      </c>
      <c r="BG33" s="95">
        <v>64.100296999999998</v>
      </c>
      <c r="BH33" s="95">
        <v>65.022300000000001</v>
      </c>
      <c r="BI33" s="95">
        <v>65.938265000000001</v>
      </c>
      <c r="BJ33" s="95">
        <v>66.845635000000001</v>
      </c>
      <c r="BK33" s="95">
        <v>67.743052000000006</v>
      </c>
      <c r="BL33" s="95">
        <v>68.626337000000007</v>
      </c>
      <c r="BM33" s="95">
        <v>69.496512999999993</v>
      </c>
      <c r="BN33" s="95">
        <v>70.363511000000003</v>
      </c>
      <c r="BO33" s="95">
        <v>71.241079999999997</v>
      </c>
      <c r="BP33" s="95">
        <v>72.137546</v>
      </c>
      <c r="BQ33" s="95">
        <v>73.058638000000002</v>
      </c>
      <c r="BR33" s="95">
        <v>73.997128000000004</v>
      </c>
      <c r="BS33" s="95">
        <v>74.932641000000004</v>
      </c>
      <c r="BT33" s="213"/>
    </row>
    <row r="34" spans="1:72" x14ac:dyDescent="0.2">
      <c r="N34" s="13" t="s">
        <v>464</v>
      </c>
      <c r="O34" s="53" t="s">
        <v>235</v>
      </c>
      <c r="P34" s="13" t="s">
        <v>463</v>
      </c>
      <c r="Q34" s="13" t="s">
        <v>523</v>
      </c>
      <c r="R34" s="13" t="s">
        <v>524</v>
      </c>
      <c r="S34" s="5">
        <v>94.942999999999998</v>
      </c>
      <c r="T34" s="5">
        <v>95.831999999999994</v>
      </c>
      <c r="U34" s="5">
        <v>96.811999999999998</v>
      </c>
      <c r="V34" s="5">
        <v>97.825999999999993</v>
      </c>
      <c r="W34" s="5">
        <v>98.882999999999996</v>
      </c>
      <c r="X34" s="5">
        <v>99.79</v>
      </c>
      <c r="Y34" s="5">
        <v>100.72499999999999</v>
      </c>
      <c r="Z34" s="5">
        <v>101.06100000000001</v>
      </c>
      <c r="AA34" s="5">
        <v>103.172</v>
      </c>
      <c r="AB34" s="5">
        <v>104.345</v>
      </c>
      <c r="AC34" s="5">
        <v>105.697</v>
      </c>
      <c r="AD34" s="5">
        <v>107.188</v>
      </c>
      <c r="AE34" s="5">
        <v>108.07899999999999</v>
      </c>
      <c r="AF34" s="5">
        <v>110.16200000000001</v>
      </c>
      <c r="AG34" s="5">
        <v>111.94</v>
      </c>
      <c r="AH34" s="5">
        <v>112.771</v>
      </c>
      <c r="AI34" s="5">
        <v>113.863</v>
      </c>
      <c r="AJ34" s="5">
        <v>114.898</v>
      </c>
      <c r="AK34" s="5">
        <v>115.87</v>
      </c>
      <c r="AL34" s="5">
        <v>116.782</v>
      </c>
      <c r="AM34" s="5">
        <v>117.648</v>
      </c>
      <c r="AN34" s="5">
        <v>118.449</v>
      </c>
      <c r="AO34" s="5">
        <v>119.259</v>
      </c>
      <c r="AP34" s="5">
        <v>120.018</v>
      </c>
      <c r="AQ34" s="5">
        <v>120.754</v>
      </c>
      <c r="AR34" s="5">
        <v>121.492</v>
      </c>
      <c r="AS34" s="5">
        <v>122.09099999999999</v>
      </c>
      <c r="AT34" s="5">
        <v>122.613</v>
      </c>
      <c r="AU34" s="5">
        <v>123.116</v>
      </c>
      <c r="AV34" s="5">
        <v>123.53700000000001</v>
      </c>
      <c r="AW34" s="5">
        <v>123.92100000000001</v>
      </c>
      <c r="AX34" s="5">
        <v>124.229</v>
      </c>
      <c r="AY34" s="5">
        <v>124.536</v>
      </c>
      <c r="AZ34" s="5">
        <v>124.961</v>
      </c>
      <c r="BA34" s="5">
        <v>125.43899999999999</v>
      </c>
      <c r="BB34" s="5">
        <v>125.761</v>
      </c>
      <c r="BC34" s="5">
        <v>126.09099999999999</v>
      </c>
      <c r="BD34" s="5">
        <v>126.41</v>
      </c>
      <c r="BE34" s="5">
        <v>126.65</v>
      </c>
      <c r="BF34" s="5">
        <v>126.87</v>
      </c>
      <c r="BG34" s="5">
        <v>127.149</v>
      </c>
      <c r="BH34" s="5">
        <v>127.44499999999999</v>
      </c>
      <c r="BI34" s="5">
        <v>127.718</v>
      </c>
      <c r="BJ34" s="5">
        <v>127.761</v>
      </c>
      <c r="BK34" s="5">
        <v>127.773</v>
      </c>
      <c r="BL34" s="5">
        <v>127.756</v>
      </c>
      <c r="BM34" s="5">
        <v>127.77075000000001</v>
      </c>
      <c r="BN34" s="5">
        <v>127.70404000000001</v>
      </c>
      <c r="BO34" s="5">
        <v>127.557958</v>
      </c>
      <c r="BP34" s="5">
        <v>127.450459</v>
      </c>
      <c r="BQ34" s="5">
        <v>127.817277</v>
      </c>
      <c r="BR34" s="5">
        <v>127.56148899999999</v>
      </c>
      <c r="BS34" s="5">
        <v>127.338621</v>
      </c>
      <c r="BT34" s="213"/>
    </row>
    <row r="35" spans="1:72" x14ac:dyDescent="0.2">
      <c r="N35" s="13" t="s">
        <v>464</v>
      </c>
      <c r="O35" s="53" t="s">
        <v>90</v>
      </c>
      <c r="P35" s="13" t="s">
        <v>463</v>
      </c>
      <c r="Q35" s="13" t="s">
        <v>523</v>
      </c>
      <c r="R35" s="13" t="s">
        <v>524</v>
      </c>
      <c r="S35" s="5">
        <v>10.483000000000001</v>
      </c>
      <c r="T35" s="5">
        <v>10.742000000000001</v>
      </c>
      <c r="U35" s="5">
        <v>10.95</v>
      </c>
      <c r="V35" s="5">
        <v>11.167</v>
      </c>
      <c r="W35" s="5">
        <v>11.388</v>
      </c>
      <c r="X35" s="5">
        <v>11.651</v>
      </c>
      <c r="Y35" s="5">
        <v>11.798999999999999</v>
      </c>
      <c r="Z35" s="5">
        <v>12.009</v>
      </c>
      <c r="AA35" s="5">
        <v>12.263</v>
      </c>
      <c r="AB35" s="5">
        <v>12.507</v>
      </c>
      <c r="AC35" s="5">
        <v>12.936999999999999</v>
      </c>
      <c r="AD35" s="5">
        <v>13.177</v>
      </c>
      <c r="AE35" s="5">
        <v>13.38</v>
      </c>
      <c r="AF35" s="5">
        <v>13.723000000000001</v>
      </c>
      <c r="AG35" s="5">
        <v>13.893000000000001</v>
      </c>
      <c r="AH35" s="5">
        <v>14.032999999999999</v>
      </c>
      <c r="AI35" s="5">
        <v>14.192</v>
      </c>
      <c r="AJ35" s="5">
        <v>14.358000000000001</v>
      </c>
      <c r="AK35" s="5">
        <v>14.513999999999999</v>
      </c>
      <c r="AL35" s="5">
        <v>14.692</v>
      </c>
      <c r="AM35" s="5">
        <v>14.927</v>
      </c>
      <c r="AN35" s="5">
        <v>15.178000000000001</v>
      </c>
      <c r="AO35" s="5">
        <v>15.369</v>
      </c>
      <c r="AP35" s="5">
        <v>15.544</v>
      </c>
      <c r="AQ35" s="5">
        <v>15.757999999999999</v>
      </c>
      <c r="AR35" s="5">
        <v>16.0184</v>
      </c>
      <c r="AS35" s="5">
        <v>16.2639</v>
      </c>
      <c r="AT35" s="5">
        <v>16.5322</v>
      </c>
      <c r="AU35" s="5">
        <v>16.814399999999999</v>
      </c>
      <c r="AV35" s="5">
        <v>17.065100000000001</v>
      </c>
      <c r="AW35" s="5">
        <v>17.283999999999999</v>
      </c>
      <c r="AX35" s="5">
        <v>17.495000000000001</v>
      </c>
      <c r="AY35" s="5">
        <v>17.667000000000002</v>
      </c>
      <c r="AZ35" s="5">
        <v>17.855</v>
      </c>
      <c r="BA35" s="5">
        <v>18.071999999999999</v>
      </c>
      <c r="BB35" s="5">
        <v>18.311</v>
      </c>
      <c r="BC35" s="5">
        <v>18.516999999999999</v>
      </c>
      <c r="BD35" s="5">
        <v>18.710999999999999</v>
      </c>
      <c r="BE35" s="5">
        <v>18.925999999999998</v>
      </c>
      <c r="BF35" s="5">
        <v>19.152999999999999</v>
      </c>
      <c r="BG35" s="5">
        <v>19.413</v>
      </c>
      <c r="BH35" s="5">
        <v>19.651399999999999</v>
      </c>
      <c r="BI35" s="5">
        <v>19.895399999999999</v>
      </c>
      <c r="BJ35" s="5">
        <v>20.127400000000002</v>
      </c>
      <c r="BK35" s="5">
        <v>20.3948</v>
      </c>
      <c r="BL35" s="5">
        <v>20.697900000000001</v>
      </c>
      <c r="BM35" s="5">
        <v>20.8276</v>
      </c>
      <c r="BN35" s="5">
        <v>21.249199999999998</v>
      </c>
      <c r="BO35" s="5">
        <v>21.691700000000001</v>
      </c>
      <c r="BP35" s="5">
        <v>22.0318</v>
      </c>
      <c r="BQ35" s="5">
        <v>22.34</v>
      </c>
      <c r="BR35" s="5">
        <v>22.7239</v>
      </c>
      <c r="BS35" s="5">
        <v>23.1309</v>
      </c>
      <c r="BT35" s="213"/>
    </row>
    <row r="36" spans="1:72" x14ac:dyDescent="0.2">
      <c r="N36" s="13" t="s">
        <v>464</v>
      </c>
      <c r="O36" s="53" t="s">
        <v>301</v>
      </c>
      <c r="P36" s="13" t="s">
        <v>463</v>
      </c>
      <c r="Q36" s="13" t="s">
        <v>523</v>
      </c>
      <c r="R36" s="13" t="s">
        <v>524</v>
      </c>
      <c r="S36" s="5">
        <v>2.4197000000000002</v>
      </c>
      <c r="T36" s="5">
        <v>2.4820000000000002</v>
      </c>
      <c r="U36" s="5">
        <v>2.5318000000000001</v>
      </c>
      <c r="V36" s="5">
        <v>2.5853999999999999</v>
      </c>
      <c r="W36" s="5">
        <v>2.6284000000000001</v>
      </c>
      <c r="X36" s="5">
        <v>2.6758999999999999</v>
      </c>
      <c r="Y36" s="5">
        <v>2.7241</v>
      </c>
      <c r="Z36" s="5">
        <v>2.7481</v>
      </c>
      <c r="AA36" s="5">
        <v>2.7728000000000002</v>
      </c>
      <c r="AB36" s="5">
        <v>2.8107000000000002</v>
      </c>
      <c r="AC36" s="5">
        <v>2.8530000000000002</v>
      </c>
      <c r="AD36" s="5">
        <v>2.9039000000000001</v>
      </c>
      <c r="AE36" s="5">
        <v>2.9613</v>
      </c>
      <c r="AF36" s="5">
        <v>3.0236999999999998</v>
      </c>
      <c r="AG36" s="5">
        <v>3.0831</v>
      </c>
      <c r="AH36" s="5">
        <v>3.1105</v>
      </c>
      <c r="AI36" s="5">
        <v>3.1202000000000001</v>
      </c>
      <c r="AJ36" s="5">
        <v>3.1212</v>
      </c>
      <c r="AK36" s="5">
        <v>3.109</v>
      </c>
      <c r="AL36" s="5">
        <v>3.1128999999999998</v>
      </c>
      <c r="AM36" s="5">
        <v>3.1248999999999998</v>
      </c>
      <c r="AN36" s="5">
        <v>3.1560999999999999</v>
      </c>
      <c r="AO36" s="5">
        <v>3.1993</v>
      </c>
      <c r="AP36" s="5">
        <v>3.2271000000000001</v>
      </c>
      <c r="AQ36" s="5">
        <v>3.2471000000000001</v>
      </c>
      <c r="AR36" s="5">
        <v>3.2463000000000002</v>
      </c>
      <c r="AS36" s="5">
        <v>3.2744</v>
      </c>
      <c r="AT36" s="5">
        <v>3.2833999999999999</v>
      </c>
      <c r="AU36" s="5">
        <v>3.2991999999999999</v>
      </c>
      <c r="AV36" s="5">
        <v>3.3298000000000001</v>
      </c>
      <c r="AW36" s="5">
        <v>3.4950999999999999</v>
      </c>
      <c r="AX36" s="5">
        <v>3.5316999999999998</v>
      </c>
      <c r="AY36" s="5">
        <v>3.5722</v>
      </c>
      <c r="AZ36" s="5">
        <v>3.62</v>
      </c>
      <c r="BA36" s="5">
        <v>3.6734</v>
      </c>
      <c r="BB36" s="5">
        <v>3.7320000000000002</v>
      </c>
      <c r="BC36" s="5">
        <v>3.7812999999999999</v>
      </c>
      <c r="BD36" s="5">
        <v>3.8149999999999999</v>
      </c>
      <c r="BE36" s="5">
        <v>3.8351000000000002</v>
      </c>
      <c r="BF36" s="5">
        <v>3.8576999999999999</v>
      </c>
      <c r="BG36" s="5">
        <v>3.8805000000000001</v>
      </c>
      <c r="BH36" s="5">
        <v>3.9485000000000001</v>
      </c>
      <c r="BI36" s="5">
        <v>4.0271999999999997</v>
      </c>
      <c r="BJ36" s="5">
        <v>4.0875000000000004</v>
      </c>
      <c r="BK36" s="5">
        <v>4.1338999999999997</v>
      </c>
      <c r="BL36" s="5">
        <v>4.1845999999999997</v>
      </c>
      <c r="BM36" s="5">
        <v>4.2282999999999999</v>
      </c>
      <c r="BN36" s="5">
        <v>4.2689000000000004</v>
      </c>
      <c r="BO36" s="5">
        <v>4.3158000000000003</v>
      </c>
      <c r="BP36" s="5">
        <v>4.3677999999999999</v>
      </c>
      <c r="BQ36" s="5">
        <v>4.4051999999999998</v>
      </c>
      <c r="BR36" s="5">
        <v>4.4329999999999998</v>
      </c>
      <c r="BS36" s="5">
        <v>4.4707999999999997</v>
      </c>
      <c r="BT36" s="213"/>
    </row>
    <row r="37" spans="1:72" x14ac:dyDescent="0.2">
      <c r="N37" s="14" t="s">
        <v>464</v>
      </c>
      <c r="O37" s="14" t="s">
        <v>25</v>
      </c>
      <c r="P37" s="14" t="s">
        <v>463</v>
      </c>
      <c r="Q37" s="55" t="s">
        <v>457</v>
      </c>
      <c r="R37" s="14" t="s">
        <v>35</v>
      </c>
      <c r="S37" s="6">
        <f>S28-S29</f>
        <v>2120.9983710000001</v>
      </c>
      <c r="T37" s="6">
        <f t="shared" ref="T37:BS37" si="71">T28-T29</f>
        <v>2162.2121010000001</v>
      </c>
      <c r="U37" s="6">
        <f t="shared" si="71"/>
        <v>2215.4165030000004</v>
      </c>
      <c r="V37" s="6">
        <f t="shared" si="71"/>
        <v>2269.2818889999999</v>
      </c>
      <c r="W37" s="6">
        <f t="shared" si="71"/>
        <v>2324.9773379999997</v>
      </c>
      <c r="X37" s="6">
        <f t="shared" si="71"/>
        <v>2385.1208690000003</v>
      </c>
      <c r="Y37" s="6">
        <f t="shared" si="71"/>
        <v>2445.373239</v>
      </c>
      <c r="Z37" s="6">
        <f t="shared" si="71"/>
        <v>2507.4381430000003</v>
      </c>
      <c r="AA37" s="6">
        <f t="shared" si="71"/>
        <v>2571.9765940000002</v>
      </c>
      <c r="AB37" s="6">
        <f t="shared" si="71"/>
        <v>2638.2397510000001</v>
      </c>
      <c r="AC37" s="6">
        <f t="shared" si="71"/>
        <v>2705.7309329999998</v>
      </c>
      <c r="AD37" s="6">
        <f t="shared" si="71"/>
        <v>2772.2144210000001</v>
      </c>
      <c r="AE37" s="6">
        <f t="shared" si="71"/>
        <v>2838.8506969999999</v>
      </c>
      <c r="AF37" s="6">
        <f t="shared" si="71"/>
        <v>2905.1186549999998</v>
      </c>
      <c r="AG37" s="6">
        <f t="shared" si="71"/>
        <v>2970.4359319999999</v>
      </c>
      <c r="AH37" s="6">
        <f t="shared" si="71"/>
        <v>3035.3455260000005</v>
      </c>
      <c r="AI37" s="6">
        <f t="shared" si="71"/>
        <v>3100.0892210000002</v>
      </c>
      <c r="AJ37" s="6">
        <f t="shared" si="71"/>
        <v>3166.1190829999996</v>
      </c>
      <c r="AK37" s="6">
        <f t="shared" si="71"/>
        <v>3233.8285420000002</v>
      </c>
      <c r="AL37" s="6">
        <f t="shared" si="71"/>
        <v>3302.0594900000001</v>
      </c>
      <c r="AM37" s="6">
        <f t="shared" si="71"/>
        <v>3371.6997949999995</v>
      </c>
      <c r="AN37" s="6">
        <f t="shared" si="71"/>
        <v>3444.7545250000003</v>
      </c>
      <c r="AO37" s="6">
        <f t="shared" si="71"/>
        <v>3518.5678739999998</v>
      </c>
      <c r="AP37" s="6">
        <f t="shared" si="71"/>
        <v>3592.0473219999994</v>
      </c>
      <c r="AQ37" s="6">
        <f t="shared" si="71"/>
        <v>3667.231256</v>
      </c>
      <c r="AR37" s="6">
        <f t="shared" si="71"/>
        <v>3745.0124660000006</v>
      </c>
      <c r="AS37" s="6">
        <f t="shared" si="71"/>
        <v>3825.0846680000004</v>
      </c>
      <c r="AT37" s="6">
        <f t="shared" si="71"/>
        <v>3906.0089749999997</v>
      </c>
      <c r="AU37" s="6">
        <f t="shared" si="71"/>
        <v>3986.5947919999999</v>
      </c>
      <c r="AV37" s="6">
        <f t="shared" si="71"/>
        <v>4068.5945409999995</v>
      </c>
      <c r="AW37" s="6">
        <f t="shared" si="71"/>
        <v>4148.1849080000002</v>
      </c>
      <c r="AX37" s="6">
        <f t="shared" si="71"/>
        <v>4224.1813789999997</v>
      </c>
      <c r="AY37" s="6">
        <f t="shared" si="71"/>
        <v>4301.5457539999998</v>
      </c>
      <c r="AZ37" s="6">
        <f t="shared" si="71"/>
        <v>4379.0149620000002</v>
      </c>
      <c r="BA37" s="6">
        <f t="shared" si="71"/>
        <v>4458.0150599999997</v>
      </c>
      <c r="BB37" s="6">
        <f t="shared" si="71"/>
        <v>4535.4284920000009</v>
      </c>
      <c r="BC37" s="6">
        <f t="shared" si="71"/>
        <v>4612.731256</v>
      </c>
      <c r="BD37" s="6">
        <f t="shared" si="71"/>
        <v>4689.6266059999998</v>
      </c>
      <c r="BE37" s="6">
        <f t="shared" si="71"/>
        <v>4765.4002780000001</v>
      </c>
      <c r="BF37" s="6">
        <f t="shared" si="71"/>
        <v>4840.2692569999999</v>
      </c>
      <c r="BG37" s="6">
        <f t="shared" si="71"/>
        <v>4914.0221080000001</v>
      </c>
      <c r="BH37" s="6">
        <f t="shared" si="71"/>
        <v>4987.4152950000007</v>
      </c>
      <c r="BI37" s="6">
        <f t="shared" si="71"/>
        <v>5060.0236800000002</v>
      </c>
      <c r="BJ37" s="6">
        <f t="shared" si="71"/>
        <v>5132.6541669999997</v>
      </c>
      <c r="BK37" s="6">
        <f t="shared" si="71"/>
        <v>5205.269096</v>
      </c>
      <c r="BL37" s="6">
        <f t="shared" si="71"/>
        <v>5277.8190219999997</v>
      </c>
      <c r="BM37" s="6">
        <f t="shared" si="71"/>
        <v>5350.0974970000007</v>
      </c>
      <c r="BN37" s="6">
        <f t="shared" si="71"/>
        <v>5422.7947379999996</v>
      </c>
      <c r="BO37" s="6">
        <f t="shared" si="71"/>
        <v>5495.7890259999995</v>
      </c>
      <c r="BP37" s="6">
        <f t="shared" si="71"/>
        <v>5569.277317</v>
      </c>
      <c r="BQ37" s="6">
        <f t="shared" si="71"/>
        <v>5643.7504229999995</v>
      </c>
      <c r="BR37" s="6">
        <f t="shared" si="71"/>
        <v>5718.3916559999998</v>
      </c>
      <c r="BS37" s="6">
        <f t="shared" si="71"/>
        <v>5794.3225779999993</v>
      </c>
      <c r="BT37" s="213"/>
    </row>
    <row r="38" spans="1:72" s="52" customForma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N38" s="13" t="s">
        <v>491</v>
      </c>
      <c r="O38" s="12" t="s">
        <v>22</v>
      </c>
      <c r="P38" s="12" t="s">
        <v>486</v>
      </c>
      <c r="Q38" s="12" t="s">
        <v>493</v>
      </c>
      <c r="R38" s="12" t="s">
        <v>492</v>
      </c>
      <c r="S38" s="5"/>
      <c r="T38" s="5"/>
      <c r="U38" s="5"/>
      <c r="V38" s="5"/>
      <c r="W38" s="5"/>
      <c r="X38" s="5"/>
      <c r="Y38" s="5"/>
      <c r="Z38" s="5"/>
      <c r="AA38" s="5"/>
      <c r="AB38" s="5">
        <v>13893970.299227839</v>
      </c>
      <c r="AC38" s="5">
        <v>14402251.199061912</v>
      </c>
      <c r="AD38" s="5">
        <v>15180368.736447437</v>
      </c>
      <c r="AE38" s="5">
        <v>16102505.375948044</v>
      </c>
      <c r="AF38" s="5">
        <v>15896267.362492239</v>
      </c>
      <c r="AG38" s="5">
        <v>15962793.260322616</v>
      </c>
      <c r="AH38" s="5">
        <v>16711465.257657964</v>
      </c>
      <c r="AI38" s="5">
        <v>17320512.998753246</v>
      </c>
      <c r="AJ38" s="5">
        <v>18108521.666533228</v>
      </c>
      <c r="AK38" s="5">
        <v>18377920.71949454</v>
      </c>
      <c r="AL38" s="5">
        <v>18434772.819361337</v>
      </c>
      <c r="AM38" s="5">
        <v>18754369.471497405</v>
      </c>
      <c r="AN38" s="5">
        <v>18788783.832084771</v>
      </c>
      <c r="AO38" s="5">
        <v>19404691.476661421</v>
      </c>
      <c r="AP38" s="5">
        <v>20441708.849229075</v>
      </c>
      <c r="AQ38" s="5">
        <v>21268300.122858852</v>
      </c>
      <c r="AR38" s="5">
        <v>22216687.747566298</v>
      </c>
      <c r="AS38" s="5">
        <v>23055294.276046902</v>
      </c>
      <c r="AT38" s="5">
        <v>24290655.148267534</v>
      </c>
      <c r="AU38" s="5">
        <v>25163378.730170581</v>
      </c>
      <c r="AV38" s="5">
        <v>25740672.467798468</v>
      </c>
      <c r="AW38" s="5">
        <v>26033094.752030719</v>
      </c>
      <c r="AX38" s="5">
        <v>26613052.734112181</v>
      </c>
      <c r="AY38" s="5">
        <v>26964038.917259</v>
      </c>
      <c r="AZ38" s="5">
        <v>27927447.394820165</v>
      </c>
      <c r="BA38" s="5">
        <v>28713961.059190087</v>
      </c>
      <c r="BB38" s="5">
        <v>29712065.82416131</v>
      </c>
      <c r="BC38" s="5">
        <v>31013481.074955277</v>
      </c>
      <c r="BD38" s="5">
        <v>32014145.436785098</v>
      </c>
      <c r="BE38" s="5">
        <v>32980641.663224883</v>
      </c>
      <c r="BF38" s="5">
        <v>34035786.364362307</v>
      </c>
      <c r="BG38" s="5">
        <v>34678822.812888771</v>
      </c>
      <c r="BH38" s="5">
        <v>35428169.335920237</v>
      </c>
      <c r="BI38" s="5">
        <v>36357896.285185605</v>
      </c>
      <c r="BJ38" s="5">
        <v>37855441.729218677</v>
      </c>
      <c r="BK38" s="5">
        <v>39097147.440640412</v>
      </c>
      <c r="BL38" s="5">
        <v>40880564.242816739</v>
      </c>
      <c r="BM38" s="5">
        <v>42294836.100373372</v>
      </c>
      <c r="BN38" s="5">
        <v>41988630.881624274</v>
      </c>
      <c r="BO38" s="5">
        <v>41378230.177669078</v>
      </c>
      <c r="BP38" s="5">
        <v>43343089.264795788</v>
      </c>
      <c r="BQ38" s="5">
        <v>44514268.660805382</v>
      </c>
      <c r="BR38" s="5">
        <v>45389424.397157244</v>
      </c>
      <c r="BS38" s="5"/>
      <c r="BT38" s="213"/>
    </row>
    <row r="39" spans="1:72" s="52" customForma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N39" s="13" t="s">
        <v>491</v>
      </c>
      <c r="O39" s="13" t="s">
        <v>544</v>
      </c>
      <c r="P39" s="13" t="s">
        <v>486</v>
      </c>
      <c r="Q39" s="54" t="s">
        <v>457</v>
      </c>
      <c r="R39" s="13" t="s">
        <v>35</v>
      </c>
      <c r="S39" s="5"/>
      <c r="T39" s="5"/>
      <c r="U39" s="5"/>
      <c r="V39" s="5"/>
      <c r="W39" s="5"/>
      <c r="X39" s="5"/>
      <c r="Y39" s="5"/>
      <c r="Z39" s="5"/>
      <c r="AA39" s="5"/>
      <c r="AB39" s="5">
        <f t="shared" ref="AB39" si="72">AB40+AB41+AB42-AB43+AB44+AB45+AB46</f>
        <v>11953959.99773136</v>
      </c>
      <c r="AC39" s="5">
        <f t="shared" ref="AC39" si="73">AC40+AC41+AC42-AC43+AC44+AC45+AC46</f>
        <v>12365349.156694504</v>
      </c>
      <c r="AD39" s="5">
        <f t="shared" ref="AD39" si="74">AD40+AD41+AD42-AD43+AD44+AD45+AD46</f>
        <v>13030272.676047612</v>
      </c>
      <c r="AE39" s="5">
        <f t="shared" ref="AE39" si="75">AE40+AE41+AE42-AE43+AE44+AE45+AE46</f>
        <v>13796940.948311282</v>
      </c>
      <c r="AF39" s="5">
        <f t="shared" ref="AF39" si="76">AF40+AF41+AF42-AF43+AF44+AF45+AF46</f>
        <v>13542194.794531487</v>
      </c>
      <c r="AG39" s="5">
        <f t="shared" ref="AG39" si="77">AG40+AG41+AG42-AG43+AG44+AG45+AG46</f>
        <v>13529702.620666444</v>
      </c>
      <c r="AH39" s="5">
        <f t="shared" ref="AH39" si="78">AH40+AH41+AH42-AH43+AH44+AH45+AH46</f>
        <v>14142096.031850444</v>
      </c>
      <c r="AI39" s="5">
        <f t="shared" ref="AI39" si="79">AI40+AI41+AI42-AI43+AI44+AI45+AI46</f>
        <v>14613381.640123719</v>
      </c>
      <c r="AJ39" s="5">
        <f t="shared" ref="AJ39" si="80">AJ40+AJ41+AJ42-AJ43+AJ44+AJ45+AJ46</f>
        <v>15271397.00660019</v>
      </c>
      <c r="AK39" s="5">
        <f t="shared" ref="AK39" si="81">AK40+AK41+AK42-AK43+AK44+AK45+AK46</f>
        <v>15514720.576572988</v>
      </c>
      <c r="AL39" s="5">
        <f t="shared" ref="AL39" si="82">AL40+AL41+AL42-AL43+AL44+AL45+AL46</f>
        <v>15437862.768400779</v>
      </c>
      <c r="AM39" s="5">
        <f t="shared" ref="AM39" si="83">AM40+AM41+AM42-AM43+AM44+AM45+AM46</f>
        <v>15625652.061810017</v>
      </c>
      <c r="AN39" s="5">
        <f t="shared" ref="AN39" si="84">AN40+AN41+AN42-AN43+AN44+AN45+AN46</f>
        <v>15688418.627554845</v>
      </c>
      <c r="AO39" s="5">
        <f t="shared" ref="AO39" si="85">AO40+AO41+AO42-AO43+AO44+AO45+AO46</f>
        <v>16203473.559095487</v>
      </c>
      <c r="AP39" s="5">
        <f t="shared" ref="AP39" si="86">AP40+AP41+AP42-AP43+AP44+AP45+AP46</f>
        <v>17031278.06339433</v>
      </c>
      <c r="AQ39" s="5">
        <f t="shared" ref="AQ39" si="87">AQ40+AQ41+AQ42-AQ43+AQ44+AQ45+AQ46</f>
        <v>17688871.784446724</v>
      </c>
      <c r="AR39" s="5">
        <f t="shared" ref="AR39" si="88">AR40+AR41+AR42-AR43+AR44+AR45+AR46</f>
        <v>18443184.91532445</v>
      </c>
      <c r="AS39" s="5">
        <f t="shared" ref="AS39" si="89">AS40+AS41+AS42-AS43+AS44+AS45+AS46</f>
        <v>19098726.960884631</v>
      </c>
      <c r="AT39" s="5">
        <f t="shared" ref="AT39" si="90">AT40+AT41+AT42-AT43+AT44+AT45+AT46</f>
        <v>20121404.886834536</v>
      </c>
      <c r="AU39" s="5">
        <f t="shared" ref="AU39" si="91">AU40+AU41+AU42-AU43+AU44+AU45+AU46</f>
        <v>20775972.325461265</v>
      </c>
      <c r="AV39" s="5">
        <f t="shared" ref="AV39" si="92">AV40+AV41+AV42-AV43+AV44+AV45+AV46</f>
        <v>21265579.538414776</v>
      </c>
      <c r="AW39" s="5">
        <f t="shared" ref="AW39" si="93">AW40+AW41+AW42-AW43+AW44+AW45+AW46</f>
        <v>21386764.730119254</v>
      </c>
      <c r="AX39" s="5">
        <f t="shared" ref="AX39" si="94">AX40+AX41+AX42-AX43+AX44+AX45+AX46</f>
        <v>21745432.972473171</v>
      </c>
      <c r="AY39" s="5">
        <f t="shared" ref="AY39" si="95">AY40+AY41+AY42-AY43+AY44+AY45+AY46</f>
        <v>21809159.495990939</v>
      </c>
      <c r="AZ39" s="5">
        <f t="shared" ref="AZ39" si="96">AZ40+AZ41+AZ42-AZ43+AZ44+AZ45+AZ46</f>
        <v>22413450.893538862</v>
      </c>
      <c r="BA39" s="5">
        <f t="shared" ref="BA39" si="97">BA40+BA41+BA42-BA43+BA44+BA45+BA46</f>
        <v>22963342.485278957</v>
      </c>
      <c r="BB39" s="5">
        <f t="shared" ref="BB39" si="98">BB40+BB41+BB42-BB43+BB44+BB45+BB46</f>
        <v>23634025.231034681</v>
      </c>
      <c r="BC39" s="5">
        <f t="shared" ref="BC39" si="99">BC40+BC41+BC42-BC43+BC44+BC45+BC46</f>
        <v>24548790.534422118</v>
      </c>
      <c r="BD39" s="5">
        <f t="shared" ref="BD39" si="100">BD40+BD41+BD42-BD43+BD44+BD45+BD46</f>
        <v>25370857.901147325</v>
      </c>
      <c r="BE39" s="5">
        <f t="shared" ref="BE39" si="101">BE40+BE41+BE42-BE43+BE44+BE45+BE46</f>
        <v>26150289.958590474</v>
      </c>
      <c r="BF39" s="5">
        <f t="shared" ref="BF39" si="102">BF40+BF41+BF42-BF43+BF44+BF45+BF46</f>
        <v>26941340.217766367</v>
      </c>
      <c r="BG39" s="5">
        <f t="shared" ref="BG39" si="103">BG40+BG41+BG42-BG43+BG44+BG45+BG46</f>
        <v>27404241.760885086</v>
      </c>
      <c r="BH39" s="5">
        <f t="shared" ref="BH39" si="104">BH40+BH41+BH42-BH43+BH44+BH45+BH46</f>
        <v>27855684.785368688</v>
      </c>
      <c r="BI39" s="5">
        <f t="shared" ref="BI39" si="105">BI40+BI41+BI42-BI43+BI44+BI45+BI46</f>
        <v>28415687.493397735</v>
      </c>
      <c r="BJ39" s="5">
        <f t="shared" ref="BJ39" si="106">BJ40+BJ41+BJ42-BJ43+BJ44+BJ45+BJ46</f>
        <v>29415279.345587175</v>
      </c>
      <c r="BK39" s="5">
        <f t="shared" ref="BK39" si="107">BK40+BK41+BK42-BK43+BK44+BK45+BK46</f>
        <v>30077981.644131634</v>
      </c>
      <c r="BL39" s="5">
        <f t="shared" ref="BL39" si="108">BL40+BL41+BL42-BL43+BL44+BL45+BL46</f>
        <v>31085469.177819431</v>
      </c>
      <c r="BM39" s="5">
        <f t="shared" ref="BM39" si="109">BM40+BM41+BM42-BM43+BM44+BM45+BM46</f>
        <v>31760493.457473096</v>
      </c>
      <c r="BN39" s="5">
        <f t="shared" ref="BN39" si="110">BN40+BN41+BN42-BN43+BN44+BN45+BN46</f>
        <v>31265758.322867107</v>
      </c>
      <c r="BO39" s="5">
        <f t="shared" ref="BO39" si="111">BO40+BO41+BO42-BO43+BO44+BO45+BO46</f>
        <v>30336711.959052667</v>
      </c>
      <c r="BP39" s="5">
        <f t="shared" ref="BP39" si="112">BP40+BP41+BP42-BP43+BP44+BP45+BP46</f>
        <v>31283313.139564108</v>
      </c>
      <c r="BQ39" s="5">
        <f t="shared" ref="BQ39" si="113">BQ40+BQ41+BQ42-BQ43+BQ44+BQ45+BQ46</f>
        <v>31820519.742971085</v>
      </c>
      <c r="BR39" s="5">
        <f t="shared" ref="BR39" si="114">BR40+BR41+BR42-BR43+BR44+BR45+BR46</f>
        <v>32008392.32501632</v>
      </c>
      <c r="BS39" s="5"/>
      <c r="BT39" s="213"/>
    </row>
    <row r="40" spans="1:72" s="52" customForma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N40" s="13" t="s">
        <v>491</v>
      </c>
      <c r="O40" s="53" t="s">
        <v>502</v>
      </c>
      <c r="P40" s="13" t="s">
        <v>486</v>
      </c>
      <c r="Q40" s="13" t="s">
        <v>493</v>
      </c>
      <c r="R40" s="13" t="s">
        <v>492</v>
      </c>
      <c r="S40" s="5"/>
      <c r="T40" s="5"/>
      <c r="U40" s="5"/>
      <c r="V40" s="5"/>
      <c r="W40" s="5"/>
      <c r="X40" s="5"/>
      <c r="Y40" s="5"/>
      <c r="Z40" s="5"/>
      <c r="AA40" s="5"/>
      <c r="AB40" s="5">
        <v>3983927.1280308426</v>
      </c>
      <c r="AC40" s="5">
        <v>4090735.4616267132</v>
      </c>
      <c r="AD40" s="5">
        <v>4315783.031752754</v>
      </c>
      <c r="AE40" s="5">
        <v>4563592.7453502649</v>
      </c>
      <c r="AF40" s="5">
        <v>4381135.9433267014</v>
      </c>
      <c r="AG40" s="5">
        <v>4343912.1115794256</v>
      </c>
      <c r="AH40" s="5">
        <v>4569481.9624214685</v>
      </c>
      <c r="AI40" s="5">
        <v>4766013.0040879063</v>
      </c>
      <c r="AJ40" s="5">
        <v>5024824.3886719113</v>
      </c>
      <c r="AK40" s="5">
        <v>5020599.986438998</v>
      </c>
      <c r="AL40" s="5">
        <v>4929752.2375835739</v>
      </c>
      <c r="AM40" s="5">
        <v>5095518.5142629053</v>
      </c>
      <c r="AN40" s="5">
        <v>5060880.6234016269</v>
      </c>
      <c r="AO40" s="5">
        <v>5300860.3970194198</v>
      </c>
      <c r="AP40" s="5">
        <v>5767807.6094669458</v>
      </c>
      <c r="AQ40" s="5">
        <v>6016040.2018801887</v>
      </c>
      <c r="AR40" s="5">
        <v>6233467.1426349338</v>
      </c>
      <c r="AS40" s="5">
        <v>6490502.2561500845</v>
      </c>
      <c r="AT40" s="5">
        <v>6869644.9744217414</v>
      </c>
      <c r="AU40" s="5">
        <v>7046736.2280058693</v>
      </c>
      <c r="AV40" s="5">
        <v>7130884.7447689539</v>
      </c>
      <c r="AW40" s="5">
        <v>7152476.0078625474</v>
      </c>
      <c r="AX40" s="5">
        <v>7416993.7399105458</v>
      </c>
      <c r="AY40" s="5">
        <v>7584777.3714827737</v>
      </c>
      <c r="AZ40" s="5">
        <v>7923619.1053298572</v>
      </c>
      <c r="BA40" s="5">
        <v>8185769.3525757352</v>
      </c>
      <c r="BB40" s="5">
        <v>8540837.9019448943</v>
      </c>
      <c r="BC40" s="5">
        <v>9002656.4653395321</v>
      </c>
      <c r="BD40" s="5">
        <v>9537810.1647142004</v>
      </c>
      <c r="BE40" s="5">
        <v>9948702.0381689686</v>
      </c>
      <c r="BF40" s="5">
        <v>10320059.488025868</v>
      </c>
      <c r="BG40" s="5">
        <v>10459498.291635597</v>
      </c>
      <c r="BH40" s="5">
        <v>10619937.124245489</v>
      </c>
      <c r="BI40" s="5">
        <v>10834091.506470341</v>
      </c>
      <c r="BJ40" s="5">
        <v>11227407.781933187</v>
      </c>
      <c r="BK40" s="5">
        <v>11538770.593899</v>
      </c>
      <c r="BL40" s="5">
        <v>11945806.196341615</v>
      </c>
      <c r="BM40" s="5">
        <v>11944229.202089332</v>
      </c>
      <c r="BN40" s="5">
        <v>11627272.998974558</v>
      </c>
      <c r="BO40" s="5">
        <v>11529697.772803819</v>
      </c>
      <c r="BP40" s="5">
        <v>11897668.127352104</v>
      </c>
      <c r="BQ40" s="5">
        <v>12178196.263013026</v>
      </c>
      <c r="BR40" s="5">
        <v>12241916.449369995</v>
      </c>
      <c r="BS40" s="5"/>
      <c r="BT40" s="213"/>
    </row>
    <row r="41" spans="1:72" s="52" customFormat="1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N41" s="13" t="s">
        <v>491</v>
      </c>
      <c r="O41" s="53" t="s">
        <v>131</v>
      </c>
      <c r="P41" s="13" t="s">
        <v>486</v>
      </c>
      <c r="Q41" s="13" t="s">
        <v>493</v>
      </c>
      <c r="R41" s="13" t="s">
        <v>492</v>
      </c>
      <c r="S41" s="5"/>
      <c r="T41" s="5"/>
      <c r="U41" s="5"/>
      <c r="V41" s="5"/>
      <c r="W41" s="5"/>
      <c r="X41" s="5"/>
      <c r="Y41" s="5"/>
      <c r="Z41" s="5"/>
      <c r="AA41" s="5"/>
      <c r="AB41" s="5">
        <v>334475.57496767724</v>
      </c>
      <c r="AC41" s="5">
        <v>346687.03026570118</v>
      </c>
      <c r="AD41" s="5">
        <v>367400.29120041599</v>
      </c>
      <c r="AE41" s="5">
        <v>392815.29931567091</v>
      </c>
      <c r="AF41" s="5">
        <v>401522.65212153719</v>
      </c>
      <c r="AG41" s="5">
        <v>410447.88002329087</v>
      </c>
      <c r="AH41" s="5">
        <v>436475.37327660498</v>
      </c>
      <c r="AI41" s="5">
        <v>446438.4651528658</v>
      </c>
      <c r="AJ41" s="5">
        <v>458972.16533970198</v>
      </c>
      <c r="AK41" s="5">
        <v>459150.71665939648</v>
      </c>
      <c r="AL41" s="5">
        <v>473469.57500910235</v>
      </c>
      <c r="AM41" s="5">
        <v>488785.5156438608</v>
      </c>
      <c r="AN41" s="5">
        <v>477611.78113758279</v>
      </c>
      <c r="AO41" s="5">
        <v>498068.92813646997</v>
      </c>
      <c r="AP41" s="5">
        <v>523603.38259044581</v>
      </c>
      <c r="AQ41" s="5">
        <v>546908.04632028088</v>
      </c>
      <c r="AR41" s="5">
        <v>558170.59472283639</v>
      </c>
      <c r="AS41" s="5">
        <v>588751.59079957544</v>
      </c>
      <c r="AT41" s="5">
        <v>619203.86102599453</v>
      </c>
      <c r="AU41" s="5">
        <v>635356.09535952786</v>
      </c>
      <c r="AV41" s="5">
        <v>625483.46586170094</v>
      </c>
      <c r="AW41" s="5">
        <v>609941.98074623419</v>
      </c>
      <c r="AX41" s="5">
        <v>608671.91584064823</v>
      </c>
      <c r="AY41" s="5">
        <v>621453.90140005958</v>
      </c>
      <c r="AZ41" s="5">
        <v>646685.24888136692</v>
      </c>
      <c r="BA41" s="5">
        <v>669759.89957918983</v>
      </c>
      <c r="BB41" s="5">
        <v>678609.24794444907</v>
      </c>
      <c r="BC41" s="5">
        <v>705928.53387005208</v>
      </c>
      <c r="BD41" s="5">
        <v>727121.46743658592</v>
      </c>
      <c r="BE41" s="5">
        <v>770569.43975552556</v>
      </c>
      <c r="BF41" s="5">
        <v>814415.77270565089</v>
      </c>
      <c r="BG41" s="5">
        <v>823168.14235434448</v>
      </c>
      <c r="BH41" s="5">
        <v>844906.1585548931</v>
      </c>
      <c r="BI41" s="5">
        <v>868300.412496228</v>
      </c>
      <c r="BJ41" s="5">
        <v>911527.08529859711</v>
      </c>
      <c r="BK41" s="5">
        <v>938694.236512637</v>
      </c>
      <c r="BL41" s="5">
        <v>971911.44203815004</v>
      </c>
      <c r="BM41" s="5">
        <v>1004959.0672211907</v>
      </c>
      <c r="BN41" s="5">
        <v>1015404.6190389866</v>
      </c>
      <c r="BO41" s="5">
        <v>977187.30638815206</v>
      </c>
      <c r="BP41" s="5">
        <v>1024217.5566346567</v>
      </c>
      <c r="BQ41" s="5">
        <v>1056089.1485219044</v>
      </c>
      <c r="BR41" s="5">
        <v>1074391.6084416178</v>
      </c>
      <c r="BS41" s="5"/>
      <c r="BT41" s="213"/>
    </row>
    <row r="42" spans="1:72" s="52" customForma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s="13" t="s">
        <v>491</v>
      </c>
      <c r="O42" s="53" t="s">
        <v>547</v>
      </c>
      <c r="P42" s="13" t="s">
        <v>486</v>
      </c>
      <c r="Q42" s="13" t="s">
        <v>493</v>
      </c>
      <c r="R42" s="13" t="s">
        <v>492</v>
      </c>
      <c r="S42" s="5"/>
      <c r="T42" s="5"/>
      <c r="U42" s="5"/>
      <c r="V42" s="5"/>
      <c r="W42" s="5"/>
      <c r="X42" s="5"/>
      <c r="Y42" s="5"/>
      <c r="Z42" s="5"/>
      <c r="AA42" s="5"/>
      <c r="AB42" s="5">
        <v>6153349.4792739395</v>
      </c>
      <c r="AC42" s="5">
        <v>6361587.7748207022</v>
      </c>
      <c r="AD42" s="5">
        <v>6650745.0390744284</v>
      </c>
      <c r="AE42" s="5">
        <v>7016667.617044935</v>
      </c>
      <c r="AF42" s="5">
        <v>6978713.0840640487</v>
      </c>
      <c r="AG42" s="5">
        <v>6938752.9896460408</v>
      </c>
      <c r="AH42" s="5">
        <v>7213932.2114079632</v>
      </c>
      <c r="AI42" s="5">
        <v>7392965.7094488107</v>
      </c>
      <c r="AJ42" s="5">
        <v>7662910.4360267362</v>
      </c>
      <c r="AK42" s="5">
        <v>7845573.9166491628</v>
      </c>
      <c r="AL42" s="5">
        <v>7831470.9590342147</v>
      </c>
      <c r="AM42" s="5">
        <v>7740621.3396706088</v>
      </c>
      <c r="AN42" s="5">
        <v>7784150.7495283708</v>
      </c>
      <c r="AO42" s="5">
        <v>7966049.345264866</v>
      </c>
      <c r="AP42" s="5">
        <v>8174205.3825710071</v>
      </c>
      <c r="AQ42" s="5">
        <v>8391801.9471851103</v>
      </c>
      <c r="AR42" s="5">
        <v>8809753.9170961492</v>
      </c>
      <c r="AS42" s="5">
        <v>9076305.493838992</v>
      </c>
      <c r="AT42" s="5">
        <v>9473157.1014191248</v>
      </c>
      <c r="AU42" s="5">
        <v>9773671.2172276881</v>
      </c>
      <c r="AV42" s="5">
        <v>10054874.467728207</v>
      </c>
      <c r="AW42" s="5">
        <v>10087085.630302152</v>
      </c>
      <c r="AX42" s="5">
        <v>10186791.163350146</v>
      </c>
      <c r="AY42" s="5">
        <v>10090938.552555783</v>
      </c>
      <c r="AZ42" s="5">
        <v>10273236.158674702</v>
      </c>
      <c r="BA42" s="5">
        <v>10486305.925848391</v>
      </c>
      <c r="BB42" s="5">
        <v>10698359.095433662</v>
      </c>
      <c r="BC42" s="5">
        <v>11075976.378004072</v>
      </c>
      <c r="BD42" s="5">
        <v>11438683.175423069</v>
      </c>
      <c r="BE42" s="5">
        <v>11746240.870053139</v>
      </c>
      <c r="BF42" s="5">
        <v>12067895.128724195</v>
      </c>
      <c r="BG42" s="5">
        <v>12324580.412983209</v>
      </c>
      <c r="BH42" s="5">
        <v>12588166.154754763</v>
      </c>
      <c r="BI42" s="5">
        <v>12853377.540461309</v>
      </c>
      <c r="BJ42" s="5">
        <v>13344235.86745736</v>
      </c>
      <c r="BK42" s="5">
        <v>13663266.569817763</v>
      </c>
      <c r="BL42" s="5">
        <v>14204265.135066172</v>
      </c>
      <c r="BM42" s="5">
        <v>14781249.66006471</v>
      </c>
      <c r="BN42" s="5">
        <v>14727528.209535213</v>
      </c>
      <c r="BO42" s="5">
        <v>14060895.249159727</v>
      </c>
      <c r="BP42" s="5">
        <v>14467788.27790224</v>
      </c>
      <c r="BQ42" s="5">
        <v>14739062.123667587</v>
      </c>
      <c r="BR42" s="5">
        <v>14741699.960009433</v>
      </c>
      <c r="BS42" s="5"/>
      <c r="BT42" s="213"/>
    </row>
    <row r="43" spans="1:72" s="93" customFormat="1" x14ac:dyDescent="0.2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N43" s="54" t="s">
        <v>491</v>
      </c>
      <c r="O43" s="94" t="s">
        <v>548</v>
      </c>
      <c r="P43" s="54" t="s">
        <v>486</v>
      </c>
      <c r="Q43" s="54" t="s">
        <v>493</v>
      </c>
      <c r="R43" s="54" t="s">
        <v>492</v>
      </c>
      <c r="S43" s="95"/>
      <c r="T43" s="95"/>
      <c r="U43" s="95"/>
      <c r="V43" s="95"/>
      <c r="W43" s="95"/>
      <c r="X43" s="95"/>
      <c r="Y43" s="95"/>
      <c r="Z43" s="95"/>
      <c r="AA43" s="95"/>
      <c r="AB43" s="108">
        <f t="shared" ref="AB43:AQ43" si="115">AC43-(AC43*$BT$43)</f>
        <v>146138.48825366501</v>
      </c>
      <c r="AC43" s="108">
        <f t="shared" si="115"/>
        <v>149404.49032220143</v>
      </c>
      <c r="AD43" s="108">
        <f t="shared" si="115"/>
        <v>152743.48322045797</v>
      </c>
      <c r="AE43" s="108">
        <f t="shared" si="115"/>
        <v>156157.09819701061</v>
      </c>
      <c r="AF43" s="108">
        <f t="shared" si="115"/>
        <v>159647.00295668494</v>
      </c>
      <c r="AG43" s="108">
        <f t="shared" si="115"/>
        <v>163214.90247530537</v>
      </c>
      <c r="AH43" s="108">
        <f t="shared" si="115"/>
        <v>166862.53983265258</v>
      </c>
      <c r="AI43" s="108">
        <f t="shared" si="115"/>
        <v>170591.69706403659</v>
      </c>
      <c r="AJ43" s="108">
        <f t="shared" si="115"/>
        <v>174404.19603090137</v>
      </c>
      <c r="AK43" s="108">
        <f t="shared" si="115"/>
        <v>178301.89931088631</v>
      </c>
      <c r="AL43" s="108">
        <f t="shared" si="115"/>
        <v>182286.71110777938</v>
      </c>
      <c r="AM43" s="108">
        <f t="shared" si="115"/>
        <v>186360.57818180652</v>
      </c>
      <c r="AN43" s="108">
        <f t="shared" si="115"/>
        <v>190525.49080071173</v>
      </c>
      <c r="AO43" s="108">
        <f t="shared" si="115"/>
        <v>194783.48371209271</v>
      </c>
      <c r="AP43" s="108">
        <f t="shared" si="115"/>
        <v>199136.63713746672</v>
      </c>
      <c r="AQ43" s="108">
        <f t="shared" si="115"/>
        <v>203587.07778855262</v>
      </c>
      <c r="AR43" s="108">
        <f>AS43-(AS43*$BT$43)</f>
        <v>208136.97990626539</v>
      </c>
      <c r="AS43" s="95">
        <v>212788.56632293091</v>
      </c>
      <c r="AT43" s="95">
        <v>217440.15273959644</v>
      </c>
      <c r="AU43" s="95">
        <v>217308.73523847488</v>
      </c>
      <c r="AV43" s="95">
        <v>241706.15072930887</v>
      </c>
      <c r="AW43" s="95">
        <v>243192.1559533941</v>
      </c>
      <c r="AX43" s="95">
        <v>255637.69327307839</v>
      </c>
      <c r="AY43" s="95">
        <v>278888.2612007304</v>
      </c>
      <c r="AZ43" s="95">
        <v>261799.79987518102</v>
      </c>
      <c r="BA43" s="95">
        <v>278393.76062649721</v>
      </c>
      <c r="BB43" s="95">
        <v>294667.57327317371</v>
      </c>
      <c r="BC43" s="95">
        <v>321186.67840582441</v>
      </c>
      <c r="BD43" s="95">
        <v>346117.60640198895</v>
      </c>
      <c r="BE43" s="95">
        <v>332691.98077879497</v>
      </c>
      <c r="BF43" s="95">
        <v>348946.15929612983</v>
      </c>
      <c r="BG43" s="95">
        <v>319429.18099623075</v>
      </c>
      <c r="BH43" s="95">
        <v>340767.97933857352</v>
      </c>
      <c r="BI43" s="95">
        <v>365727.55171235802</v>
      </c>
      <c r="BJ43" s="95">
        <v>406546.84372794704</v>
      </c>
      <c r="BK43" s="95">
        <v>444782.37245283293</v>
      </c>
      <c r="BL43" s="95">
        <v>470138.64863143477</v>
      </c>
      <c r="BM43" s="95">
        <v>496463.60946777486</v>
      </c>
      <c r="BN43" s="95">
        <v>493344.95733321842</v>
      </c>
      <c r="BO43" s="95">
        <v>472266.333421599</v>
      </c>
      <c r="BP43" s="95">
        <v>517595.7145586767</v>
      </c>
      <c r="BQ43" s="95">
        <v>549762.35964902211</v>
      </c>
      <c r="BR43" s="95">
        <v>560717.70852724114</v>
      </c>
      <c r="BS43" s="95"/>
      <c r="BT43" s="212">
        <f>(AT43-AS43)/AS43</f>
        <v>2.1860133263016633E-2</v>
      </c>
    </row>
    <row r="44" spans="1:72" s="52" customForma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13" t="s">
        <v>491</v>
      </c>
      <c r="O44" s="53" t="s">
        <v>235</v>
      </c>
      <c r="P44" s="13" t="s">
        <v>486</v>
      </c>
      <c r="Q44" s="13" t="s">
        <v>493</v>
      </c>
      <c r="R44" s="13" t="s">
        <v>492</v>
      </c>
      <c r="S44" s="5"/>
      <c r="T44" s="5"/>
      <c r="U44" s="5"/>
      <c r="V44" s="5"/>
      <c r="W44" s="5"/>
      <c r="X44" s="5"/>
      <c r="Y44" s="5"/>
      <c r="Z44" s="5"/>
      <c r="AA44" s="5"/>
      <c r="AB44" s="5">
        <v>1399832.220632503</v>
      </c>
      <c r="AC44" s="5">
        <v>1478726.0254466312</v>
      </c>
      <c r="AD44" s="5">
        <v>1597411.7169233684</v>
      </c>
      <c r="AE44" s="5">
        <v>1713703.5763424395</v>
      </c>
      <c r="AF44" s="5">
        <v>1671433.8504854597</v>
      </c>
      <c r="AG44" s="5">
        <v>1731551.3413665697</v>
      </c>
      <c r="AH44" s="5">
        <v>1814468.8416759609</v>
      </c>
      <c r="AI44" s="5">
        <v>1902919.9033349676</v>
      </c>
      <c r="AJ44" s="5">
        <v>2021739.6816728383</v>
      </c>
      <c r="AK44" s="5">
        <v>2086339.1012188175</v>
      </c>
      <c r="AL44" s="5">
        <v>2095156.9352724524</v>
      </c>
      <c r="AM44" s="5">
        <v>2183516.253439832</v>
      </c>
      <c r="AN44" s="5">
        <v>2252381.6837840956</v>
      </c>
      <c r="AO44" s="5">
        <v>2326510.8627144457</v>
      </c>
      <c r="AP44" s="5">
        <v>2445570.849629743</v>
      </c>
      <c r="AQ44" s="5">
        <v>2611551.7504642298</v>
      </c>
      <c r="AR44" s="5">
        <v>2711834.6531979274</v>
      </c>
      <c r="AS44" s="5">
        <v>2810811.8015232878</v>
      </c>
      <c r="AT44" s="5">
        <v>3011061.4253662601</v>
      </c>
      <c r="AU44" s="5">
        <v>3155835.7219248544</v>
      </c>
      <c r="AV44" s="5">
        <v>3306719.6580177546</v>
      </c>
      <c r="AW44" s="5">
        <v>3396009.7726804405</v>
      </c>
      <c r="AX44" s="5">
        <v>3404192.2625225736</v>
      </c>
      <c r="AY44" s="5">
        <v>3386625.8069580812</v>
      </c>
      <c r="AZ44" s="5">
        <v>3408848.6941307285</v>
      </c>
      <c r="BA44" s="5">
        <v>3465514.7938900911</v>
      </c>
      <c r="BB44" s="5">
        <v>3558021.0899107903</v>
      </c>
      <c r="BC44" s="5">
        <v>3613584.3437024555</v>
      </c>
      <c r="BD44" s="5">
        <v>3523087.8239269992</v>
      </c>
      <c r="BE44" s="5">
        <v>3506565.3662807648</v>
      </c>
      <c r="BF44" s="5">
        <v>3564060.6075392212</v>
      </c>
      <c r="BG44" s="5">
        <v>3577105.6944253822</v>
      </c>
      <c r="BH44" s="5">
        <v>3577637.2014477267</v>
      </c>
      <c r="BI44" s="5">
        <v>3641055.2412315598</v>
      </c>
      <c r="BJ44" s="5">
        <v>3727378.0755270412</v>
      </c>
      <c r="BK44" s="5">
        <v>3758231.6386817596</v>
      </c>
      <c r="BL44" s="5">
        <v>3790497.4686592221</v>
      </c>
      <c r="BM44" s="5">
        <v>3865932.5557540664</v>
      </c>
      <c r="BN44" s="5">
        <v>3712765.4358724342</v>
      </c>
      <c r="BO44" s="5">
        <v>3514449.888323829</v>
      </c>
      <c r="BP44" s="5">
        <v>3691340.0830525416</v>
      </c>
      <c r="BQ44" s="5">
        <v>3636855.4845038876</v>
      </c>
      <c r="BR44" s="5">
        <v>3696306.427567706</v>
      </c>
      <c r="BS44" s="5"/>
    </row>
    <row r="45" spans="1:72" s="52" customForma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13" t="s">
        <v>491</v>
      </c>
      <c r="O45" s="53" t="s">
        <v>90</v>
      </c>
      <c r="P45" s="13" t="s">
        <v>486</v>
      </c>
      <c r="Q45" s="13" t="s">
        <v>493</v>
      </c>
      <c r="R45" s="13" t="s">
        <v>492</v>
      </c>
      <c r="S45" s="5"/>
      <c r="T45" s="5"/>
      <c r="U45" s="5"/>
      <c r="V45" s="5"/>
      <c r="W45" s="5"/>
      <c r="X45" s="5"/>
      <c r="Y45" s="5"/>
      <c r="Z45" s="5"/>
      <c r="AA45" s="5"/>
      <c r="AB45" s="5">
        <v>190274.15258242434</v>
      </c>
      <c r="AC45" s="5">
        <v>195885.65104729548</v>
      </c>
      <c r="AD45" s="5">
        <v>207156.57222363589</v>
      </c>
      <c r="AE45" s="5">
        <v>218305.61454765766</v>
      </c>
      <c r="AF45" s="5">
        <v>224040.91147126499</v>
      </c>
      <c r="AG45" s="5">
        <v>225953.92613985535</v>
      </c>
      <c r="AH45" s="5">
        <v>231413.87415566237</v>
      </c>
      <c r="AI45" s="5">
        <v>234041.59548536691</v>
      </c>
      <c r="AJ45" s="5">
        <v>234940.93588027172</v>
      </c>
      <c r="AK45" s="5">
        <v>237973.7750104272</v>
      </c>
      <c r="AL45" s="5">
        <v>246805.74569080159</v>
      </c>
      <c r="AM45" s="5">
        <v>257983.2789146014</v>
      </c>
      <c r="AN45" s="5">
        <v>258060.22164425143</v>
      </c>
      <c r="AO45" s="5">
        <v>259427.13410427593</v>
      </c>
      <c r="AP45" s="5">
        <v>271328.63555025391</v>
      </c>
      <c r="AQ45" s="5">
        <v>277867.42685458553</v>
      </c>
      <c r="AR45" s="5">
        <v>285954.31523792591</v>
      </c>
      <c r="AS45" s="5">
        <v>292273.99613707105</v>
      </c>
      <c r="AT45" s="5">
        <v>310695.15076429216</v>
      </c>
      <c r="AU45" s="5">
        <v>326401.62684209476</v>
      </c>
      <c r="AV45" s="5">
        <v>334473.26897200971</v>
      </c>
      <c r="AW45" s="5">
        <v>332916.90246194927</v>
      </c>
      <c r="AX45" s="5">
        <v>332160.97563649178</v>
      </c>
      <c r="AY45" s="5">
        <v>348223.61598514405</v>
      </c>
      <c r="AZ45" s="5">
        <v>363001.70172190387</v>
      </c>
      <c r="BA45" s="5">
        <v>371430.00365851505</v>
      </c>
      <c r="BB45" s="5">
        <v>388586.42635967524</v>
      </c>
      <c r="BC45" s="5">
        <v>404532.6176863708</v>
      </c>
      <c r="BD45" s="5">
        <v>421477.57420708681</v>
      </c>
      <c r="BE45" s="5">
        <v>439817.6896163277</v>
      </c>
      <c r="BF45" s="5">
        <v>450681.20634130173</v>
      </c>
      <c r="BG45" s="5">
        <v>461724.26570876507</v>
      </c>
      <c r="BH45" s="5">
        <v>484633.05363998667</v>
      </c>
      <c r="BI45" s="5">
        <v>498255.5155856263</v>
      </c>
      <c r="BJ45" s="5">
        <v>522041.75034427794</v>
      </c>
      <c r="BK45" s="5">
        <v>533281.73789222701</v>
      </c>
      <c r="BL45" s="5">
        <v>552208.38265552011</v>
      </c>
      <c r="BM45" s="5">
        <v>564782.98845149379</v>
      </c>
      <c r="BN45" s="5">
        <v>584708.07999926084</v>
      </c>
      <c r="BO45" s="5">
        <v>630446.28069580987</v>
      </c>
      <c r="BP45" s="5">
        <v>621869.73443534633</v>
      </c>
      <c r="BQ45" s="5">
        <v>657324.83222859609</v>
      </c>
      <c r="BR45" s="5">
        <v>710705.87921334652</v>
      </c>
      <c r="BS45" s="5"/>
    </row>
    <row r="46" spans="1:72" s="52" customForma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N46" s="13" t="s">
        <v>491</v>
      </c>
      <c r="O46" s="53" t="s">
        <v>301</v>
      </c>
      <c r="P46" s="13" t="s">
        <v>486</v>
      </c>
      <c r="Q46" s="13" t="s">
        <v>493</v>
      </c>
      <c r="R46" s="13" t="s">
        <v>492</v>
      </c>
      <c r="S46" s="5"/>
      <c r="T46" s="5"/>
      <c r="U46" s="5"/>
      <c r="V46" s="5"/>
      <c r="W46" s="5"/>
      <c r="X46" s="5"/>
      <c r="Y46" s="5"/>
      <c r="Z46" s="5"/>
      <c r="AA46" s="5"/>
      <c r="AB46" s="5">
        <v>38239.930497636808</v>
      </c>
      <c r="AC46" s="5">
        <v>41131.703809661383</v>
      </c>
      <c r="AD46" s="5">
        <v>44519.508093467324</v>
      </c>
      <c r="AE46" s="5">
        <v>48013.19390732739</v>
      </c>
      <c r="AF46" s="5">
        <v>44995.35601915991</v>
      </c>
      <c r="AG46" s="5">
        <v>42299.274386564291</v>
      </c>
      <c r="AH46" s="5">
        <v>43186.308745436261</v>
      </c>
      <c r="AI46" s="5">
        <v>41594.659677837306</v>
      </c>
      <c r="AJ46" s="5">
        <v>42413.595039632848</v>
      </c>
      <c r="AK46" s="5">
        <v>43384.979907073692</v>
      </c>
      <c r="AL46" s="5">
        <v>43494.026918415642</v>
      </c>
      <c r="AM46" s="5">
        <v>45587.738060016687</v>
      </c>
      <c r="AN46" s="5">
        <v>45859.058859631594</v>
      </c>
      <c r="AO46" s="5">
        <v>47340.375568103096</v>
      </c>
      <c r="AP46" s="5">
        <v>47898.840723402645</v>
      </c>
      <c r="AQ46" s="5">
        <v>48289.489530882063</v>
      </c>
      <c r="AR46" s="5">
        <v>52141.272340947355</v>
      </c>
      <c r="AS46" s="5">
        <v>52870.388758551846</v>
      </c>
      <c r="AT46" s="5">
        <v>55082.526576717959</v>
      </c>
      <c r="AU46" s="5">
        <v>55280.171339700326</v>
      </c>
      <c r="AV46" s="5">
        <v>54850.083795462873</v>
      </c>
      <c r="AW46" s="5">
        <v>51526.592019328571</v>
      </c>
      <c r="AX46" s="5">
        <v>52260.608485840719</v>
      </c>
      <c r="AY46" s="5">
        <v>56028.508809830309</v>
      </c>
      <c r="AZ46" s="5">
        <v>59859.784675483061</v>
      </c>
      <c r="BA46" s="5">
        <v>62956.270353530388</v>
      </c>
      <c r="BB46" s="5">
        <v>64279.042714388932</v>
      </c>
      <c r="BC46" s="5">
        <v>67298.874225460619</v>
      </c>
      <c r="BD46" s="5">
        <v>68795.301841369612</v>
      </c>
      <c r="BE46" s="5">
        <v>71086.535494547439</v>
      </c>
      <c r="BF46" s="5">
        <v>73174.173726261346</v>
      </c>
      <c r="BG46" s="5">
        <v>77594.134774019229</v>
      </c>
      <c r="BH46" s="5">
        <v>81173.072064405904</v>
      </c>
      <c r="BI46" s="5">
        <v>86334.828865025484</v>
      </c>
      <c r="BJ46" s="5">
        <v>89235.628754656718</v>
      </c>
      <c r="BK46" s="5">
        <v>90519.239781081094</v>
      </c>
      <c r="BL46" s="5">
        <v>90919.201690186586</v>
      </c>
      <c r="BM46" s="5">
        <v>95803.593360079889</v>
      </c>
      <c r="BN46" s="5">
        <v>91423.936779870724</v>
      </c>
      <c r="BO46" s="5">
        <v>96301.795102929522</v>
      </c>
      <c r="BP46" s="5">
        <v>98025.074745895821</v>
      </c>
      <c r="BQ46" s="5">
        <v>102754.25068510465</v>
      </c>
      <c r="BR46" s="5">
        <v>104089.70894146485</v>
      </c>
      <c r="BS46" s="5"/>
    </row>
    <row r="47" spans="1:72" s="52" customForma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N47" s="13" t="s">
        <v>491</v>
      </c>
      <c r="O47" s="14" t="s">
        <v>25</v>
      </c>
      <c r="P47" s="14" t="s">
        <v>486</v>
      </c>
      <c r="Q47" s="55" t="s">
        <v>457</v>
      </c>
      <c r="R47" s="14" t="s">
        <v>35</v>
      </c>
      <c r="S47" s="6"/>
      <c r="T47" s="6"/>
      <c r="U47" s="6"/>
      <c r="V47" s="6"/>
      <c r="W47" s="6"/>
      <c r="X47" s="6"/>
      <c r="Y47" s="6"/>
      <c r="Z47" s="6"/>
      <c r="AA47" s="6"/>
      <c r="AB47" s="6">
        <f t="shared" ref="AB47:BR47" si="116">AB38-AB39</f>
        <v>1940010.3014964797</v>
      </c>
      <c r="AC47" s="6">
        <f t="shared" si="116"/>
        <v>2036902.0423674081</v>
      </c>
      <c r="AD47" s="6">
        <f t="shared" si="116"/>
        <v>2150096.0603998248</v>
      </c>
      <c r="AE47" s="6">
        <f t="shared" si="116"/>
        <v>2305564.4276367612</v>
      </c>
      <c r="AF47" s="6">
        <f t="shared" si="116"/>
        <v>2354072.5679607522</v>
      </c>
      <c r="AG47" s="6">
        <f t="shared" si="116"/>
        <v>2433090.6396561712</v>
      </c>
      <c r="AH47" s="6">
        <f t="shared" si="116"/>
        <v>2569369.2258075196</v>
      </c>
      <c r="AI47" s="6">
        <f t="shared" si="116"/>
        <v>2707131.3586295266</v>
      </c>
      <c r="AJ47" s="6">
        <f t="shared" si="116"/>
        <v>2837124.6599330381</v>
      </c>
      <c r="AK47" s="6">
        <f t="shared" si="116"/>
        <v>2863200.1429215521</v>
      </c>
      <c r="AL47" s="6">
        <f t="shared" si="116"/>
        <v>2996910.0509605575</v>
      </c>
      <c r="AM47" s="6">
        <f t="shared" si="116"/>
        <v>3128717.4096873887</v>
      </c>
      <c r="AN47" s="6">
        <f t="shared" si="116"/>
        <v>3100365.2045299262</v>
      </c>
      <c r="AO47" s="6">
        <f t="shared" si="116"/>
        <v>3201217.9175659344</v>
      </c>
      <c r="AP47" s="6">
        <f t="shared" si="116"/>
        <v>3410430.7858347446</v>
      </c>
      <c r="AQ47" s="6">
        <f t="shared" si="116"/>
        <v>3579428.3384121284</v>
      </c>
      <c r="AR47" s="6">
        <f t="shared" si="116"/>
        <v>3773502.8322418481</v>
      </c>
      <c r="AS47" s="6">
        <f t="shared" si="116"/>
        <v>3956567.3151622713</v>
      </c>
      <c r="AT47" s="6">
        <f t="shared" si="116"/>
        <v>4169250.2614329979</v>
      </c>
      <c r="AU47" s="6">
        <f t="shared" si="116"/>
        <v>4387406.4047093168</v>
      </c>
      <c r="AV47" s="6">
        <f t="shared" si="116"/>
        <v>4475092.9293836914</v>
      </c>
      <c r="AW47" s="6">
        <f t="shared" si="116"/>
        <v>4646330.0219114646</v>
      </c>
      <c r="AX47" s="6">
        <f t="shared" si="116"/>
        <v>4867619.7616390102</v>
      </c>
      <c r="AY47" s="6">
        <f t="shared" si="116"/>
        <v>5154879.4212680608</v>
      </c>
      <c r="AZ47" s="6">
        <f t="shared" si="116"/>
        <v>5513996.5012813024</v>
      </c>
      <c r="BA47" s="6">
        <f t="shared" si="116"/>
        <v>5750618.5739111304</v>
      </c>
      <c r="BB47" s="6">
        <f t="shared" si="116"/>
        <v>6078040.5931266285</v>
      </c>
      <c r="BC47" s="6">
        <f t="shared" si="116"/>
        <v>6464690.5405331589</v>
      </c>
      <c r="BD47" s="6">
        <f t="shared" si="116"/>
        <v>6643287.5356377736</v>
      </c>
      <c r="BE47" s="6">
        <f t="shared" si="116"/>
        <v>6830351.7046344094</v>
      </c>
      <c r="BF47" s="6">
        <f t="shared" si="116"/>
        <v>7094446.14659594</v>
      </c>
      <c r="BG47" s="6">
        <f t="shared" si="116"/>
        <v>7274581.0520036854</v>
      </c>
      <c r="BH47" s="6">
        <f t="shared" si="116"/>
        <v>7572484.5505515486</v>
      </c>
      <c r="BI47" s="6">
        <f t="shared" si="116"/>
        <v>7942208.7917878702</v>
      </c>
      <c r="BJ47" s="6">
        <f t="shared" si="116"/>
        <v>8440162.3836315013</v>
      </c>
      <c r="BK47" s="6">
        <f t="shared" si="116"/>
        <v>9019165.7965087779</v>
      </c>
      <c r="BL47" s="6">
        <f t="shared" si="116"/>
        <v>9795095.064997308</v>
      </c>
      <c r="BM47" s="6">
        <f t="shared" si="116"/>
        <v>10534342.642900277</v>
      </c>
      <c r="BN47" s="6">
        <f t="shared" si="116"/>
        <v>10722872.558757167</v>
      </c>
      <c r="BO47" s="6">
        <f t="shared" si="116"/>
        <v>11041518.218616411</v>
      </c>
      <c r="BP47" s="6">
        <f t="shared" si="116"/>
        <v>12059776.12523168</v>
      </c>
      <c r="BQ47" s="6">
        <f t="shared" si="116"/>
        <v>12693748.917834297</v>
      </c>
      <c r="BR47" s="6">
        <f t="shared" si="116"/>
        <v>13381032.072140925</v>
      </c>
      <c r="BS47" s="6"/>
    </row>
    <row r="48" spans="1:72" x14ac:dyDescent="0.2">
      <c r="N48" s="77" t="s">
        <v>546</v>
      </c>
    </row>
    <row r="49" spans="1:15" x14ac:dyDescent="0.2">
      <c r="N49" s="74" t="s">
        <v>549</v>
      </c>
    </row>
    <row r="50" spans="1:15" x14ac:dyDescent="0.2">
      <c r="N50" s="74"/>
    </row>
    <row r="51" spans="1:15" x14ac:dyDescent="0.2">
      <c r="N51" s="74"/>
    </row>
    <row r="52" spans="1:15" x14ac:dyDescent="0.2">
      <c r="N52" s="74"/>
    </row>
    <row r="53" spans="1:15" ht="18" x14ac:dyDescent="0.2">
      <c r="A53" s="35" t="s">
        <v>475</v>
      </c>
      <c r="B53" s="36"/>
      <c r="C53" s="36"/>
      <c r="D53" s="36"/>
      <c r="E53" s="36"/>
      <c r="F53" s="45"/>
      <c r="G53" s="45"/>
      <c r="H53" s="45"/>
      <c r="I53" s="45"/>
      <c r="J53" s="45"/>
      <c r="K53" s="45"/>
      <c r="L53" s="45"/>
      <c r="M53" s="45"/>
      <c r="N53" s="45"/>
      <c r="O53" s="45"/>
    </row>
    <row r="54" spans="1:15" x14ac:dyDescent="0.2">
      <c r="A54" s="3"/>
      <c r="B54"/>
      <c r="C54"/>
      <c r="D54"/>
      <c r="E54"/>
      <c r="F54"/>
      <c r="G54"/>
      <c r="H54"/>
      <c r="I54"/>
      <c r="J54"/>
      <c r="K54"/>
      <c r="L54"/>
    </row>
    <row r="55" spans="1:15" x14ac:dyDescent="0.2">
      <c r="A55" s="39" t="s">
        <v>448</v>
      </c>
      <c r="B55" s="37"/>
      <c r="C55" s="37"/>
      <c r="D55" s="37"/>
      <c r="E55" s="37"/>
      <c r="F55"/>
      <c r="G55"/>
      <c r="H55"/>
      <c r="I55"/>
      <c r="J55"/>
      <c r="K55"/>
      <c r="L55"/>
    </row>
    <row r="56" spans="1:15" x14ac:dyDescent="0.2">
      <c r="A56" s="109" t="s">
        <v>587</v>
      </c>
      <c r="B56" s="38"/>
      <c r="C56" s="38"/>
      <c r="D56" s="38"/>
      <c r="E56" s="40" t="s">
        <v>586</v>
      </c>
      <c r="F56"/>
      <c r="G56"/>
      <c r="H56"/>
      <c r="I56"/>
      <c r="J56"/>
      <c r="K56"/>
      <c r="L56"/>
    </row>
    <row r="57" spans="1:15" x14ac:dyDescent="0.2">
      <c r="A57" s="110" t="s">
        <v>589</v>
      </c>
      <c r="B57" s="38"/>
      <c r="C57" s="38"/>
      <c r="D57" s="38"/>
      <c r="E57" s="40" t="s">
        <v>588</v>
      </c>
      <c r="F57"/>
      <c r="G57"/>
      <c r="H57" s="49"/>
      <c r="I57"/>
      <c r="J57"/>
      <c r="K57"/>
      <c r="L57"/>
    </row>
    <row r="58" spans="1:15" x14ac:dyDescent="0.2">
      <c r="A58" s="3"/>
      <c r="B58"/>
      <c r="C58"/>
      <c r="D58"/>
      <c r="E58"/>
      <c r="F58"/>
      <c r="G58"/>
      <c r="H58"/>
      <c r="I58"/>
      <c r="J58"/>
      <c r="K58"/>
      <c r="L58"/>
    </row>
    <row r="59" spans="1:15" x14ac:dyDescent="0.2">
      <c r="A59" s="225" t="s">
        <v>41</v>
      </c>
      <c r="B59" s="251" t="s">
        <v>50</v>
      </c>
      <c r="C59" s="253">
        <v>2006</v>
      </c>
      <c r="D59" s="254"/>
      <c r="E59" s="255"/>
      <c r="F59" s="256">
        <v>2013</v>
      </c>
      <c r="G59"/>
      <c r="H59"/>
      <c r="I59"/>
      <c r="J59"/>
      <c r="K59"/>
      <c r="L59"/>
    </row>
    <row r="60" spans="1:15" x14ac:dyDescent="0.2">
      <c r="A60" s="242"/>
      <c r="B60" s="252"/>
      <c r="C60" s="16" t="s">
        <v>42</v>
      </c>
      <c r="D60" s="17" t="s">
        <v>43</v>
      </c>
      <c r="E60" s="27" t="s">
        <v>44</v>
      </c>
      <c r="F60" s="257"/>
      <c r="G60"/>
      <c r="H60"/>
      <c r="I60"/>
      <c r="J60"/>
      <c r="K60"/>
      <c r="L60"/>
    </row>
    <row r="61" spans="1:15" x14ac:dyDescent="0.2">
      <c r="A61" s="18" t="s">
        <v>502</v>
      </c>
      <c r="B61" s="86">
        <v>18</v>
      </c>
      <c r="C61" s="86">
        <v>13.7</v>
      </c>
      <c r="D61" s="86">
        <v>14.4</v>
      </c>
      <c r="E61" s="86">
        <v>13.6</v>
      </c>
      <c r="F61" s="86">
        <v>8.8000000000000007</v>
      </c>
      <c r="G61"/>
      <c r="H61"/>
      <c r="I61"/>
      <c r="J61"/>
      <c r="K61"/>
      <c r="L61"/>
    </row>
    <row r="62" spans="1:15" x14ac:dyDescent="0.2">
      <c r="A62" s="18" t="s">
        <v>404</v>
      </c>
      <c r="B62" s="86">
        <v>23</v>
      </c>
      <c r="C62" s="86">
        <v>22.5</v>
      </c>
      <c r="D62" s="86" t="s">
        <v>35</v>
      </c>
      <c r="E62" s="86" t="s">
        <v>35</v>
      </c>
      <c r="F62" s="86">
        <v>12.8</v>
      </c>
      <c r="G62"/>
      <c r="H62"/>
      <c r="I62"/>
      <c r="J62"/>
      <c r="K62"/>
      <c r="L62"/>
    </row>
    <row r="63" spans="1:15" x14ac:dyDescent="0.2">
      <c r="A63" s="18" t="s">
        <v>46</v>
      </c>
      <c r="B63" s="87">
        <v>52</v>
      </c>
      <c r="C63" s="87">
        <v>39.799999999999997</v>
      </c>
      <c r="D63" s="87">
        <v>43</v>
      </c>
      <c r="E63" s="87">
        <v>35.799999999999997</v>
      </c>
      <c r="F63" s="87">
        <v>29.7</v>
      </c>
      <c r="G63"/>
      <c r="H63"/>
      <c r="I63"/>
      <c r="J63"/>
      <c r="K63"/>
      <c r="L63"/>
    </row>
    <row r="64" spans="1:15" x14ac:dyDescent="0.2">
      <c r="A64" s="18" t="s">
        <v>47</v>
      </c>
      <c r="B64" s="87">
        <v>64</v>
      </c>
      <c r="C64" s="25" t="s">
        <v>507</v>
      </c>
      <c r="D64" s="87">
        <v>52.3</v>
      </c>
      <c r="E64" s="87">
        <v>39.4</v>
      </c>
      <c r="F64" s="87">
        <v>32.4</v>
      </c>
      <c r="G64"/>
      <c r="H64"/>
      <c r="I64"/>
      <c r="J64"/>
      <c r="K64"/>
      <c r="L64"/>
    </row>
    <row r="65" spans="1:69" x14ac:dyDescent="0.2">
      <c r="A65" s="18" t="s">
        <v>48</v>
      </c>
      <c r="B65" s="87" t="s">
        <v>508</v>
      </c>
      <c r="C65" s="87">
        <v>36</v>
      </c>
      <c r="D65" s="87" t="s">
        <v>35</v>
      </c>
      <c r="E65" s="87" t="s">
        <v>35</v>
      </c>
      <c r="F65" s="87">
        <v>38.799999999999997</v>
      </c>
      <c r="G65"/>
      <c r="H65"/>
      <c r="I65"/>
      <c r="J65"/>
      <c r="K65"/>
      <c r="L65"/>
    </row>
    <row r="66" spans="1:69" x14ac:dyDescent="0.2">
      <c r="A66" s="19" t="s">
        <v>49</v>
      </c>
      <c r="B66" s="88">
        <v>60.5</v>
      </c>
      <c r="C66" s="88">
        <v>51</v>
      </c>
      <c r="D66" s="88">
        <v>55.9</v>
      </c>
      <c r="E66" s="88">
        <v>47.8</v>
      </c>
      <c r="F66" s="88" t="s">
        <v>35</v>
      </c>
      <c r="G66"/>
      <c r="H66"/>
      <c r="I66"/>
      <c r="J66"/>
      <c r="K66"/>
      <c r="L66"/>
    </row>
    <row r="67" spans="1:69" x14ac:dyDescent="0.2">
      <c r="A67" s="49" t="s">
        <v>503</v>
      </c>
      <c r="B67"/>
      <c r="C67"/>
      <c r="D67"/>
      <c r="E67"/>
      <c r="F67"/>
      <c r="G67"/>
      <c r="H67"/>
      <c r="I67"/>
      <c r="J67"/>
      <c r="K67"/>
      <c r="L67"/>
    </row>
    <row r="68" spans="1:69" x14ac:dyDescent="0.2">
      <c r="A68" s="85"/>
      <c r="B68"/>
      <c r="C68"/>
      <c r="D68"/>
      <c r="E68"/>
      <c r="F68"/>
      <c r="G68"/>
      <c r="H68"/>
      <c r="I68"/>
      <c r="J68"/>
      <c r="K68"/>
      <c r="L68"/>
    </row>
    <row r="69" spans="1:69" x14ac:dyDescent="0.2">
      <c r="A69" s="85"/>
      <c r="B69"/>
      <c r="C69"/>
      <c r="D69"/>
      <c r="E69"/>
      <c r="F69"/>
      <c r="G69"/>
      <c r="H69"/>
      <c r="I69"/>
      <c r="J69"/>
      <c r="K69"/>
      <c r="L69"/>
    </row>
    <row r="70" spans="1:69" x14ac:dyDescent="0.2">
      <c r="A70" s="3"/>
      <c r="B70"/>
      <c r="C70"/>
      <c r="D70"/>
      <c r="E70"/>
      <c r="F70"/>
      <c r="G70"/>
      <c r="H70"/>
      <c r="I70"/>
      <c r="J70"/>
      <c r="K70"/>
      <c r="L70"/>
    </row>
    <row r="71" spans="1:69" ht="18" x14ac:dyDescent="0.2">
      <c r="A71" s="35" t="s">
        <v>473</v>
      </c>
      <c r="B71" s="36"/>
      <c r="C71" s="36"/>
      <c r="D71" s="36"/>
      <c r="E71" s="36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</row>
    <row r="72" spans="1:69" x14ac:dyDescent="0.2">
      <c r="A72" s="3"/>
      <c r="B72"/>
      <c r="C72"/>
      <c r="D72"/>
      <c r="E72"/>
      <c r="F72"/>
      <c r="G72"/>
      <c r="H72"/>
      <c r="I72"/>
      <c r="J72"/>
      <c r="K72"/>
      <c r="L72"/>
    </row>
    <row r="73" spans="1:69" x14ac:dyDescent="0.2">
      <c r="A73" s="39" t="s">
        <v>448</v>
      </c>
      <c r="B73" s="37"/>
      <c r="C73" s="37"/>
      <c r="D73" s="37"/>
      <c r="E73" s="37"/>
      <c r="F73"/>
      <c r="G73"/>
      <c r="H73"/>
      <c r="I73"/>
      <c r="J73"/>
      <c r="K73"/>
      <c r="L73"/>
    </row>
    <row r="74" spans="1:69" x14ac:dyDescent="0.2">
      <c r="A74" s="109" t="s">
        <v>532</v>
      </c>
      <c r="B74" s="38"/>
      <c r="C74" s="38"/>
      <c r="D74" s="40" t="s">
        <v>531</v>
      </c>
      <c r="E74" s="38"/>
      <c r="F74"/>
      <c r="G74"/>
      <c r="H74"/>
      <c r="I74"/>
      <c r="J74"/>
      <c r="K74"/>
      <c r="L74"/>
    </row>
    <row r="75" spans="1:69" x14ac:dyDescent="0.2">
      <c r="A75" s="109" t="s">
        <v>534</v>
      </c>
      <c r="B75" s="38"/>
      <c r="C75" s="38"/>
      <c r="D75" s="40" t="s">
        <v>533</v>
      </c>
      <c r="E75" s="38"/>
      <c r="F75"/>
      <c r="G75"/>
      <c r="H75"/>
      <c r="I75"/>
      <c r="J75"/>
      <c r="K75"/>
      <c r="L75"/>
    </row>
    <row r="76" spans="1:69" x14ac:dyDescent="0.2">
      <c r="A76" s="3"/>
      <c r="B76"/>
      <c r="C76"/>
      <c r="D76"/>
      <c r="E76"/>
      <c r="F76"/>
      <c r="G76"/>
      <c r="H76"/>
      <c r="I76"/>
      <c r="J76"/>
      <c r="K76"/>
      <c r="L76"/>
    </row>
    <row r="77" spans="1:69" x14ac:dyDescent="0.2">
      <c r="A77" s="225" t="s">
        <v>36</v>
      </c>
      <c r="B77" s="243" t="s">
        <v>31</v>
      </c>
      <c r="C77" s="245" t="s">
        <v>32</v>
      </c>
      <c r="D77" s="245"/>
      <c r="E77" s="245"/>
      <c r="F77" s="245"/>
      <c r="G77" s="245"/>
      <c r="H77" s="245" t="s">
        <v>33</v>
      </c>
      <c r="I77" s="245"/>
      <c r="J77" s="245"/>
      <c r="K77" s="245"/>
      <c r="L77" s="246"/>
      <c r="N77" s="96"/>
    </row>
    <row r="78" spans="1:69" x14ac:dyDescent="0.2">
      <c r="A78" s="242"/>
      <c r="B78" s="244"/>
      <c r="C78" s="16" t="s">
        <v>0</v>
      </c>
      <c r="D78" s="17" t="s">
        <v>1</v>
      </c>
      <c r="E78" s="17" t="s">
        <v>2</v>
      </c>
      <c r="F78" s="17" t="s">
        <v>3</v>
      </c>
      <c r="G78" s="17" t="s">
        <v>19</v>
      </c>
      <c r="H78" s="17" t="s">
        <v>0</v>
      </c>
      <c r="I78" s="17" t="s">
        <v>1</v>
      </c>
      <c r="J78" s="17" t="s">
        <v>2</v>
      </c>
      <c r="K78" s="17" t="s">
        <v>3</v>
      </c>
      <c r="L78" s="17" t="s">
        <v>19</v>
      </c>
      <c r="N78" s="59" t="s">
        <v>30</v>
      </c>
      <c r="O78" s="59" t="s">
        <v>41</v>
      </c>
      <c r="P78" s="1" t="s">
        <v>424</v>
      </c>
      <c r="Q78" s="1" t="s">
        <v>429</v>
      </c>
      <c r="R78" s="1" t="s">
        <v>430</v>
      </c>
      <c r="S78" s="59">
        <v>1961</v>
      </c>
      <c r="T78" s="59">
        <v>1962</v>
      </c>
      <c r="U78" s="59">
        <v>1963</v>
      </c>
      <c r="V78" s="59">
        <v>1964</v>
      </c>
      <c r="W78" s="59">
        <v>1965</v>
      </c>
      <c r="X78" s="59">
        <v>1966</v>
      </c>
      <c r="Y78" s="59">
        <v>1967</v>
      </c>
      <c r="Z78" s="59">
        <v>1968</v>
      </c>
      <c r="AA78" s="59">
        <v>1969</v>
      </c>
      <c r="AB78" s="59">
        <v>1970</v>
      </c>
      <c r="AC78" s="59">
        <v>1971</v>
      </c>
      <c r="AD78" s="59">
        <v>1972</v>
      </c>
      <c r="AE78" s="59">
        <v>1973</v>
      </c>
      <c r="AF78" s="59">
        <v>1974</v>
      </c>
      <c r="AG78" s="59">
        <v>1975</v>
      </c>
      <c r="AH78" s="59">
        <v>1976</v>
      </c>
      <c r="AI78" s="59">
        <v>1977</v>
      </c>
      <c r="AJ78" s="59">
        <v>1978</v>
      </c>
      <c r="AK78" s="59">
        <v>1979</v>
      </c>
      <c r="AL78" s="59">
        <v>1980</v>
      </c>
      <c r="AM78" s="59">
        <v>1981</v>
      </c>
      <c r="AN78" s="59">
        <v>1982</v>
      </c>
      <c r="AO78" s="59">
        <v>1983</v>
      </c>
      <c r="AP78" s="59">
        <v>1984</v>
      </c>
      <c r="AQ78" s="59">
        <v>1985</v>
      </c>
      <c r="AR78" s="59">
        <v>1986</v>
      </c>
      <c r="AS78" s="59">
        <v>1987</v>
      </c>
      <c r="AT78" s="59">
        <v>1988</v>
      </c>
      <c r="AU78" s="59">
        <v>1989</v>
      </c>
      <c r="AV78" s="59">
        <v>1990</v>
      </c>
      <c r="AW78" s="59">
        <v>1991</v>
      </c>
      <c r="AX78" s="59">
        <v>1992</v>
      </c>
      <c r="AY78" s="59">
        <v>1993</v>
      </c>
      <c r="AZ78" s="59">
        <v>1994</v>
      </c>
      <c r="BA78" s="59">
        <v>1995</v>
      </c>
      <c r="BB78" s="59">
        <v>1996</v>
      </c>
      <c r="BC78" s="59">
        <v>1997</v>
      </c>
      <c r="BD78" s="59">
        <v>1998</v>
      </c>
      <c r="BE78" s="59">
        <v>1999</v>
      </c>
      <c r="BF78" s="59">
        <v>2000</v>
      </c>
      <c r="BG78" s="59">
        <v>2001</v>
      </c>
      <c r="BH78" s="59">
        <v>2002</v>
      </c>
      <c r="BI78" s="59">
        <v>2003</v>
      </c>
      <c r="BJ78" s="59">
        <v>2004</v>
      </c>
      <c r="BK78" s="59">
        <v>2005</v>
      </c>
      <c r="BL78" s="59">
        <v>2006</v>
      </c>
      <c r="BM78" s="59">
        <v>2007</v>
      </c>
      <c r="BN78" s="59">
        <v>2008</v>
      </c>
      <c r="BO78" s="59">
        <v>2009</v>
      </c>
      <c r="BP78" s="59">
        <v>2010</v>
      </c>
      <c r="BQ78" s="59">
        <v>2011</v>
      </c>
    </row>
    <row r="79" spans="1:69" ht="12.75" customHeight="1" x14ac:dyDescent="0.2">
      <c r="A79" s="240" t="s">
        <v>37</v>
      </c>
      <c r="B79" s="18" t="s">
        <v>22</v>
      </c>
      <c r="C79" s="24">
        <f t="shared" ref="C79:C84" si="117">AVERAGE(S79:AE79)</f>
        <v>2315</v>
      </c>
      <c r="D79" s="24">
        <f t="shared" ref="D79:D84" si="118">AVERAGE(AE79:AQ79)</f>
        <v>2476.0769230769229</v>
      </c>
      <c r="E79" s="24">
        <f t="shared" ref="E79:E84" si="119">AVERAGE(AQ79:BC79)</f>
        <v>2625.9230769230771</v>
      </c>
      <c r="F79" s="24">
        <f t="shared" ref="F79:F84" si="120">AVERAGE(BC79:BO79)</f>
        <v>2749.5384615384614</v>
      </c>
      <c r="G79" s="24">
        <f t="shared" ref="G79:G84" si="121">AVERAGE(BO79:BQ79)</f>
        <v>2847.3333333333335</v>
      </c>
      <c r="H79" s="21">
        <f t="shared" ref="H79:H84" si="122">(100*(EXP(LN(AE79/S79)/($AE$78-$S$78)))-100)</f>
        <v>0.7124066791015764</v>
      </c>
      <c r="I79" s="21">
        <f t="shared" ref="I79:I84" si="123">(100*(EXP(LN(AQ79/AE79)/($AQ$78-$AE$78)))-100)</f>
        <v>0.66925211389391848</v>
      </c>
      <c r="J79" s="21">
        <f t="shared" ref="J79:J84" si="124">(100*(EXP(LN(BC79/AQ79)/($BC$78-$AQ$78)))-100)</f>
        <v>0.31344182897281314</v>
      </c>
      <c r="K79" s="21">
        <f t="shared" ref="K79:K84" si="125">(100*(EXP(LN(BO79/BC79)/($BO$78-$BC$78)))-100)</f>
        <v>0.4154192432379773</v>
      </c>
      <c r="L79" s="21">
        <f t="shared" ref="L79:L84" si="126">(100*(EXP(LN(BQ79/BO79)/($BQ$78-$BO$78)))-100)</f>
        <v>0.79387326825266769</v>
      </c>
      <c r="N79" s="12" t="s">
        <v>476</v>
      </c>
      <c r="O79" s="12" t="s">
        <v>22</v>
      </c>
      <c r="P79" s="12" t="s">
        <v>76</v>
      </c>
      <c r="Q79" s="12" t="s">
        <v>477</v>
      </c>
      <c r="R79" s="12" t="s">
        <v>476</v>
      </c>
      <c r="S79" s="5">
        <f>'Graph 9'!L129</f>
        <v>2193</v>
      </c>
      <c r="T79" s="5">
        <f>'Graph 9'!M129</f>
        <v>2240</v>
      </c>
      <c r="U79" s="5">
        <f>'Graph 9'!N129</f>
        <v>2251</v>
      </c>
      <c r="V79" s="5">
        <f>'Graph 9'!O129</f>
        <v>2285</v>
      </c>
      <c r="W79" s="5">
        <f>'Graph 9'!P129</f>
        <v>2308</v>
      </c>
      <c r="X79" s="5">
        <f>'Graph 9'!Q129</f>
        <v>2325</v>
      </c>
      <c r="Y79" s="5">
        <f>'Graph 9'!R129</f>
        <v>2328</v>
      </c>
      <c r="Z79" s="5">
        <f>'Graph 9'!S129</f>
        <v>2332</v>
      </c>
      <c r="AA79" s="5">
        <f>'Graph 9'!T129</f>
        <v>2342</v>
      </c>
      <c r="AB79" s="5">
        <f>'Graph 9'!U129</f>
        <v>2388</v>
      </c>
      <c r="AC79" s="5">
        <f>'Graph 9'!V129</f>
        <v>2364</v>
      </c>
      <c r="AD79" s="5">
        <f>'Graph 9'!W129</f>
        <v>2351</v>
      </c>
      <c r="AE79" s="5">
        <f>'Graph 9'!X129</f>
        <v>2388</v>
      </c>
      <c r="AF79" s="5">
        <f>'Graph 9'!Y129</f>
        <v>2380</v>
      </c>
      <c r="AG79" s="5">
        <f>'Graph 9'!Z129</f>
        <v>2395</v>
      </c>
      <c r="AH79" s="5">
        <f>'Graph 9'!AA129</f>
        <v>2387</v>
      </c>
      <c r="AI79" s="5">
        <f>'Graph 9'!AB129</f>
        <v>2417</v>
      </c>
      <c r="AJ79" s="5">
        <f>'Graph 9'!AC129</f>
        <v>2477</v>
      </c>
      <c r="AK79" s="5">
        <f>'Graph 9'!AD129</f>
        <v>2476</v>
      </c>
      <c r="AL79" s="5">
        <f>'Graph 9'!AE129</f>
        <v>2489</v>
      </c>
      <c r="AM79" s="5">
        <f>'Graph 9'!AF129</f>
        <v>2502</v>
      </c>
      <c r="AN79" s="5">
        <f>'Graph 9'!AG129</f>
        <v>2532</v>
      </c>
      <c r="AO79" s="5">
        <f>'Graph 9'!AH129</f>
        <v>2575</v>
      </c>
      <c r="AP79" s="5">
        <f>'Graph 9'!AI129</f>
        <v>2584</v>
      </c>
      <c r="AQ79" s="5">
        <f>'Graph 9'!AJ129</f>
        <v>2587</v>
      </c>
      <c r="AR79" s="5">
        <f>'Graph 9'!AK129</f>
        <v>2589</v>
      </c>
      <c r="AS79" s="5">
        <f>'Graph 9'!AL129</f>
        <v>2608</v>
      </c>
      <c r="AT79" s="5">
        <f>'Graph 9'!AM129</f>
        <v>2624</v>
      </c>
      <c r="AU79" s="5">
        <f>'Graph 9'!AN129</f>
        <v>2635</v>
      </c>
      <c r="AV79" s="5">
        <f>'Graph 9'!AO129</f>
        <v>2619</v>
      </c>
      <c r="AW79" s="5">
        <f>'Graph 9'!AP129</f>
        <v>2598</v>
      </c>
      <c r="AX79" s="5">
        <f>'Graph 9'!AQ129</f>
        <v>2607</v>
      </c>
      <c r="AY79" s="5">
        <f>'Graph 9'!AR129</f>
        <v>2613</v>
      </c>
      <c r="AZ79" s="5">
        <f>'Graph 9'!AS129</f>
        <v>2637</v>
      </c>
      <c r="BA79" s="5">
        <f>'Graph 9'!AT129</f>
        <v>2662</v>
      </c>
      <c r="BB79" s="5">
        <f>'Graph 9'!AU129</f>
        <v>2672</v>
      </c>
      <c r="BC79" s="5">
        <f>'Graph 9'!AV129</f>
        <v>2686</v>
      </c>
      <c r="BD79" s="5">
        <f>'Graph 9'!AW129</f>
        <v>2700</v>
      </c>
      <c r="BE79" s="5">
        <f>'Graph 9'!AX129</f>
        <v>2714</v>
      </c>
      <c r="BF79" s="5">
        <f>'Graph 9'!AY129</f>
        <v>2726</v>
      </c>
      <c r="BG79" s="5">
        <f>'Graph 9'!AZ129</f>
        <v>2724</v>
      </c>
      <c r="BH79" s="5">
        <f>'Graph 9'!BA129</f>
        <v>2726</v>
      </c>
      <c r="BI79" s="5">
        <f>'Graph 9'!BB129</f>
        <v>2733</v>
      </c>
      <c r="BJ79" s="5">
        <f>'Graph 9'!BC129</f>
        <v>2746</v>
      </c>
      <c r="BK79" s="5">
        <f>'Graph 9'!BD129</f>
        <v>2761</v>
      </c>
      <c r="BL79" s="5">
        <f>'Graph 9'!BE129</f>
        <v>2778</v>
      </c>
      <c r="BM79" s="5">
        <f>'Graph 9'!BF129</f>
        <v>2805</v>
      </c>
      <c r="BN79" s="5">
        <f>'Graph 9'!BG129</f>
        <v>2822</v>
      </c>
      <c r="BO79" s="5">
        <f>'Graph 9'!BH129</f>
        <v>2823</v>
      </c>
      <c r="BP79" s="5">
        <f>'Graph 9'!BI129</f>
        <v>2851</v>
      </c>
      <c r="BQ79" s="5">
        <f>'Graph 9'!BJ129</f>
        <v>2868</v>
      </c>
    </row>
    <row r="80" spans="1:69" x14ac:dyDescent="0.2">
      <c r="A80" s="241"/>
      <c r="B80" s="18" t="s">
        <v>34</v>
      </c>
      <c r="C80" s="25">
        <f t="shared" si="117"/>
        <v>3079.0187043448159</v>
      </c>
      <c r="D80" s="25">
        <f t="shared" si="118"/>
        <v>3219.7278316893021</v>
      </c>
      <c r="E80" s="25">
        <f t="shared" si="119"/>
        <v>3285.0861627533636</v>
      </c>
      <c r="F80" s="25">
        <f t="shared" si="120"/>
        <v>3350.6171199801129</v>
      </c>
      <c r="G80" s="25">
        <f t="shared" si="121"/>
        <v>3365.5047831145425</v>
      </c>
      <c r="H80" s="22">
        <f t="shared" si="122"/>
        <v>0.59502798278472824</v>
      </c>
      <c r="I80" s="22">
        <f t="shared" si="123"/>
        <v>0.31559685394060466</v>
      </c>
      <c r="J80" s="22">
        <f t="shared" si="124"/>
        <v>-8.8300410454010603E-2</v>
      </c>
      <c r="K80" s="22">
        <f t="shared" si="125"/>
        <v>0.25723699484463225</v>
      </c>
      <c r="L80" s="22">
        <f t="shared" si="126"/>
        <v>0.14511960360073317</v>
      </c>
      <c r="N80" s="13" t="s">
        <v>476</v>
      </c>
      <c r="O80" s="13" t="s">
        <v>785</v>
      </c>
      <c r="P80" s="13" t="s">
        <v>76</v>
      </c>
      <c r="Q80" s="54" t="s">
        <v>457</v>
      </c>
      <c r="R80" s="13" t="s">
        <v>35</v>
      </c>
      <c r="S80" s="5">
        <f>'Graph 9'!L130</f>
        <v>2954.0722404092871</v>
      </c>
      <c r="T80" s="5">
        <f>'Graph 9'!M130</f>
        <v>2987.8123620626884</v>
      </c>
      <c r="U80" s="5">
        <f>'Graph 9'!N130</f>
        <v>3010.238205102145</v>
      </c>
      <c r="V80" s="5">
        <f>'Graph 9'!O130</f>
        <v>3029.755411248886</v>
      </c>
      <c r="W80" s="5">
        <f>'Graph 9'!P130</f>
        <v>3043.4231661705671</v>
      </c>
      <c r="X80" s="5">
        <f>'Graph 9'!Q130</f>
        <v>3062.6647412270127</v>
      </c>
      <c r="Y80" s="5">
        <f>'Graph 9'!R130</f>
        <v>3082.7587709591967</v>
      </c>
      <c r="Z80" s="5">
        <f>'Graph 9'!S130</f>
        <v>3111.4436875532565</v>
      </c>
      <c r="AA80" s="5">
        <f>'Graph 9'!T130</f>
        <v>3121.1981799691266</v>
      </c>
      <c r="AB80" s="5">
        <f>'Graph 9'!U130</f>
        <v>3151.1198372565236</v>
      </c>
      <c r="AC80" s="5">
        <f>'Graph 9'!V130</f>
        <v>3152.156947457077</v>
      </c>
      <c r="AD80" s="5">
        <f>'Graph 9'!W130</f>
        <v>3148.5548908713313</v>
      </c>
      <c r="AE80" s="5">
        <f>'Graph 9'!X130</f>
        <v>3172.0447161955017</v>
      </c>
      <c r="AF80" s="5">
        <f>'Graph 9'!Y130</f>
        <v>3167.9348126277077</v>
      </c>
      <c r="AG80" s="5">
        <f>'Graph 9'!Z130</f>
        <v>3150.131559136114</v>
      </c>
      <c r="AH80" s="5">
        <f>'Graph 9'!AA130</f>
        <v>3216.6863138189892</v>
      </c>
      <c r="AI80" s="5">
        <f>'Graph 9'!AB130</f>
        <v>3197.080046603488</v>
      </c>
      <c r="AJ80" s="5">
        <f>'Graph 9'!AC130</f>
        <v>3223.1562863478885</v>
      </c>
      <c r="AK80" s="5">
        <f>'Graph 9'!AD130</f>
        <v>3245.1269017304744</v>
      </c>
      <c r="AL80" s="5">
        <f>'Graph 9'!AE130</f>
        <v>3236.6397226892673</v>
      </c>
      <c r="AM80" s="5">
        <f>'Graph 9'!AF130</f>
        <v>3221.7122683943021</v>
      </c>
      <c r="AN80" s="5">
        <f>'Graph 9'!AG130</f>
        <v>3228.6168786311541</v>
      </c>
      <c r="AO80" s="5">
        <f>'Graph 9'!AH130</f>
        <v>3241.761951791585</v>
      </c>
      <c r="AP80" s="5">
        <f>'Graph 9'!AI130</f>
        <v>3261.2878610709322</v>
      </c>
      <c r="AQ80" s="5">
        <f>'Graph 9'!AJ130</f>
        <v>3294.282492923528</v>
      </c>
      <c r="AR80" s="5">
        <f>'Graph 9'!AK130</f>
        <v>3291.8493900946305</v>
      </c>
      <c r="AS80" s="5">
        <f>'Graph 9'!AL130</f>
        <v>3334.9895326156047</v>
      </c>
      <c r="AT80" s="5">
        <f>'Graph 9'!AM130</f>
        <v>3348.1771989375243</v>
      </c>
      <c r="AU80" s="5">
        <f>'Graph 9'!AN130</f>
        <v>3334.3324506140953</v>
      </c>
      <c r="AV80" s="5">
        <f>'Graph 9'!AO130</f>
        <v>3341.6320642325336</v>
      </c>
      <c r="AW80" s="5">
        <f>'Graph 9'!AP130</f>
        <v>3259.4362874409408</v>
      </c>
      <c r="AX80" s="5">
        <f>'Graph 9'!AQ130</f>
        <v>3270.272549602892</v>
      </c>
      <c r="AY80" s="5">
        <f>'Graph 9'!AR130</f>
        <v>3257.041138624304</v>
      </c>
      <c r="AZ80" s="5">
        <f>'Graph 9'!AS130</f>
        <v>3246.0565685749348</v>
      </c>
      <c r="BA80" s="5">
        <f>'Graph 9'!AT130</f>
        <v>3229.3997662985444</v>
      </c>
      <c r="BB80" s="5">
        <f>'Graph 9'!AU130</f>
        <v>3239.1055368204657</v>
      </c>
      <c r="BC80" s="5">
        <f>'Graph 9'!AV130</f>
        <v>3259.5451390137323</v>
      </c>
      <c r="BD80" s="5">
        <f>'Graph 9'!AW130</f>
        <v>3282.1427108483622</v>
      </c>
      <c r="BE80" s="5">
        <f>'Graph 9'!AX130</f>
        <v>3293.4757282323931</v>
      </c>
      <c r="BF80" s="5">
        <f>'Graph 9'!AY130</f>
        <v>3318.4248698720994</v>
      </c>
      <c r="BG80" s="5">
        <f>'Graph 9'!AZ130</f>
        <v>3333.6696261092989</v>
      </c>
      <c r="BH80" s="5">
        <f>'Graph 9'!BA130</f>
        <v>3366.9658456986344</v>
      </c>
      <c r="BI80" s="5">
        <f>'Graph 9'!BB130</f>
        <v>3360.0985385300191</v>
      </c>
      <c r="BJ80" s="5">
        <f>'Graph 9'!BC130</f>
        <v>3388.5724474848844</v>
      </c>
      <c r="BK80" s="5">
        <f>'Graph 9'!BD130</f>
        <v>3403.4923287715869</v>
      </c>
      <c r="BL80" s="5">
        <f>'Graph 9'!BE130</f>
        <v>3397.76517070104</v>
      </c>
      <c r="BM80" s="5">
        <f>'Graph 9'!BF130</f>
        <v>3405.8572848453364</v>
      </c>
      <c r="BN80" s="5">
        <f>'Graph 9'!BG130</f>
        <v>3386.4148481403681</v>
      </c>
      <c r="BO80" s="5">
        <f>'Graph 9'!BH130</f>
        <v>3361.5980214937176</v>
      </c>
      <c r="BP80" s="5">
        <f>'Graph 9'!BI130</f>
        <v>3363.5545514849423</v>
      </c>
      <c r="BQ80" s="5">
        <f>'Graph 9'!BJ130</f>
        <v>3371.3617763649681</v>
      </c>
    </row>
    <row r="81" spans="1:69" x14ac:dyDescent="0.2">
      <c r="A81" s="241"/>
      <c r="B81" s="19" t="s">
        <v>23</v>
      </c>
      <c r="C81" s="26">
        <f t="shared" si="117"/>
        <v>2021.7008092900373</v>
      </c>
      <c r="D81" s="26">
        <f t="shared" si="118"/>
        <v>2233.6578318739007</v>
      </c>
      <c r="E81" s="26">
        <f t="shared" si="119"/>
        <v>2465.5810579245563</v>
      </c>
      <c r="F81" s="26">
        <f t="shared" si="120"/>
        <v>2647.2037022086156</v>
      </c>
      <c r="G81" s="26">
        <f t="shared" si="121"/>
        <v>2767.3906477647761</v>
      </c>
      <c r="H81" s="23">
        <f t="shared" si="122"/>
        <v>0.9878755754067754</v>
      </c>
      <c r="I81" s="23">
        <f t="shared" si="123"/>
        <v>0.97311649872426642</v>
      </c>
      <c r="J81" s="23">
        <f t="shared" si="124"/>
        <v>0.7115287589869439</v>
      </c>
      <c r="K81" s="23">
        <f t="shared" si="125"/>
        <v>0.48068357243830917</v>
      </c>
      <c r="L81" s="23">
        <f t="shared" si="126"/>
        <v>0.99026315640620055</v>
      </c>
      <c r="N81" s="14" t="s">
        <v>476</v>
      </c>
      <c r="O81" s="14" t="s">
        <v>786</v>
      </c>
      <c r="P81" s="14" t="s">
        <v>76</v>
      </c>
      <c r="Q81" s="55" t="s">
        <v>457</v>
      </c>
      <c r="R81" s="14" t="s">
        <v>35</v>
      </c>
      <c r="S81" s="6">
        <f>'Graph 9'!L135</f>
        <v>1878.5685079264551</v>
      </c>
      <c r="T81" s="6">
        <f>'Graph 9'!M135</f>
        <v>1933.2011028645522</v>
      </c>
      <c r="U81" s="6">
        <f>'Graph 9'!N135</f>
        <v>1943.5095781639059</v>
      </c>
      <c r="V81" s="6">
        <f>'Graph 9'!O135</f>
        <v>1986.2319771739599</v>
      </c>
      <c r="W81" s="6">
        <f>'Graph 9'!P135</f>
        <v>2014.9159073604035</v>
      </c>
      <c r="X81" s="6">
        <f>'Graph 9'!Q135</f>
        <v>2033.5865671409895</v>
      </c>
      <c r="Y81" s="6">
        <f>'Graph 9'!R135</f>
        <v>2036.0276255827398</v>
      </c>
      <c r="Z81" s="6">
        <f>'Graph 9'!S135</f>
        <v>2036.6981826697552</v>
      </c>
      <c r="AA81" s="6">
        <f>'Graph 9'!T135</f>
        <v>2050.8274438564968</v>
      </c>
      <c r="AB81" s="6">
        <f>'Graph 9'!U135</f>
        <v>2107.032182523194</v>
      </c>
      <c r="AC81" s="6">
        <f>'Graph 9'!V135</f>
        <v>2078.6842458526971</v>
      </c>
      <c r="AD81" s="6">
        <f>'Graph 9'!W135</f>
        <v>2069.0565023599638</v>
      </c>
      <c r="AE81" s="6">
        <f>'Graph 9'!X135</f>
        <v>2113.770697295372</v>
      </c>
      <c r="AF81" s="6">
        <f>'Graph 9'!Y135</f>
        <v>2107.930529469244</v>
      </c>
      <c r="AG81" s="6">
        <f>'Graph 9'!Z135</f>
        <v>2135.9591555654538</v>
      </c>
      <c r="AH81" s="6">
        <f>'Graph 9'!AA135</f>
        <v>2109.1243183022862</v>
      </c>
      <c r="AI81" s="6">
        <f>'Graph 9'!AB135</f>
        <v>2158.3070519352773</v>
      </c>
      <c r="AJ81" s="6">
        <f>'Graph 9'!AC135</f>
        <v>2230.7702635493756</v>
      </c>
      <c r="AK81" s="6">
        <f>'Graph 9'!AD135</f>
        <v>2226.7052503967238</v>
      </c>
      <c r="AL81" s="6">
        <f>'Graph 9'!AE135</f>
        <v>2249.7442704455425</v>
      </c>
      <c r="AM81" s="6">
        <f>'Graph 9'!AF135</f>
        <v>2272.7506043475173</v>
      </c>
      <c r="AN81" s="6">
        <f>'Graph 9'!AG135</f>
        <v>2314.6452927880346</v>
      </c>
      <c r="AO81" s="6">
        <f>'Graph 9'!AH135</f>
        <v>2368.4471744548296</v>
      </c>
      <c r="AP81" s="6">
        <f>'Graph 9'!AI135</f>
        <v>2375.1441655869226</v>
      </c>
      <c r="AQ81" s="6">
        <f>'Graph 9'!AJ135</f>
        <v>2374.2530402241282</v>
      </c>
      <c r="AR81" s="6">
        <f>'Graph 9'!AK135</f>
        <v>2381.9542978576851</v>
      </c>
      <c r="AS81" s="6">
        <f>'Graph 9'!AL135</f>
        <v>2394.9741731110385</v>
      </c>
      <c r="AT81" s="6">
        <f>'Graph 9'!AM135</f>
        <v>2416.5104921226557</v>
      </c>
      <c r="AU81" s="6">
        <f>'Graph 9'!AN135</f>
        <v>2436.6894870880219</v>
      </c>
      <c r="AV81" s="6">
        <f>'Graph 9'!AO135</f>
        <v>2418.204497893812</v>
      </c>
      <c r="AW81" s="6">
        <f>'Graph 9'!AP135</f>
        <v>2416.9312762229865</v>
      </c>
      <c r="AX81" s="6">
        <f>'Graph 9'!AQ135</f>
        <v>2479.1911547661693</v>
      </c>
      <c r="AY81" s="6">
        <f>'Graph 9'!AR135</f>
        <v>2491.3852163703505</v>
      </c>
      <c r="AZ81" s="6">
        <f>'Graph 9'!AS135</f>
        <v>2523.7238807623512</v>
      </c>
      <c r="BA81" s="6">
        <f>'Graph 9'!AT135</f>
        <v>2560.3873749307381</v>
      </c>
      <c r="BB81" s="6">
        <f>'Graph 9'!AU135</f>
        <v>2573.2493602148411</v>
      </c>
      <c r="BC81" s="6">
        <f>'Graph 9'!AV135</f>
        <v>2585.0995014544496</v>
      </c>
      <c r="BD81" s="6">
        <f>'Graph 9'!AW135</f>
        <v>2596.9513007781934</v>
      </c>
      <c r="BE81" s="6">
        <f>'Graph 9'!AX135</f>
        <v>2613.3879100795384</v>
      </c>
      <c r="BF81" s="6">
        <f>'Graph 9'!AY135</f>
        <v>2623.5322360400551</v>
      </c>
      <c r="BG81" s="6">
        <f>'Graph 9'!AZ135</f>
        <v>2619.4362378234946</v>
      </c>
      <c r="BH81" s="6">
        <f>'Graph 9'!BA135</f>
        <v>2614.2337315837635</v>
      </c>
      <c r="BI81" s="6">
        <f>'Graph 9'!BB135</f>
        <v>2625.9281440402856</v>
      </c>
      <c r="BJ81" s="6">
        <f>'Graph 9'!BC135</f>
        <v>2635.6103637158344</v>
      </c>
      <c r="BK81" s="6">
        <f>'Graph 9'!BD135</f>
        <v>2651.616747304929</v>
      </c>
      <c r="BL81" s="6">
        <f>'Graph 9'!BE135</f>
        <v>2673.2438030410954</v>
      </c>
      <c r="BM81" s="6">
        <f>'Graph 9'!BF135</f>
        <v>2705.9487586808209</v>
      </c>
      <c r="BN81" s="6">
        <f>'Graph 9'!BG135</f>
        <v>2730.4400454314355</v>
      </c>
      <c r="BO81" s="6">
        <f>'Graph 9'!BH135</f>
        <v>2738.219348738111</v>
      </c>
      <c r="BP81" s="6">
        <f>'Graph 9'!BI135</f>
        <v>2771.2335755416634</v>
      </c>
      <c r="BQ81" s="6">
        <f>'Graph 9'!BJ135</f>
        <v>2792.7190190145548</v>
      </c>
    </row>
    <row r="82" spans="1:69" ht="12.75" customHeight="1" x14ac:dyDescent="0.2">
      <c r="A82" s="241" t="s">
        <v>38</v>
      </c>
      <c r="B82" s="20" t="s">
        <v>22</v>
      </c>
      <c r="C82" s="24">
        <f t="shared" si="117"/>
        <v>63.58461538461539</v>
      </c>
      <c r="D82" s="24">
        <f t="shared" si="118"/>
        <v>66.66153846153847</v>
      </c>
      <c r="E82" s="24">
        <f t="shared" si="119"/>
        <v>71.061538461538461</v>
      </c>
      <c r="F82" s="24">
        <f t="shared" si="120"/>
        <v>75.869230769230768</v>
      </c>
      <c r="G82" s="24">
        <f t="shared" si="121"/>
        <v>79.7</v>
      </c>
      <c r="H82" s="21">
        <f t="shared" si="122"/>
        <v>0.4106511704756457</v>
      </c>
      <c r="I82" s="21">
        <f t="shared" si="123"/>
        <v>0.61112933675100578</v>
      </c>
      <c r="J82" s="21">
        <f t="shared" si="124"/>
        <v>0.45601311509142306</v>
      </c>
      <c r="K82" s="21">
        <f t="shared" si="125"/>
        <v>0.59332877387112148</v>
      </c>
      <c r="L82" s="21">
        <f t="shared" si="126"/>
        <v>0.94728985935799415</v>
      </c>
      <c r="N82" s="12" t="s">
        <v>495</v>
      </c>
      <c r="O82" s="12" t="s">
        <v>22</v>
      </c>
      <c r="P82" s="12" t="s">
        <v>496</v>
      </c>
      <c r="Q82" s="12" t="s">
        <v>477</v>
      </c>
      <c r="R82" s="12" t="s">
        <v>497</v>
      </c>
      <c r="S82" s="5">
        <f>'Graph 10'!L99</f>
        <v>61.5</v>
      </c>
      <c r="T82" s="5">
        <f>'Graph 10'!M99</f>
        <v>62.6</v>
      </c>
      <c r="U82" s="5">
        <f>'Graph 10'!N99</f>
        <v>62.8</v>
      </c>
      <c r="V82" s="5">
        <f>'Graph 10'!O99</f>
        <v>63.3</v>
      </c>
      <c r="W82" s="5">
        <f>'Graph 10'!P99</f>
        <v>63.5</v>
      </c>
      <c r="X82" s="5">
        <f>'Graph 10'!Q99</f>
        <v>63.7</v>
      </c>
      <c r="Y82" s="5">
        <f>'Graph 10'!R99</f>
        <v>63.9</v>
      </c>
      <c r="Z82" s="5">
        <f>'Graph 10'!S99</f>
        <v>64</v>
      </c>
      <c r="AA82" s="5">
        <f>'Graph 10'!T99</f>
        <v>63.8</v>
      </c>
      <c r="AB82" s="5">
        <f>'Graph 10'!U99</f>
        <v>64.7</v>
      </c>
      <c r="AC82" s="5">
        <f>'Graph 10'!V99</f>
        <v>64.2</v>
      </c>
      <c r="AD82" s="5">
        <f>'Graph 10'!W99</f>
        <v>64</v>
      </c>
      <c r="AE82" s="5">
        <f>'Graph 10'!X99</f>
        <v>64.599999999999994</v>
      </c>
      <c r="AF82" s="5">
        <f>'Graph 10'!Y99</f>
        <v>64.400000000000006</v>
      </c>
      <c r="AG82" s="5">
        <f>'Graph 10'!Z99</f>
        <v>65</v>
      </c>
      <c r="AH82" s="5">
        <f>'Graph 10'!AA99</f>
        <v>64.7</v>
      </c>
      <c r="AI82" s="5">
        <f>'Graph 10'!AB99</f>
        <v>65.099999999999994</v>
      </c>
      <c r="AJ82" s="5">
        <f>'Graph 10'!AC99</f>
        <v>66.599999999999994</v>
      </c>
      <c r="AK82" s="5">
        <f>'Graph 10'!AD99</f>
        <v>66.599999999999994</v>
      </c>
      <c r="AL82" s="5">
        <f>'Graph 10'!AE99</f>
        <v>66.8</v>
      </c>
      <c r="AM82" s="5">
        <f>'Graph 10'!AF99</f>
        <v>67.5</v>
      </c>
      <c r="AN82" s="5">
        <f>'Graph 10'!AG99</f>
        <v>67.7</v>
      </c>
      <c r="AO82" s="5">
        <f>'Graph 10'!AH99</f>
        <v>69</v>
      </c>
      <c r="AP82" s="5">
        <f>'Graph 10'!AI99</f>
        <v>69.099999999999994</v>
      </c>
      <c r="AQ82" s="5">
        <f>'Graph 10'!AJ99</f>
        <v>69.5</v>
      </c>
      <c r="AR82" s="5">
        <f>'Graph 10'!AK99</f>
        <v>69.900000000000006</v>
      </c>
      <c r="AS82" s="5">
        <f>'Graph 10'!AL99</f>
        <v>70.400000000000006</v>
      </c>
      <c r="AT82" s="5">
        <f>'Graph 10'!AM99</f>
        <v>70.8</v>
      </c>
      <c r="AU82" s="5">
        <f>'Graph 10'!AN99</f>
        <v>70.900000000000006</v>
      </c>
      <c r="AV82" s="5">
        <f>'Graph 10'!AO99</f>
        <v>70.5</v>
      </c>
      <c r="AW82" s="5">
        <f>'Graph 10'!AP99</f>
        <v>70.099999999999994</v>
      </c>
      <c r="AX82" s="5">
        <f>'Graph 10'!AQ99</f>
        <v>70</v>
      </c>
      <c r="AY82" s="5">
        <f>'Graph 10'!AR99</f>
        <v>70.7</v>
      </c>
      <c r="AZ82" s="5">
        <f>'Graph 10'!AS99</f>
        <v>71.900000000000006</v>
      </c>
      <c r="BA82" s="5">
        <f>'Graph 10'!AT99</f>
        <v>72.599999999999994</v>
      </c>
      <c r="BB82" s="5">
        <f>'Graph 10'!AU99</f>
        <v>73.099999999999994</v>
      </c>
      <c r="BC82" s="5">
        <f>'Graph 10'!AV99</f>
        <v>73.400000000000006</v>
      </c>
      <c r="BD82" s="5">
        <f>'Graph 10'!AW99</f>
        <v>73.900000000000006</v>
      </c>
      <c r="BE82" s="5">
        <f>'Graph 10'!AX99</f>
        <v>74.5</v>
      </c>
      <c r="BF82" s="5">
        <f>'Graph 10'!AY99</f>
        <v>75</v>
      </c>
      <c r="BG82" s="5">
        <f>'Graph 10'!AZ99</f>
        <v>75</v>
      </c>
      <c r="BH82" s="5">
        <f>'Graph 10'!BA99</f>
        <v>75.099999999999994</v>
      </c>
      <c r="BI82" s="5">
        <f>'Graph 10'!BB99</f>
        <v>75.400000000000006</v>
      </c>
      <c r="BJ82" s="5">
        <f>'Graph 10'!BC99</f>
        <v>75.599999999999994</v>
      </c>
      <c r="BK82" s="5">
        <f>'Graph 10'!BD99</f>
        <v>76.099999999999994</v>
      </c>
      <c r="BL82" s="5">
        <f>'Graph 10'!BE99</f>
        <v>76.8</v>
      </c>
      <c r="BM82" s="5">
        <f>'Graph 10'!BF99</f>
        <v>78.099999999999994</v>
      </c>
      <c r="BN82" s="5">
        <f>'Graph 10'!BG99</f>
        <v>78.599999999999994</v>
      </c>
      <c r="BO82" s="5">
        <f>'Graph 10'!BH99</f>
        <v>78.8</v>
      </c>
      <c r="BP82" s="5">
        <f>'Graph 10'!BI99</f>
        <v>80</v>
      </c>
      <c r="BQ82" s="5">
        <f>'Graph 10'!BJ99</f>
        <v>80.3</v>
      </c>
    </row>
    <row r="83" spans="1:69" x14ac:dyDescent="0.2">
      <c r="A83" s="241"/>
      <c r="B83" s="18" t="s">
        <v>34</v>
      </c>
      <c r="C83" s="25">
        <f t="shared" si="117"/>
        <v>93.622115478023119</v>
      </c>
      <c r="D83" s="25">
        <f t="shared" si="118"/>
        <v>99.059821817764458</v>
      </c>
      <c r="E83" s="25">
        <f t="shared" si="119"/>
        <v>101.78093380089899</v>
      </c>
      <c r="F83" s="25">
        <f t="shared" si="120"/>
        <v>102.2889267370518</v>
      </c>
      <c r="G83" s="25">
        <f t="shared" si="121"/>
        <v>102.69147024232332</v>
      </c>
      <c r="H83" s="22">
        <f t="shared" si="122"/>
        <v>0.57271120215389715</v>
      </c>
      <c r="I83" s="22">
        <f t="shared" si="123"/>
        <v>0.49610645153957478</v>
      </c>
      <c r="J83" s="22">
        <f t="shared" si="124"/>
        <v>-0.20705443944557089</v>
      </c>
      <c r="K83" s="22">
        <f t="shared" si="125"/>
        <v>0.23960705987229858</v>
      </c>
      <c r="L83" s="22">
        <f t="shared" si="126"/>
        <v>-0.17731132678113681</v>
      </c>
      <c r="N83" s="13" t="s">
        <v>495</v>
      </c>
      <c r="O83" s="13" t="s">
        <v>785</v>
      </c>
      <c r="P83" s="13" t="s">
        <v>496</v>
      </c>
      <c r="Q83" s="54" t="s">
        <v>457</v>
      </c>
      <c r="R83" s="13" t="s">
        <v>35</v>
      </c>
      <c r="S83" s="5">
        <f>'Graph 10'!L100</f>
        <v>90.062340493080555</v>
      </c>
      <c r="T83" s="5">
        <f>'Graph 10'!M100</f>
        <v>91.018368467710587</v>
      </c>
      <c r="U83" s="5">
        <f>'Graph 10'!N100</f>
        <v>91.953710133143616</v>
      </c>
      <c r="V83" s="5">
        <f>'Graph 10'!O100</f>
        <v>91.743754666602342</v>
      </c>
      <c r="W83" s="5">
        <f>'Graph 10'!P100</f>
        <v>92.10562093998486</v>
      </c>
      <c r="X83" s="5">
        <f>'Graph 10'!Q100</f>
        <v>92.906721749528813</v>
      </c>
      <c r="Y83" s="5">
        <f>'Graph 10'!R100</f>
        <v>93.834060188565743</v>
      </c>
      <c r="Z83" s="5">
        <f>'Graph 10'!S100</f>
        <v>94.598007983908502</v>
      </c>
      <c r="AA83" s="5">
        <f>'Graph 10'!T100</f>
        <v>94.845010476237917</v>
      </c>
      <c r="AB83" s="5">
        <f>'Graph 10'!U100</f>
        <v>95.518602726124129</v>
      </c>
      <c r="AC83" s="5">
        <f>'Graph 10'!V100</f>
        <v>95.889699761446579</v>
      </c>
      <c r="AD83" s="5">
        <f>'Graph 10'!W100</f>
        <v>96.160961567526911</v>
      </c>
      <c r="AE83" s="5">
        <f>'Graph 10'!X100</f>
        <v>96.450642060440003</v>
      </c>
      <c r="AF83" s="5">
        <f>'Graph 10'!Y100</f>
        <v>97.181760619659428</v>
      </c>
      <c r="AG83" s="5">
        <f>'Graph 10'!Z100</f>
        <v>97.621446120934877</v>
      </c>
      <c r="AH83" s="5">
        <f>'Graph 10'!AA100</f>
        <v>98.940187069559784</v>
      </c>
      <c r="AI83" s="5">
        <f>'Graph 10'!AB100</f>
        <v>98.322139437349875</v>
      </c>
      <c r="AJ83" s="5">
        <f>'Graph 10'!AC100</f>
        <v>99.384883553164769</v>
      </c>
      <c r="AK83" s="5">
        <f>'Graph 10'!AD100</f>
        <v>99.894353869354291</v>
      </c>
      <c r="AL83" s="5">
        <f>'Graph 10'!AE100</f>
        <v>99.31978491903277</v>
      </c>
      <c r="AM83" s="5">
        <f>'Graph 10'!AF100</f>
        <v>99.321683048666102</v>
      </c>
      <c r="AN83" s="5">
        <f>'Graph 10'!AG100</f>
        <v>98.964616708747528</v>
      </c>
      <c r="AO83" s="5">
        <f>'Graph 10'!AH100</f>
        <v>99.400886536120169</v>
      </c>
      <c r="AP83" s="5">
        <f>'Graph 10'!AI100</f>
        <v>100.62338859439703</v>
      </c>
      <c r="AQ83" s="5">
        <f>'Graph 10'!AJ100</f>
        <v>102.3519110935114</v>
      </c>
      <c r="AR83" s="5">
        <f>'Graph 10'!AK100</f>
        <v>102.54085656882856</v>
      </c>
      <c r="AS83" s="5">
        <f>'Graph 10'!AL100</f>
        <v>103.85108078553183</v>
      </c>
      <c r="AT83" s="5">
        <f>'Graph 10'!AM100</f>
        <v>104.14437667886448</v>
      </c>
      <c r="AU83" s="5">
        <f>'Graph 10'!AN100</f>
        <v>103.96696336301126</v>
      </c>
      <c r="AV83" s="5">
        <f>'Graph 10'!AO100</f>
        <v>104.13405618535354</v>
      </c>
      <c r="AW83" s="5">
        <f>'Graph 10'!AP100</f>
        <v>102.58020479548708</v>
      </c>
      <c r="AX83" s="5">
        <f>'Graph 10'!AQ100</f>
        <v>100.22636392161337</v>
      </c>
      <c r="AY83" s="5">
        <f>'Graph 10'!AR100</f>
        <v>99.73666517922338</v>
      </c>
      <c r="AZ83" s="5">
        <f>'Graph 10'!AS100</f>
        <v>100.16666408126559</v>
      </c>
      <c r="BA83" s="5">
        <f>'Graph 10'!AT100</f>
        <v>99.92509176242605</v>
      </c>
      <c r="BB83" s="5">
        <f>'Graph 10'!AU100</f>
        <v>99.690322270275985</v>
      </c>
      <c r="BC83" s="5">
        <f>'Graph 10'!AV100</f>
        <v>99.837582726294315</v>
      </c>
      <c r="BD83" s="5">
        <f>'Graph 10'!AW100</f>
        <v>101.12685764430825</v>
      </c>
      <c r="BE83" s="5">
        <f>'Graph 10'!AX100</f>
        <v>101.31170854355109</v>
      </c>
      <c r="BF83" s="5">
        <f>'Graph 10'!AY100</f>
        <v>101.13640449153824</v>
      </c>
      <c r="BG83" s="5">
        <f>'Graph 10'!AZ100</f>
        <v>101.8402606358664</v>
      </c>
      <c r="BH83" s="5">
        <f>'Graph 10'!BA100</f>
        <v>102.63728428779636</v>
      </c>
      <c r="BI83" s="5">
        <f>'Graph 10'!BB100</f>
        <v>102.48633734438341</v>
      </c>
      <c r="BJ83" s="5">
        <f>'Graph 10'!BC100</f>
        <v>102.6110650283613</v>
      </c>
      <c r="BK83" s="5">
        <f>'Graph 10'!BD100</f>
        <v>103.05042132597619</v>
      </c>
      <c r="BL83" s="5">
        <f>'Graph 10'!BE100</f>
        <v>103.20500228229565</v>
      </c>
      <c r="BM83" s="5">
        <f>'Graph 10'!BF100</f>
        <v>104.19406293887448</v>
      </c>
      <c r="BN83" s="5">
        <f>'Graph 10'!BG100</f>
        <v>103.57272899049414</v>
      </c>
      <c r="BO83" s="5">
        <f>'Graph 10'!BH100</f>
        <v>102.74633134193347</v>
      </c>
      <c r="BP83" s="5">
        <f>'Graph 10'!BI100</f>
        <v>102.94578678240434</v>
      </c>
      <c r="BQ83" s="5">
        <f>'Graph 10'!BJ100</f>
        <v>102.38229260263219</v>
      </c>
    </row>
    <row r="84" spans="1:69" x14ac:dyDescent="0.2">
      <c r="A84" s="241"/>
      <c r="B84" s="19" t="s">
        <v>23</v>
      </c>
      <c r="C84" s="26">
        <f t="shared" si="117"/>
        <v>52.162163649253515</v>
      </c>
      <c r="D84" s="26">
        <f t="shared" si="118"/>
        <v>56.418522160669838</v>
      </c>
      <c r="E84" s="26">
        <f t="shared" si="119"/>
        <v>63.586346502999994</v>
      </c>
      <c r="F84" s="26">
        <f t="shared" si="120"/>
        <v>71.03160660186478</v>
      </c>
      <c r="G84" s="26">
        <f t="shared" si="121"/>
        <v>75.819252828661476</v>
      </c>
      <c r="H84" s="23">
        <f t="shared" si="122"/>
        <v>0.66335102971713411</v>
      </c>
      <c r="I84" s="23">
        <f t="shared" si="123"/>
        <v>0.93288931913511419</v>
      </c>
      <c r="J84" s="23">
        <f t="shared" si="124"/>
        <v>1.0771283492023116</v>
      </c>
      <c r="K84" s="23">
        <f t="shared" si="125"/>
        <v>0.74963916946231279</v>
      </c>
      <c r="L84" s="23">
        <f t="shared" si="126"/>
        <v>1.3356653032043084</v>
      </c>
      <c r="N84" s="14" t="s">
        <v>495</v>
      </c>
      <c r="O84" s="14" t="s">
        <v>786</v>
      </c>
      <c r="P84" s="14" t="s">
        <v>496</v>
      </c>
      <c r="Q84" s="55" t="s">
        <v>457</v>
      </c>
      <c r="R84" s="14" t="s">
        <v>35</v>
      </c>
      <c r="S84" s="6">
        <f>'Graph 10'!L105</f>
        <v>49.615312746508941</v>
      </c>
      <c r="T84" s="6">
        <f>'Graph 10'!M105</f>
        <v>50.837125930735063</v>
      </c>
      <c r="U84" s="6">
        <f>'Graph 10'!N105</f>
        <v>51.036669112603128</v>
      </c>
      <c r="V84" s="6">
        <f>'Graph 10'!O105</f>
        <v>51.787667617163969</v>
      </c>
      <c r="W84" s="6">
        <f>'Graph 10'!P105</f>
        <v>52.190561244583641</v>
      </c>
      <c r="X84" s="6">
        <f>'Graph 10'!Q105</f>
        <v>52.37331476185097</v>
      </c>
      <c r="Y84" s="6">
        <f>'Graph 10'!R105</f>
        <v>52.483143535295156</v>
      </c>
      <c r="Z84" s="6">
        <f>'Graph 10'!S105</f>
        <v>52.530596838971192</v>
      </c>
      <c r="AA84" s="6">
        <f>'Graph 10'!T105</f>
        <v>52.397804029555402</v>
      </c>
      <c r="AB84" s="6">
        <f>'Graph 10'!U105</f>
        <v>53.488979261002626</v>
      </c>
      <c r="AC84" s="6">
        <f>'Graph 10'!V105</f>
        <v>52.98755888727775</v>
      </c>
      <c r="AD84" s="6">
        <f>'Graph 10'!W105</f>
        <v>52.667268046352646</v>
      </c>
      <c r="AE84" s="6">
        <f>'Graph 10'!X105</f>
        <v>53.712125428395161</v>
      </c>
      <c r="AF84" s="6">
        <f>'Graph 10'!Y105</f>
        <v>53.242554378559525</v>
      </c>
      <c r="AG84" s="6">
        <f>'Graph 10'!Z105</f>
        <v>54.042258430451426</v>
      </c>
      <c r="AH84" s="6">
        <f>'Graph 10'!AA105</f>
        <v>53.431864414252416</v>
      </c>
      <c r="AI84" s="6">
        <f>'Graph 10'!AB105</f>
        <v>54.312671782760788</v>
      </c>
      <c r="AJ84" s="6">
        <f>'Graph 10'!AC105</f>
        <v>56.113470077280915</v>
      </c>
      <c r="AK84" s="6">
        <f>'Graph 10'!AD105</f>
        <v>56.165666476494152</v>
      </c>
      <c r="AL84" s="6">
        <f>'Graph 10'!AE105</f>
        <v>56.675100923222843</v>
      </c>
      <c r="AM84" s="6">
        <f>'Graph 10'!AF105</f>
        <v>57.665412280909244</v>
      </c>
      <c r="AN84" s="6">
        <f>'Graph 10'!AG105</f>
        <v>58.265758893040399</v>
      </c>
      <c r="AO84" s="6">
        <f>'Graph 10'!AH105</f>
        <v>59.874911321952993</v>
      </c>
      <c r="AP84" s="6">
        <f>'Graph 10'!AI105</f>
        <v>59.895658820992082</v>
      </c>
      <c r="AQ84" s="6">
        <f>'Graph 10'!AJ105</f>
        <v>60.043334860395831</v>
      </c>
      <c r="AR84" s="6">
        <f>'Graph 10'!AK105</f>
        <v>60.625568852249792</v>
      </c>
      <c r="AS84" s="6">
        <f>'Graph 10'!AL105</f>
        <v>60.960131746800094</v>
      </c>
      <c r="AT84" s="6">
        <f>'Graph 10'!AM105</f>
        <v>61.585393201933364</v>
      </c>
      <c r="AU84" s="6">
        <f>'Graph 10'!AN105</f>
        <v>62.020906479666586</v>
      </c>
      <c r="AV84" s="6">
        <f>'Graph 10'!AO105</f>
        <v>61.451445546319462</v>
      </c>
      <c r="AW84" s="6">
        <f>'Graph 10'!AP105</f>
        <v>61.630435415906028</v>
      </c>
      <c r="AX84" s="6">
        <f>'Graph 10'!AQ105</f>
        <v>63.746642672056971</v>
      </c>
      <c r="AY84" s="6">
        <f>'Graph 10'!AR105</f>
        <v>64.84005014815979</v>
      </c>
      <c r="AZ84" s="6">
        <f>'Graph 10'!AS105</f>
        <v>66.215531513543525</v>
      </c>
      <c r="BA84" s="6">
        <f>'Graph 10'!AT105</f>
        <v>67.263217962632055</v>
      </c>
      <c r="BB84" s="6">
        <f>'Graph 10'!AU105</f>
        <v>67.958897818247891</v>
      </c>
      <c r="BC84" s="6">
        <f>'Graph 10'!AV105</f>
        <v>68.280948321088459</v>
      </c>
      <c r="BD84" s="6">
        <f>'Graph 10'!AW105</f>
        <v>68.707448467757629</v>
      </c>
      <c r="BE84" s="6">
        <f>'Graph 10'!AX105</f>
        <v>69.419848172140576</v>
      </c>
      <c r="BF84" s="6">
        <f>'Graph 10'!AY105</f>
        <v>70.191305560084871</v>
      </c>
      <c r="BG84" s="6">
        <f>'Graph 10'!AZ105</f>
        <v>70.007612468806485</v>
      </c>
      <c r="BH84" s="6">
        <f>'Graph 10'!BA105</f>
        <v>69.978291397415262</v>
      </c>
      <c r="BI84" s="6">
        <f>'Graph 10'!BB105</f>
        <v>70.421089200325227</v>
      </c>
      <c r="BJ84" s="6">
        <f>'Graph 10'!BC105</f>
        <v>70.712691896222708</v>
      </c>
      <c r="BK84" s="6">
        <f>'Graph 10'!BD105</f>
        <v>71.252112910026</v>
      </c>
      <c r="BL84" s="6">
        <f>'Graph 10'!BE105</f>
        <v>72.023842112633673</v>
      </c>
      <c r="BM84" s="6">
        <f>'Graph 10'!BF105</f>
        <v>73.455447705850958</v>
      </c>
      <c r="BN84" s="6">
        <f>'Graph 10'!BG105</f>
        <v>74.277285108150267</v>
      </c>
      <c r="BO84" s="6">
        <f>'Graph 10'!BH105</f>
        <v>74.682962503739972</v>
      </c>
      <c r="BP84" s="6">
        <f>'Graph 10'!BI105</f>
        <v>76.083481189399521</v>
      </c>
      <c r="BQ84" s="6">
        <f>'Graph 10'!BJ105</f>
        <v>76.691314792844949</v>
      </c>
    </row>
    <row r="85" spans="1:69" x14ac:dyDescent="0.2">
      <c r="A85" s="15" t="s">
        <v>64</v>
      </c>
      <c r="N85" s="46" t="s">
        <v>546</v>
      </c>
    </row>
    <row r="86" spans="1:69" x14ac:dyDescent="0.2">
      <c r="N86" s="111"/>
    </row>
    <row r="95" spans="1:69" ht="18" x14ac:dyDescent="0.2">
      <c r="A95" s="35" t="s">
        <v>474</v>
      </c>
      <c r="B95" s="36"/>
      <c r="C95" s="36"/>
      <c r="D95" s="36"/>
      <c r="E95" s="36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</row>
    <row r="96" spans="1:69" x14ac:dyDescent="0.2">
      <c r="A96" s="3"/>
      <c r="B96"/>
      <c r="C96"/>
      <c r="D96"/>
      <c r="E96"/>
      <c r="F96"/>
      <c r="G96"/>
      <c r="H96"/>
      <c r="I96"/>
      <c r="J96"/>
      <c r="K96"/>
      <c r="L96"/>
    </row>
    <row r="97" spans="1:69" x14ac:dyDescent="0.2">
      <c r="A97" s="39" t="s">
        <v>69</v>
      </c>
      <c r="B97" s="37"/>
      <c r="C97" s="37"/>
      <c r="D97" s="37"/>
      <c r="E97" s="37"/>
      <c r="F97"/>
      <c r="G97"/>
      <c r="H97"/>
      <c r="I97"/>
      <c r="J97"/>
      <c r="K97"/>
      <c r="L97"/>
    </row>
    <row r="98" spans="1:69" x14ac:dyDescent="0.2">
      <c r="A98" s="109" t="s">
        <v>532</v>
      </c>
      <c r="B98" s="38"/>
      <c r="C98" s="38"/>
      <c r="D98" s="40" t="s">
        <v>531</v>
      </c>
      <c r="E98" s="38"/>
      <c r="F98"/>
      <c r="G98"/>
      <c r="H98"/>
      <c r="I98"/>
      <c r="J98"/>
      <c r="K98"/>
      <c r="L98"/>
    </row>
    <row r="99" spans="1:69" x14ac:dyDescent="0.2">
      <c r="A99" s="3"/>
      <c r="B99"/>
      <c r="C99"/>
      <c r="D99"/>
      <c r="E99"/>
      <c r="F99"/>
      <c r="G99"/>
      <c r="H99"/>
      <c r="I99"/>
      <c r="J99"/>
      <c r="K99"/>
      <c r="L99"/>
    </row>
    <row r="100" spans="1:69" ht="12.75" customHeight="1" x14ac:dyDescent="0.2">
      <c r="A100" s="236" t="s">
        <v>58</v>
      </c>
      <c r="B100" s="237"/>
      <c r="C100" s="234" t="s">
        <v>32</v>
      </c>
      <c r="D100" s="217"/>
      <c r="E100" s="217"/>
      <c r="F100" s="217"/>
      <c r="G100" s="235"/>
      <c r="H100" s="234" t="s">
        <v>33</v>
      </c>
      <c r="I100" s="217"/>
      <c r="J100" s="217"/>
      <c r="K100" s="217"/>
      <c r="L100" s="218"/>
      <c r="N100" s="96" t="s">
        <v>543</v>
      </c>
    </row>
    <row r="101" spans="1:69" x14ac:dyDescent="0.2">
      <c r="A101" s="238"/>
      <c r="B101" s="239"/>
      <c r="C101" s="16" t="s">
        <v>0</v>
      </c>
      <c r="D101" s="17" t="s">
        <v>1</v>
      </c>
      <c r="E101" s="17" t="s">
        <v>2</v>
      </c>
      <c r="F101" s="17" t="s">
        <v>3</v>
      </c>
      <c r="G101" s="17" t="s">
        <v>19</v>
      </c>
      <c r="H101" s="17" t="s">
        <v>0</v>
      </c>
      <c r="I101" s="17" t="s">
        <v>1</v>
      </c>
      <c r="J101" s="17" t="s">
        <v>2</v>
      </c>
      <c r="K101" s="17" t="s">
        <v>3</v>
      </c>
      <c r="L101" s="17" t="s">
        <v>19</v>
      </c>
      <c r="N101" s="59" t="s">
        <v>30</v>
      </c>
      <c r="O101" s="1" t="s">
        <v>5</v>
      </c>
      <c r="P101" s="1" t="s">
        <v>424</v>
      </c>
      <c r="Q101" s="1" t="s">
        <v>429</v>
      </c>
      <c r="R101" s="1" t="s">
        <v>430</v>
      </c>
      <c r="S101" s="1">
        <v>1961</v>
      </c>
      <c r="T101" s="1">
        <v>1962</v>
      </c>
      <c r="U101" s="1">
        <v>1963</v>
      </c>
      <c r="V101" s="1">
        <v>1964</v>
      </c>
      <c r="W101" s="1">
        <v>1965</v>
      </c>
      <c r="X101" s="1">
        <v>1966</v>
      </c>
      <c r="Y101" s="1">
        <v>1967</v>
      </c>
      <c r="Z101" s="1">
        <v>1968</v>
      </c>
      <c r="AA101" s="1">
        <v>1969</v>
      </c>
      <c r="AB101" s="1">
        <v>1970</v>
      </c>
      <c r="AC101" s="1">
        <v>1971</v>
      </c>
      <c r="AD101" s="1">
        <v>1972</v>
      </c>
      <c r="AE101" s="1">
        <v>1973</v>
      </c>
      <c r="AF101" s="1">
        <v>1974</v>
      </c>
      <c r="AG101" s="1">
        <v>1975</v>
      </c>
      <c r="AH101" s="1">
        <v>1976</v>
      </c>
      <c r="AI101" s="1">
        <v>1977</v>
      </c>
      <c r="AJ101" s="1">
        <v>1978</v>
      </c>
      <c r="AK101" s="1">
        <v>1979</v>
      </c>
      <c r="AL101" s="1">
        <v>1980</v>
      </c>
      <c r="AM101" s="1">
        <v>1981</v>
      </c>
      <c r="AN101" s="1">
        <v>1982</v>
      </c>
      <c r="AO101" s="1">
        <v>1983</v>
      </c>
      <c r="AP101" s="1">
        <v>1984</v>
      </c>
      <c r="AQ101" s="1">
        <v>1985</v>
      </c>
      <c r="AR101" s="1">
        <v>1986</v>
      </c>
      <c r="AS101" s="1">
        <v>1987</v>
      </c>
      <c r="AT101" s="1">
        <v>1988</v>
      </c>
      <c r="AU101" s="1">
        <v>1989</v>
      </c>
      <c r="AV101" s="1">
        <v>1990</v>
      </c>
      <c r="AW101" s="1">
        <v>1991</v>
      </c>
      <c r="AX101" s="1">
        <v>1992</v>
      </c>
      <c r="AY101" s="1">
        <v>1993</v>
      </c>
      <c r="AZ101" s="1">
        <v>1994</v>
      </c>
      <c r="BA101" s="1">
        <v>1995</v>
      </c>
      <c r="BB101" s="1">
        <v>1996</v>
      </c>
      <c r="BC101" s="1">
        <v>1997</v>
      </c>
      <c r="BD101" s="1">
        <v>1998</v>
      </c>
      <c r="BE101" s="1">
        <v>1999</v>
      </c>
      <c r="BF101" s="1">
        <v>2000</v>
      </c>
      <c r="BG101" s="1">
        <v>2001</v>
      </c>
      <c r="BH101" s="1">
        <v>2002</v>
      </c>
      <c r="BI101" s="1">
        <v>2003</v>
      </c>
      <c r="BJ101" s="1">
        <v>2004</v>
      </c>
      <c r="BK101" s="1">
        <v>2005</v>
      </c>
      <c r="BL101" s="1">
        <v>2006</v>
      </c>
      <c r="BM101" s="1">
        <v>2007</v>
      </c>
      <c r="BN101" s="1">
        <v>2008</v>
      </c>
      <c r="BO101" s="1">
        <v>2009</v>
      </c>
      <c r="BP101" s="1">
        <v>2010</v>
      </c>
      <c r="BQ101" s="1">
        <v>2011</v>
      </c>
    </row>
    <row r="102" spans="1:69" x14ac:dyDescent="0.2">
      <c r="A102" s="247" t="s">
        <v>51</v>
      </c>
      <c r="B102" s="248"/>
      <c r="C102" s="21">
        <f t="shared" ref="C102:C108" si="127">AVERAGE(S110:AE110)*100</f>
        <v>49.773110420242695</v>
      </c>
      <c r="D102" s="21">
        <f t="shared" ref="D102:D108" si="128">AVERAGE(AE110:AQ110)*100</f>
        <v>50.16064859112975</v>
      </c>
      <c r="E102" s="21">
        <f t="shared" ref="E102:E108" si="129">AVERAGE(AQ110:BC110)*100</f>
        <v>50.216938347532228</v>
      </c>
      <c r="F102" s="21">
        <f t="shared" ref="F102:F108" si="130">AVERAGE(BC110:BO110)*100</f>
        <v>47.337903574614387</v>
      </c>
      <c r="G102" s="21">
        <f t="shared" ref="G102:G108" si="131">AVERAGE(BO110:BQ110)*100</f>
        <v>45.423630715493964</v>
      </c>
      <c r="H102" s="21">
        <f t="shared" ref="H102:H108" si="132">(100*(EXP(LN(AE110/S110)/($AE$101-$S$101)))-100)</f>
        <v>7.3917768695366703E-2</v>
      </c>
      <c r="I102" s="21">
        <f t="shared" ref="I102:I108" si="133">(100*(EXP(LN(AQ110/AE110)/($AQ$101-$AE$101)))-100)</f>
        <v>0.11329922355736244</v>
      </c>
      <c r="J102" s="21">
        <f t="shared" ref="J102:J108" si="134">(100*(EXP(LN(BC110/AQ110)/($BC$101-$AQ$101)))-100)</f>
        <v>-0.24292067923904881</v>
      </c>
      <c r="K102" s="21">
        <f t="shared" ref="K102:K108" si="135">(100*(EXP(LN(BO110/BC110)/($BO$101-$BC$101)))-100)</f>
        <v>-0.6235880616175109</v>
      </c>
      <c r="L102" s="21">
        <f t="shared" ref="L102:L108" si="136">(100*(EXP(LN(BQ110/BO110)/($BQ$101-$BO$101)))-100)</f>
        <v>-0.44132847858509194</v>
      </c>
      <c r="N102" s="12" t="s">
        <v>476</v>
      </c>
      <c r="O102" s="12" t="s">
        <v>13</v>
      </c>
      <c r="P102" s="12" t="s">
        <v>76</v>
      </c>
      <c r="Q102" s="12" t="s">
        <v>478</v>
      </c>
      <c r="R102" s="12" t="s">
        <v>476</v>
      </c>
      <c r="S102" s="4">
        <f>'Graph 9'!L9</f>
        <v>1085</v>
      </c>
      <c r="T102" s="4">
        <f>'Graph 9'!M9</f>
        <v>1117</v>
      </c>
      <c r="U102" s="4">
        <f>'Graph 9'!N9</f>
        <v>1125</v>
      </c>
      <c r="V102" s="4">
        <f>'Graph 9'!O9</f>
        <v>1152</v>
      </c>
      <c r="W102" s="4">
        <f>'Graph 9'!P9</f>
        <v>1148</v>
      </c>
      <c r="X102" s="4">
        <f>'Graph 9'!Q9</f>
        <v>1159</v>
      </c>
      <c r="Y102" s="4">
        <f>'Graph 9'!R9</f>
        <v>1163</v>
      </c>
      <c r="Z102" s="4">
        <f>'Graph 9'!S9</f>
        <v>1154</v>
      </c>
      <c r="AA102" s="4">
        <f>'Graph 9'!T9</f>
        <v>1159</v>
      </c>
      <c r="AB102" s="4">
        <f>'Graph 9'!U9</f>
        <v>1189</v>
      </c>
      <c r="AC102" s="4">
        <f>'Graph 9'!V9</f>
        <v>1168</v>
      </c>
      <c r="AD102" s="4">
        <f>'Graph 9'!W9</f>
        <v>1168</v>
      </c>
      <c r="AE102" s="4">
        <f>'Graph 9'!X9</f>
        <v>1192</v>
      </c>
      <c r="AF102" s="4">
        <f>'Graph 9'!Y9</f>
        <v>1180</v>
      </c>
      <c r="AG102" s="4">
        <f>'Graph 9'!Z9</f>
        <v>1202</v>
      </c>
      <c r="AH102" s="4">
        <f>'Graph 9'!AA9</f>
        <v>1183</v>
      </c>
      <c r="AI102" s="4">
        <f>'Graph 9'!AB9</f>
        <v>1202</v>
      </c>
      <c r="AJ102" s="4">
        <f>'Graph 9'!AC9</f>
        <v>1239</v>
      </c>
      <c r="AK102" s="4">
        <f>'Graph 9'!AD9</f>
        <v>1235</v>
      </c>
      <c r="AL102" s="4">
        <f>'Graph 9'!AE9</f>
        <v>1246</v>
      </c>
      <c r="AM102" s="4">
        <f>'Graph 9'!AF9</f>
        <v>1256</v>
      </c>
      <c r="AN102" s="4">
        <f>'Graph 9'!AG9</f>
        <v>1278</v>
      </c>
      <c r="AO102" s="4">
        <f>'Graph 9'!AH9</f>
        <v>1318</v>
      </c>
      <c r="AP102" s="4">
        <f>'Graph 9'!AI9</f>
        <v>1310</v>
      </c>
      <c r="AQ102" s="4">
        <f>'Graph 9'!AJ9</f>
        <v>1309</v>
      </c>
      <c r="AR102" s="4">
        <f>'Graph 9'!AK9</f>
        <v>1310</v>
      </c>
      <c r="AS102" s="4">
        <f>'Graph 9'!AL9</f>
        <v>1319</v>
      </c>
      <c r="AT102" s="4">
        <f>'Graph 9'!AM9</f>
        <v>1330</v>
      </c>
      <c r="AU102" s="4">
        <f>'Graph 9'!AN9</f>
        <v>1335</v>
      </c>
      <c r="AV102" s="4">
        <f>'Graph 9'!AO9</f>
        <v>1315</v>
      </c>
      <c r="AW102" s="4">
        <f>'Graph 9'!AP9</f>
        <v>1306</v>
      </c>
      <c r="AX102" s="4">
        <f>'Graph 9'!AQ9</f>
        <v>1315</v>
      </c>
      <c r="AY102" s="4">
        <f>'Graph 9'!AR9</f>
        <v>1317</v>
      </c>
      <c r="AZ102" s="4">
        <f>'Graph 9'!AS9</f>
        <v>1318</v>
      </c>
      <c r="BA102" s="4">
        <f>'Graph 9'!AT9</f>
        <v>1320</v>
      </c>
      <c r="BB102" s="4">
        <f>'Graph 9'!AU9</f>
        <v>1327</v>
      </c>
      <c r="BC102" s="4">
        <f>'Graph 9'!AV9</f>
        <v>1320</v>
      </c>
      <c r="BD102" s="4">
        <f>'Graph 9'!AW9</f>
        <v>1324</v>
      </c>
      <c r="BE102" s="4">
        <f>'Graph 9'!AX9</f>
        <v>1324</v>
      </c>
      <c r="BF102" s="4">
        <f>'Graph 9'!AY9</f>
        <v>1317</v>
      </c>
      <c r="BG102" s="4">
        <f>'Graph 9'!AZ9</f>
        <v>1308</v>
      </c>
      <c r="BH102" s="4">
        <f>'Graph 9'!BA9</f>
        <v>1297</v>
      </c>
      <c r="BI102" s="4">
        <f>'Graph 9'!BB9</f>
        <v>1291</v>
      </c>
      <c r="BJ102" s="4">
        <f>'Graph 9'!BC9</f>
        <v>1290</v>
      </c>
      <c r="BK102" s="4">
        <f>'Graph 9'!BD9</f>
        <v>1287</v>
      </c>
      <c r="BL102" s="4">
        <f>'Graph 9'!BE9</f>
        <v>1288</v>
      </c>
      <c r="BM102" s="4">
        <f>'Graph 9'!BF9</f>
        <v>1287</v>
      </c>
      <c r="BN102" s="4">
        <f>'Graph 9'!BG9</f>
        <v>1294</v>
      </c>
      <c r="BO102" s="4">
        <f>'Graph 9'!BH9</f>
        <v>1287</v>
      </c>
      <c r="BP102" s="4">
        <f>'Graph 9'!BI9</f>
        <v>1297</v>
      </c>
      <c r="BQ102" s="4">
        <f>'Graph 9'!BJ9</f>
        <v>1296</v>
      </c>
    </row>
    <row r="103" spans="1:69" x14ac:dyDescent="0.2">
      <c r="A103" s="247" t="s">
        <v>52</v>
      </c>
      <c r="B103" s="248"/>
      <c r="C103" s="22">
        <f t="shared" si="127"/>
        <v>5.7117171214548499</v>
      </c>
      <c r="D103" s="22">
        <f t="shared" si="128"/>
        <v>6.9934073339684311</v>
      </c>
      <c r="E103" s="22">
        <f t="shared" si="129"/>
        <v>8.3843305348189432</v>
      </c>
      <c r="F103" s="22">
        <f t="shared" si="130"/>
        <v>9.2495397724607304</v>
      </c>
      <c r="G103" s="22">
        <f t="shared" si="131"/>
        <v>9.7284908233107821</v>
      </c>
      <c r="H103" s="22">
        <f t="shared" si="132"/>
        <v>1.4931971232152534</v>
      </c>
      <c r="I103" s="22">
        <f t="shared" si="133"/>
        <v>1.9591918968670257</v>
      </c>
      <c r="J103" s="22">
        <f t="shared" si="134"/>
        <v>1.030041293080842</v>
      </c>
      <c r="K103" s="22">
        <f t="shared" si="135"/>
        <v>0.89415732817768401</v>
      </c>
      <c r="L103" s="22">
        <f t="shared" si="136"/>
        <v>-7.127638700268335E-2</v>
      </c>
      <c r="N103" s="13" t="s">
        <v>476</v>
      </c>
      <c r="O103" s="13" t="s">
        <v>9</v>
      </c>
      <c r="P103" s="13" t="s">
        <v>76</v>
      </c>
      <c r="Q103" s="13" t="s">
        <v>479</v>
      </c>
      <c r="R103" s="13" t="s">
        <v>476</v>
      </c>
      <c r="S103" s="5">
        <f>'Graph 9'!L24</f>
        <v>113</v>
      </c>
      <c r="T103" s="5">
        <f>'Graph 9'!M24</f>
        <v>118</v>
      </c>
      <c r="U103" s="5">
        <f>'Graph 9'!N24</f>
        <v>122</v>
      </c>
      <c r="V103" s="5">
        <f>'Graph 9'!O24</f>
        <v>127</v>
      </c>
      <c r="W103" s="5">
        <f>'Graph 9'!P24</f>
        <v>130</v>
      </c>
      <c r="X103" s="5">
        <f>'Graph 9'!Q24</f>
        <v>132</v>
      </c>
      <c r="Y103" s="5">
        <f>'Graph 9'!R24</f>
        <v>133</v>
      </c>
      <c r="Z103" s="5">
        <f>'Graph 9'!S24</f>
        <v>135</v>
      </c>
      <c r="AA103" s="5">
        <f>'Graph 9'!T24</f>
        <v>137</v>
      </c>
      <c r="AB103" s="5">
        <f>'Graph 9'!U24</f>
        <v>141</v>
      </c>
      <c r="AC103" s="5">
        <f>'Graph 9'!V24</f>
        <v>142</v>
      </c>
      <c r="AD103" s="5">
        <f>'Graph 9'!W24</f>
        <v>144</v>
      </c>
      <c r="AE103" s="5">
        <f>'Graph 9'!X24</f>
        <v>147</v>
      </c>
      <c r="AF103" s="5">
        <f>'Graph 9'!Y24</f>
        <v>151</v>
      </c>
      <c r="AG103" s="5">
        <f>'Graph 9'!Z24</f>
        <v>150</v>
      </c>
      <c r="AH103" s="5">
        <f>'Graph 9'!AA24</f>
        <v>157</v>
      </c>
      <c r="AI103" s="5">
        <f>'Graph 9'!AB24</f>
        <v>163</v>
      </c>
      <c r="AJ103" s="5">
        <f>'Graph 9'!AC24</f>
        <v>170</v>
      </c>
      <c r="AK103" s="5">
        <f>'Graph 9'!AD24</f>
        <v>172</v>
      </c>
      <c r="AL103" s="5">
        <f>'Graph 9'!AE24</f>
        <v>180</v>
      </c>
      <c r="AM103" s="5">
        <f>'Graph 9'!AF24</f>
        <v>185</v>
      </c>
      <c r="AN103" s="5">
        <f>'Graph 9'!AG24</f>
        <v>192</v>
      </c>
      <c r="AO103" s="5">
        <f>'Graph 9'!AH24</f>
        <v>192</v>
      </c>
      <c r="AP103" s="5">
        <f>'Graph 9'!AI24</f>
        <v>196</v>
      </c>
      <c r="AQ103" s="5">
        <f>'Graph 9'!AJ24</f>
        <v>201</v>
      </c>
      <c r="AR103" s="5">
        <f>'Graph 9'!AK24</f>
        <v>207</v>
      </c>
      <c r="AS103" s="5">
        <f>'Graph 9'!AL24</f>
        <v>210</v>
      </c>
      <c r="AT103" s="5">
        <f>'Graph 9'!AM24</f>
        <v>216</v>
      </c>
      <c r="AU103" s="5">
        <f>'Graph 9'!AN24</f>
        <v>220</v>
      </c>
      <c r="AV103" s="5">
        <f>'Graph 9'!AO24</f>
        <v>223</v>
      </c>
      <c r="AW103" s="5">
        <f>'Graph 9'!AP24</f>
        <v>221</v>
      </c>
      <c r="AX103" s="5">
        <f>'Graph 9'!AQ24</f>
        <v>221</v>
      </c>
      <c r="AY103" s="5">
        <f>'Graph 9'!AR24</f>
        <v>222</v>
      </c>
      <c r="AZ103" s="5">
        <f>'Graph 9'!AS24</f>
        <v>225</v>
      </c>
      <c r="BA103" s="5">
        <f>'Graph 9'!AT24</f>
        <v>229</v>
      </c>
      <c r="BB103" s="5">
        <f>'Graph 9'!AU24</f>
        <v>232</v>
      </c>
      <c r="BC103" s="5">
        <f>'Graph 9'!AV24</f>
        <v>236</v>
      </c>
      <c r="BD103" s="5">
        <f>'Graph 9'!AW24</f>
        <v>235</v>
      </c>
      <c r="BE103" s="5">
        <f>'Graph 9'!AX24</f>
        <v>241</v>
      </c>
      <c r="BF103" s="5">
        <f>'Graph 9'!AY24</f>
        <v>246</v>
      </c>
      <c r="BG103" s="5">
        <f>'Graph 9'!AZ24</f>
        <v>246</v>
      </c>
      <c r="BH103" s="5">
        <f>'Graph 9'!BA24</f>
        <v>250</v>
      </c>
      <c r="BI103" s="5">
        <f>'Graph 9'!BB24</f>
        <v>250</v>
      </c>
      <c r="BJ103" s="5">
        <f>'Graph 9'!BC24</f>
        <v>256</v>
      </c>
      <c r="BK103" s="5">
        <f>'Graph 9'!BD24</f>
        <v>262</v>
      </c>
      <c r="BL103" s="5">
        <f>'Graph 9'!BE24</f>
        <v>268</v>
      </c>
      <c r="BM103" s="5">
        <f>'Graph 9'!BF24</f>
        <v>272</v>
      </c>
      <c r="BN103" s="5">
        <f>'Graph 9'!BG24</f>
        <v>270</v>
      </c>
      <c r="BO103" s="5">
        <f>'Graph 9'!BH24</f>
        <v>276</v>
      </c>
      <c r="BP103" s="5">
        <f>'Graph 9'!BI24</f>
        <v>275</v>
      </c>
      <c r="BQ103" s="5">
        <f>'Graph 9'!BJ24</f>
        <v>280</v>
      </c>
    </row>
    <row r="104" spans="1:69" x14ac:dyDescent="0.2">
      <c r="A104" s="247" t="s">
        <v>53</v>
      </c>
      <c r="B104" s="248"/>
      <c r="C104" s="22">
        <f t="shared" si="127"/>
        <v>5.5101534256187943</v>
      </c>
      <c r="D104" s="22">
        <f t="shared" si="128"/>
        <v>6.0228401627770811</v>
      </c>
      <c r="E104" s="22">
        <f t="shared" si="129"/>
        <v>6.7733082387069672</v>
      </c>
      <c r="F104" s="22">
        <f t="shared" si="130"/>
        <v>7.5861450110216637</v>
      </c>
      <c r="G104" s="22">
        <f t="shared" si="131"/>
        <v>8.042653877052274</v>
      </c>
      <c r="H104" s="22">
        <f t="shared" si="132"/>
        <v>1.1255777730542178</v>
      </c>
      <c r="I104" s="22">
        <f t="shared" si="133"/>
        <v>0.78411291683859474</v>
      </c>
      <c r="J104" s="22">
        <f t="shared" si="134"/>
        <v>1.0131734650829856</v>
      </c>
      <c r="K104" s="22">
        <f t="shared" si="135"/>
        <v>1.0296778903183537</v>
      </c>
      <c r="L104" s="22">
        <f t="shared" si="136"/>
        <v>-0.13418399387494162</v>
      </c>
      <c r="N104" s="13" t="s">
        <v>476</v>
      </c>
      <c r="O104" s="13" t="s">
        <v>10</v>
      </c>
      <c r="P104" s="13" t="s">
        <v>76</v>
      </c>
      <c r="Q104" s="13" t="s">
        <v>10</v>
      </c>
      <c r="R104" s="13" t="s">
        <v>476</v>
      </c>
      <c r="S104" s="5">
        <f>'Graph 9'!L54</f>
        <v>110</v>
      </c>
      <c r="T104" s="5">
        <f>'Graph 9'!M54</f>
        <v>113</v>
      </c>
      <c r="U104" s="5">
        <f>'Graph 9'!N54</f>
        <v>119</v>
      </c>
      <c r="V104" s="5">
        <f>'Graph 9'!O54</f>
        <v>121</v>
      </c>
      <c r="W104" s="5">
        <f>'Graph 9'!P54</f>
        <v>126</v>
      </c>
      <c r="X104" s="5">
        <f>'Graph 9'!Q54</f>
        <v>129</v>
      </c>
      <c r="Y104" s="5">
        <f>'Graph 9'!R54</f>
        <v>132</v>
      </c>
      <c r="Z104" s="5">
        <f>'Graph 9'!S54</f>
        <v>134</v>
      </c>
      <c r="AA104" s="5">
        <f>'Graph 9'!T54</f>
        <v>132</v>
      </c>
      <c r="AB104" s="5">
        <f>'Graph 9'!U54</f>
        <v>133</v>
      </c>
      <c r="AC104" s="5">
        <f>'Graph 9'!V54</f>
        <v>136</v>
      </c>
      <c r="AD104" s="5">
        <f>'Graph 9'!W54</f>
        <v>138</v>
      </c>
      <c r="AE104" s="5">
        <f>'Graph 9'!X54</f>
        <v>137</v>
      </c>
      <c r="AF104" s="5">
        <f>'Graph 9'!Y54</f>
        <v>140</v>
      </c>
      <c r="AG104" s="5">
        <f>'Graph 9'!Z54</f>
        <v>140</v>
      </c>
      <c r="AH104" s="5">
        <f>'Graph 9'!AA54</f>
        <v>141</v>
      </c>
      <c r="AI104" s="5">
        <f>'Graph 9'!AB54</f>
        <v>142</v>
      </c>
      <c r="AJ104" s="5">
        <f>'Graph 9'!AC54</f>
        <v>146</v>
      </c>
      <c r="AK104" s="5">
        <f>'Graph 9'!AD54</f>
        <v>152</v>
      </c>
      <c r="AL104" s="5">
        <f>'Graph 9'!AE54</f>
        <v>155</v>
      </c>
      <c r="AM104" s="5">
        <f>'Graph 9'!AF54</f>
        <v>155</v>
      </c>
      <c r="AN104" s="5">
        <f>'Graph 9'!AG54</f>
        <v>154</v>
      </c>
      <c r="AO104" s="5">
        <f>'Graph 9'!AH54</f>
        <v>156</v>
      </c>
      <c r="AP104" s="5">
        <f>'Graph 9'!AI54</f>
        <v>159</v>
      </c>
      <c r="AQ104" s="5">
        <f>'Graph 9'!AJ54</f>
        <v>163</v>
      </c>
      <c r="AR104" s="5">
        <f>'Graph 9'!AK54</f>
        <v>164</v>
      </c>
      <c r="AS104" s="5">
        <f>'Graph 9'!AL54</f>
        <v>168</v>
      </c>
      <c r="AT104" s="5">
        <f>'Graph 9'!AM54</f>
        <v>173</v>
      </c>
      <c r="AU104" s="5">
        <f>'Graph 9'!AN54</f>
        <v>174</v>
      </c>
      <c r="AV104" s="5">
        <f>'Graph 9'!AO54</f>
        <v>177</v>
      </c>
      <c r="AW104" s="5">
        <f>'Graph 9'!AP54</f>
        <v>178</v>
      </c>
      <c r="AX104" s="5">
        <f>'Graph 9'!AQ54</f>
        <v>180</v>
      </c>
      <c r="AY104" s="5">
        <f>'Graph 9'!AR54</f>
        <v>182</v>
      </c>
      <c r="AZ104" s="5">
        <f>'Graph 9'!AS54</f>
        <v>186</v>
      </c>
      <c r="BA104" s="5">
        <f>'Graph 9'!AT54</f>
        <v>189</v>
      </c>
      <c r="BB104" s="5">
        <f>'Graph 9'!AU54</f>
        <v>188</v>
      </c>
      <c r="BC104" s="5">
        <f>'Graph 9'!AV54</f>
        <v>191</v>
      </c>
      <c r="BD104" s="5">
        <f>'Graph 9'!AW54</f>
        <v>197</v>
      </c>
      <c r="BE104" s="5">
        <f>'Graph 9'!AX54</f>
        <v>199</v>
      </c>
      <c r="BF104" s="5">
        <f>'Graph 9'!AY54</f>
        <v>203</v>
      </c>
      <c r="BG104" s="5">
        <f>'Graph 9'!AZ54</f>
        <v>202</v>
      </c>
      <c r="BH104" s="5">
        <f>'Graph 9'!BA54</f>
        <v>205</v>
      </c>
      <c r="BI104" s="5">
        <f>'Graph 9'!BB54</f>
        <v>209</v>
      </c>
      <c r="BJ104" s="5">
        <f>'Graph 9'!BC54</f>
        <v>209</v>
      </c>
      <c r="BK104" s="5">
        <f>'Graph 9'!BD54</f>
        <v>211</v>
      </c>
      <c r="BL104" s="5">
        <f>'Graph 9'!BE54</f>
        <v>216</v>
      </c>
      <c r="BM104" s="5">
        <f>'Graph 9'!BF54</f>
        <v>220</v>
      </c>
      <c r="BN104" s="5">
        <f>'Graph 9'!BG54</f>
        <v>224</v>
      </c>
      <c r="BO104" s="5">
        <f>'Graph 9'!BH54</f>
        <v>227</v>
      </c>
      <c r="BP104" s="5">
        <f>'Graph 9'!BI54</f>
        <v>230</v>
      </c>
      <c r="BQ104" s="5">
        <f>'Graph 9'!BJ54</f>
        <v>230</v>
      </c>
    </row>
    <row r="105" spans="1:69" x14ac:dyDescent="0.2">
      <c r="A105" s="247" t="s">
        <v>54</v>
      </c>
      <c r="B105" s="248"/>
      <c r="C105" s="22">
        <f t="shared" si="127"/>
        <v>5.0577279691371499</v>
      </c>
      <c r="D105" s="22">
        <f t="shared" si="128"/>
        <v>4.6657066248284504</v>
      </c>
      <c r="E105" s="22">
        <f t="shared" si="129"/>
        <v>4.4882260771336613</v>
      </c>
      <c r="F105" s="22">
        <f t="shared" si="130"/>
        <v>4.5666898672083658</v>
      </c>
      <c r="G105" s="22">
        <f t="shared" si="131"/>
        <v>4.8113536999334423</v>
      </c>
      <c r="H105" s="22">
        <f t="shared" si="132"/>
        <v>-1.0649763060842901</v>
      </c>
      <c r="I105" s="22">
        <f t="shared" si="133"/>
        <v>-9.6952810272213696E-2</v>
      </c>
      <c r="J105" s="22">
        <f t="shared" si="134"/>
        <v>-0.45082445017200712</v>
      </c>
      <c r="K105" s="22">
        <f t="shared" si="135"/>
        <v>0.63873320690528601</v>
      </c>
      <c r="L105" s="22">
        <f t="shared" si="136"/>
        <v>0.67146333564949146</v>
      </c>
      <c r="N105" s="13" t="s">
        <v>476</v>
      </c>
      <c r="O105" s="13" t="s">
        <v>26</v>
      </c>
      <c r="P105" s="13" t="s">
        <v>76</v>
      </c>
      <c r="Q105" s="13" t="s">
        <v>455</v>
      </c>
      <c r="R105" s="13" t="s">
        <v>476</v>
      </c>
      <c r="S105" s="5">
        <f>'Graph 9'!L69</f>
        <v>118</v>
      </c>
      <c r="T105" s="5">
        <f>'Graph 9'!M69</f>
        <v>117</v>
      </c>
      <c r="U105" s="5">
        <f>'Graph 9'!N69</f>
        <v>119</v>
      </c>
      <c r="V105" s="5">
        <f>'Graph 9'!O69</f>
        <v>118</v>
      </c>
      <c r="W105" s="5">
        <f>'Graph 9'!P69</f>
        <v>115</v>
      </c>
      <c r="X105" s="5">
        <f>'Graph 9'!Q69</f>
        <v>117</v>
      </c>
      <c r="Y105" s="5">
        <f>'Graph 9'!R69</f>
        <v>117</v>
      </c>
      <c r="Z105" s="5">
        <f>'Graph 9'!S69</f>
        <v>118</v>
      </c>
      <c r="AA105" s="5">
        <f>'Graph 9'!T69</f>
        <v>118</v>
      </c>
      <c r="AB105" s="5">
        <f>'Graph 9'!U69</f>
        <v>118</v>
      </c>
      <c r="AC105" s="5">
        <f>'Graph 9'!V69</f>
        <v>117</v>
      </c>
      <c r="AD105" s="5">
        <f>'Graph 9'!W69</f>
        <v>116</v>
      </c>
      <c r="AE105" s="5">
        <f>'Graph 9'!X69</f>
        <v>113</v>
      </c>
      <c r="AF105" s="5">
        <f>'Graph 9'!Y69</f>
        <v>115</v>
      </c>
      <c r="AG105" s="5">
        <f>'Graph 9'!Z69</f>
        <v>114</v>
      </c>
      <c r="AH105" s="5">
        <f>'Graph 9'!AA69</f>
        <v>116</v>
      </c>
      <c r="AI105" s="5">
        <f>'Graph 9'!AB69</f>
        <v>114</v>
      </c>
      <c r="AJ105" s="5">
        <f>'Graph 9'!AC69</f>
        <v>114</v>
      </c>
      <c r="AK105" s="5">
        <f>'Graph 9'!AD69</f>
        <v>115</v>
      </c>
      <c r="AL105" s="5">
        <f>'Graph 9'!AE69</f>
        <v>115</v>
      </c>
      <c r="AM105" s="5">
        <f>'Graph 9'!AF69</f>
        <v>115</v>
      </c>
      <c r="AN105" s="5">
        <f>'Graph 9'!AG69</f>
        <v>115</v>
      </c>
      <c r="AO105" s="5">
        <f>'Graph 9'!AH69</f>
        <v>116</v>
      </c>
      <c r="AP105" s="5">
        <f>'Graph 9'!AI69</f>
        <v>118</v>
      </c>
      <c r="AQ105" s="5">
        <f>'Graph 9'!AJ69</f>
        <v>121</v>
      </c>
      <c r="AR105" s="5">
        <f>'Graph 9'!AK69</f>
        <v>121</v>
      </c>
      <c r="AS105" s="5">
        <f>'Graph 9'!AL69</f>
        <v>120</v>
      </c>
      <c r="AT105" s="5">
        <f>'Graph 9'!AM69</f>
        <v>118</v>
      </c>
      <c r="AU105" s="5">
        <f>'Graph 9'!AN69</f>
        <v>119</v>
      </c>
      <c r="AV105" s="5">
        <f>'Graph 9'!AO69</f>
        <v>117</v>
      </c>
      <c r="AW105" s="5">
        <f>'Graph 9'!AP69</f>
        <v>115</v>
      </c>
      <c r="AX105" s="5">
        <f>'Graph 9'!AQ69</f>
        <v>113</v>
      </c>
      <c r="AY105" s="5">
        <f>'Graph 9'!AR69</f>
        <v>114</v>
      </c>
      <c r="AZ105" s="5">
        <f>'Graph 9'!AS69</f>
        <v>116</v>
      </c>
      <c r="BA105" s="5">
        <f>'Graph 9'!AT69</f>
        <v>119</v>
      </c>
      <c r="BB105" s="5">
        <f>'Graph 9'!AU69</f>
        <v>120</v>
      </c>
      <c r="BC105" s="5">
        <f>'Graph 9'!AV69</f>
        <v>119</v>
      </c>
      <c r="BD105" s="5">
        <f>'Graph 9'!AW69</f>
        <v>120</v>
      </c>
      <c r="BE105" s="5">
        <f>'Graph 9'!AX69</f>
        <v>122</v>
      </c>
      <c r="BF105" s="5">
        <f>'Graph 9'!AY69</f>
        <v>121</v>
      </c>
      <c r="BG105" s="5">
        <f>'Graph 9'!AZ69</f>
        <v>120</v>
      </c>
      <c r="BH105" s="5">
        <f>'Graph 9'!BA69</f>
        <v>122</v>
      </c>
      <c r="BI105" s="5">
        <f>'Graph 9'!BB69</f>
        <v>124</v>
      </c>
      <c r="BJ105" s="5">
        <f>'Graph 9'!BC69</f>
        <v>125</v>
      </c>
      <c r="BK105" s="5">
        <f>'Graph 9'!BD69</f>
        <v>128</v>
      </c>
      <c r="BL105" s="5">
        <f>'Graph 9'!BE69</f>
        <v>131</v>
      </c>
      <c r="BM105" s="5">
        <f>'Graph 9'!BF69</f>
        <v>133</v>
      </c>
      <c r="BN105" s="5">
        <f>'Graph 9'!BG69</f>
        <v>133</v>
      </c>
      <c r="BO105" s="5">
        <f>'Graph 9'!BH69</f>
        <v>135</v>
      </c>
      <c r="BP105" s="5">
        <f>'Graph 9'!BI69</f>
        <v>137</v>
      </c>
      <c r="BQ105" s="5">
        <f>'Graph 9'!BJ69</f>
        <v>139</v>
      </c>
    </row>
    <row r="106" spans="1:69" x14ac:dyDescent="0.2">
      <c r="A106" s="247" t="s">
        <v>55</v>
      </c>
      <c r="B106" s="248"/>
      <c r="C106" s="22">
        <f t="shared" si="127"/>
        <v>0.84631240003248887</v>
      </c>
      <c r="D106" s="22">
        <f t="shared" si="128"/>
        <v>0.9380920259010167</v>
      </c>
      <c r="E106" s="22">
        <f t="shared" si="129"/>
        <v>0.97808947452429251</v>
      </c>
      <c r="F106" s="22">
        <f t="shared" si="130"/>
        <v>1.0875555087397784</v>
      </c>
      <c r="G106" s="22">
        <f t="shared" si="131"/>
        <v>1.1706509669207132</v>
      </c>
      <c r="H106" s="22">
        <f t="shared" si="132"/>
        <v>1.449093884795289</v>
      </c>
      <c r="I106" s="22">
        <f t="shared" si="133"/>
        <v>0.39904962313399039</v>
      </c>
      <c r="J106" s="22">
        <f t="shared" si="134"/>
        <v>0.63345196107303536</v>
      </c>
      <c r="K106" s="22">
        <f t="shared" si="135"/>
        <v>0.95920449271137898</v>
      </c>
      <c r="L106" s="22">
        <f t="shared" si="136"/>
        <v>0.70437864250764903</v>
      </c>
      <c r="N106" s="13" t="s">
        <v>476</v>
      </c>
      <c r="O106" s="13" t="s">
        <v>15</v>
      </c>
      <c r="P106" s="13" t="s">
        <v>76</v>
      </c>
      <c r="Q106" s="13" t="s">
        <v>480</v>
      </c>
      <c r="R106" s="13" t="s">
        <v>476</v>
      </c>
      <c r="S106" s="5">
        <f>'Graph 9'!L84</f>
        <v>17</v>
      </c>
      <c r="T106" s="5">
        <f>'Graph 9'!M84</f>
        <v>18</v>
      </c>
      <c r="U106" s="5">
        <f>'Graph 9'!N84</f>
        <v>18</v>
      </c>
      <c r="V106" s="5">
        <f>'Graph 9'!O84</f>
        <v>18</v>
      </c>
      <c r="W106" s="5">
        <f>'Graph 9'!P84</f>
        <v>19</v>
      </c>
      <c r="X106" s="5">
        <f>'Graph 9'!Q84</f>
        <v>19</v>
      </c>
      <c r="Y106" s="5">
        <f>'Graph 9'!R84</f>
        <v>20</v>
      </c>
      <c r="Z106" s="5">
        <f>'Graph 9'!S84</f>
        <v>20</v>
      </c>
      <c r="AA106" s="5">
        <f>'Graph 9'!T84</f>
        <v>20</v>
      </c>
      <c r="AB106" s="5">
        <f>'Graph 9'!U84</f>
        <v>21</v>
      </c>
      <c r="AC106" s="5">
        <f>'Graph 9'!V84</f>
        <v>21</v>
      </c>
      <c r="AD106" s="5">
        <f>'Graph 9'!W84</f>
        <v>22</v>
      </c>
      <c r="AE106" s="5">
        <f>'Graph 9'!X84</f>
        <v>22</v>
      </c>
      <c r="AF106" s="5">
        <f>'Graph 9'!Y84</f>
        <v>22</v>
      </c>
      <c r="AG106" s="5">
        <f>'Graph 9'!Z84</f>
        <v>22</v>
      </c>
      <c r="AH106" s="5">
        <f>'Graph 9'!AA84</f>
        <v>23</v>
      </c>
      <c r="AI106" s="5">
        <f>'Graph 9'!AB84</f>
        <v>23</v>
      </c>
      <c r="AJ106" s="5">
        <f>'Graph 9'!AC84</f>
        <v>23</v>
      </c>
      <c r="AK106" s="5">
        <f>'Graph 9'!AD84</f>
        <v>23</v>
      </c>
      <c r="AL106" s="5">
        <f>'Graph 9'!AE84</f>
        <v>23</v>
      </c>
      <c r="AM106" s="5">
        <f>'Graph 9'!AF84</f>
        <v>24</v>
      </c>
      <c r="AN106" s="5">
        <f>'Graph 9'!AG84</f>
        <v>24</v>
      </c>
      <c r="AO106" s="5">
        <f>'Graph 9'!AH84</f>
        <v>24</v>
      </c>
      <c r="AP106" s="5">
        <f>'Graph 9'!AI84</f>
        <v>24</v>
      </c>
      <c r="AQ106" s="5">
        <f>'Graph 9'!AJ84</f>
        <v>25</v>
      </c>
      <c r="AR106" s="5">
        <f>'Graph 9'!AK84</f>
        <v>25</v>
      </c>
      <c r="AS106" s="5">
        <f>'Graph 9'!AL84</f>
        <v>26</v>
      </c>
      <c r="AT106" s="5">
        <f>'Graph 9'!AM84</f>
        <v>25</v>
      </c>
      <c r="AU106" s="5">
        <f>'Graph 9'!AN84</f>
        <v>26</v>
      </c>
      <c r="AV106" s="5">
        <f>'Graph 9'!AO84</f>
        <v>26</v>
      </c>
      <c r="AW106" s="5">
        <f>'Graph 9'!AP84</f>
        <v>25</v>
      </c>
      <c r="AX106" s="5">
        <f>'Graph 9'!AQ84</f>
        <v>24</v>
      </c>
      <c r="AY106" s="5">
        <f>'Graph 9'!AR84</f>
        <v>24</v>
      </c>
      <c r="AZ106" s="5">
        <f>'Graph 9'!AS84</f>
        <v>25</v>
      </c>
      <c r="BA106" s="5">
        <f>'Graph 9'!AT84</f>
        <v>27</v>
      </c>
      <c r="BB106" s="5">
        <f>'Graph 9'!AU84</f>
        <v>28</v>
      </c>
      <c r="BC106" s="5">
        <f>'Graph 9'!AV84</f>
        <v>28</v>
      </c>
      <c r="BD106" s="5">
        <f>'Graph 9'!AW84</f>
        <v>28</v>
      </c>
      <c r="BE106" s="5">
        <f>'Graph 9'!AX84</f>
        <v>28</v>
      </c>
      <c r="BF106" s="5">
        <f>'Graph 9'!AY84</f>
        <v>28</v>
      </c>
      <c r="BG106" s="5">
        <f>'Graph 9'!AZ84</f>
        <v>29</v>
      </c>
      <c r="BH106" s="5">
        <f>'Graph 9'!BA84</f>
        <v>29</v>
      </c>
      <c r="BI106" s="5">
        <f>'Graph 9'!BB84</f>
        <v>29</v>
      </c>
      <c r="BJ106" s="5">
        <f>'Graph 9'!BC84</f>
        <v>30</v>
      </c>
      <c r="BK106" s="5">
        <f>'Graph 9'!BD84</f>
        <v>31</v>
      </c>
      <c r="BL106" s="5">
        <f>'Graph 9'!BE84</f>
        <v>31</v>
      </c>
      <c r="BM106" s="5">
        <f>'Graph 9'!BF84</f>
        <v>32</v>
      </c>
      <c r="BN106" s="5">
        <f>'Graph 9'!BG84</f>
        <v>33</v>
      </c>
      <c r="BO106" s="5">
        <f>'Graph 9'!BH84</f>
        <v>33</v>
      </c>
      <c r="BP106" s="5">
        <f>'Graph 9'!BI84</f>
        <v>33</v>
      </c>
      <c r="BQ106" s="5">
        <f>'Graph 9'!BJ84</f>
        <v>34</v>
      </c>
    </row>
    <row r="107" spans="1:69" x14ac:dyDescent="0.2">
      <c r="A107" s="247" t="s">
        <v>56</v>
      </c>
      <c r="B107" s="248"/>
      <c r="C107" s="22">
        <f t="shared" si="127"/>
        <v>0.81382980747758704</v>
      </c>
      <c r="D107" s="22">
        <f t="shared" si="128"/>
        <v>0.86306391459576726</v>
      </c>
      <c r="E107" s="22">
        <f t="shared" si="129"/>
        <v>0.98944565576608146</v>
      </c>
      <c r="F107" s="22">
        <f t="shared" si="130"/>
        <v>1.1773267117583983</v>
      </c>
      <c r="G107" s="22">
        <f t="shared" si="131"/>
        <v>1.2292726151983702</v>
      </c>
      <c r="H107" s="22">
        <f t="shared" si="132"/>
        <v>0.16826465272457369</v>
      </c>
      <c r="I107" s="22">
        <f t="shared" si="133"/>
        <v>0.85596636309995233</v>
      </c>
      <c r="J107" s="22">
        <f t="shared" si="134"/>
        <v>1.5585993807723355</v>
      </c>
      <c r="K107" s="22">
        <f t="shared" si="135"/>
        <v>0.87382600200021443</v>
      </c>
      <c r="L107" s="22">
        <f t="shared" si="136"/>
        <v>-0.78762055917808027</v>
      </c>
      <c r="N107" s="13" t="s">
        <v>476</v>
      </c>
      <c r="O107" s="13" t="s">
        <v>11</v>
      </c>
      <c r="P107" s="13" t="s">
        <v>76</v>
      </c>
      <c r="Q107" s="13" t="s">
        <v>11</v>
      </c>
      <c r="R107" s="13" t="s">
        <v>476</v>
      </c>
      <c r="S107" s="5">
        <f>'Graph 9'!L99</f>
        <v>18</v>
      </c>
      <c r="T107" s="5">
        <f>'Graph 9'!M99</f>
        <v>18</v>
      </c>
      <c r="U107" s="5">
        <f>'Graph 9'!N99</f>
        <v>18</v>
      </c>
      <c r="V107" s="5">
        <f>'Graph 9'!O99</f>
        <v>18</v>
      </c>
      <c r="W107" s="5">
        <f>'Graph 9'!P99</f>
        <v>18</v>
      </c>
      <c r="X107" s="5">
        <f>'Graph 9'!Q99</f>
        <v>18</v>
      </c>
      <c r="Y107" s="5">
        <f>'Graph 9'!R99</f>
        <v>19</v>
      </c>
      <c r="Z107" s="5">
        <f>'Graph 9'!S99</f>
        <v>19</v>
      </c>
      <c r="AA107" s="5">
        <f>'Graph 9'!T99</f>
        <v>19</v>
      </c>
      <c r="AB107" s="5">
        <f>'Graph 9'!U99</f>
        <v>20</v>
      </c>
      <c r="AC107" s="5">
        <f>'Graph 9'!V99</f>
        <v>20</v>
      </c>
      <c r="AD107" s="5">
        <f>'Graph 9'!W99</f>
        <v>20</v>
      </c>
      <c r="AE107" s="5">
        <f>'Graph 9'!X99</f>
        <v>20</v>
      </c>
      <c r="AF107" s="5">
        <f>'Graph 9'!Y99</f>
        <v>20</v>
      </c>
      <c r="AG107" s="5">
        <f>'Graph 9'!Z99</f>
        <v>20</v>
      </c>
      <c r="AH107" s="5">
        <f>'Graph 9'!AA99</f>
        <v>20</v>
      </c>
      <c r="AI107" s="5">
        <f>'Graph 9'!AB99</f>
        <v>21</v>
      </c>
      <c r="AJ107" s="5">
        <f>'Graph 9'!AC99</f>
        <v>21</v>
      </c>
      <c r="AK107" s="5">
        <f>'Graph 9'!AD99</f>
        <v>21</v>
      </c>
      <c r="AL107" s="5">
        <f>'Graph 9'!AE99</f>
        <v>22</v>
      </c>
      <c r="AM107" s="5">
        <f>'Graph 9'!AF99</f>
        <v>22</v>
      </c>
      <c r="AN107" s="5">
        <f>'Graph 9'!AG99</f>
        <v>22</v>
      </c>
      <c r="AO107" s="5">
        <f>'Graph 9'!AH99</f>
        <v>22</v>
      </c>
      <c r="AP107" s="5">
        <f>'Graph 9'!AI99</f>
        <v>23</v>
      </c>
      <c r="AQ107" s="5">
        <f>'Graph 9'!AJ99</f>
        <v>24</v>
      </c>
      <c r="AR107" s="5">
        <f>'Graph 9'!AK99</f>
        <v>24</v>
      </c>
      <c r="AS107" s="5">
        <f>'Graph 9'!AL99</f>
        <v>24</v>
      </c>
      <c r="AT107" s="5">
        <f>'Graph 9'!AM99</f>
        <v>25</v>
      </c>
      <c r="AU107" s="5">
        <f>'Graph 9'!AN99</f>
        <v>24</v>
      </c>
      <c r="AV107" s="5">
        <f>'Graph 9'!AO99</f>
        <v>25</v>
      </c>
      <c r="AW107" s="5">
        <f>'Graph 9'!AP99</f>
        <v>25</v>
      </c>
      <c r="AX107" s="5">
        <f>'Graph 9'!AQ99</f>
        <v>25</v>
      </c>
      <c r="AY107" s="5">
        <f>'Graph 9'!AR99</f>
        <v>26</v>
      </c>
      <c r="AZ107" s="5">
        <f>'Graph 9'!AS99</f>
        <v>28</v>
      </c>
      <c r="BA107" s="5">
        <f>'Graph 9'!AT99</f>
        <v>29</v>
      </c>
      <c r="BB107" s="5">
        <f>'Graph 9'!AU99</f>
        <v>29</v>
      </c>
      <c r="BC107" s="5">
        <f>'Graph 9'!AV99</f>
        <v>30</v>
      </c>
      <c r="BD107" s="5">
        <f>'Graph 9'!AW99</f>
        <v>30</v>
      </c>
      <c r="BE107" s="5">
        <f>'Graph 9'!AX99</f>
        <v>31</v>
      </c>
      <c r="BF107" s="5">
        <f>'Graph 9'!AY99</f>
        <v>32</v>
      </c>
      <c r="BG107" s="5">
        <f>'Graph 9'!AZ99</f>
        <v>32</v>
      </c>
      <c r="BH107" s="5">
        <f>'Graph 9'!BA99</f>
        <v>32</v>
      </c>
      <c r="BI107" s="5">
        <f>'Graph 9'!BB99</f>
        <v>32</v>
      </c>
      <c r="BJ107" s="5">
        <f>'Graph 9'!BC99</f>
        <v>33</v>
      </c>
      <c r="BK107" s="5">
        <f>'Graph 9'!BD99</f>
        <v>33</v>
      </c>
      <c r="BL107" s="5">
        <f>'Graph 9'!BE99</f>
        <v>33</v>
      </c>
      <c r="BM107" s="5">
        <f>'Graph 9'!BF99</f>
        <v>34</v>
      </c>
      <c r="BN107" s="5">
        <f>'Graph 9'!BG99</f>
        <v>34</v>
      </c>
      <c r="BO107" s="5">
        <f>'Graph 9'!BH99</f>
        <v>35</v>
      </c>
      <c r="BP107" s="5">
        <f>'Graph 9'!BI99</f>
        <v>35</v>
      </c>
      <c r="BQ107" s="5">
        <f>'Graph 9'!BJ99</f>
        <v>35</v>
      </c>
    </row>
    <row r="108" spans="1:69" x14ac:dyDescent="0.2">
      <c r="A108" s="249" t="s">
        <v>57</v>
      </c>
      <c r="B108" s="250"/>
      <c r="C108" s="23">
        <f t="shared" si="127"/>
        <v>9.0389308984470755</v>
      </c>
      <c r="D108" s="23">
        <f t="shared" si="128"/>
        <v>9.3372252199873422</v>
      </c>
      <c r="E108" s="23">
        <f t="shared" si="129"/>
        <v>8.810069448918</v>
      </c>
      <c r="F108" s="23">
        <f t="shared" si="130"/>
        <v>8.4294848145173535</v>
      </c>
      <c r="G108" s="23">
        <f t="shared" si="131"/>
        <v>8.0312633068239734</v>
      </c>
      <c r="H108" s="23">
        <f t="shared" si="132"/>
        <v>0.53886898181335141</v>
      </c>
      <c r="I108" s="23">
        <f t="shared" si="133"/>
        <v>-0.12445420362571724</v>
      </c>
      <c r="J108" s="23">
        <f t="shared" si="134"/>
        <v>-0.38254196635611493</v>
      </c>
      <c r="K108" s="23">
        <f t="shared" si="135"/>
        <v>-0.66326439895718181</v>
      </c>
      <c r="L108" s="23">
        <f t="shared" si="136"/>
        <v>-0.78762055917808027</v>
      </c>
      <c r="N108" s="13" t="s">
        <v>476</v>
      </c>
      <c r="O108" s="13" t="s">
        <v>436</v>
      </c>
      <c r="P108" s="13" t="s">
        <v>76</v>
      </c>
      <c r="Q108" s="13" t="s">
        <v>436</v>
      </c>
      <c r="R108" s="13" t="s">
        <v>476</v>
      </c>
      <c r="S108" s="5">
        <f>'Graph 9'!L39</f>
        <v>192</v>
      </c>
      <c r="T108" s="5">
        <f>'Graph 9'!M39</f>
        <v>194</v>
      </c>
      <c r="U108" s="5">
        <f>'Graph 9'!N39</f>
        <v>195</v>
      </c>
      <c r="V108" s="5">
        <f>'Graph 9'!O39</f>
        <v>200</v>
      </c>
      <c r="W108" s="5">
        <f>'Graph 9'!P39</f>
        <v>207</v>
      </c>
      <c r="X108" s="5">
        <f>'Graph 9'!Q39</f>
        <v>209</v>
      </c>
      <c r="Y108" s="5">
        <f>'Graph 9'!R39</f>
        <v>209</v>
      </c>
      <c r="Z108" s="5">
        <f>'Graph 9'!S39</f>
        <v>210</v>
      </c>
      <c r="AA108" s="5">
        <f>'Graph 9'!T39</f>
        <v>217</v>
      </c>
      <c r="AB108" s="5">
        <f>'Graph 9'!U39</f>
        <v>222</v>
      </c>
      <c r="AC108" s="5">
        <f>'Graph 9'!V39</f>
        <v>223</v>
      </c>
      <c r="AD108" s="5">
        <f>'Graph 9'!W39</f>
        <v>221</v>
      </c>
      <c r="AE108" s="5">
        <f>'Graph 9'!X39</f>
        <v>223</v>
      </c>
      <c r="AF108" s="5">
        <f>'Graph 9'!Y39</f>
        <v>224</v>
      </c>
      <c r="AG108" s="5">
        <f>'Graph 9'!Z39</f>
        <v>219</v>
      </c>
      <c r="AH108" s="5">
        <f>'Graph 9'!AA39</f>
        <v>225</v>
      </c>
      <c r="AI108" s="5">
        <f>'Graph 9'!AB39</f>
        <v>229</v>
      </c>
      <c r="AJ108" s="5">
        <f>'Graph 9'!AC39</f>
        <v>234</v>
      </c>
      <c r="AK108" s="5">
        <f>'Graph 9'!AD39</f>
        <v>237</v>
      </c>
      <c r="AL108" s="5">
        <f>'Graph 9'!AE39</f>
        <v>235</v>
      </c>
      <c r="AM108" s="5">
        <f>'Graph 9'!AF39</f>
        <v>232</v>
      </c>
      <c r="AN108" s="5">
        <f>'Graph 9'!AG39</f>
        <v>235</v>
      </c>
      <c r="AO108" s="5">
        <f>'Graph 9'!AH39</f>
        <v>233</v>
      </c>
      <c r="AP108" s="5">
        <f>'Graph 9'!AI39</f>
        <v>241</v>
      </c>
      <c r="AQ108" s="5">
        <f>'Graph 9'!AJ39</f>
        <v>238</v>
      </c>
      <c r="AR108" s="5">
        <f>'Graph 9'!AK39</f>
        <v>236</v>
      </c>
      <c r="AS108" s="5">
        <f>'Graph 9'!AL39</f>
        <v>237</v>
      </c>
      <c r="AT108" s="5">
        <f>'Graph 9'!AM39</f>
        <v>235</v>
      </c>
      <c r="AU108" s="5">
        <f>'Graph 9'!AN39</f>
        <v>235</v>
      </c>
      <c r="AV108" s="5">
        <f>'Graph 9'!AO39</f>
        <v>235</v>
      </c>
      <c r="AW108" s="5">
        <f>'Graph 9'!AP39</f>
        <v>229</v>
      </c>
      <c r="AX108" s="5">
        <f>'Graph 9'!AQ39</f>
        <v>227</v>
      </c>
      <c r="AY108" s="5">
        <f>'Graph 9'!AR39</f>
        <v>219</v>
      </c>
      <c r="AZ108" s="5">
        <f>'Graph 9'!AS39</f>
        <v>223</v>
      </c>
      <c r="BA108" s="5">
        <f>'Graph 9'!AT39</f>
        <v>227</v>
      </c>
      <c r="BB108" s="5">
        <f>'Graph 9'!AU39</f>
        <v>230</v>
      </c>
      <c r="BC108" s="5">
        <f>'Graph 9'!AV39</f>
        <v>236</v>
      </c>
      <c r="BD108" s="5">
        <f>'Graph 9'!AW39</f>
        <v>235</v>
      </c>
      <c r="BE108" s="5">
        <f>'Graph 9'!AX39</f>
        <v>227</v>
      </c>
      <c r="BF108" s="5">
        <f>'Graph 9'!AY39</f>
        <v>230</v>
      </c>
      <c r="BG108" s="5">
        <f>'Graph 9'!AZ39</f>
        <v>233</v>
      </c>
      <c r="BH108" s="5">
        <f>'Graph 9'!BA39</f>
        <v>232</v>
      </c>
      <c r="BI108" s="5">
        <f>'Graph 9'!BB39</f>
        <v>236</v>
      </c>
      <c r="BJ108" s="5">
        <f>'Graph 9'!BC39</f>
        <v>233</v>
      </c>
      <c r="BK108" s="5">
        <f>'Graph 9'!BD39</f>
        <v>231</v>
      </c>
      <c r="BL108" s="5">
        <f>'Graph 9'!BE39</f>
        <v>230</v>
      </c>
      <c r="BM108" s="5">
        <f>'Graph 9'!BF39</f>
        <v>229</v>
      </c>
      <c r="BN108" s="5">
        <f>'Graph 9'!BG39</f>
        <v>231</v>
      </c>
      <c r="BO108" s="5">
        <f>'Graph 9'!BH39</f>
        <v>229</v>
      </c>
      <c r="BP108" s="5">
        <f>'Graph 9'!BI39</f>
        <v>228</v>
      </c>
      <c r="BQ108" s="5">
        <f>'Graph 9'!BJ39</f>
        <v>229</v>
      </c>
    </row>
    <row r="109" spans="1:69" x14ac:dyDescent="0.2">
      <c r="N109" s="14" t="s">
        <v>476</v>
      </c>
      <c r="O109" s="14" t="s">
        <v>28</v>
      </c>
      <c r="P109" s="14" t="s">
        <v>76</v>
      </c>
      <c r="Q109" s="14" t="s">
        <v>477</v>
      </c>
      <c r="R109" s="14" t="s">
        <v>476</v>
      </c>
      <c r="S109" s="6">
        <f>'Graph 9'!L129</f>
        <v>2193</v>
      </c>
      <c r="T109" s="6">
        <f>'Graph 9'!M129</f>
        <v>2240</v>
      </c>
      <c r="U109" s="6">
        <f>'Graph 9'!N129</f>
        <v>2251</v>
      </c>
      <c r="V109" s="6">
        <f>'Graph 9'!O129</f>
        <v>2285</v>
      </c>
      <c r="W109" s="6">
        <f>'Graph 9'!P129</f>
        <v>2308</v>
      </c>
      <c r="X109" s="6">
        <f>'Graph 9'!Q129</f>
        <v>2325</v>
      </c>
      <c r="Y109" s="6">
        <f>'Graph 9'!R129</f>
        <v>2328</v>
      </c>
      <c r="Z109" s="6">
        <f>'Graph 9'!S129</f>
        <v>2332</v>
      </c>
      <c r="AA109" s="6">
        <f>'Graph 9'!T129</f>
        <v>2342</v>
      </c>
      <c r="AB109" s="6">
        <f>'Graph 9'!U129</f>
        <v>2388</v>
      </c>
      <c r="AC109" s="6">
        <f>'Graph 9'!V129</f>
        <v>2364</v>
      </c>
      <c r="AD109" s="6">
        <f>'Graph 9'!W129</f>
        <v>2351</v>
      </c>
      <c r="AE109" s="6">
        <f>'Graph 9'!X129</f>
        <v>2388</v>
      </c>
      <c r="AF109" s="6">
        <f>'Graph 9'!Y129</f>
        <v>2380</v>
      </c>
      <c r="AG109" s="6">
        <f>'Graph 9'!Z129</f>
        <v>2395</v>
      </c>
      <c r="AH109" s="6">
        <f>'Graph 9'!AA129</f>
        <v>2387</v>
      </c>
      <c r="AI109" s="6">
        <f>'Graph 9'!AB129</f>
        <v>2417</v>
      </c>
      <c r="AJ109" s="6">
        <f>'Graph 9'!AC129</f>
        <v>2477</v>
      </c>
      <c r="AK109" s="6">
        <f>'Graph 9'!AD129</f>
        <v>2476</v>
      </c>
      <c r="AL109" s="6">
        <f>'Graph 9'!AE129</f>
        <v>2489</v>
      </c>
      <c r="AM109" s="6">
        <f>'Graph 9'!AF129</f>
        <v>2502</v>
      </c>
      <c r="AN109" s="6">
        <f>'Graph 9'!AG129</f>
        <v>2532</v>
      </c>
      <c r="AO109" s="6">
        <f>'Graph 9'!AH129</f>
        <v>2575</v>
      </c>
      <c r="AP109" s="6">
        <f>'Graph 9'!AI129</f>
        <v>2584</v>
      </c>
      <c r="AQ109" s="6">
        <f>'Graph 9'!AJ129</f>
        <v>2587</v>
      </c>
      <c r="AR109" s="6">
        <f>'Graph 9'!AK129</f>
        <v>2589</v>
      </c>
      <c r="AS109" s="6">
        <f>'Graph 9'!AL129</f>
        <v>2608</v>
      </c>
      <c r="AT109" s="6">
        <f>'Graph 9'!AM129</f>
        <v>2624</v>
      </c>
      <c r="AU109" s="6">
        <f>'Graph 9'!AN129</f>
        <v>2635</v>
      </c>
      <c r="AV109" s="6">
        <f>'Graph 9'!AO129</f>
        <v>2619</v>
      </c>
      <c r="AW109" s="6">
        <f>'Graph 9'!AP129</f>
        <v>2598</v>
      </c>
      <c r="AX109" s="6">
        <f>'Graph 9'!AQ129</f>
        <v>2607</v>
      </c>
      <c r="AY109" s="6">
        <f>'Graph 9'!AR129</f>
        <v>2613</v>
      </c>
      <c r="AZ109" s="6">
        <f>'Graph 9'!AS129</f>
        <v>2637</v>
      </c>
      <c r="BA109" s="6">
        <f>'Graph 9'!AT129</f>
        <v>2662</v>
      </c>
      <c r="BB109" s="6">
        <f>'Graph 9'!AU129</f>
        <v>2672</v>
      </c>
      <c r="BC109" s="6">
        <f>'Graph 9'!AV129</f>
        <v>2686</v>
      </c>
      <c r="BD109" s="6">
        <f>'Graph 9'!AW129</f>
        <v>2700</v>
      </c>
      <c r="BE109" s="6">
        <f>'Graph 9'!AX129</f>
        <v>2714</v>
      </c>
      <c r="BF109" s="6">
        <f>'Graph 9'!AY129</f>
        <v>2726</v>
      </c>
      <c r="BG109" s="6">
        <f>'Graph 9'!AZ129</f>
        <v>2724</v>
      </c>
      <c r="BH109" s="6">
        <f>'Graph 9'!BA129</f>
        <v>2726</v>
      </c>
      <c r="BI109" s="6">
        <f>'Graph 9'!BB129</f>
        <v>2733</v>
      </c>
      <c r="BJ109" s="6">
        <f>'Graph 9'!BC129</f>
        <v>2746</v>
      </c>
      <c r="BK109" s="6">
        <f>'Graph 9'!BD129</f>
        <v>2761</v>
      </c>
      <c r="BL109" s="6">
        <f>'Graph 9'!BE129</f>
        <v>2778</v>
      </c>
      <c r="BM109" s="6">
        <f>'Graph 9'!BF129</f>
        <v>2805</v>
      </c>
      <c r="BN109" s="6">
        <f>'Graph 9'!BG129</f>
        <v>2822</v>
      </c>
      <c r="BO109" s="6">
        <f>'Graph 9'!BH129</f>
        <v>2823</v>
      </c>
      <c r="BP109" s="6">
        <f>'Graph 9'!BI129</f>
        <v>2851</v>
      </c>
      <c r="BQ109" s="6">
        <f>'Graph 9'!BJ129</f>
        <v>2868</v>
      </c>
    </row>
    <row r="110" spans="1:69" x14ac:dyDescent="0.2">
      <c r="N110" s="81" t="s">
        <v>481</v>
      </c>
      <c r="O110" s="81" t="s">
        <v>13</v>
      </c>
      <c r="P110" s="81" t="s">
        <v>482</v>
      </c>
      <c r="Q110" s="104" t="s">
        <v>457</v>
      </c>
      <c r="R110" s="81" t="s">
        <v>35</v>
      </c>
      <c r="S110" s="105">
        <f>S102/S109</f>
        <v>0.49475604195166439</v>
      </c>
      <c r="T110" s="105">
        <f t="shared" ref="T110:AX110" si="137">T102/T109</f>
        <v>0.49866071428571429</v>
      </c>
      <c r="U110" s="105">
        <f t="shared" si="137"/>
        <v>0.49977787649933364</v>
      </c>
      <c r="V110" s="105">
        <f t="shared" si="137"/>
        <v>0.50415754923413569</v>
      </c>
      <c r="W110" s="105">
        <f t="shared" si="137"/>
        <v>0.49740034662045063</v>
      </c>
      <c r="X110" s="105">
        <f t="shared" si="137"/>
        <v>0.49849462365591396</v>
      </c>
      <c r="Y110" s="105">
        <f t="shared" si="137"/>
        <v>0.49957044673539519</v>
      </c>
      <c r="Z110" s="105">
        <f t="shared" si="137"/>
        <v>0.49485420240137223</v>
      </c>
      <c r="AA110" s="105">
        <f t="shared" si="137"/>
        <v>0.49487617421007685</v>
      </c>
      <c r="AB110" s="105">
        <f t="shared" si="137"/>
        <v>0.49790619765494137</v>
      </c>
      <c r="AC110" s="105">
        <f t="shared" si="137"/>
        <v>0.49407783417935702</v>
      </c>
      <c r="AD110" s="105">
        <f t="shared" si="137"/>
        <v>0.49680986814121653</v>
      </c>
      <c r="AE110" s="105">
        <f t="shared" si="137"/>
        <v>0.49916247906197653</v>
      </c>
      <c r="AF110" s="105">
        <f t="shared" si="137"/>
        <v>0.49579831932773111</v>
      </c>
      <c r="AG110" s="105">
        <f t="shared" si="137"/>
        <v>0.50187891440501042</v>
      </c>
      <c r="AH110" s="105">
        <f t="shared" si="137"/>
        <v>0.49560117302052786</v>
      </c>
      <c r="AI110" s="105">
        <f t="shared" si="137"/>
        <v>0.49731071576334301</v>
      </c>
      <c r="AJ110" s="105">
        <f t="shared" si="137"/>
        <v>0.50020185708518372</v>
      </c>
      <c r="AK110" s="105">
        <f t="shared" si="137"/>
        <v>0.49878836833602586</v>
      </c>
      <c r="AL110" s="105">
        <f t="shared" si="137"/>
        <v>0.50060265166733631</v>
      </c>
      <c r="AM110" s="105">
        <f t="shared" si="137"/>
        <v>0.50199840127897677</v>
      </c>
      <c r="AN110" s="105">
        <f t="shared" si="137"/>
        <v>0.50473933649289104</v>
      </c>
      <c r="AO110" s="105">
        <f t="shared" si="137"/>
        <v>0.51184466019417474</v>
      </c>
      <c r="AP110" s="105">
        <f t="shared" si="137"/>
        <v>0.50696594427244579</v>
      </c>
      <c r="AQ110" s="105">
        <f t="shared" si="137"/>
        <v>0.50599149594124471</v>
      </c>
      <c r="AR110" s="105">
        <f t="shared" si="137"/>
        <v>0.50598686751641564</v>
      </c>
      <c r="AS110" s="105">
        <f t="shared" si="137"/>
        <v>0.50575153374233128</v>
      </c>
      <c r="AT110" s="105">
        <f t="shared" si="137"/>
        <v>0.50685975609756095</v>
      </c>
      <c r="AU110" s="105">
        <f t="shared" si="137"/>
        <v>0.50664136622390887</v>
      </c>
      <c r="AV110" s="105">
        <f t="shared" si="137"/>
        <v>0.50210003818251236</v>
      </c>
      <c r="AW110" s="105">
        <f t="shared" si="137"/>
        <v>0.50269438029253277</v>
      </c>
      <c r="AX110" s="105">
        <f t="shared" si="137"/>
        <v>0.50441120061373224</v>
      </c>
      <c r="AY110" s="105">
        <f t="shared" ref="AY110:BQ110" si="138">AY102/AY109</f>
        <v>0.50401836969001146</v>
      </c>
      <c r="AZ110" s="105">
        <f t="shared" si="138"/>
        <v>0.49981039059537352</v>
      </c>
      <c r="BA110" s="105">
        <f t="shared" si="138"/>
        <v>0.49586776859504134</v>
      </c>
      <c r="BB110" s="105">
        <f t="shared" si="138"/>
        <v>0.49663173652694609</v>
      </c>
      <c r="BC110" s="105">
        <f t="shared" si="138"/>
        <v>0.49143708116157858</v>
      </c>
      <c r="BD110" s="105">
        <f t="shared" si="138"/>
        <v>0.49037037037037035</v>
      </c>
      <c r="BE110" s="105">
        <f t="shared" si="138"/>
        <v>0.48784082535003687</v>
      </c>
      <c r="BF110" s="105">
        <f t="shared" si="138"/>
        <v>0.48312545854732208</v>
      </c>
      <c r="BG110" s="105">
        <f t="shared" si="138"/>
        <v>0.48017621145374451</v>
      </c>
      <c r="BH110" s="105">
        <f t="shared" si="138"/>
        <v>0.47578870139398388</v>
      </c>
      <c r="BI110" s="105">
        <f t="shared" si="138"/>
        <v>0.47237467983900477</v>
      </c>
      <c r="BJ110" s="105">
        <f t="shared" si="138"/>
        <v>0.46977421704297162</v>
      </c>
      <c r="BK110" s="105">
        <f t="shared" si="138"/>
        <v>0.46613545816733065</v>
      </c>
      <c r="BL110" s="105">
        <f t="shared" si="138"/>
        <v>0.4636429085673146</v>
      </c>
      <c r="BM110" s="105">
        <f t="shared" si="138"/>
        <v>0.45882352941176469</v>
      </c>
      <c r="BN110" s="105">
        <f t="shared" si="138"/>
        <v>0.45854004252303332</v>
      </c>
      <c r="BO110" s="105">
        <f t="shared" si="138"/>
        <v>0.45589798087141337</v>
      </c>
      <c r="BP110" s="105">
        <f t="shared" si="138"/>
        <v>0.45492809540512102</v>
      </c>
      <c r="BQ110" s="105">
        <f t="shared" si="138"/>
        <v>0.45188284518828453</v>
      </c>
    </row>
    <row r="111" spans="1:69" x14ac:dyDescent="0.2">
      <c r="N111" s="98" t="s">
        <v>481</v>
      </c>
      <c r="O111" s="98" t="s">
        <v>9</v>
      </c>
      <c r="P111" s="98" t="s">
        <v>482</v>
      </c>
      <c r="Q111" s="99" t="s">
        <v>457</v>
      </c>
      <c r="R111" s="98" t="s">
        <v>35</v>
      </c>
      <c r="S111" s="106">
        <f t="shared" ref="S111:AX111" si="139">S103/S109</f>
        <v>5.1527587779297765E-2</v>
      </c>
      <c r="T111" s="106">
        <f t="shared" si="139"/>
        <v>5.2678571428571429E-2</v>
      </c>
      <c r="U111" s="106">
        <f t="shared" si="139"/>
        <v>5.4198134162594405E-2</v>
      </c>
      <c r="V111" s="106">
        <f t="shared" si="139"/>
        <v>5.5579868708971553E-2</v>
      </c>
      <c r="W111" s="106">
        <f t="shared" si="139"/>
        <v>5.6325823223570187E-2</v>
      </c>
      <c r="X111" s="106">
        <f t="shared" si="139"/>
        <v>5.67741935483871E-2</v>
      </c>
      <c r="Y111" s="106">
        <f t="shared" si="139"/>
        <v>5.7130584192439861E-2</v>
      </c>
      <c r="Z111" s="106">
        <f t="shared" si="139"/>
        <v>5.789022298456261E-2</v>
      </c>
      <c r="AA111" s="106">
        <f t="shared" si="139"/>
        <v>5.8497011101622545E-2</v>
      </c>
      <c r="AB111" s="106">
        <f t="shared" si="139"/>
        <v>5.9045226130653265E-2</v>
      </c>
      <c r="AC111" s="106">
        <f t="shared" si="139"/>
        <v>6.006768189509306E-2</v>
      </c>
      <c r="AD111" s="106">
        <f t="shared" si="139"/>
        <v>6.1250531688643133E-2</v>
      </c>
      <c r="AE111" s="106">
        <f t="shared" si="139"/>
        <v>6.1557788944723621E-2</v>
      </c>
      <c r="AF111" s="106">
        <f t="shared" si="139"/>
        <v>6.3445378151260501E-2</v>
      </c>
      <c r="AG111" s="106">
        <f t="shared" si="139"/>
        <v>6.2630480167014613E-2</v>
      </c>
      <c r="AH111" s="106">
        <f t="shared" si="139"/>
        <v>6.5772936740678675E-2</v>
      </c>
      <c r="AI111" s="106">
        <f t="shared" si="139"/>
        <v>6.7438973934629706E-2</v>
      </c>
      <c r="AJ111" s="106">
        <f t="shared" si="139"/>
        <v>6.8631408962454579E-2</v>
      </c>
      <c r="AK111" s="106">
        <f t="shared" si="139"/>
        <v>6.9466882067851371E-2</v>
      </c>
      <c r="AL111" s="106">
        <f t="shared" si="139"/>
        <v>7.2318200080353556E-2</v>
      </c>
      <c r="AM111" s="106">
        <f t="shared" si="139"/>
        <v>7.3940847322142289E-2</v>
      </c>
      <c r="AN111" s="106">
        <f t="shared" si="139"/>
        <v>7.582938388625593E-2</v>
      </c>
      <c r="AO111" s="106">
        <f t="shared" si="139"/>
        <v>7.456310679611651E-2</v>
      </c>
      <c r="AP111" s="106">
        <f t="shared" si="139"/>
        <v>7.5851393188854491E-2</v>
      </c>
      <c r="AQ111" s="106">
        <f t="shared" si="139"/>
        <v>7.7696173173560104E-2</v>
      </c>
      <c r="AR111" s="106">
        <f t="shared" si="139"/>
        <v>7.9953650057937434E-2</v>
      </c>
      <c r="AS111" s="106">
        <f t="shared" si="139"/>
        <v>8.052147239263803E-2</v>
      </c>
      <c r="AT111" s="106">
        <f t="shared" si="139"/>
        <v>8.2317073170731711E-2</v>
      </c>
      <c r="AU111" s="106">
        <f t="shared" si="139"/>
        <v>8.3491461100569264E-2</v>
      </c>
      <c r="AV111" s="106">
        <f t="shared" si="139"/>
        <v>8.5147002672775862E-2</v>
      </c>
      <c r="AW111" s="106">
        <f t="shared" si="139"/>
        <v>8.5065434949961508E-2</v>
      </c>
      <c r="AX111" s="106">
        <f t="shared" si="139"/>
        <v>8.477176831607211E-2</v>
      </c>
      <c r="AY111" s="106">
        <f t="shared" ref="AY111:BQ111" si="140">AY103/AY109</f>
        <v>8.4959816303099886E-2</v>
      </c>
      <c r="AZ111" s="106">
        <f t="shared" si="140"/>
        <v>8.5324232081911269E-2</v>
      </c>
      <c r="BA111" s="106">
        <f t="shared" si="140"/>
        <v>8.602554470323065E-2</v>
      </c>
      <c r="BB111" s="106">
        <f t="shared" si="140"/>
        <v>8.6826347305389226E-2</v>
      </c>
      <c r="BC111" s="106">
        <f t="shared" si="140"/>
        <v>8.7862993298585254E-2</v>
      </c>
      <c r="BD111" s="106">
        <f t="shared" si="140"/>
        <v>8.7037037037037038E-2</v>
      </c>
      <c r="BE111" s="106">
        <f t="shared" si="140"/>
        <v>8.879882092851879E-2</v>
      </c>
      <c r="BF111" s="106">
        <f t="shared" si="140"/>
        <v>9.0242112986060163E-2</v>
      </c>
      <c r="BG111" s="106">
        <f t="shared" si="140"/>
        <v>9.0308370044052858E-2</v>
      </c>
      <c r="BH111" s="106">
        <f t="shared" si="140"/>
        <v>9.1709464416727809E-2</v>
      </c>
      <c r="BI111" s="106">
        <f t="shared" si="140"/>
        <v>9.1474570069520672E-2</v>
      </c>
      <c r="BJ111" s="106">
        <f t="shared" si="140"/>
        <v>9.3226511289147856E-2</v>
      </c>
      <c r="BK111" s="106">
        <f t="shared" si="140"/>
        <v>9.4893154654110828E-2</v>
      </c>
      <c r="BL111" s="106">
        <f t="shared" si="140"/>
        <v>9.64722822174226E-2</v>
      </c>
      <c r="BM111" s="106">
        <f t="shared" si="140"/>
        <v>9.696969696969697E-2</v>
      </c>
      <c r="BN111" s="106">
        <f t="shared" si="140"/>
        <v>9.5676824946846206E-2</v>
      </c>
      <c r="BO111" s="106">
        <f t="shared" si="140"/>
        <v>9.7768331562167909E-2</v>
      </c>
      <c r="BP111" s="106">
        <f t="shared" si="140"/>
        <v>9.6457383374254649E-2</v>
      </c>
      <c r="BQ111" s="106">
        <f t="shared" si="140"/>
        <v>9.7629009762900981E-2</v>
      </c>
    </row>
    <row r="112" spans="1:69" x14ac:dyDescent="0.2">
      <c r="N112" s="98" t="s">
        <v>481</v>
      </c>
      <c r="O112" s="98" t="s">
        <v>10</v>
      </c>
      <c r="P112" s="98" t="s">
        <v>482</v>
      </c>
      <c r="Q112" s="99" t="s">
        <v>457</v>
      </c>
      <c r="R112" s="98" t="s">
        <v>35</v>
      </c>
      <c r="S112" s="106">
        <f t="shared" ref="S112:AX112" si="141">S104/S109</f>
        <v>5.0159598723210214E-2</v>
      </c>
      <c r="T112" s="106">
        <f t="shared" si="141"/>
        <v>5.0446428571428573E-2</v>
      </c>
      <c r="U112" s="106">
        <f t="shared" si="141"/>
        <v>5.2865393158596181E-2</v>
      </c>
      <c r="V112" s="106">
        <f t="shared" si="141"/>
        <v>5.2954048140043765E-2</v>
      </c>
      <c r="W112" s="106">
        <f t="shared" si="141"/>
        <v>5.4592720970537259E-2</v>
      </c>
      <c r="X112" s="106">
        <f t="shared" si="141"/>
        <v>5.5483870967741933E-2</v>
      </c>
      <c r="Y112" s="106">
        <f t="shared" si="141"/>
        <v>5.6701030927835051E-2</v>
      </c>
      <c r="Z112" s="106">
        <f t="shared" si="141"/>
        <v>5.7461406518010294E-2</v>
      </c>
      <c r="AA112" s="106">
        <f t="shared" si="141"/>
        <v>5.6362083689154567E-2</v>
      </c>
      <c r="AB112" s="106">
        <f t="shared" si="141"/>
        <v>5.5695142378559465E-2</v>
      </c>
      <c r="AC112" s="106">
        <f t="shared" si="141"/>
        <v>5.7529610829103212E-2</v>
      </c>
      <c r="AD112" s="106">
        <f t="shared" si="141"/>
        <v>5.8698426201616333E-2</v>
      </c>
      <c r="AE112" s="106">
        <f t="shared" si="141"/>
        <v>5.7370184254606368E-2</v>
      </c>
      <c r="AF112" s="106">
        <f t="shared" si="141"/>
        <v>5.8823529411764705E-2</v>
      </c>
      <c r="AG112" s="106">
        <f t="shared" si="141"/>
        <v>5.845511482254697E-2</v>
      </c>
      <c r="AH112" s="106">
        <f t="shared" si="141"/>
        <v>5.9069962295768746E-2</v>
      </c>
      <c r="AI112" s="106">
        <f t="shared" si="141"/>
        <v>5.8750517170045508E-2</v>
      </c>
      <c r="AJ112" s="106">
        <f t="shared" si="141"/>
        <v>5.8942268873637467E-2</v>
      </c>
      <c r="AK112" s="106">
        <f t="shared" si="141"/>
        <v>6.1389337641357025E-2</v>
      </c>
      <c r="AL112" s="106">
        <f t="shared" si="141"/>
        <v>6.2274005624748892E-2</v>
      </c>
      <c r="AM112" s="106">
        <f t="shared" si="141"/>
        <v>6.1950439648281376E-2</v>
      </c>
      <c r="AN112" s="106">
        <f t="shared" si="141"/>
        <v>6.0821484992101105E-2</v>
      </c>
      <c r="AO112" s="106">
        <f t="shared" si="141"/>
        <v>6.0582524271844664E-2</v>
      </c>
      <c r="AP112" s="106">
        <f t="shared" si="141"/>
        <v>6.1532507739938083E-2</v>
      </c>
      <c r="AQ112" s="106">
        <f t="shared" si="141"/>
        <v>6.3007344414379593E-2</v>
      </c>
      <c r="AR112" s="106">
        <f t="shared" si="141"/>
        <v>6.3344920818848974E-2</v>
      </c>
      <c r="AS112" s="106">
        <f t="shared" si="141"/>
        <v>6.4417177914110432E-2</v>
      </c>
      <c r="AT112" s="106">
        <f t="shared" si="141"/>
        <v>6.5929878048780491E-2</v>
      </c>
      <c r="AU112" s="106">
        <f t="shared" si="141"/>
        <v>6.6034155597722966E-2</v>
      </c>
      <c r="AV112" s="106">
        <f t="shared" si="141"/>
        <v>6.7583046964490259E-2</v>
      </c>
      <c r="AW112" s="106">
        <f t="shared" si="141"/>
        <v>6.8514241724403388E-2</v>
      </c>
      <c r="AX112" s="106">
        <f t="shared" si="141"/>
        <v>6.9044879171461446E-2</v>
      </c>
      <c r="AY112" s="106">
        <f t="shared" ref="AY112:BQ112" si="142">AY104/AY109</f>
        <v>6.965174129353234E-2</v>
      </c>
      <c r="AZ112" s="106">
        <f t="shared" si="142"/>
        <v>7.0534698521046643E-2</v>
      </c>
      <c r="BA112" s="106">
        <f t="shared" si="142"/>
        <v>7.0999248685199093E-2</v>
      </c>
      <c r="BB112" s="106">
        <f t="shared" si="142"/>
        <v>7.0359281437125748E-2</v>
      </c>
      <c r="BC112" s="106">
        <f t="shared" si="142"/>
        <v>7.1109456440804172E-2</v>
      </c>
      <c r="BD112" s="106">
        <f t="shared" si="142"/>
        <v>7.2962962962962966E-2</v>
      </c>
      <c r="BE112" s="106">
        <f t="shared" si="142"/>
        <v>7.3323507737656599E-2</v>
      </c>
      <c r="BF112" s="106">
        <f t="shared" si="142"/>
        <v>7.4468085106382975E-2</v>
      </c>
      <c r="BG112" s="106">
        <f t="shared" si="142"/>
        <v>7.4155653450807629E-2</v>
      </c>
      <c r="BH112" s="106">
        <f t="shared" si="142"/>
        <v>7.5201760821716798E-2</v>
      </c>
      <c r="BI112" s="106">
        <f t="shared" si="142"/>
        <v>7.6472740578119286E-2</v>
      </c>
      <c r="BJ112" s="106">
        <f t="shared" si="142"/>
        <v>7.6110706482155857E-2</v>
      </c>
      <c r="BK112" s="106">
        <f t="shared" si="142"/>
        <v>7.6421586381745746E-2</v>
      </c>
      <c r="BL112" s="106">
        <f t="shared" si="142"/>
        <v>7.775377969762419E-2</v>
      </c>
      <c r="BM112" s="106">
        <f t="shared" si="142"/>
        <v>7.8431372549019607E-2</v>
      </c>
      <c r="BN112" s="106">
        <f t="shared" si="142"/>
        <v>7.9376328844790928E-2</v>
      </c>
      <c r="BO112" s="106">
        <f t="shared" si="142"/>
        <v>8.0410910379029407E-2</v>
      </c>
      <c r="BP112" s="106">
        <f t="shared" si="142"/>
        <v>8.067344791301298E-2</v>
      </c>
      <c r="BQ112" s="106">
        <f t="shared" si="142"/>
        <v>8.0195258019525803E-2</v>
      </c>
    </row>
    <row r="113" spans="1:72" x14ac:dyDescent="0.2">
      <c r="N113" s="98" t="s">
        <v>481</v>
      </c>
      <c r="O113" s="98" t="s">
        <v>26</v>
      </c>
      <c r="P113" s="98" t="s">
        <v>482</v>
      </c>
      <c r="Q113" s="99" t="s">
        <v>457</v>
      </c>
      <c r="R113" s="98" t="s">
        <v>35</v>
      </c>
      <c r="S113" s="106">
        <f t="shared" ref="S113:AX113" si="143">S105/S109</f>
        <v>5.3807569539443684E-2</v>
      </c>
      <c r="T113" s="106">
        <f t="shared" si="143"/>
        <v>5.2232142857142859E-2</v>
      </c>
      <c r="U113" s="106">
        <f t="shared" si="143"/>
        <v>5.2865393158596181E-2</v>
      </c>
      <c r="V113" s="106">
        <f t="shared" si="143"/>
        <v>5.1641137855579868E-2</v>
      </c>
      <c r="W113" s="106">
        <f t="shared" si="143"/>
        <v>4.982668977469671E-2</v>
      </c>
      <c r="X113" s="106">
        <f t="shared" si="143"/>
        <v>5.0322580645161291E-2</v>
      </c>
      <c r="Y113" s="106">
        <f t="shared" si="143"/>
        <v>5.0257731958762888E-2</v>
      </c>
      <c r="Z113" s="106">
        <f t="shared" si="143"/>
        <v>5.0600343053173243E-2</v>
      </c>
      <c r="AA113" s="106">
        <f t="shared" si="143"/>
        <v>5.0384286934244238E-2</v>
      </c>
      <c r="AB113" s="106">
        <f t="shared" si="143"/>
        <v>4.9413735343383586E-2</v>
      </c>
      <c r="AC113" s="106">
        <f t="shared" si="143"/>
        <v>4.9492385786802033E-2</v>
      </c>
      <c r="AD113" s="106">
        <f t="shared" si="143"/>
        <v>4.9340706082518081E-2</v>
      </c>
      <c r="AE113" s="106">
        <f t="shared" si="143"/>
        <v>4.7319932998324959E-2</v>
      </c>
      <c r="AF113" s="106">
        <f t="shared" si="143"/>
        <v>4.8319327731092439E-2</v>
      </c>
      <c r="AG113" s="106">
        <f t="shared" si="143"/>
        <v>4.7599164926931108E-2</v>
      </c>
      <c r="AH113" s="106">
        <f t="shared" si="143"/>
        <v>4.8596564725596987E-2</v>
      </c>
      <c r="AI113" s="106">
        <f t="shared" si="143"/>
        <v>4.7165908150599914E-2</v>
      </c>
      <c r="AJ113" s="106">
        <f t="shared" si="143"/>
        <v>4.6023415421881306E-2</v>
      </c>
      <c r="AK113" s="106">
        <f t="shared" si="143"/>
        <v>4.6445880452342485E-2</v>
      </c>
      <c r="AL113" s="106">
        <f t="shared" si="143"/>
        <v>4.6203294495781436E-2</v>
      </c>
      <c r="AM113" s="106">
        <f t="shared" si="143"/>
        <v>4.5963229416466828E-2</v>
      </c>
      <c r="AN113" s="106">
        <f t="shared" si="143"/>
        <v>4.5418641390205371E-2</v>
      </c>
      <c r="AO113" s="106">
        <f t="shared" si="143"/>
        <v>4.5048543689320389E-2</v>
      </c>
      <c r="AP113" s="106">
        <f t="shared" si="143"/>
        <v>4.5665634674922601E-2</v>
      </c>
      <c r="AQ113" s="106">
        <f t="shared" si="143"/>
        <v>4.6772323154232701E-2</v>
      </c>
      <c r="AR113" s="106">
        <f t="shared" si="143"/>
        <v>4.6736191579760528E-2</v>
      </c>
      <c r="AS113" s="106">
        <f t="shared" si="143"/>
        <v>4.6012269938650305E-2</v>
      </c>
      <c r="AT113" s="106">
        <f t="shared" si="143"/>
        <v>4.496951219512195E-2</v>
      </c>
      <c r="AU113" s="106">
        <f t="shared" si="143"/>
        <v>4.5161290322580643E-2</v>
      </c>
      <c r="AV113" s="106">
        <f t="shared" si="143"/>
        <v>4.4673539518900345E-2</v>
      </c>
      <c r="AW113" s="106">
        <f t="shared" si="143"/>
        <v>4.4264819091608933E-2</v>
      </c>
      <c r="AX113" s="106">
        <f t="shared" si="143"/>
        <v>4.3344840813195243E-2</v>
      </c>
      <c r="AY113" s="106">
        <f t="shared" ref="AY113:BQ113" si="144">AY105/AY109</f>
        <v>4.3628013777267508E-2</v>
      </c>
      <c r="AZ113" s="106">
        <f t="shared" si="144"/>
        <v>4.3989381873340914E-2</v>
      </c>
      <c r="BA113" s="106">
        <f t="shared" si="144"/>
        <v>4.4703230653643879E-2</v>
      </c>
      <c r="BB113" s="106">
        <f t="shared" si="144"/>
        <v>4.4910179640718563E-2</v>
      </c>
      <c r="BC113" s="106">
        <f t="shared" si="144"/>
        <v>4.4303797468354431E-2</v>
      </c>
      <c r="BD113" s="106">
        <f t="shared" si="144"/>
        <v>4.4444444444444446E-2</v>
      </c>
      <c r="BE113" s="106">
        <f t="shared" si="144"/>
        <v>4.4952100221075902E-2</v>
      </c>
      <c r="BF113" s="106">
        <f t="shared" si="144"/>
        <v>4.4387380777696259E-2</v>
      </c>
      <c r="BG113" s="106">
        <f t="shared" si="144"/>
        <v>4.405286343612335E-2</v>
      </c>
      <c r="BH113" s="106">
        <f t="shared" si="144"/>
        <v>4.475421863536317E-2</v>
      </c>
      <c r="BI113" s="106">
        <f t="shared" si="144"/>
        <v>4.5371386754482254E-2</v>
      </c>
      <c r="BJ113" s="106">
        <f t="shared" si="144"/>
        <v>4.5520757465404224E-2</v>
      </c>
      <c r="BK113" s="106">
        <f t="shared" si="144"/>
        <v>4.6360014487504528E-2</v>
      </c>
      <c r="BL113" s="106">
        <f t="shared" si="144"/>
        <v>4.7156227501799854E-2</v>
      </c>
      <c r="BM113" s="106">
        <f t="shared" si="144"/>
        <v>4.7415329768270946E-2</v>
      </c>
      <c r="BN113" s="106">
        <f t="shared" si="144"/>
        <v>4.7129695251594612E-2</v>
      </c>
      <c r="BO113" s="106">
        <f t="shared" si="144"/>
        <v>4.7821466524973433E-2</v>
      </c>
      <c r="BP113" s="106">
        <f t="shared" si="144"/>
        <v>4.8053314626446859E-2</v>
      </c>
      <c r="BQ113" s="106">
        <f t="shared" si="144"/>
        <v>4.8465829846582986E-2</v>
      </c>
    </row>
    <row r="114" spans="1:72" x14ac:dyDescent="0.2">
      <c r="N114" s="98" t="s">
        <v>481</v>
      </c>
      <c r="O114" s="98" t="s">
        <v>15</v>
      </c>
      <c r="P114" s="98" t="s">
        <v>482</v>
      </c>
      <c r="Q114" s="99" t="s">
        <v>457</v>
      </c>
      <c r="R114" s="98" t="s">
        <v>35</v>
      </c>
      <c r="S114" s="106">
        <f t="shared" ref="S114:AX114" si="145">S106/S109</f>
        <v>7.7519379844961239E-3</v>
      </c>
      <c r="T114" s="106">
        <f t="shared" si="145"/>
        <v>8.0357142857142849E-3</v>
      </c>
      <c r="U114" s="106">
        <f t="shared" si="145"/>
        <v>7.9964460239893374E-3</v>
      </c>
      <c r="V114" s="106">
        <f t="shared" si="145"/>
        <v>7.8774617067833702E-3</v>
      </c>
      <c r="W114" s="106">
        <f t="shared" si="145"/>
        <v>8.2322357019064124E-3</v>
      </c>
      <c r="X114" s="106">
        <f t="shared" si="145"/>
        <v>8.172043010752689E-3</v>
      </c>
      <c r="Y114" s="106">
        <f t="shared" si="145"/>
        <v>8.5910652920962206E-3</v>
      </c>
      <c r="Z114" s="106">
        <f t="shared" si="145"/>
        <v>8.5763293310463125E-3</v>
      </c>
      <c r="AA114" s="106">
        <f t="shared" si="145"/>
        <v>8.539709649871904E-3</v>
      </c>
      <c r="AB114" s="106">
        <f t="shared" si="145"/>
        <v>8.7939698492462311E-3</v>
      </c>
      <c r="AC114" s="106">
        <f t="shared" si="145"/>
        <v>8.8832487309644676E-3</v>
      </c>
      <c r="AD114" s="106">
        <f t="shared" si="145"/>
        <v>9.3577201190982555E-3</v>
      </c>
      <c r="AE114" s="106">
        <f t="shared" si="145"/>
        <v>9.212730318257957E-3</v>
      </c>
      <c r="AF114" s="106">
        <f t="shared" si="145"/>
        <v>9.2436974789915968E-3</v>
      </c>
      <c r="AG114" s="106">
        <f t="shared" si="145"/>
        <v>9.1858037578288095E-3</v>
      </c>
      <c r="AH114" s="106">
        <f t="shared" si="145"/>
        <v>9.6355257645580235E-3</v>
      </c>
      <c r="AI114" s="106">
        <f t="shared" si="145"/>
        <v>9.5159288374017381E-3</v>
      </c>
      <c r="AJ114" s="106">
        <f t="shared" si="145"/>
        <v>9.2854259184497381E-3</v>
      </c>
      <c r="AK114" s="106">
        <f t="shared" si="145"/>
        <v>9.289176090468497E-3</v>
      </c>
      <c r="AL114" s="106">
        <f t="shared" si="145"/>
        <v>9.2406588991562882E-3</v>
      </c>
      <c r="AM114" s="106">
        <f t="shared" si="145"/>
        <v>9.5923261390887284E-3</v>
      </c>
      <c r="AN114" s="106">
        <f t="shared" si="145"/>
        <v>9.4786729857819912E-3</v>
      </c>
      <c r="AO114" s="106">
        <f t="shared" si="145"/>
        <v>9.3203883495145638E-3</v>
      </c>
      <c r="AP114" s="106">
        <f t="shared" si="145"/>
        <v>9.2879256965944269E-3</v>
      </c>
      <c r="AQ114" s="106">
        <f t="shared" si="145"/>
        <v>9.6637031310398136E-3</v>
      </c>
      <c r="AR114" s="106">
        <f t="shared" si="145"/>
        <v>9.6562379297025873E-3</v>
      </c>
      <c r="AS114" s="106">
        <f t="shared" si="145"/>
        <v>9.9693251533742328E-3</v>
      </c>
      <c r="AT114" s="106">
        <f t="shared" si="145"/>
        <v>9.5274390243902437E-3</v>
      </c>
      <c r="AU114" s="106">
        <f t="shared" si="145"/>
        <v>9.8671726755218212E-3</v>
      </c>
      <c r="AV114" s="106">
        <f t="shared" si="145"/>
        <v>9.9274532264222986E-3</v>
      </c>
      <c r="AW114" s="106">
        <f t="shared" si="145"/>
        <v>9.6227867590454198E-3</v>
      </c>
      <c r="AX114" s="106">
        <f t="shared" si="145"/>
        <v>9.2059838895281933E-3</v>
      </c>
      <c r="AY114" s="106">
        <f t="shared" ref="AY114:BQ114" si="146">AY106/AY109</f>
        <v>9.1848450057405284E-3</v>
      </c>
      <c r="AZ114" s="106">
        <f t="shared" si="146"/>
        <v>9.4804702313234738E-3</v>
      </c>
      <c r="BA114" s="106">
        <f t="shared" si="146"/>
        <v>1.01427498121713E-2</v>
      </c>
      <c r="BB114" s="106">
        <f t="shared" si="146"/>
        <v>1.0479041916167664E-2</v>
      </c>
      <c r="BC114" s="106">
        <f t="shared" si="146"/>
        <v>1.0424422933730455E-2</v>
      </c>
      <c r="BD114" s="106">
        <f t="shared" si="146"/>
        <v>1.037037037037037E-2</v>
      </c>
      <c r="BE114" s="106">
        <f t="shared" si="146"/>
        <v>1.0316875460574797E-2</v>
      </c>
      <c r="BF114" s="106">
        <f t="shared" si="146"/>
        <v>1.0271460014673514E-2</v>
      </c>
      <c r="BG114" s="106">
        <f t="shared" si="146"/>
        <v>1.0646108663729809E-2</v>
      </c>
      <c r="BH114" s="106">
        <f t="shared" si="146"/>
        <v>1.0638297872340425E-2</v>
      </c>
      <c r="BI114" s="106">
        <f t="shared" si="146"/>
        <v>1.0611050128064398E-2</v>
      </c>
      <c r="BJ114" s="106">
        <f t="shared" si="146"/>
        <v>1.0924981791697014E-2</v>
      </c>
      <c r="BK114" s="106">
        <f t="shared" si="146"/>
        <v>1.1227816008692503E-2</v>
      </c>
      <c r="BL114" s="106">
        <f t="shared" si="146"/>
        <v>1.1159107271418287E-2</v>
      </c>
      <c r="BM114" s="106">
        <f t="shared" si="146"/>
        <v>1.1408199643493761E-2</v>
      </c>
      <c r="BN114" s="106">
        <f t="shared" si="146"/>
        <v>1.1693834160170093E-2</v>
      </c>
      <c r="BO114" s="106">
        <f t="shared" si="146"/>
        <v>1.1689691817215728E-2</v>
      </c>
      <c r="BP114" s="106">
        <f t="shared" si="146"/>
        <v>1.1574886004910558E-2</v>
      </c>
      <c r="BQ114" s="106">
        <f t="shared" si="146"/>
        <v>1.1854951185495118E-2</v>
      </c>
    </row>
    <row r="115" spans="1:72" x14ac:dyDescent="0.2">
      <c r="N115" s="98" t="s">
        <v>481</v>
      </c>
      <c r="O115" s="98" t="s">
        <v>11</v>
      </c>
      <c r="P115" s="98" t="s">
        <v>482</v>
      </c>
      <c r="Q115" s="99" t="s">
        <v>457</v>
      </c>
      <c r="R115" s="98" t="s">
        <v>35</v>
      </c>
      <c r="S115" s="106">
        <f t="shared" ref="S115:AX115" si="147">S107/S109</f>
        <v>8.2079343365253077E-3</v>
      </c>
      <c r="T115" s="106">
        <f t="shared" si="147"/>
        <v>8.0357142857142849E-3</v>
      </c>
      <c r="U115" s="106">
        <f t="shared" si="147"/>
        <v>7.9964460239893374E-3</v>
      </c>
      <c r="V115" s="106">
        <f t="shared" si="147"/>
        <v>7.8774617067833702E-3</v>
      </c>
      <c r="W115" s="106">
        <f t="shared" si="147"/>
        <v>7.7989601386481804E-3</v>
      </c>
      <c r="X115" s="106">
        <f t="shared" si="147"/>
        <v>7.7419354838709677E-3</v>
      </c>
      <c r="Y115" s="106">
        <f t="shared" si="147"/>
        <v>8.1615120274914094E-3</v>
      </c>
      <c r="Z115" s="106">
        <f t="shared" si="147"/>
        <v>8.1475128644939963E-3</v>
      </c>
      <c r="AA115" s="106">
        <f t="shared" si="147"/>
        <v>8.1127241673783091E-3</v>
      </c>
      <c r="AB115" s="106">
        <f t="shared" si="147"/>
        <v>8.3752093802345051E-3</v>
      </c>
      <c r="AC115" s="106">
        <f t="shared" si="147"/>
        <v>8.4602368866328256E-3</v>
      </c>
      <c r="AD115" s="106">
        <f t="shared" si="147"/>
        <v>8.507018290089324E-3</v>
      </c>
      <c r="AE115" s="106">
        <f t="shared" si="147"/>
        <v>8.3752093802345051E-3</v>
      </c>
      <c r="AF115" s="106">
        <f t="shared" si="147"/>
        <v>8.4033613445378148E-3</v>
      </c>
      <c r="AG115" s="106">
        <f t="shared" si="147"/>
        <v>8.350730688935281E-3</v>
      </c>
      <c r="AH115" s="106">
        <f t="shared" si="147"/>
        <v>8.378718056137411E-3</v>
      </c>
      <c r="AI115" s="106">
        <f t="shared" si="147"/>
        <v>8.6884567645841952E-3</v>
      </c>
      <c r="AJ115" s="106">
        <f t="shared" si="147"/>
        <v>8.4779975777149776E-3</v>
      </c>
      <c r="AK115" s="106">
        <f t="shared" si="147"/>
        <v>8.4814216478190634E-3</v>
      </c>
      <c r="AL115" s="106">
        <f t="shared" si="147"/>
        <v>8.8388911209321009E-3</v>
      </c>
      <c r="AM115" s="106">
        <f t="shared" si="147"/>
        <v>8.7929656274980013E-3</v>
      </c>
      <c r="AN115" s="106">
        <f t="shared" si="147"/>
        <v>8.6887835703001581E-3</v>
      </c>
      <c r="AO115" s="106">
        <f t="shared" si="147"/>
        <v>8.5436893203883497E-3</v>
      </c>
      <c r="AP115" s="106">
        <f t="shared" si="147"/>
        <v>8.9009287925696599E-3</v>
      </c>
      <c r="AQ115" s="106">
        <f t="shared" si="147"/>
        <v>9.2771550057982217E-3</v>
      </c>
      <c r="AR115" s="106">
        <f t="shared" si="147"/>
        <v>9.2699884125144842E-3</v>
      </c>
      <c r="AS115" s="106">
        <f t="shared" si="147"/>
        <v>9.202453987730062E-3</v>
      </c>
      <c r="AT115" s="106">
        <f t="shared" si="147"/>
        <v>9.5274390243902437E-3</v>
      </c>
      <c r="AU115" s="106">
        <f t="shared" si="147"/>
        <v>9.1081593927893733E-3</v>
      </c>
      <c r="AV115" s="106">
        <f t="shared" si="147"/>
        <v>9.5456281023291335E-3</v>
      </c>
      <c r="AW115" s="106">
        <f t="shared" si="147"/>
        <v>9.6227867590454198E-3</v>
      </c>
      <c r="AX115" s="106">
        <f t="shared" si="147"/>
        <v>9.5895665515918684E-3</v>
      </c>
      <c r="AY115" s="106">
        <f t="shared" ref="AY115:BQ115" si="148">AY107/AY109</f>
        <v>9.9502487562189053E-3</v>
      </c>
      <c r="AZ115" s="106">
        <f t="shared" si="148"/>
        <v>1.0618126659082291E-2</v>
      </c>
      <c r="BA115" s="106">
        <f t="shared" si="148"/>
        <v>1.0894064613072877E-2</v>
      </c>
      <c r="BB115" s="106">
        <f t="shared" si="148"/>
        <v>1.0853293413173653E-2</v>
      </c>
      <c r="BC115" s="106">
        <f t="shared" si="148"/>
        <v>1.1169024571854059E-2</v>
      </c>
      <c r="BD115" s="106">
        <f t="shared" si="148"/>
        <v>1.1111111111111112E-2</v>
      </c>
      <c r="BE115" s="106">
        <f t="shared" si="148"/>
        <v>1.1422254974207811E-2</v>
      </c>
      <c r="BF115" s="106">
        <f t="shared" si="148"/>
        <v>1.173881144534116E-2</v>
      </c>
      <c r="BG115" s="106">
        <f t="shared" si="148"/>
        <v>1.1747430249632892E-2</v>
      </c>
      <c r="BH115" s="106">
        <f t="shared" si="148"/>
        <v>1.173881144534116E-2</v>
      </c>
      <c r="BI115" s="106">
        <f t="shared" si="148"/>
        <v>1.1708744968898645E-2</v>
      </c>
      <c r="BJ115" s="106">
        <f t="shared" si="148"/>
        <v>1.2017479970866714E-2</v>
      </c>
      <c r="BK115" s="106">
        <f t="shared" si="148"/>
        <v>1.1952191235059761E-2</v>
      </c>
      <c r="BL115" s="106">
        <f t="shared" si="148"/>
        <v>1.1879049676025918E-2</v>
      </c>
      <c r="BM115" s="106">
        <f t="shared" si="148"/>
        <v>1.2121212121212121E-2</v>
      </c>
      <c r="BN115" s="106">
        <f t="shared" si="148"/>
        <v>1.2048192771084338E-2</v>
      </c>
      <c r="BO115" s="106">
        <f t="shared" si="148"/>
        <v>1.2398157987956075E-2</v>
      </c>
      <c r="BP115" s="106">
        <f t="shared" si="148"/>
        <v>1.2276394247632409E-2</v>
      </c>
      <c r="BQ115" s="106">
        <f t="shared" si="148"/>
        <v>1.2203626220362623E-2</v>
      </c>
    </row>
    <row r="116" spans="1:72" x14ac:dyDescent="0.2">
      <c r="N116" s="101" t="s">
        <v>481</v>
      </c>
      <c r="O116" s="101" t="s">
        <v>436</v>
      </c>
      <c r="P116" s="101" t="s">
        <v>482</v>
      </c>
      <c r="Q116" s="102" t="s">
        <v>457</v>
      </c>
      <c r="R116" s="101" t="s">
        <v>35</v>
      </c>
      <c r="S116" s="107">
        <f t="shared" ref="S116:AX116" si="149">S108/S109</f>
        <v>8.7551299589603282E-2</v>
      </c>
      <c r="T116" s="107">
        <f t="shared" si="149"/>
        <v>8.6607142857142855E-2</v>
      </c>
      <c r="U116" s="107">
        <f t="shared" si="149"/>
        <v>8.6628165259884496E-2</v>
      </c>
      <c r="V116" s="107">
        <f t="shared" si="149"/>
        <v>8.7527352297592995E-2</v>
      </c>
      <c r="W116" s="107">
        <f t="shared" si="149"/>
        <v>8.9688041594454079E-2</v>
      </c>
      <c r="X116" s="107">
        <f t="shared" si="149"/>
        <v>8.9892473118279567E-2</v>
      </c>
      <c r="Y116" s="107">
        <f t="shared" si="149"/>
        <v>8.9776632302405499E-2</v>
      </c>
      <c r="Z116" s="107">
        <f t="shared" si="149"/>
        <v>9.0051457975986279E-2</v>
      </c>
      <c r="AA116" s="107">
        <f t="shared" si="149"/>
        <v>9.2655849701110168E-2</v>
      </c>
      <c r="AB116" s="107">
        <f t="shared" si="149"/>
        <v>9.2964824120603015E-2</v>
      </c>
      <c r="AC116" s="107">
        <f t="shared" si="149"/>
        <v>9.4331641285956003E-2</v>
      </c>
      <c r="AD116" s="107">
        <f t="shared" si="149"/>
        <v>9.4002552105487025E-2</v>
      </c>
      <c r="AE116" s="107">
        <f t="shared" si="149"/>
        <v>9.3383584589614738E-2</v>
      </c>
      <c r="AF116" s="107">
        <f t="shared" si="149"/>
        <v>9.4117647058823528E-2</v>
      </c>
      <c r="AG116" s="107">
        <f t="shared" si="149"/>
        <v>9.1440501043841341E-2</v>
      </c>
      <c r="AH116" s="107">
        <f t="shared" si="149"/>
        <v>9.4260578131545869E-2</v>
      </c>
      <c r="AI116" s="107">
        <f t="shared" si="149"/>
        <v>9.4745552337608605E-2</v>
      </c>
      <c r="AJ116" s="107">
        <f t="shared" si="149"/>
        <v>9.4469115865966902E-2</v>
      </c>
      <c r="AK116" s="107">
        <f t="shared" si="149"/>
        <v>9.5718901453957991E-2</v>
      </c>
      <c r="AL116" s="107">
        <f t="shared" si="149"/>
        <v>9.4415427882683811E-2</v>
      </c>
      <c r="AM116" s="107">
        <f t="shared" si="149"/>
        <v>9.2725819344524382E-2</v>
      </c>
      <c r="AN116" s="107">
        <f t="shared" si="149"/>
        <v>9.281200631911532E-2</v>
      </c>
      <c r="AO116" s="107">
        <f t="shared" si="149"/>
        <v>9.0485436893203888E-2</v>
      </c>
      <c r="AP116" s="107">
        <f t="shared" si="149"/>
        <v>9.3266253869969035E-2</v>
      </c>
      <c r="AQ116" s="107">
        <f t="shared" si="149"/>
        <v>9.1998453807499034E-2</v>
      </c>
      <c r="AR116" s="107">
        <f t="shared" si="149"/>
        <v>9.1154886056392423E-2</v>
      </c>
      <c r="AS116" s="107">
        <f t="shared" si="149"/>
        <v>9.0874233128834359E-2</v>
      </c>
      <c r="AT116" s="107">
        <f t="shared" si="149"/>
        <v>8.9557926829268289E-2</v>
      </c>
      <c r="AU116" s="107">
        <f t="shared" si="149"/>
        <v>8.9184060721062622E-2</v>
      </c>
      <c r="AV116" s="107">
        <f t="shared" si="149"/>
        <v>8.9728904161893858E-2</v>
      </c>
      <c r="AW116" s="107">
        <f t="shared" si="149"/>
        <v>8.8144726712856045E-2</v>
      </c>
      <c r="AX116" s="107">
        <f t="shared" si="149"/>
        <v>8.7073264288454161E-2</v>
      </c>
      <c r="AY116" s="107">
        <f t="shared" ref="AY116:BQ116" si="150">AY108/AY109</f>
        <v>8.3811710677382315E-2</v>
      </c>
      <c r="AZ116" s="107">
        <f t="shared" si="150"/>
        <v>8.4565794463405383E-2</v>
      </c>
      <c r="BA116" s="107">
        <f t="shared" si="150"/>
        <v>8.527422990232908E-2</v>
      </c>
      <c r="BB116" s="107">
        <f t="shared" si="150"/>
        <v>8.6077844311377244E-2</v>
      </c>
      <c r="BC116" s="107">
        <f t="shared" si="150"/>
        <v>8.7862993298585254E-2</v>
      </c>
      <c r="BD116" s="107">
        <f t="shared" si="150"/>
        <v>8.7037037037037038E-2</v>
      </c>
      <c r="BE116" s="107">
        <f t="shared" si="150"/>
        <v>8.3640383198231388E-2</v>
      </c>
      <c r="BF116" s="107">
        <f t="shared" si="150"/>
        <v>8.4372707263389579E-2</v>
      </c>
      <c r="BG116" s="107">
        <f t="shared" si="150"/>
        <v>8.5535976505139499E-2</v>
      </c>
      <c r="BH116" s="107">
        <f t="shared" si="150"/>
        <v>8.5106382978723402E-2</v>
      </c>
      <c r="BI116" s="107">
        <f t="shared" si="150"/>
        <v>8.6351994145627511E-2</v>
      </c>
      <c r="BJ116" s="107">
        <f t="shared" si="150"/>
        <v>8.4850691915513476E-2</v>
      </c>
      <c r="BK116" s="107">
        <f t="shared" si="150"/>
        <v>8.3665338645418322E-2</v>
      </c>
      <c r="BL116" s="107">
        <f t="shared" si="150"/>
        <v>8.2793376529877616E-2</v>
      </c>
      <c r="BM116" s="107">
        <f t="shared" si="150"/>
        <v>8.1639928698752223E-2</v>
      </c>
      <c r="BN116" s="107">
        <f t="shared" si="150"/>
        <v>8.1856839121190642E-2</v>
      </c>
      <c r="BO116" s="107">
        <f t="shared" si="150"/>
        <v>8.1119376549769751E-2</v>
      </c>
      <c r="BP116" s="107">
        <f t="shared" si="150"/>
        <v>7.997193967029112E-2</v>
      </c>
      <c r="BQ116" s="107">
        <f t="shared" si="150"/>
        <v>7.9846582984658299E-2</v>
      </c>
    </row>
    <row r="120" spans="1:72" ht="18" x14ac:dyDescent="0.2">
      <c r="A120" s="35" t="s">
        <v>582</v>
      </c>
      <c r="B120" s="36"/>
      <c r="C120" s="36"/>
      <c r="D120" s="36"/>
      <c r="E120" s="36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</row>
    <row r="121" spans="1:72" x14ac:dyDescent="0.2">
      <c r="A121" s="3"/>
      <c r="B121"/>
      <c r="C121"/>
      <c r="D121"/>
      <c r="E121"/>
      <c r="F121"/>
      <c r="G121"/>
      <c r="H121"/>
      <c r="I121"/>
      <c r="J121"/>
      <c r="K121"/>
      <c r="L121"/>
    </row>
    <row r="122" spans="1:72" x14ac:dyDescent="0.2">
      <c r="A122" s="39" t="s">
        <v>448</v>
      </c>
      <c r="B122" s="37"/>
      <c r="C122" s="37"/>
      <c r="D122" s="37"/>
      <c r="E122" s="37"/>
      <c r="F122"/>
      <c r="G122"/>
      <c r="H122"/>
      <c r="I122"/>
      <c r="J122"/>
      <c r="K122"/>
      <c r="L122"/>
    </row>
    <row r="123" spans="1:72" x14ac:dyDescent="0.2">
      <c r="A123" s="109" t="s">
        <v>534</v>
      </c>
      <c r="B123" s="38"/>
      <c r="C123" s="38"/>
      <c r="E123" s="40" t="s">
        <v>533</v>
      </c>
      <c r="F123"/>
      <c r="G123"/>
      <c r="H123"/>
      <c r="I123"/>
      <c r="J123"/>
      <c r="K123"/>
      <c r="L123"/>
    </row>
    <row r="124" spans="1:72" x14ac:dyDescent="0.2">
      <c r="A124" s="109" t="s">
        <v>529</v>
      </c>
      <c r="B124" s="38"/>
      <c r="C124" s="38"/>
      <c r="D124" s="38"/>
      <c r="E124" s="40" t="s">
        <v>528</v>
      </c>
      <c r="F124"/>
      <c r="G124"/>
      <c r="H124"/>
      <c r="I124"/>
      <c r="J124"/>
      <c r="K124"/>
      <c r="L124"/>
    </row>
    <row r="125" spans="1:72" x14ac:dyDescent="0.2">
      <c r="A125" s="3"/>
      <c r="B125"/>
      <c r="C125"/>
      <c r="D125"/>
      <c r="E125"/>
      <c r="F125"/>
      <c r="G125"/>
      <c r="H125"/>
      <c r="I125"/>
      <c r="J125"/>
      <c r="K125"/>
      <c r="L125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</row>
    <row r="126" spans="1:72" x14ac:dyDescent="0.2">
      <c r="A126" s="225" t="s">
        <v>30</v>
      </c>
      <c r="B126" s="243" t="s">
        <v>31</v>
      </c>
      <c r="C126" s="245" t="s">
        <v>32</v>
      </c>
      <c r="D126" s="245"/>
      <c r="E126" s="245"/>
      <c r="F126" s="245"/>
      <c r="G126" s="245"/>
      <c r="H126" s="245" t="s">
        <v>33</v>
      </c>
      <c r="I126" s="245"/>
      <c r="J126" s="245"/>
      <c r="K126" s="245"/>
      <c r="L126" s="246"/>
      <c r="N126" s="96" t="s">
        <v>543</v>
      </c>
    </row>
    <row r="127" spans="1:72" x14ac:dyDescent="0.2">
      <c r="A127" s="242"/>
      <c r="B127" s="244"/>
      <c r="C127" s="16" t="s">
        <v>0</v>
      </c>
      <c r="D127" s="17" t="s">
        <v>1</v>
      </c>
      <c r="E127" s="17" t="s">
        <v>2</v>
      </c>
      <c r="F127" s="17" t="s">
        <v>3</v>
      </c>
      <c r="G127" s="17" t="s">
        <v>593</v>
      </c>
      <c r="H127" s="17" t="s">
        <v>0</v>
      </c>
      <c r="I127" s="17" t="s">
        <v>1</v>
      </c>
      <c r="J127" s="17" t="s">
        <v>2</v>
      </c>
      <c r="K127" s="17" t="s">
        <v>3</v>
      </c>
      <c r="L127" s="17" t="s">
        <v>593</v>
      </c>
      <c r="N127" s="59" t="s">
        <v>30</v>
      </c>
      <c r="O127" s="59" t="s">
        <v>41</v>
      </c>
      <c r="P127" s="1" t="s">
        <v>424</v>
      </c>
      <c r="Q127" s="1" t="s">
        <v>429</v>
      </c>
      <c r="R127" s="1" t="s">
        <v>430</v>
      </c>
      <c r="S127" s="59">
        <v>1961</v>
      </c>
      <c r="T127" s="59">
        <v>1962</v>
      </c>
      <c r="U127" s="59">
        <v>1963</v>
      </c>
      <c r="V127" s="59">
        <v>1964</v>
      </c>
      <c r="W127" s="59">
        <v>1965</v>
      </c>
      <c r="X127" s="59">
        <v>1966</v>
      </c>
      <c r="Y127" s="59">
        <v>1967</v>
      </c>
      <c r="Z127" s="59">
        <v>1968</v>
      </c>
      <c r="AA127" s="59">
        <v>1969</v>
      </c>
      <c r="AB127" s="59">
        <v>1970</v>
      </c>
      <c r="AC127" s="59">
        <v>1971</v>
      </c>
      <c r="AD127" s="59">
        <v>1972</v>
      </c>
      <c r="AE127" s="59">
        <v>1973</v>
      </c>
      <c r="AF127" s="59">
        <v>1974</v>
      </c>
      <c r="AG127" s="59">
        <v>1975</v>
      </c>
      <c r="AH127" s="59">
        <v>1976</v>
      </c>
      <c r="AI127" s="59">
        <v>1977</v>
      </c>
      <c r="AJ127" s="59">
        <v>1978</v>
      </c>
      <c r="AK127" s="59">
        <v>1979</v>
      </c>
      <c r="AL127" s="59">
        <v>1980</v>
      </c>
      <c r="AM127" s="59">
        <v>1981</v>
      </c>
      <c r="AN127" s="59">
        <v>1982</v>
      </c>
      <c r="AO127" s="59">
        <v>1983</v>
      </c>
      <c r="AP127" s="59">
        <v>1984</v>
      </c>
      <c r="AQ127" s="59">
        <v>1985</v>
      </c>
      <c r="AR127" s="59">
        <v>1986</v>
      </c>
      <c r="AS127" s="59">
        <v>1987</v>
      </c>
      <c r="AT127" s="59">
        <v>1988</v>
      </c>
      <c r="AU127" s="59">
        <v>1989</v>
      </c>
      <c r="AV127" s="59">
        <v>1990</v>
      </c>
      <c r="AW127" s="59">
        <v>1991</v>
      </c>
      <c r="AX127" s="59">
        <v>1992</v>
      </c>
      <c r="AY127" s="59">
        <v>1993</v>
      </c>
      <c r="AZ127" s="59">
        <v>1994</v>
      </c>
      <c r="BA127" s="59">
        <v>1995</v>
      </c>
      <c r="BB127" s="59">
        <v>1996</v>
      </c>
      <c r="BC127" s="59">
        <v>1997</v>
      </c>
      <c r="BD127" s="59">
        <v>1998</v>
      </c>
      <c r="BE127" s="59">
        <v>1999</v>
      </c>
      <c r="BF127" s="59">
        <v>2000</v>
      </c>
      <c r="BG127" s="59">
        <v>2001</v>
      </c>
      <c r="BH127" s="59">
        <v>2002</v>
      </c>
      <c r="BI127" s="59">
        <v>2003</v>
      </c>
      <c r="BJ127" s="59">
        <v>2004</v>
      </c>
      <c r="BK127" s="59">
        <v>2005</v>
      </c>
      <c r="BL127" s="59">
        <v>2006</v>
      </c>
      <c r="BM127" s="59">
        <v>2007</v>
      </c>
      <c r="BN127" s="59">
        <v>2008</v>
      </c>
      <c r="BO127" s="59">
        <v>2009</v>
      </c>
      <c r="BP127" s="59">
        <v>2010</v>
      </c>
      <c r="BQ127" s="59">
        <v>2011</v>
      </c>
      <c r="BR127" s="59">
        <v>2012</v>
      </c>
      <c r="BS127" s="59">
        <v>2013</v>
      </c>
      <c r="BT127" s="140">
        <v>2014</v>
      </c>
    </row>
    <row r="128" spans="1:72" x14ac:dyDescent="0.2">
      <c r="A128" s="240" t="s">
        <v>498</v>
      </c>
      <c r="B128" s="18" t="s">
        <v>22</v>
      </c>
      <c r="C128" s="21">
        <f>AVERAGE(S142:AE142)</f>
        <v>35.920938316783321</v>
      </c>
      <c r="D128" s="21">
        <f>AVERAGE(AE142:AQ142)</f>
        <v>39.139071497328516</v>
      </c>
      <c r="E128" s="21">
        <f>AVERAGE(AQ142:BC142)</f>
        <v>43.374907657409317</v>
      </c>
      <c r="F128" s="21">
        <f>AVERAGE(BC142:BO142)</f>
        <v>48.262388437820732</v>
      </c>
      <c r="G128" s="21">
        <f>AVERAGE(BO142:BT142)</f>
        <v>52.403811374622499</v>
      </c>
      <c r="H128" s="21">
        <f>(100*(EXP(LN(AE142/S142)/($AE$127-$S$127)))-100)</f>
        <v>0.75321450972028003</v>
      </c>
      <c r="I128" s="21">
        <f>(100*(EXP(LN(AQ142/AE142)/($AQ$127-$AE$127)))-100)</f>
        <v>0.84535436228121341</v>
      </c>
      <c r="J128" s="21">
        <f>(100*(EXP(LN(BC142/AQ142)/($BC$127-$AQ$127)))-100)</f>
        <v>0.82905058300430312</v>
      </c>
      <c r="K128" s="21">
        <f>(100*(EXP(LN(BO142/BC142)/($BO$127-$BC$127)))-100)</f>
        <v>0.97765818125719761</v>
      </c>
      <c r="L128" s="21">
        <f>(100*(EXP(LN(BT142/BO142)/($BT$127-$BO$127)))-100)</f>
        <v>0.91433277286722614</v>
      </c>
      <c r="N128" s="12" t="s">
        <v>464</v>
      </c>
      <c r="O128" s="12" t="s">
        <v>22</v>
      </c>
      <c r="P128" s="12" t="s">
        <v>463</v>
      </c>
      <c r="Q128" s="12" t="s">
        <v>501</v>
      </c>
      <c r="R128" s="12" t="s">
        <v>6</v>
      </c>
      <c r="S128" s="5">
        <f>Data!F13</f>
        <v>3082.8290000000002</v>
      </c>
      <c r="T128" s="5">
        <f>Data!G13</f>
        <v>3141.078</v>
      </c>
      <c r="U128" s="5">
        <f>Data!H13</f>
        <v>3201.183</v>
      </c>
      <c r="V128" s="5">
        <f>Data!I13</f>
        <v>3263.74</v>
      </c>
      <c r="W128" s="5">
        <f>Data!J13</f>
        <v>3329.1289999999999</v>
      </c>
      <c r="X128" s="5">
        <f>Data!K13</f>
        <v>3397.4740000000002</v>
      </c>
      <c r="Y128" s="5">
        <f>Data!L13</f>
        <v>3468.5149999999999</v>
      </c>
      <c r="Z128" s="5">
        <f>Data!M13</f>
        <v>3541.6709999999998</v>
      </c>
      <c r="AA128" s="5">
        <f>Data!N13</f>
        <v>3616.1149999999998</v>
      </c>
      <c r="AB128" s="5">
        <f>Data!O13</f>
        <v>3691.1729999999998</v>
      </c>
      <c r="AC128" s="5">
        <f>Data!P13</f>
        <v>3766.7620000000002</v>
      </c>
      <c r="AD128" s="5">
        <f>Data!Q13</f>
        <v>3842.8710000000001</v>
      </c>
      <c r="AE128" s="5">
        <f>Data!R13</f>
        <v>3919.1819999999998</v>
      </c>
      <c r="AF128" s="5">
        <f>Data!S13</f>
        <v>3995.308</v>
      </c>
      <c r="AG128" s="5">
        <f>Data!T13</f>
        <v>4071.0230000000001</v>
      </c>
      <c r="AH128" s="5">
        <f>Data!U13</f>
        <v>4146.1480000000001</v>
      </c>
      <c r="AI128" s="5">
        <f>Data!V13</f>
        <v>4220.8230000000003</v>
      </c>
      <c r="AJ128" s="5">
        <f>Data!W13</f>
        <v>4295.67</v>
      </c>
      <c r="AK128" s="5">
        <f>Data!X13</f>
        <v>4371.5320000000002</v>
      </c>
      <c r="AL128" s="5">
        <f>Data!Y13</f>
        <v>4449.0469999999996</v>
      </c>
      <c r="AM128" s="5">
        <f>Data!Z13</f>
        <v>4528.2349999999997</v>
      </c>
      <c r="AN128" s="5">
        <f>Data!AA13</f>
        <v>4608.9610000000002</v>
      </c>
      <c r="AO128" s="5">
        <f>Data!AB13</f>
        <v>4691.5600000000004</v>
      </c>
      <c r="AP128" s="5">
        <f>Data!AC13</f>
        <v>4776.3950000000004</v>
      </c>
      <c r="AQ128" s="5">
        <f>Data!AD13</f>
        <v>4863.6040000000003</v>
      </c>
      <c r="AR128" s="5">
        <f>Data!AE13</f>
        <v>4953.3829999999998</v>
      </c>
      <c r="AS128" s="5">
        <f>Data!AF13</f>
        <v>5045.3109999999997</v>
      </c>
      <c r="AT128" s="5">
        <f>Data!AG13</f>
        <v>5138.2179999999998</v>
      </c>
      <c r="AU128" s="5">
        <f>Data!AH13</f>
        <v>5230.4470000000001</v>
      </c>
      <c r="AV128" s="5">
        <f>Data!AI13</f>
        <v>5320.82</v>
      </c>
      <c r="AW128" s="5">
        <f>Data!AJ13</f>
        <v>5408.9040000000005</v>
      </c>
      <c r="AX128" s="5">
        <f>Data!AK13</f>
        <v>5494.8980000000001</v>
      </c>
      <c r="AY128" s="5">
        <f>Data!AL13</f>
        <v>5578.8609999999999</v>
      </c>
      <c r="AZ128" s="5">
        <f>Data!AM13</f>
        <v>5661.0870000000004</v>
      </c>
      <c r="BA128" s="5">
        <f>Data!AN13</f>
        <v>5741.8180000000002</v>
      </c>
      <c r="BB128" s="5">
        <f>Data!AO13</f>
        <v>5821.0150000000003</v>
      </c>
      <c r="BC128" s="5">
        <f>Data!AP13</f>
        <v>5898.6850000000004</v>
      </c>
      <c r="BD128" s="5">
        <f>Data!AQ13</f>
        <v>5975.3050000000003</v>
      </c>
      <c r="BE128" s="5">
        <f>Data!AR13</f>
        <v>6051.482</v>
      </c>
      <c r="BF128" s="5">
        <f>Data!AS13</f>
        <v>6127.6940000000004</v>
      </c>
      <c r="BG128" s="5">
        <f>Data!AT13</f>
        <v>6204.1440000000002</v>
      </c>
      <c r="BH128" s="5">
        <f>Data!AU13</f>
        <v>6280.8580000000002</v>
      </c>
      <c r="BI128" s="5">
        <f>Data!AV13</f>
        <v>6357.9920000000002</v>
      </c>
      <c r="BJ128" s="5">
        <f>Data!AW13</f>
        <v>6435.7039999999997</v>
      </c>
      <c r="BK128" s="5">
        <f>Data!AX13</f>
        <v>6514.0940000000001</v>
      </c>
      <c r="BL128" s="5">
        <f>Data!AY13</f>
        <v>6593.2349999999997</v>
      </c>
      <c r="BM128" s="5">
        <f>Data!AZ13</f>
        <v>6673.1009999999997</v>
      </c>
      <c r="BN128" s="5">
        <f>Data!BA13</f>
        <v>6753.643</v>
      </c>
      <c r="BO128" s="5">
        <f>Data!BB13</f>
        <v>6834.7179999999998</v>
      </c>
      <c r="BP128" s="5">
        <f>Data!BC13</f>
        <v>6916.1850000000004</v>
      </c>
      <c r="BQ128" s="5">
        <f>Data!BD13</f>
        <v>6997.991</v>
      </c>
      <c r="BR128" s="5">
        <f>Data!BE13</f>
        <v>7080.0720000000001</v>
      </c>
      <c r="BS128" s="5">
        <f>Data!BF13</f>
        <v>7162.1180000000004</v>
      </c>
      <c r="BT128" s="5">
        <f>Data!BG13</f>
        <v>7243.7820000000002</v>
      </c>
    </row>
    <row r="129" spans="1:87" x14ac:dyDescent="0.2">
      <c r="A129" s="241"/>
      <c r="B129" s="18" t="s">
        <v>525</v>
      </c>
      <c r="C129" s="22">
        <f>AVERAGE(S143:AE143)</f>
        <v>64.032327736446547</v>
      </c>
      <c r="D129" s="22">
        <f>AVERAGE(AE143:AQ143)</f>
        <v>68.674685322557067</v>
      </c>
      <c r="E129" s="22">
        <f>AVERAGE(AQ143:BC143)</f>
        <v>71.053404620152648</v>
      </c>
      <c r="F129" s="22">
        <f>AVERAGE(BC143:BO143)</f>
        <v>73.474654654996257</v>
      </c>
      <c r="G129" s="22">
        <f>AVERAGE(BO143:BT143)</f>
        <v>75.824167332979428</v>
      </c>
      <c r="H129" s="22">
        <f>(100*(EXP(LN(AE143/S143)/($AE$127-$S$127)))-100)</f>
        <v>0.81020462380021741</v>
      </c>
      <c r="I129" s="22">
        <f>(100*(EXP(LN(AQ143/AE143)/($AQ$127-$AE$127)))-100)</f>
        <v>0.38349881414494291</v>
      </c>
      <c r="J129" s="22">
        <f>(100*(EXP(LN(BC143/AQ143)/($BC$127-$AQ$127)))-100)</f>
        <v>0.22246011765072637</v>
      </c>
      <c r="K129" s="22">
        <f>(100*(EXP(LN(BO143/BC143)/($BO$127-$BC$127)))-100)</f>
        <v>0.36930755992953834</v>
      </c>
      <c r="L129" s="22">
        <f>(100*(EXP(LN(BT143/BO143)/($BT$127-$BO$127)))-100)</f>
        <v>0.32053050335517241</v>
      </c>
      <c r="N129" s="13" t="s">
        <v>464</v>
      </c>
      <c r="O129" s="13" t="s">
        <v>785</v>
      </c>
      <c r="P129" s="13" t="s">
        <v>463</v>
      </c>
      <c r="Q129" s="54" t="s">
        <v>457</v>
      </c>
      <c r="R129" s="13" t="s">
        <v>35</v>
      </c>
      <c r="S129" s="5">
        <f>SUM(S130:S133)</f>
        <v>960.69499999999994</v>
      </c>
      <c r="T129" s="5">
        <f t="shared" ref="T129:BT129" si="151">SUM(T130:T133)</f>
        <v>972.36200000000008</v>
      </c>
      <c r="U129" s="5">
        <f t="shared" si="151"/>
        <v>983.89999999999986</v>
      </c>
      <c r="V129" s="5">
        <f t="shared" si="151"/>
        <v>995.10300000000007</v>
      </c>
      <c r="W129" s="5">
        <f t="shared" si="151"/>
        <v>1005.846</v>
      </c>
      <c r="X129" s="5">
        <f t="shared" si="151"/>
        <v>1016.045</v>
      </c>
      <c r="Y129" s="5">
        <f t="shared" si="151"/>
        <v>1025.7430000000002</v>
      </c>
      <c r="Z129" s="5">
        <f t="shared" si="151"/>
        <v>1035.0820000000001</v>
      </c>
      <c r="AA129" s="5">
        <f t="shared" si="151"/>
        <v>1044.268</v>
      </c>
      <c r="AB129" s="5">
        <f t="shared" si="151"/>
        <v>1053.4369999999999</v>
      </c>
      <c r="AC129" s="5">
        <f t="shared" si="151"/>
        <v>1062.655</v>
      </c>
      <c r="AD129" s="5">
        <f t="shared" si="151"/>
        <v>1071.854</v>
      </c>
      <c r="AE129" s="5">
        <f t="shared" si="151"/>
        <v>1080.973</v>
      </c>
      <c r="AF129" s="5">
        <f t="shared" si="151"/>
        <v>1089.8890000000001</v>
      </c>
      <c r="AG129" s="5">
        <f t="shared" si="151"/>
        <v>1098.5250000000001</v>
      </c>
      <c r="AH129" s="5">
        <f t="shared" si="151"/>
        <v>1106.8609999999999</v>
      </c>
      <c r="AI129" s="5">
        <f t="shared" si="151"/>
        <v>1114.9380000000001</v>
      </c>
      <c r="AJ129" s="5">
        <f t="shared" si="151"/>
        <v>1122.8300000000002</v>
      </c>
      <c r="AK129" s="5">
        <f t="shared" si="151"/>
        <v>1130.615</v>
      </c>
      <c r="AL129" s="5">
        <f t="shared" si="151"/>
        <v>1138.3620000000001</v>
      </c>
      <c r="AM129" s="5">
        <f t="shared" si="151"/>
        <v>1146.075</v>
      </c>
      <c r="AN129" s="5">
        <f t="shared" si="151"/>
        <v>1153.731</v>
      </c>
      <c r="AO129" s="5">
        <f t="shared" si="151"/>
        <v>1161.374</v>
      </c>
      <c r="AP129" s="5">
        <f t="shared" si="151"/>
        <v>1169.0569999999998</v>
      </c>
      <c r="AQ129" s="5">
        <f t="shared" si="151"/>
        <v>1176.787</v>
      </c>
      <c r="AR129" s="5">
        <f t="shared" si="151"/>
        <v>1184.6099999999999</v>
      </c>
      <c r="AS129" s="5">
        <f t="shared" si="151"/>
        <v>1192.4659999999999</v>
      </c>
      <c r="AT129" s="5">
        <f t="shared" si="151"/>
        <v>1200.2160000000001</v>
      </c>
      <c r="AU129" s="5">
        <f t="shared" si="151"/>
        <v>1207.6319999999998</v>
      </c>
      <c r="AV129" s="5">
        <f t="shared" si="151"/>
        <v>1214.587</v>
      </c>
      <c r="AW129" s="5">
        <f t="shared" si="151"/>
        <v>1221.0230000000001</v>
      </c>
      <c r="AX129" s="5">
        <f t="shared" si="151"/>
        <v>1226.9949999999999</v>
      </c>
      <c r="AY129" s="5">
        <f t="shared" si="151"/>
        <v>1232.5400000000002</v>
      </c>
      <c r="AZ129" s="5">
        <f t="shared" si="151"/>
        <v>1237.7190000000003</v>
      </c>
      <c r="BA129" s="5">
        <f t="shared" si="151"/>
        <v>1242.6109999999999</v>
      </c>
      <c r="BB129" s="5">
        <f t="shared" si="151"/>
        <v>1247.2139999999999</v>
      </c>
      <c r="BC129" s="5">
        <f t="shared" si="151"/>
        <v>1251.567</v>
      </c>
      <c r="BD129" s="5">
        <f t="shared" si="151"/>
        <v>1255.7840000000001</v>
      </c>
      <c r="BE129" s="5">
        <f t="shared" si="151"/>
        <v>1260.0029999999999</v>
      </c>
      <c r="BF129" s="5">
        <f t="shared" si="151"/>
        <v>1264.3329999999999</v>
      </c>
      <c r="BG129" s="5">
        <f t="shared" si="151"/>
        <v>1268.82</v>
      </c>
      <c r="BH129" s="5">
        <f t="shared" si="151"/>
        <v>1273.4559999999999</v>
      </c>
      <c r="BI129" s="5">
        <f t="shared" si="151"/>
        <v>1278.3019999999999</v>
      </c>
      <c r="BJ129" s="5">
        <f t="shared" si="151"/>
        <v>1283.4399999999998</v>
      </c>
      <c r="BK129" s="5">
        <f t="shared" si="151"/>
        <v>1288.9070000000002</v>
      </c>
      <c r="BL129" s="5">
        <f t="shared" si="151"/>
        <v>1294.7489999999998</v>
      </c>
      <c r="BM129" s="5">
        <f t="shared" si="151"/>
        <v>1300.913</v>
      </c>
      <c r="BN129" s="5">
        <f t="shared" si="151"/>
        <v>1307.194</v>
      </c>
      <c r="BO129" s="5">
        <f t="shared" si="151"/>
        <v>1313.3139999999999</v>
      </c>
      <c r="BP129" s="5">
        <f t="shared" si="151"/>
        <v>1319.0749999999998</v>
      </c>
      <c r="BQ129" s="5">
        <f t="shared" si="151"/>
        <v>1324.3899999999999</v>
      </c>
      <c r="BR129" s="5">
        <f t="shared" si="151"/>
        <v>1329.3100000000002</v>
      </c>
      <c r="BS129" s="5">
        <f t="shared" si="151"/>
        <v>1333.9059999999999</v>
      </c>
      <c r="BT129" s="5">
        <f t="shared" si="151"/>
        <v>1338.319</v>
      </c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</row>
    <row r="130" spans="1:87" x14ac:dyDescent="0.2">
      <c r="A130" s="241"/>
      <c r="B130" s="19" t="s">
        <v>23</v>
      </c>
      <c r="C130" s="23">
        <f>AVERAGE(S144:AE144)</f>
        <v>24.17695030102518</v>
      </c>
      <c r="D130" s="23">
        <f>AVERAGE(AE144:AQ144)</f>
        <v>28.817736225039287</v>
      </c>
      <c r="E130" s="23">
        <f>AVERAGE(AQ144:BC144)</f>
        <v>35.263147891347721</v>
      </c>
      <c r="F130" s="23">
        <f>AVERAGE(BC144:BO144)</f>
        <v>41.891136956404402</v>
      </c>
      <c r="G130" s="23">
        <f>AVERAGE(BO144:BT144)</f>
        <v>46.962471835058103</v>
      </c>
      <c r="H130" s="23">
        <f>(100*(EXP(LN(AE144/S144)/($AE$127-$S$127)))-100)</f>
        <v>1.4000172058778162</v>
      </c>
      <c r="I130" s="23">
        <f>(100*(EXP(LN(AQ144/AE144)/($AQ$127-$AE$127)))-100)</f>
        <v>1.7583925877046056</v>
      </c>
      <c r="J130" s="23">
        <f>(100*(EXP(LN(BC144/AQ144)/($BC$127-$AQ$127)))-100)</f>
        <v>1.5237602085052799</v>
      </c>
      <c r="K130" s="23">
        <f>(100*(EXP(LN(BO144/BC144)/($BO$127-$BC$127)))-100)</f>
        <v>1.411042737815265</v>
      </c>
      <c r="L130" s="23">
        <f>(100*(EXP(LN(BT144/BO144)/($BT$127-$BO$127)))-100)</f>
        <v>1.2516348545546663</v>
      </c>
      <c r="N130" s="13" t="s">
        <v>464</v>
      </c>
      <c r="O130" s="53" t="s">
        <v>453</v>
      </c>
      <c r="P130" s="13" t="s">
        <v>463</v>
      </c>
      <c r="Q130" s="13" t="s">
        <v>501</v>
      </c>
      <c r="R130" s="13" t="s">
        <v>6</v>
      </c>
      <c r="S130" s="5">
        <f>Data!F149</f>
        <v>207.654</v>
      </c>
      <c r="T130" s="5">
        <f>Data!G149</f>
        <v>210.82</v>
      </c>
      <c r="U130" s="5">
        <f>Data!H149</f>
        <v>213.84200000000001</v>
      </c>
      <c r="V130" s="5">
        <f>Data!I149</f>
        <v>216.72200000000001</v>
      </c>
      <c r="W130" s="5">
        <f>Data!J149</f>
        <v>219.46700000000001</v>
      </c>
      <c r="X130" s="5">
        <f>Data!K149</f>
        <v>222.06800000000001</v>
      </c>
      <c r="Y130" s="5">
        <f>Data!L149</f>
        <v>224.52699999999999</v>
      </c>
      <c r="Z130" s="5">
        <f>Data!M149</f>
        <v>226.881</v>
      </c>
      <c r="AA130" s="5">
        <f>Data!N149</f>
        <v>229.16900000000001</v>
      </c>
      <c r="AB130" s="5">
        <f>Data!O149</f>
        <v>231.428</v>
      </c>
      <c r="AC130" s="5">
        <f>Data!P149</f>
        <v>233.673</v>
      </c>
      <c r="AD130" s="5">
        <f>Data!Q149</f>
        <v>235.90299999999999</v>
      </c>
      <c r="AE130" s="5">
        <f>Data!R149</f>
        <v>238.13900000000001</v>
      </c>
      <c r="AF130" s="5">
        <f>Data!S149</f>
        <v>240.39500000000001</v>
      </c>
      <c r="AG130" s="5">
        <f>Data!T149</f>
        <v>242.685</v>
      </c>
      <c r="AH130" s="5">
        <f>Data!U149</f>
        <v>245.02099999999999</v>
      </c>
      <c r="AI130" s="5">
        <f>Data!V149</f>
        <v>247.40799999999999</v>
      </c>
      <c r="AJ130" s="5">
        <f>Data!W149</f>
        <v>249.84</v>
      </c>
      <c r="AK130" s="5">
        <f>Data!X149</f>
        <v>252.30699999999999</v>
      </c>
      <c r="AL130" s="5">
        <f>Data!Y149</f>
        <v>254.79900000000001</v>
      </c>
      <c r="AM130" s="5">
        <f>Data!Z149</f>
        <v>257.31799999999998</v>
      </c>
      <c r="AN130" s="5">
        <f>Data!AA149</f>
        <v>259.87</v>
      </c>
      <c r="AO130" s="5">
        <f>Data!AB149</f>
        <v>262.46300000000002</v>
      </c>
      <c r="AP130" s="5">
        <f>Data!AC149</f>
        <v>265.11399999999998</v>
      </c>
      <c r="AQ130" s="5">
        <f>Data!AD149</f>
        <v>267.83</v>
      </c>
      <c r="AR130" s="5">
        <f>Data!AE149</f>
        <v>270.62400000000002</v>
      </c>
      <c r="AS130" s="5">
        <f>Data!AF149</f>
        <v>273.48899999999998</v>
      </c>
      <c r="AT130" s="5">
        <f>Data!AG149</f>
        <v>276.40499999999997</v>
      </c>
      <c r="AU130" s="5">
        <f>Data!AH149</f>
        <v>279.34300000000002</v>
      </c>
      <c r="AV130" s="5">
        <f>Data!AI149</f>
        <v>282.28699999999998</v>
      </c>
      <c r="AW130" s="5">
        <f>Data!AJ149</f>
        <v>285.20800000000003</v>
      </c>
      <c r="AX130" s="5">
        <f>Data!AK149</f>
        <v>288.12299999999999</v>
      </c>
      <c r="AY130" s="5">
        <f>Data!AL149</f>
        <v>291.089</v>
      </c>
      <c r="AZ130" s="5">
        <f>Data!AM149</f>
        <v>294.18400000000003</v>
      </c>
      <c r="BA130" s="5">
        <f>Data!AN149</f>
        <v>297.45800000000003</v>
      </c>
      <c r="BB130" s="5">
        <f>Data!AO149</f>
        <v>300.94200000000001</v>
      </c>
      <c r="BC130" s="5">
        <f>Data!AP149</f>
        <v>304.59699999999998</v>
      </c>
      <c r="BD130" s="5">
        <f>Data!AQ149</f>
        <v>308.31900000000002</v>
      </c>
      <c r="BE130" s="5">
        <f>Data!AR149</f>
        <v>311.95999999999998</v>
      </c>
      <c r="BF130" s="5">
        <f>Data!AS149</f>
        <v>315.416</v>
      </c>
      <c r="BG130" s="5">
        <f>Data!AT149</f>
        <v>318.64499999999998</v>
      </c>
      <c r="BH130" s="5">
        <f>Data!AU149</f>
        <v>321.68</v>
      </c>
      <c r="BI130" s="5">
        <f>Data!AV149</f>
        <v>324.60199999999998</v>
      </c>
      <c r="BJ130" s="5">
        <f>Data!AW149</f>
        <v>327.52800000000002</v>
      </c>
      <c r="BK130" s="5">
        <f>Data!AX149</f>
        <v>330.54599999999999</v>
      </c>
      <c r="BL130" s="5">
        <f>Data!AY149</f>
        <v>333.68099999999998</v>
      </c>
      <c r="BM130" s="5">
        <f>Data!AZ149</f>
        <v>336.90100000000001</v>
      </c>
      <c r="BN130" s="5">
        <f>Data!BA149</f>
        <v>340.15499999999997</v>
      </c>
      <c r="BO130" s="5">
        <f>Data!BB149</f>
        <v>343.37299999999999</v>
      </c>
      <c r="BP130" s="5">
        <f>Data!BC149</f>
        <v>346.50099999999998</v>
      </c>
      <c r="BQ130" s="5">
        <f>Data!BD149</f>
        <v>349.52699999999999</v>
      </c>
      <c r="BR130" s="5">
        <f>Data!BE149</f>
        <v>352.471</v>
      </c>
      <c r="BS130" s="5">
        <f>Data!BF149</f>
        <v>355.36099999999999</v>
      </c>
      <c r="BT130" s="5">
        <f>Data!BG149</f>
        <v>358.23599999999999</v>
      </c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</row>
    <row r="131" spans="1:87" x14ac:dyDescent="0.2">
      <c r="A131" s="240" t="s">
        <v>59</v>
      </c>
      <c r="B131" s="18" t="s">
        <v>22</v>
      </c>
      <c r="C131" s="21">
        <f>AVERAGE(S170:AE170)</f>
        <v>5.2451609656071456</v>
      </c>
      <c r="D131" s="21">
        <f>AVERAGE(AE170:AQ170)</f>
        <v>5.8699124230013719</v>
      </c>
      <c r="E131" s="21">
        <f>AVERAGE(AQ170:BC170)</f>
        <v>6.3039765136140282</v>
      </c>
      <c r="F131" s="21">
        <f>AVERAGE(BC170:BO170)</f>
        <v>7.1356664045262885</v>
      </c>
      <c r="G131" s="21">
        <f>AVERAGE(BO170:BS170)</f>
        <v>7.7460429580470933</v>
      </c>
      <c r="H131" s="21">
        <f>(100*(EXP(LN(AE170/S170)/($AE$149-$S$149)))-100)</f>
        <v>0.74940231692019665</v>
      </c>
      <c r="I131" s="21">
        <f>(100*(EXP(LN(AQ170/AE170)/($AQ$149-$AE$149)))-100)</f>
        <v>0.66764487017955787</v>
      </c>
      <c r="J131" s="21">
        <f>(100*(EXP(LN(BC170/AQ170)/($BC$149-$AQ$149)))-100)</f>
        <v>0.88848391271073979</v>
      </c>
      <c r="K131" s="21">
        <f>(100*(EXP(LN(BO170/BC170)/($BO$149-$BC$149)))-100)</f>
        <v>1.0516804386407017</v>
      </c>
      <c r="L131" s="21">
        <f>(100*(EXP(LN(BS170/BO170)/($BS$149-$BO$149)))-100)</f>
        <v>1.1867679828987008</v>
      </c>
      <c r="N131" s="13" t="s">
        <v>464</v>
      </c>
      <c r="O131" s="53" t="s">
        <v>545</v>
      </c>
      <c r="P131" s="13" t="s">
        <v>463</v>
      </c>
      <c r="Q131" s="13" t="s">
        <v>501</v>
      </c>
      <c r="R131" s="13" t="s">
        <v>6</v>
      </c>
      <c r="S131" s="5">
        <f>Data!F195</f>
        <v>646.76499999999999</v>
      </c>
      <c r="T131" s="5">
        <f>Data!G195</f>
        <v>654.11</v>
      </c>
      <c r="U131" s="5">
        <f>Data!H195</f>
        <v>661.40599999999995</v>
      </c>
      <c r="V131" s="5">
        <f>Data!I195</f>
        <v>668.43100000000004</v>
      </c>
      <c r="W131" s="5">
        <f>Data!J195</f>
        <v>675.04100000000005</v>
      </c>
      <c r="X131" s="5">
        <f>Data!K195</f>
        <v>681.15599999999995</v>
      </c>
      <c r="Y131" s="5">
        <f>Data!L195</f>
        <v>686.82500000000005</v>
      </c>
      <c r="Z131" s="5">
        <f>Data!M195</f>
        <v>692.16800000000001</v>
      </c>
      <c r="AA131" s="5">
        <f>Data!N195</f>
        <v>697.37800000000004</v>
      </c>
      <c r="AB131" s="5">
        <f>Data!O195</f>
        <v>702.57600000000002</v>
      </c>
      <c r="AC131" s="5">
        <f>Data!P195</f>
        <v>707.81600000000003</v>
      </c>
      <c r="AD131" s="5">
        <f>Data!Q195</f>
        <v>713.03899999999999</v>
      </c>
      <c r="AE131" s="5">
        <f>Data!R195</f>
        <v>718.20600000000002</v>
      </c>
      <c r="AF131" s="5">
        <f>Data!S195</f>
        <v>723.23099999999999</v>
      </c>
      <c r="AG131" s="5">
        <f>Data!T195</f>
        <v>728.05899999999997</v>
      </c>
      <c r="AH131" s="5">
        <f>Data!U195</f>
        <v>732.68299999999999</v>
      </c>
      <c r="AI131" s="5">
        <f>Data!V195</f>
        <v>737.12699999999995</v>
      </c>
      <c r="AJ131" s="5">
        <f>Data!W195</f>
        <v>741.43700000000001</v>
      </c>
      <c r="AK131" s="5">
        <f>Data!X195</f>
        <v>745.64700000000005</v>
      </c>
      <c r="AL131" s="5">
        <f>Data!Y195</f>
        <v>749.79600000000005</v>
      </c>
      <c r="AM131" s="5">
        <f>Data!Z195</f>
        <v>753.87199999999996</v>
      </c>
      <c r="AN131" s="5">
        <f>Data!AA195</f>
        <v>757.86199999999997</v>
      </c>
      <c r="AO131" s="5">
        <f>Data!AB195</f>
        <v>761.82500000000005</v>
      </c>
      <c r="AP131" s="5">
        <f>Data!AC195</f>
        <v>765.83100000000002</v>
      </c>
      <c r="AQ131" s="5">
        <f>Data!AD195</f>
        <v>769.90800000000002</v>
      </c>
      <c r="AR131" s="5">
        <f>Data!AE195</f>
        <v>774.09699999999998</v>
      </c>
      <c r="AS131" s="5">
        <f>Data!AF195</f>
        <v>778.32799999999997</v>
      </c>
      <c r="AT131" s="5">
        <f>Data!AG195</f>
        <v>782.45699999999999</v>
      </c>
      <c r="AU131" s="5">
        <f>Data!AH195</f>
        <v>786.24599999999998</v>
      </c>
      <c r="AV131" s="5">
        <f>Data!AI195</f>
        <v>789.55600000000004</v>
      </c>
      <c r="AW131" s="5">
        <f>Data!AJ195</f>
        <v>792.34400000000005</v>
      </c>
      <c r="AX131" s="5">
        <f>Data!AK195</f>
        <v>794.66</v>
      </c>
      <c r="AY131" s="5">
        <f>Data!AL195</f>
        <v>796.50200000000007</v>
      </c>
      <c r="AZ131" s="5">
        <f>Data!AM195</f>
        <v>797.88900000000001</v>
      </c>
      <c r="BA131" s="5">
        <f>Data!AN195</f>
        <v>798.87099999999998</v>
      </c>
      <c r="BB131" s="5">
        <f>Data!AO195</f>
        <v>799.42099999999994</v>
      </c>
      <c r="BC131" s="5">
        <f>Data!AP195</f>
        <v>799.60599999999999</v>
      </c>
      <c r="BD131" s="5">
        <f>Data!AQ195</f>
        <v>799.62</v>
      </c>
      <c r="BE131" s="5">
        <f>Data!AR195</f>
        <v>799.71799999999996</v>
      </c>
      <c r="BF131" s="5">
        <f>Data!AS195</f>
        <v>800.08500000000004</v>
      </c>
      <c r="BG131" s="5">
        <f>Data!AT195</f>
        <v>800.80700000000002</v>
      </c>
      <c r="BH131" s="5">
        <f>Data!AU195</f>
        <v>801.85</v>
      </c>
      <c r="BI131" s="5">
        <f>Data!AV195</f>
        <v>803.202</v>
      </c>
      <c r="BJ131" s="5">
        <f>Data!AW195</f>
        <v>804.84199999999998</v>
      </c>
      <c r="BK131" s="5">
        <f>Data!AX195</f>
        <v>806.72700000000009</v>
      </c>
      <c r="BL131" s="5">
        <f>Data!AY195</f>
        <v>808.88099999999997</v>
      </c>
      <c r="BM131" s="5">
        <f>Data!AZ195</f>
        <v>811.28399999999999</v>
      </c>
      <c r="BN131" s="5">
        <f>Data!BA195</f>
        <v>813.79700000000003</v>
      </c>
      <c r="BO131" s="5">
        <f>Data!BB195</f>
        <v>816.22799999999995</v>
      </c>
      <c r="BP131" s="5">
        <f>Data!BC195</f>
        <v>818.44899999999996</v>
      </c>
      <c r="BQ131" s="5">
        <f>Data!BD195</f>
        <v>820.38900000000001</v>
      </c>
      <c r="BR131" s="5">
        <f>Data!BE195</f>
        <v>822.07900000000006</v>
      </c>
      <c r="BS131" s="5">
        <f>Data!BF195</f>
        <v>823.55200000000002</v>
      </c>
      <c r="BT131" s="5">
        <f>Data!BG195</f>
        <v>824.90200000000004</v>
      </c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</row>
    <row r="132" spans="1:87" x14ac:dyDescent="0.2">
      <c r="A132" s="241"/>
      <c r="B132" s="18" t="s">
        <v>525</v>
      </c>
      <c r="C132" s="22">
        <f>AVERAGE(S171:AE171)</f>
        <v>9.2875949484495379</v>
      </c>
      <c r="D132" s="22">
        <f>AVERAGE(AE171:AQ171)</f>
        <v>11.044458712499621</v>
      </c>
      <c r="E132" s="22">
        <f>AVERAGE(AQ171:BC171)</f>
        <v>12.355231885280867</v>
      </c>
      <c r="F132" s="22">
        <f>AVERAGE(BC171:BO171)</f>
        <v>14.393035364865231</v>
      </c>
      <c r="G132" s="22">
        <f>AVERAGE(BO171:BS171)</f>
        <v>15.679144837258516</v>
      </c>
      <c r="H132" s="22">
        <f>(100*(EXP(LN(AE171/S171)/($AE$149-$S$149)))-100)</f>
        <v>1.5313054869525047</v>
      </c>
      <c r="I132" s="22">
        <f>(100*(EXP(LN(AQ171/AE171)/($AQ$149-$AE$149)))-100)</f>
        <v>0.85878232164895962</v>
      </c>
      <c r="J132" s="22">
        <f>(100*(EXP(LN(BC171/AQ171)/($BC$149-$AQ$149)))-100)</f>
        <v>1.4459111820337682</v>
      </c>
      <c r="K132" s="22">
        <f>(100*(EXP(LN(BO171/BC171)/($BO$149-$BC$149)))-100)</f>
        <v>1.0773306640047053</v>
      </c>
      <c r="L132" s="22">
        <f>(100*(EXP(LN(BS171/BO171)/($BS$149-$BO$149)))-100)</f>
        <v>1.3578567800859531</v>
      </c>
      <c r="N132" s="13" t="s">
        <v>464</v>
      </c>
      <c r="O132" s="53" t="s">
        <v>235</v>
      </c>
      <c r="P132" s="13" t="s">
        <v>463</v>
      </c>
      <c r="Q132" s="13" t="s">
        <v>501</v>
      </c>
      <c r="R132" s="13" t="s">
        <v>6</v>
      </c>
      <c r="S132" s="5">
        <f>Data!F241</f>
        <v>93.356999999999999</v>
      </c>
      <c r="T132" s="5">
        <f>Data!G241</f>
        <v>94.263999999999996</v>
      </c>
      <c r="U132" s="5">
        <f>Data!H241</f>
        <v>95.227999999999994</v>
      </c>
      <c r="V132" s="5">
        <f>Data!I241</f>
        <v>96.253</v>
      </c>
      <c r="W132" s="5">
        <f>Data!J241</f>
        <v>97.341999999999999</v>
      </c>
      <c r="X132" s="5">
        <f>Data!K241</f>
        <v>98.495000000000005</v>
      </c>
      <c r="Y132" s="5">
        <f>Data!L241</f>
        <v>99.710999999999999</v>
      </c>
      <c r="Z132" s="5">
        <f>Data!M241</f>
        <v>100.989</v>
      </c>
      <c r="AA132" s="5">
        <f>Data!N241</f>
        <v>102.324</v>
      </c>
      <c r="AB132" s="5">
        <f>Data!O241</f>
        <v>103.708</v>
      </c>
      <c r="AC132" s="5">
        <f>Data!P241</f>
        <v>105.143</v>
      </c>
      <c r="AD132" s="5">
        <f>Data!Q241</f>
        <v>106.617</v>
      </c>
      <c r="AE132" s="5">
        <f>Data!R241</f>
        <v>108.086</v>
      </c>
      <c r="AF132" s="5">
        <f>Data!S241</f>
        <v>109.495</v>
      </c>
      <c r="AG132" s="5">
        <f>Data!T241</f>
        <v>110.80500000000001</v>
      </c>
      <c r="AH132" s="5">
        <f>Data!U241</f>
        <v>111.99299999999999</v>
      </c>
      <c r="AI132" s="5">
        <f>Data!V241</f>
        <v>113.068</v>
      </c>
      <c r="AJ132" s="5">
        <f>Data!W241</f>
        <v>114.05500000000001</v>
      </c>
      <c r="AK132" s="5">
        <f>Data!X241</f>
        <v>114.99299999999999</v>
      </c>
      <c r="AL132" s="5">
        <f>Data!Y241</f>
        <v>115.91200000000001</v>
      </c>
      <c r="AM132" s="5">
        <f>Data!Z241</f>
        <v>116.822</v>
      </c>
      <c r="AN132" s="5">
        <f>Data!AA241</f>
        <v>117.709</v>
      </c>
      <c r="AO132" s="5">
        <f>Data!AB241</f>
        <v>118.55200000000001</v>
      </c>
      <c r="AP132" s="5">
        <f>Data!AC241</f>
        <v>119.319</v>
      </c>
      <c r="AQ132" s="5">
        <f>Data!AD241</f>
        <v>119.989</v>
      </c>
      <c r="AR132" s="5">
        <f>Data!AE241</f>
        <v>120.551</v>
      </c>
      <c r="AS132" s="5">
        <f>Data!AF241</f>
        <v>121.02200000000001</v>
      </c>
      <c r="AT132" s="5">
        <f>Data!AG241</f>
        <v>121.43300000000001</v>
      </c>
      <c r="AU132" s="5">
        <f>Data!AH241</f>
        <v>121.831</v>
      </c>
      <c r="AV132" s="5">
        <f>Data!AI241</f>
        <v>122.249</v>
      </c>
      <c r="AW132" s="5">
        <f>Data!AJ241</f>
        <v>122.703</v>
      </c>
      <c r="AX132" s="5">
        <f>Data!AK241</f>
        <v>123.18</v>
      </c>
      <c r="AY132" s="5">
        <f>Data!AL241</f>
        <v>123.65900000000001</v>
      </c>
      <c r="AZ132" s="5">
        <f>Data!AM241</f>
        <v>124.102</v>
      </c>
      <c r="BA132" s="5">
        <f>Data!AN241</f>
        <v>124.483</v>
      </c>
      <c r="BB132" s="5">
        <f>Data!AO241</f>
        <v>124.795</v>
      </c>
      <c r="BC132" s="5">
        <f>Data!AP241</f>
        <v>125.04900000000001</v>
      </c>
      <c r="BD132" s="5">
        <f>Data!AQ241</f>
        <v>125.267</v>
      </c>
      <c r="BE132" s="5">
        <f>Data!AR241</f>
        <v>125.48099999999999</v>
      </c>
      <c r="BF132" s="5">
        <f>Data!AS241</f>
        <v>125.715</v>
      </c>
      <c r="BG132" s="5">
        <f>Data!AT241</f>
        <v>125.974</v>
      </c>
      <c r="BH132" s="5">
        <f>Data!AU241</f>
        <v>126.249</v>
      </c>
      <c r="BI132" s="5">
        <f>Data!AV241</f>
        <v>126.524</v>
      </c>
      <c r="BJ132" s="5">
        <f>Data!AW241</f>
        <v>126.773</v>
      </c>
      <c r="BK132" s="5">
        <f>Data!AX241</f>
        <v>126.979</v>
      </c>
      <c r="BL132" s="5">
        <f>Data!AY241</f>
        <v>127.136</v>
      </c>
      <c r="BM132" s="5">
        <f>Data!AZ241</f>
        <v>127.249</v>
      </c>
      <c r="BN132" s="5">
        <f>Data!BA241</f>
        <v>127.319</v>
      </c>
      <c r="BO132" s="5">
        <f>Data!BB241</f>
        <v>127.35299999999999</v>
      </c>
      <c r="BP132" s="5">
        <f>Data!BC241</f>
        <v>127.35299999999999</v>
      </c>
      <c r="BQ132" s="5">
        <f>Data!BD241</f>
        <v>127.319</v>
      </c>
      <c r="BR132" s="5">
        <f>Data!BE241</f>
        <v>127.25</v>
      </c>
      <c r="BS132" s="5">
        <f>Data!BF241</f>
        <v>127.14400000000001</v>
      </c>
      <c r="BT132" s="5">
        <f>Data!BG241</f>
        <v>127</v>
      </c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</row>
    <row r="133" spans="1:87" x14ac:dyDescent="0.2">
      <c r="A133" s="241"/>
      <c r="B133" s="19" t="s">
        <v>23</v>
      </c>
      <c r="C133" s="23">
        <f>AVERAGE(S179:AE179)</f>
        <v>3.5689850946584563</v>
      </c>
      <c r="D133" s="23">
        <f>AVERAGE(AE179:AQ179)</f>
        <v>4.0674091477954715</v>
      </c>
      <c r="E133" s="23">
        <f>AVERAGE(AQ179:BC179)</f>
        <v>4.5309304188061024</v>
      </c>
      <c r="F133" s="23">
        <f>AVERAGE(BC179:BO179)</f>
        <v>5.3034512251195682</v>
      </c>
      <c r="G133" s="23">
        <f>AVERAGE(BO179:BS179)</f>
        <v>5.8914102859104611</v>
      </c>
      <c r="H133" s="23">
        <f>(100*(EXP(LN(AE179/S179)/($AE$149-$S$149)))-100)</f>
        <v>0.58808493313576093</v>
      </c>
      <c r="I133" s="23">
        <f>(100*(EXP(LN(AQ179/AE179)/($AQ$149-$AE$149)))-100)</f>
        <v>1.1067285827442817</v>
      </c>
      <c r="J133" s="23">
        <f>(100*(EXP(LN(BC179/AQ179)/($BC$149-$AQ$149)))-100)</f>
        <v>0.98614546885782772</v>
      </c>
      <c r="K133" s="23">
        <f>(100*(EXP(LN(BO179/BC179)/($BO$149-$BC$149)))-100)</f>
        <v>1.4131989441351607</v>
      </c>
      <c r="L133" s="23">
        <f>(100*(EXP(LN(BS179/BO179)/($BS$149-$BO$149)))-100)</f>
        <v>1.3677463415440201</v>
      </c>
      <c r="N133" s="13" t="s">
        <v>464</v>
      </c>
      <c r="O133" s="53" t="s">
        <v>454</v>
      </c>
      <c r="P133" s="13" t="s">
        <v>463</v>
      </c>
      <c r="Q133" s="13" t="s">
        <v>501</v>
      </c>
      <c r="R133" s="13" t="s">
        <v>6</v>
      </c>
      <c r="S133" s="5">
        <f>Data!F287</f>
        <v>12.919</v>
      </c>
      <c r="T133" s="5">
        <f>Data!G287</f>
        <v>13.167999999999999</v>
      </c>
      <c r="U133" s="5">
        <f>Data!H287</f>
        <v>13.423999999999999</v>
      </c>
      <c r="V133" s="5">
        <f>Data!I287</f>
        <v>13.696999999999999</v>
      </c>
      <c r="W133" s="5">
        <f>Data!J287</f>
        <v>13.996</v>
      </c>
      <c r="X133" s="5">
        <f>Data!K287</f>
        <v>14.326000000000001</v>
      </c>
      <c r="Y133" s="5">
        <f>Data!L287</f>
        <v>14.68</v>
      </c>
      <c r="Z133" s="5">
        <f>Data!M287</f>
        <v>15.044</v>
      </c>
      <c r="AA133" s="5">
        <f>Data!N287</f>
        <v>15.397</v>
      </c>
      <c r="AB133" s="5">
        <f>Data!O287</f>
        <v>15.725</v>
      </c>
      <c r="AC133" s="5">
        <f>Data!P287</f>
        <v>16.023</v>
      </c>
      <c r="AD133" s="5">
        <f>Data!Q287</f>
        <v>16.295000000000002</v>
      </c>
      <c r="AE133" s="5">
        <f>Data!R287</f>
        <v>16.542000000000002</v>
      </c>
      <c r="AF133" s="5">
        <f>Data!S287</f>
        <v>16.768000000000001</v>
      </c>
      <c r="AG133" s="5">
        <f>Data!T287</f>
        <v>16.975999999999999</v>
      </c>
      <c r="AH133" s="5">
        <f>Data!U287</f>
        <v>17.164000000000001</v>
      </c>
      <c r="AI133" s="5">
        <f>Data!V287</f>
        <v>17.335000000000001</v>
      </c>
      <c r="AJ133" s="5">
        <f>Data!W287</f>
        <v>17.498000000000001</v>
      </c>
      <c r="AK133" s="5">
        <f>Data!X287</f>
        <v>17.667999999999999</v>
      </c>
      <c r="AL133" s="5">
        <f>Data!Y287</f>
        <v>17.855</v>
      </c>
      <c r="AM133" s="5">
        <f>Data!Z287</f>
        <v>18.062999999999999</v>
      </c>
      <c r="AN133" s="5">
        <f>Data!AA287</f>
        <v>18.29</v>
      </c>
      <c r="AO133" s="5">
        <f>Data!AB287</f>
        <v>18.533999999999999</v>
      </c>
      <c r="AP133" s="5">
        <f>Data!AC287</f>
        <v>18.792999999999999</v>
      </c>
      <c r="AQ133" s="5">
        <f>Data!AD287</f>
        <v>19.059999999999999</v>
      </c>
      <c r="AR133" s="5">
        <f>Data!AE287</f>
        <v>19.338000000000001</v>
      </c>
      <c r="AS133" s="5">
        <f>Data!AF287</f>
        <v>19.626999999999999</v>
      </c>
      <c r="AT133" s="5">
        <f>Data!AG287</f>
        <v>19.920999999999999</v>
      </c>
      <c r="AU133" s="5">
        <f>Data!AH287</f>
        <v>20.212</v>
      </c>
      <c r="AV133" s="5">
        <f>Data!AI287</f>
        <v>20.495000000000001</v>
      </c>
      <c r="AW133" s="5">
        <f>Data!AJ287</f>
        <v>20.768000000000001</v>
      </c>
      <c r="AX133" s="5">
        <f>Data!AK287</f>
        <v>21.032</v>
      </c>
      <c r="AY133" s="5">
        <f>Data!AL287</f>
        <v>21.29</v>
      </c>
      <c r="AZ133" s="5">
        <f>Data!AM287</f>
        <v>21.544</v>
      </c>
      <c r="BA133" s="5">
        <f>Data!AN287</f>
        <v>21.798999999999999</v>
      </c>
      <c r="BB133" s="5">
        <f>Data!AO287</f>
        <v>22.056000000000001</v>
      </c>
      <c r="BC133" s="5">
        <f>Data!AP287</f>
        <v>22.315000000000001</v>
      </c>
      <c r="BD133" s="5">
        <f>Data!AQ287</f>
        <v>22.577999999999999</v>
      </c>
      <c r="BE133" s="5">
        <f>Data!AR287</f>
        <v>22.844000000000001</v>
      </c>
      <c r="BF133" s="5">
        <f>Data!AS287</f>
        <v>23.117000000000001</v>
      </c>
      <c r="BG133" s="5">
        <f>Data!AT287</f>
        <v>23.393999999999998</v>
      </c>
      <c r="BH133" s="5">
        <f>Data!AU287</f>
        <v>23.677</v>
      </c>
      <c r="BI133" s="5">
        <f>Data!AV287</f>
        <v>23.974</v>
      </c>
      <c r="BJ133" s="5">
        <f>Data!AW287</f>
        <v>24.297000000000001</v>
      </c>
      <c r="BK133" s="5">
        <f>Data!AX287</f>
        <v>24.655000000000001</v>
      </c>
      <c r="BL133" s="5">
        <f>Data!AY287</f>
        <v>25.050999999999998</v>
      </c>
      <c r="BM133" s="5">
        <f>Data!AZ287</f>
        <v>25.478999999999999</v>
      </c>
      <c r="BN133" s="5">
        <f>Data!BA287</f>
        <v>25.922999999999998</v>
      </c>
      <c r="BO133" s="5">
        <f>Data!BB287</f>
        <v>26.36</v>
      </c>
      <c r="BP133" s="5">
        <f>Data!BC287</f>
        <v>26.771999999999998</v>
      </c>
      <c r="BQ133" s="5">
        <f>Data!BD287</f>
        <v>27.155000000000001</v>
      </c>
      <c r="BR133" s="5">
        <f>Data!BE287</f>
        <v>27.51</v>
      </c>
      <c r="BS133" s="5">
        <f>Data!BF287</f>
        <v>27.849</v>
      </c>
      <c r="BT133" s="5">
        <f>Data!BG287</f>
        <v>28.181000000000001</v>
      </c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</row>
    <row r="134" spans="1:87" x14ac:dyDescent="0.2">
      <c r="A134" s="15" t="s">
        <v>597</v>
      </c>
      <c r="N134" s="14" t="s">
        <v>464</v>
      </c>
      <c r="O134" s="14" t="s">
        <v>786</v>
      </c>
      <c r="P134" s="14" t="s">
        <v>463</v>
      </c>
      <c r="Q134" s="55" t="s">
        <v>457</v>
      </c>
      <c r="R134" s="14" t="s">
        <v>35</v>
      </c>
      <c r="S134" s="6">
        <f>S128-S129</f>
        <v>2122.134</v>
      </c>
      <c r="T134" s="6">
        <f t="shared" ref="T134:BT134" si="152">T128-T129</f>
        <v>2168.7159999999999</v>
      </c>
      <c r="U134" s="6">
        <f t="shared" si="152"/>
        <v>2217.2830000000004</v>
      </c>
      <c r="V134" s="6">
        <f t="shared" si="152"/>
        <v>2268.6369999999997</v>
      </c>
      <c r="W134" s="6">
        <f t="shared" si="152"/>
        <v>2323.2829999999999</v>
      </c>
      <c r="X134" s="6">
        <f t="shared" si="152"/>
        <v>2381.4290000000001</v>
      </c>
      <c r="Y134" s="6">
        <f t="shared" si="152"/>
        <v>2442.7719999999999</v>
      </c>
      <c r="Z134" s="6">
        <f t="shared" si="152"/>
        <v>2506.5889999999999</v>
      </c>
      <c r="AA134" s="6">
        <f t="shared" si="152"/>
        <v>2571.8469999999998</v>
      </c>
      <c r="AB134" s="6">
        <f t="shared" si="152"/>
        <v>2637.7359999999999</v>
      </c>
      <c r="AC134" s="6">
        <f t="shared" si="152"/>
        <v>2704.107</v>
      </c>
      <c r="AD134" s="6">
        <f t="shared" si="152"/>
        <v>2771.0169999999998</v>
      </c>
      <c r="AE134" s="6">
        <f t="shared" si="152"/>
        <v>2838.2089999999998</v>
      </c>
      <c r="AF134" s="6">
        <f t="shared" si="152"/>
        <v>2905.4189999999999</v>
      </c>
      <c r="AG134" s="6">
        <f t="shared" si="152"/>
        <v>2972.498</v>
      </c>
      <c r="AH134" s="6">
        <f t="shared" si="152"/>
        <v>3039.2870000000003</v>
      </c>
      <c r="AI134" s="6">
        <f t="shared" si="152"/>
        <v>3105.8850000000002</v>
      </c>
      <c r="AJ134" s="6">
        <f t="shared" si="152"/>
        <v>3172.84</v>
      </c>
      <c r="AK134" s="6">
        <f t="shared" si="152"/>
        <v>3240.9170000000004</v>
      </c>
      <c r="AL134" s="6">
        <f t="shared" si="152"/>
        <v>3310.6849999999995</v>
      </c>
      <c r="AM134" s="6">
        <f t="shared" si="152"/>
        <v>3382.16</v>
      </c>
      <c r="AN134" s="6">
        <f t="shared" si="152"/>
        <v>3455.2300000000005</v>
      </c>
      <c r="AO134" s="6">
        <f t="shared" si="152"/>
        <v>3530.1860000000006</v>
      </c>
      <c r="AP134" s="6">
        <f t="shared" si="152"/>
        <v>3607.3380000000006</v>
      </c>
      <c r="AQ134" s="6">
        <f t="shared" si="152"/>
        <v>3686.817</v>
      </c>
      <c r="AR134" s="6">
        <f t="shared" si="152"/>
        <v>3768.7730000000001</v>
      </c>
      <c r="AS134" s="6">
        <f t="shared" si="152"/>
        <v>3852.8449999999998</v>
      </c>
      <c r="AT134" s="6">
        <f t="shared" si="152"/>
        <v>3938.0019999999995</v>
      </c>
      <c r="AU134" s="6">
        <f t="shared" si="152"/>
        <v>4022.8150000000005</v>
      </c>
      <c r="AV134" s="6">
        <f t="shared" si="152"/>
        <v>4106.2330000000002</v>
      </c>
      <c r="AW134" s="6">
        <f t="shared" si="152"/>
        <v>4187.8810000000003</v>
      </c>
      <c r="AX134" s="6">
        <f t="shared" si="152"/>
        <v>4267.9030000000002</v>
      </c>
      <c r="AY134" s="6">
        <f t="shared" si="152"/>
        <v>4346.3209999999999</v>
      </c>
      <c r="AZ134" s="6">
        <f t="shared" si="152"/>
        <v>4423.3680000000004</v>
      </c>
      <c r="BA134" s="6">
        <f t="shared" si="152"/>
        <v>4499.2070000000003</v>
      </c>
      <c r="BB134" s="6">
        <f t="shared" si="152"/>
        <v>4573.8010000000004</v>
      </c>
      <c r="BC134" s="6">
        <f t="shared" si="152"/>
        <v>4647.1180000000004</v>
      </c>
      <c r="BD134" s="6">
        <f t="shared" si="152"/>
        <v>4719.5210000000006</v>
      </c>
      <c r="BE134" s="6">
        <f t="shared" si="152"/>
        <v>4791.4790000000003</v>
      </c>
      <c r="BF134" s="6">
        <f t="shared" si="152"/>
        <v>4863.3610000000008</v>
      </c>
      <c r="BG134" s="6">
        <f t="shared" si="152"/>
        <v>4935.3240000000005</v>
      </c>
      <c r="BH134" s="6">
        <f t="shared" si="152"/>
        <v>5007.402</v>
      </c>
      <c r="BI134" s="6">
        <f t="shared" si="152"/>
        <v>5079.6900000000005</v>
      </c>
      <c r="BJ134" s="6">
        <f t="shared" si="152"/>
        <v>5152.2640000000001</v>
      </c>
      <c r="BK134" s="6">
        <f t="shared" si="152"/>
        <v>5225.1869999999999</v>
      </c>
      <c r="BL134" s="6">
        <f t="shared" si="152"/>
        <v>5298.4859999999999</v>
      </c>
      <c r="BM134" s="6">
        <f t="shared" si="152"/>
        <v>5372.1880000000001</v>
      </c>
      <c r="BN134" s="6">
        <f t="shared" si="152"/>
        <v>5446.4490000000005</v>
      </c>
      <c r="BO134" s="6">
        <f t="shared" si="152"/>
        <v>5521.4040000000005</v>
      </c>
      <c r="BP134" s="6">
        <f t="shared" si="152"/>
        <v>5597.1100000000006</v>
      </c>
      <c r="BQ134" s="6">
        <f t="shared" si="152"/>
        <v>5673.6010000000006</v>
      </c>
      <c r="BR134" s="6">
        <f t="shared" si="152"/>
        <v>5750.7619999999997</v>
      </c>
      <c r="BS134" s="6">
        <f t="shared" si="152"/>
        <v>5828.2120000000004</v>
      </c>
      <c r="BT134" s="6">
        <f t="shared" si="152"/>
        <v>5905.4629999999997</v>
      </c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</row>
    <row r="135" spans="1:87" x14ac:dyDescent="0.2">
      <c r="A135" s="15" t="s">
        <v>526</v>
      </c>
      <c r="N135" s="12" t="s">
        <v>499</v>
      </c>
      <c r="O135" s="12" t="s">
        <v>22</v>
      </c>
      <c r="P135" s="12" t="s">
        <v>463</v>
      </c>
      <c r="Q135" s="12" t="s">
        <v>499</v>
      </c>
      <c r="R135" s="12" t="s">
        <v>6</v>
      </c>
      <c r="S135" s="5">
        <v>1050.7139999999999</v>
      </c>
      <c r="T135" s="5">
        <v>1084.0830000000001</v>
      </c>
      <c r="U135" s="5">
        <v>1118.703</v>
      </c>
      <c r="V135" s="5">
        <v>1154.2739999999999</v>
      </c>
      <c r="W135" s="5">
        <v>1185.3330000000001</v>
      </c>
      <c r="X135" s="5">
        <v>1217.319</v>
      </c>
      <c r="Y135" s="5">
        <v>1250.2829999999999</v>
      </c>
      <c r="Z135" s="5">
        <v>1284.0709999999999</v>
      </c>
      <c r="AA135" s="5">
        <v>1318.425</v>
      </c>
      <c r="AB135" s="5">
        <v>1353.269</v>
      </c>
      <c r="AC135" s="5">
        <v>1388.088</v>
      </c>
      <c r="AD135" s="5">
        <v>1424.0989999999999</v>
      </c>
      <c r="AE135" s="5">
        <v>1461.63</v>
      </c>
      <c r="AF135" s="5">
        <v>1500.6679999999999</v>
      </c>
      <c r="AG135" s="5">
        <v>1538.2070000000001</v>
      </c>
      <c r="AH135" s="5">
        <v>1576.97</v>
      </c>
      <c r="AI135" s="5">
        <v>1616.056</v>
      </c>
      <c r="AJ135" s="5">
        <v>1658.9970000000001</v>
      </c>
      <c r="AK135" s="5">
        <v>1705.7360000000001</v>
      </c>
      <c r="AL135" s="5">
        <v>1753.94</v>
      </c>
      <c r="AM135" s="5">
        <v>1803.7809999999999</v>
      </c>
      <c r="AN135" s="5">
        <v>1853.5419999999999</v>
      </c>
      <c r="AO135" s="5">
        <v>1903.0640000000001</v>
      </c>
      <c r="AP135" s="5">
        <v>1954.1179999999999</v>
      </c>
      <c r="AQ135" s="5">
        <v>2006.6469999999999</v>
      </c>
      <c r="AR135" s="5">
        <v>2061.02</v>
      </c>
      <c r="AS135" s="5">
        <v>2116.5039999999999</v>
      </c>
      <c r="AT135" s="5">
        <v>2174.0650000000001</v>
      </c>
      <c r="AU135" s="5">
        <v>2230.9180000000001</v>
      </c>
      <c r="AV135" s="5">
        <v>2287.7779999999998</v>
      </c>
      <c r="AW135" s="5">
        <v>2345.2069999999999</v>
      </c>
      <c r="AX135" s="5">
        <v>2401.9380000000001</v>
      </c>
      <c r="AY135" s="5">
        <v>2458.6350000000002</v>
      </c>
      <c r="AZ135" s="5">
        <v>2515.3020000000001</v>
      </c>
      <c r="BA135" s="5">
        <v>2572.0990000000002</v>
      </c>
      <c r="BB135" s="5">
        <v>2629.4920000000002</v>
      </c>
      <c r="BC135" s="5">
        <v>2687.1759999999999</v>
      </c>
      <c r="BD135" s="5">
        <v>2745.0129999999999</v>
      </c>
      <c r="BE135" s="5">
        <v>2803.9090000000001</v>
      </c>
      <c r="BF135" s="5">
        <v>2864.28</v>
      </c>
      <c r="BG135" s="5">
        <v>2928.5309999999999</v>
      </c>
      <c r="BH135" s="5">
        <v>2996.3119999999999</v>
      </c>
      <c r="BI135" s="5">
        <v>3065.0219999999999</v>
      </c>
      <c r="BJ135" s="5">
        <v>3134.739</v>
      </c>
      <c r="BK135" s="5">
        <v>3205.5810000000001</v>
      </c>
      <c r="BL135" s="5">
        <v>3277.3119999999999</v>
      </c>
      <c r="BM135" s="5">
        <v>3349.9140000000002</v>
      </c>
      <c r="BN135" s="5">
        <v>3424.11</v>
      </c>
      <c r="BO135" s="5">
        <v>3499.17</v>
      </c>
      <c r="BP135" s="5">
        <v>3574.9740000000002</v>
      </c>
      <c r="BQ135" s="5">
        <v>3651.4009999999998</v>
      </c>
      <c r="BR135" s="5">
        <v>3728.0219999999999</v>
      </c>
      <c r="BS135" s="5">
        <v>3804.6729999999998</v>
      </c>
      <c r="BT135" s="5">
        <v>3881.2719999999999</v>
      </c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</row>
    <row r="136" spans="1:87" x14ac:dyDescent="0.2">
      <c r="N136" s="13" t="s">
        <v>499</v>
      </c>
      <c r="O136" s="13" t="s">
        <v>544</v>
      </c>
      <c r="P136" s="13" t="s">
        <v>463</v>
      </c>
      <c r="Q136" s="54" t="s">
        <v>457</v>
      </c>
      <c r="R136" s="13" t="s">
        <v>35</v>
      </c>
      <c r="S136" s="5">
        <f t="shared" ref="S136:AX136" si="153">SUM(S137:S140)</f>
        <v>583.49400000000003</v>
      </c>
      <c r="T136" s="5">
        <f t="shared" si="153"/>
        <v>596.07800000000009</v>
      </c>
      <c r="U136" s="5">
        <f t="shared" si="153"/>
        <v>608.87599999999986</v>
      </c>
      <c r="V136" s="5">
        <f t="shared" si="153"/>
        <v>621.58899999999994</v>
      </c>
      <c r="W136" s="5">
        <f t="shared" si="153"/>
        <v>634.14200000000005</v>
      </c>
      <c r="X136" s="5">
        <f t="shared" si="153"/>
        <v>646.36799999999994</v>
      </c>
      <c r="Y136" s="5">
        <f t="shared" si="153"/>
        <v>658.23100000000011</v>
      </c>
      <c r="Z136" s="5">
        <f t="shared" si="153"/>
        <v>669.81299999999987</v>
      </c>
      <c r="AA136" s="5">
        <f t="shared" si="153"/>
        <v>681.08299999999997</v>
      </c>
      <c r="AB136" s="5">
        <f t="shared" si="153"/>
        <v>692.16200000000003</v>
      </c>
      <c r="AC136" s="5">
        <f t="shared" si="153"/>
        <v>702.69200000000001</v>
      </c>
      <c r="AD136" s="5">
        <f t="shared" si="153"/>
        <v>713.04500000000007</v>
      </c>
      <c r="AE136" s="5">
        <f t="shared" si="153"/>
        <v>723.30199999999991</v>
      </c>
      <c r="AF136" s="5">
        <f t="shared" si="153"/>
        <v>733.44100000000014</v>
      </c>
      <c r="AG136" s="5">
        <f t="shared" si="153"/>
        <v>743.28200000000004</v>
      </c>
      <c r="AH136" s="5">
        <f t="shared" si="153"/>
        <v>752.25900000000001</v>
      </c>
      <c r="AI136" s="5">
        <f t="shared" si="153"/>
        <v>760.91599999999994</v>
      </c>
      <c r="AJ136" s="5">
        <f t="shared" si="153"/>
        <v>769.49</v>
      </c>
      <c r="AK136" s="5">
        <f t="shared" si="153"/>
        <v>777.71299999999997</v>
      </c>
      <c r="AL136" s="5">
        <f t="shared" si="153"/>
        <v>785.66499999999996</v>
      </c>
      <c r="AM136" s="5">
        <f t="shared" si="153"/>
        <v>793.80299999999988</v>
      </c>
      <c r="AN136" s="5">
        <f t="shared" si="153"/>
        <v>801.59899999999993</v>
      </c>
      <c r="AO136" s="5">
        <f t="shared" si="153"/>
        <v>809.27299999999991</v>
      </c>
      <c r="AP136" s="5">
        <f t="shared" si="153"/>
        <v>816.87800000000004</v>
      </c>
      <c r="AQ136" s="5">
        <f t="shared" si="153"/>
        <v>824.42399999999998</v>
      </c>
      <c r="AR136" s="5">
        <f t="shared" si="153"/>
        <v>832.15800000000002</v>
      </c>
      <c r="AS136" s="5">
        <f t="shared" si="153"/>
        <v>839.65899999999999</v>
      </c>
      <c r="AT136" s="5">
        <f t="shared" si="153"/>
        <v>848.072</v>
      </c>
      <c r="AU136" s="5">
        <f t="shared" si="153"/>
        <v>855.02600000000007</v>
      </c>
      <c r="AV136" s="5">
        <f t="shared" si="153"/>
        <v>861.29</v>
      </c>
      <c r="AW136" s="5">
        <f t="shared" si="153"/>
        <v>867.76200000000006</v>
      </c>
      <c r="AX136" s="5">
        <f t="shared" si="153"/>
        <v>873.93299999999999</v>
      </c>
      <c r="AY136" s="5">
        <f t="shared" ref="AY136:BT136" si="154">SUM(AY137:AY140)</f>
        <v>879.69900000000007</v>
      </c>
      <c r="AZ136" s="5">
        <f t="shared" si="154"/>
        <v>885.19399999999996</v>
      </c>
      <c r="BA136" s="5">
        <f t="shared" si="154"/>
        <v>890.47699999999998</v>
      </c>
      <c r="BB136" s="5">
        <f t="shared" si="154"/>
        <v>895.56000000000006</v>
      </c>
      <c r="BC136" s="5">
        <f t="shared" si="154"/>
        <v>900.50800000000004</v>
      </c>
      <c r="BD136" s="5">
        <f t="shared" si="154"/>
        <v>905.38599999999997</v>
      </c>
      <c r="BE136" s="5">
        <f t="shared" si="154"/>
        <v>910.51400000000001</v>
      </c>
      <c r="BF136" s="5">
        <f t="shared" si="154"/>
        <v>916.17800000000011</v>
      </c>
      <c r="BG136" s="5">
        <f t="shared" si="154"/>
        <v>923.5139999999999</v>
      </c>
      <c r="BH136" s="5">
        <f t="shared" si="154"/>
        <v>931.38400000000001</v>
      </c>
      <c r="BI136" s="5">
        <f t="shared" si="154"/>
        <v>939.09799999999984</v>
      </c>
      <c r="BJ136" s="5">
        <f t="shared" si="154"/>
        <v>946.80900000000008</v>
      </c>
      <c r="BK136" s="5">
        <f t="shared" si="154"/>
        <v>954.74</v>
      </c>
      <c r="BL136" s="5">
        <f t="shared" si="154"/>
        <v>962.86900000000003</v>
      </c>
      <c r="BM136" s="5">
        <f t="shared" si="154"/>
        <v>971.21</v>
      </c>
      <c r="BN136" s="5">
        <f t="shared" si="154"/>
        <v>979.55700000000013</v>
      </c>
      <c r="BO136" s="5">
        <f t="shared" si="154"/>
        <v>987.67299999999989</v>
      </c>
      <c r="BP136" s="5">
        <f t="shared" si="154"/>
        <v>995.42200000000003</v>
      </c>
      <c r="BQ136" s="5">
        <f t="shared" si="154"/>
        <v>1002.7509999999999</v>
      </c>
      <c r="BR136" s="5">
        <f t="shared" si="154"/>
        <v>1009.681</v>
      </c>
      <c r="BS136" s="5">
        <f t="shared" si="154"/>
        <v>1016.2979999999999</v>
      </c>
      <c r="BT136" s="5">
        <f t="shared" si="154"/>
        <v>1022.712</v>
      </c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</row>
    <row r="137" spans="1:87" x14ac:dyDescent="0.2">
      <c r="N137" s="13" t="s">
        <v>499</v>
      </c>
      <c r="O137" s="53" t="s">
        <v>453</v>
      </c>
      <c r="P137" s="13" t="s">
        <v>463</v>
      </c>
      <c r="Q137" s="13" t="s">
        <v>499</v>
      </c>
      <c r="R137" s="13" t="s">
        <v>6</v>
      </c>
      <c r="S137" s="5">
        <v>146.023</v>
      </c>
      <c r="T137" s="5">
        <v>149.13200000000001</v>
      </c>
      <c r="U137" s="5">
        <v>152.15799999999999</v>
      </c>
      <c r="V137" s="5">
        <v>155.102</v>
      </c>
      <c r="W137" s="5">
        <v>157.96100000000001</v>
      </c>
      <c r="X137" s="5">
        <v>160.72999999999999</v>
      </c>
      <c r="Y137" s="5">
        <v>163.36099999999999</v>
      </c>
      <c r="Z137" s="5">
        <v>165.928</v>
      </c>
      <c r="AA137" s="5">
        <v>168.45500000000001</v>
      </c>
      <c r="AB137" s="5">
        <v>170.792</v>
      </c>
      <c r="AC137" s="5">
        <v>172.56700000000001</v>
      </c>
      <c r="AD137" s="5">
        <v>174.21199999999999</v>
      </c>
      <c r="AE137" s="5">
        <v>175.86099999999999</v>
      </c>
      <c r="AF137" s="5">
        <v>177.52500000000001</v>
      </c>
      <c r="AG137" s="5">
        <v>179.21100000000001</v>
      </c>
      <c r="AH137" s="5">
        <v>180.935</v>
      </c>
      <c r="AI137" s="5">
        <v>182.73</v>
      </c>
      <c r="AJ137" s="5">
        <v>184.56100000000001</v>
      </c>
      <c r="AK137" s="5">
        <v>186.416</v>
      </c>
      <c r="AL137" s="5">
        <v>188.37200000000001</v>
      </c>
      <c r="AM137" s="5">
        <v>190.601</v>
      </c>
      <c r="AN137" s="5">
        <v>192.88800000000001</v>
      </c>
      <c r="AO137" s="5">
        <v>195.21199999999999</v>
      </c>
      <c r="AP137" s="5">
        <v>197.58699999999999</v>
      </c>
      <c r="AQ137" s="5">
        <v>200.01599999999999</v>
      </c>
      <c r="AR137" s="5">
        <v>202.50800000000001</v>
      </c>
      <c r="AS137" s="5">
        <v>205.029</v>
      </c>
      <c r="AT137" s="5">
        <v>207.59200000000001</v>
      </c>
      <c r="AU137" s="5">
        <v>210.178</v>
      </c>
      <c r="AV137" s="5">
        <v>212.935</v>
      </c>
      <c r="AW137" s="5">
        <v>216.17599999999999</v>
      </c>
      <c r="AX137" s="5">
        <v>219.48699999999999</v>
      </c>
      <c r="AY137" s="5">
        <v>222.84399999999999</v>
      </c>
      <c r="AZ137" s="5">
        <v>226.31100000000001</v>
      </c>
      <c r="BA137" s="5">
        <v>229.92699999999999</v>
      </c>
      <c r="BB137" s="5">
        <v>233.72499999999999</v>
      </c>
      <c r="BC137" s="5">
        <v>237.69900000000001</v>
      </c>
      <c r="BD137" s="5">
        <v>241.74199999999999</v>
      </c>
      <c r="BE137" s="5">
        <v>245.73500000000001</v>
      </c>
      <c r="BF137" s="5">
        <v>249.595</v>
      </c>
      <c r="BG137" s="5">
        <v>253.25200000000001</v>
      </c>
      <c r="BH137" s="5">
        <v>256.67</v>
      </c>
      <c r="BI137" s="5">
        <v>259.98899999999998</v>
      </c>
      <c r="BJ137" s="5">
        <v>263.29899999999998</v>
      </c>
      <c r="BK137" s="5">
        <v>266.673</v>
      </c>
      <c r="BL137" s="5">
        <v>270.12900000000002</v>
      </c>
      <c r="BM137" s="5">
        <v>273.64600000000002</v>
      </c>
      <c r="BN137" s="5">
        <v>277.18200000000002</v>
      </c>
      <c r="BO137" s="5">
        <v>280.68099999999998</v>
      </c>
      <c r="BP137" s="5">
        <v>284.09699999999998</v>
      </c>
      <c r="BQ137" s="5">
        <v>287.42</v>
      </c>
      <c r="BR137" s="5">
        <v>290.666</v>
      </c>
      <c r="BS137" s="5">
        <v>293.85700000000003</v>
      </c>
      <c r="BT137" s="5">
        <v>297.02600000000001</v>
      </c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</row>
    <row r="138" spans="1:87" x14ac:dyDescent="0.2">
      <c r="N138" s="13" t="s">
        <v>499</v>
      </c>
      <c r="O138" s="53" t="s">
        <v>545</v>
      </c>
      <c r="P138" s="13" t="s">
        <v>463</v>
      </c>
      <c r="Q138" s="13" t="s">
        <v>499</v>
      </c>
      <c r="R138" s="13" t="s">
        <v>6</v>
      </c>
      <c r="S138" s="5">
        <v>367.06900000000002</v>
      </c>
      <c r="T138" s="5">
        <v>374.82499999999999</v>
      </c>
      <c r="U138" s="5">
        <v>382.82900000000001</v>
      </c>
      <c r="V138" s="5">
        <v>390.76400000000001</v>
      </c>
      <c r="W138" s="5">
        <v>398.55500000000001</v>
      </c>
      <c r="X138" s="5">
        <v>406.07400000000001</v>
      </c>
      <c r="Y138" s="5">
        <v>413.31</v>
      </c>
      <c r="Z138" s="5">
        <v>420.26799999999997</v>
      </c>
      <c r="AA138" s="5">
        <v>426.916</v>
      </c>
      <c r="AB138" s="5">
        <v>433.53800000000001</v>
      </c>
      <c r="AC138" s="5">
        <v>440.125</v>
      </c>
      <c r="AD138" s="5">
        <v>446.673</v>
      </c>
      <c r="AE138" s="5">
        <v>453.14</v>
      </c>
      <c r="AF138" s="5">
        <v>459.53100000000001</v>
      </c>
      <c r="AG138" s="5">
        <v>465.685</v>
      </c>
      <c r="AH138" s="5">
        <v>471.60500000000002</v>
      </c>
      <c r="AI138" s="5">
        <v>477.44299999999998</v>
      </c>
      <c r="AJ138" s="5">
        <v>483.23399999999998</v>
      </c>
      <c r="AK138" s="5">
        <v>488.68200000000002</v>
      </c>
      <c r="AL138" s="5">
        <v>493.75599999999997</v>
      </c>
      <c r="AM138" s="5">
        <v>498.68799999999999</v>
      </c>
      <c r="AN138" s="5">
        <v>503.20299999999997</v>
      </c>
      <c r="AO138" s="5">
        <v>507.57900000000001</v>
      </c>
      <c r="AP138" s="5">
        <v>511.87900000000002</v>
      </c>
      <c r="AQ138" s="5">
        <v>516.13199999999995</v>
      </c>
      <c r="AR138" s="5">
        <v>520.56200000000001</v>
      </c>
      <c r="AS138" s="5">
        <v>524.774</v>
      </c>
      <c r="AT138" s="5">
        <v>529.89599999999996</v>
      </c>
      <c r="AU138" s="5">
        <v>533.54700000000003</v>
      </c>
      <c r="AV138" s="5">
        <v>536.32799999999997</v>
      </c>
      <c r="AW138" s="5">
        <v>538.80499999999995</v>
      </c>
      <c r="AX138" s="5">
        <v>540.86900000000003</v>
      </c>
      <c r="AY138" s="5">
        <v>542.48199999999997</v>
      </c>
      <c r="AZ138" s="5">
        <v>543.74399999999991</v>
      </c>
      <c r="BA138" s="5">
        <v>544.69100000000003</v>
      </c>
      <c r="BB138" s="5">
        <v>545.31600000000003</v>
      </c>
      <c r="BC138" s="5">
        <v>545.66499999999996</v>
      </c>
      <c r="BD138" s="5">
        <v>545.9</v>
      </c>
      <c r="BE138" s="5">
        <v>546.43499999999995</v>
      </c>
      <c r="BF138" s="5">
        <v>547.61800000000005</v>
      </c>
      <c r="BG138" s="5">
        <v>549.11599999999999</v>
      </c>
      <c r="BH138" s="5">
        <v>550.96399999999994</v>
      </c>
      <c r="BI138" s="5">
        <v>552.87099999999998</v>
      </c>
      <c r="BJ138" s="5">
        <v>554.91000000000008</v>
      </c>
      <c r="BK138" s="5">
        <v>557.24</v>
      </c>
      <c r="BL138" s="5">
        <v>560.01400000000001</v>
      </c>
      <c r="BM138" s="5">
        <v>563.1</v>
      </c>
      <c r="BN138" s="5">
        <v>566.27300000000002</v>
      </c>
      <c r="BO138" s="5">
        <v>569.36900000000003</v>
      </c>
      <c r="BP138" s="5">
        <v>572.30399999999997</v>
      </c>
      <c r="BQ138" s="5">
        <v>575.03699999999992</v>
      </c>
      <c r="BR138" s="5">
        <v>577.59800000000007</v>
      </c>
      <c r="BS138" s="5">
        <v>580.03899999999999</v>
      </c>
      <c r="BT138" s="5">
        <v>582.41499999999996</v>
      </c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</row>
    <row r="139" spans="1:87" x14ac:dyDescent="0.2">
      <c r="N139" s="13" t="s">
        <v>499</v>
      </c>
      <c r="O139" s="53" t="s">
        <v>235</v>
      </c>
      <c r="P139" s="13" t="s">
        <v>463</v>
      </c>
      <c r="Q139" s="13" t="s">
        <v>499</v>
      </c>
      <c r="R139" s="13" t="s">
        <v>6</v>
      </c>
      <c r="S139" s="5">
        <v>59.947000000000003</v>
      </c>
      <c r="T139" s="5">
        <v>61.406999999999996</v>
      </c>
      <c r="U139" s="5">
        <v>62.911000000000001</v>
      </c>
      <c r="V139" s="5">
        <v>64.462999999999994</v>
      </c>
      <c r="W139" s="5">
        <v>66.061999999999998</v>
      </c>
      <c r="X139" s="5">
        <v>67.67</v>
      </c>
      <c r="Y139" s="5">
        <v>69.314999999999998</v>
      </c>
      <c r="Z139" s="5">
        <v>71.012</v>
      </c>
      <c r="AA139" s="5">
        <v>72.754000000000005</v>
      </c>
      <c r="AB139" s="5">
        <v>74.542000000000002</v>
      </c>
      <c r="AC139" s="5">
        <v>76.403000000000006</v>
      </c>
      <c r="AD139" s="5">
        <v>78.311000000000007</v>
      </c>
      <c r="AE139" s="5">
        <v>80.221999999999994</v>
      </c>
      <c r="AF139" s="5">
        <v>82.093999999999994</v>
      </c>
      <c r="AG139" s="5">
        <v>83.897000000000006</v>
      </c>
      <c r="AH139" s="5">
        <v>85.051000000000002</v>
      </c>
      <c r="AI139" s="5">
        <v>85.933000000000007</v>
      </c>
      <c r="AJ139" s="5">
        <v>86.75</v>
      </c>
      <c r="AK139" s="5">
        <v>87.53</v>
      </c>
      <c r="AL139" s="5">
        <v>88.296999999999997</v>
      </c>
      <c r="AM139" s="5">
        <v>89.102999999999994</v>
      </c>
      <c r="AN139" s="5">
        <v>89.91</v>
      </c>
      <c r="AO139" s="5">
        <v>90.683999999999997</v>
      </c>
      <c r="AP139" s="5">
        <v>91.402000000000001</v>
      </c>
      <c r="AQ139" s="5">
        <v>92.046000000000006</v>
      </c>
      <c r="AR139" s="5">
        <v>92.626000000000005</v>
      </c>
      <c r="AS139" s="5">
        <v>93.14</v>
      </c>
      <c r="AT139" s="5">
        <v>93.61</v>
      </c>
      <c r="AU139" s="5">
        <v>94.07</v>
      </c>
      <c r="AV139" s="5">
        <v>94.546000000000006</v>
      </c>
      <c r="AW139" s="5">
        <v>95.061000000000007</v>
      </c>
      <c r="AX139" s="5">
        <v>95.6</v>
      </c>
      <c r="AY139" s="5">
        <v>96.138999999999996</v>
      </c>
      <c r="AZ139" s="5">
        <v>96.652000000000001</v>
      </c>
      <c r="BA139" s="5">
        <v>97.117000000000004</v>
      </c>
      <c r="BB139" s="5">
        <v>97.521000000000001</v>
      </c>
      <c r="BC139" s="5">
        <v>97.878</v>
      </c>
      <c r="BD139" s="5">
        <v>98.206999999999994</v>
      </c>
      <c r="BE139" s="5">
        <v>98.531999999999996</v>
      </c>
      <c r="BF139" s="5">
        <v>98.873000000000005</v>
      </c>
      <c r="BG139" s="5">
        <v>100.76600000000001</v>
      </c>
      <c r="BH139" s="5">
        <v>103.07899999999999</v>
      </c>
      <c r="BI139" s="5">
        <v>105.262</v>
      </c>
      <c r="BJ139" s="5">
        <v>107.301</v>
      </c>
      <c r="BK139" s="5">
        <v>109.17400000000001</v>
      </c>
      <c r="BL139" s="5">
        <v>110.68600000000001</v>
      </c>
      <c r="BM139" s="5">
        <v>112.006</v>
      </c>
      <c r="BN139" s="5">
        <v>113.214</v>
      </c>
      <c r="BO139" s="5">
        <v>114.31</v>
      </c>
      <c r="BP139" s="5">
        <v>115.306</v>
      </c>
      <c r="BQ139" s="5">
        <v>116.203</v>
      </c>
      <c r="BR139" s="5">
        <v>116.973</v>
      </c>
      <c r="BS139" s="5">
        <v>117.622</v>
      </c>
      <c r="BT139" s="5">
        <v>118.158</v>
      </c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</row>
    <row r="140" spans="1:87" x14ac:dyDescent="0.2">
      <c r="N140" s="13" t="s">
        <v>499</v>
      </c>
      <c r="O140" s="53" t="s">
        <v>454</v>
      </c>
      <c r="P140" s="13" t="s">
        <v>463</v>
      </c>
      <c r="Q140" s="13" t="s">
        <v>499</v>
      </c>
      <c r="R140" s="13" t="s">
        <v>6</v>
      </c>
      <c r="S140" s="5">
        <v>10.455</v>
      </c>
      <c r="T140" s="5">
        <v>10.714</v>
      </c>
      <c r="U140" s="5">
        <v>10.978</v>
      </c>
      <c r="V140" s="5">
        <v>11.26</v>
      </c>
      <c r="W140" s="5">
        <v>11.564</v>
      </c>
      <c r="X140" s="5">
        <v>11.894</v>
      </c>
      <c r="Y140" s="5">
        <v>12.244999999999999</v>
      </c>
      <c r="Z140" s="5">
        <v>12.605</v>
      </c>
      <c r="AA140" s="5">
        <v>12.958</v>
      </c>
      <c r="AB140" s="5">
        <v>13.29</v>
      </c>
      <c r="AC140" s="5">
        <v>13.597</v>
      </c>
      <c r="AD140" s="5">
        <v>13.849</v>
      </c>
      <c r="AE140" s="5">
        <v>14.079000000000001</v>
      </c>
      <c r="AF140" s="5">
        <v>14.291</v>
      </c>
      <c r="AG140" s="5">
        <v>14.489000000000001</v>
      </c>
      <c r="AH140" s="5">
        <v>14.667999999999999</v>
      </c>
      <c r="AI140" s="5">
        <v>14.81</v>
      </c>
      <c r="AJ140" s="5">
        <v>14.945</v>
      </c>
      <c r="AK140" s="5">
        <v>15.085000000000001</v>
      </c>
      <c r="AL140" s="5">
        <v>15.24</v>
      </c>
      <c r="AM140" s="5">
        <v>15.411</v>
      </c>
      <c r="AN140" s="5">
        <v>15.598000000000001</v>
      </c>
      <c r="AO140" s="5">
        <v>15.798</v>
      </c>
      <c r="AP140" s="5">
        <v>16.010000000000002</v>
      </c>
      <c r="AQ140" s="5">
        <v>16.23</v>
      </c>
      <c r="AR140" s="5">
        <v>16.462</v>
      </c>
      <c r="AS140" s="5">
        <v>16.716000000000001</v>
      </c>
      <c r="AT140" s="5">
        <v>16.974</v>
      </c>
      <c r="AU140" s="5">
        <v>17.231000000000002</v>
      </c>
      <c r="AV140" s="5">
        <v>17.481000000000002</v>
      </c>
      <c r="AW140" s="5">
        <v>17.72</v>
      </c>
      <c r="AX140" s="5">
        <v>17.977</v>
      </c>
      <c r="AY140" s="5">
        <v>18.234000000000002</v>
      </c>
      <c r="AZ140" s="5">
        <v>18.486999999999998</v>
      </c>
      <c r="BA140" s="5">
        <v>18.742000000000001</v>
      </c>
      <c r="BB140" s="5">
        <v>18.998000000000001</v>
      </c>
      <c r="BC140" s="5">
        <v>19.265999999999998</v>
      </c>
      <c r="BD140" s="5">
        <v>19.536999999999999</v>
      </c>
      <c r="BE140" s="5">
        <v>19.812000000000001</v>
      </c>
      <c r="BF140" s="5">
        <v>20.091999999999999</v>
      </c>
      <c r="BG140" s="5">
        <v>20.38</v>
      </c>
      <c r="BH140" s="5">
        <v>20.670999999999999</v>
      </c>
      <c r="BI140" s="5">
        <v>20.975999999999999</v>
      </c>
      <c r="BJ140" s="5">
        <v>21.298999999999999</v>
      </c>
      <c r="BK140" s="5">
        <v>21.652999999999999</v>
      </c>
      <c r="BL140" s="5">
        <v>22.04</v>
      </c>
      <c r="BM140" s="5">
        <v>22.457999999999998</v>
      </c>
      <c r="BN140" s="5">
        <v>22.888000000000002</v>
      </c>
      <c r="BO140" s="5">
        <v>23.312999999999999</v>
      </c>
      <c r="BP140" s="5">
        <v>23.715</v>
      </c>
      <c r="BQ140" s="5">
        <v>24.091000000000001</v>
      </c>
      <c r="BR140" s="5">
        <v>24.443999999999999</v>
      </c>
      <c r="BS140" s="5">
        <v>24.78</v>
      </c>
      <c r="BT140" s="5">
        <v>25.113</v>
      </c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</row>
    <row r="141" spans="1:87" x14ac:dyDescent="0.2">
      <c r="N141" s="14" t="s">
        <v>499</v>
      </c>
      <c r="O141" s="14" t="s">
        <v>786</v>
      </c>
      <c r="P141" s="14" t="s">
        <v>463</v>
      </c>
      <c r="Q141" s="54" t="s">
        <v>457</v>
      </c>
      <c r="R141" s="13" t="s">
        <v>35</v>
      </c>
      <c r="S141" s="6">
        <f t="shared" ref="S141:AX141" si="155">S135-S136</f>
        <v>467.21999999999991</v>
      </c>
      <c r="T141" s="6">
        <f t="shared" si="155"/>
        <v>488.005</v>
      </c>
      <c r="U141" s="6">
        <f t="shared" si="155"/>
        <v>509.82700000000011</v>
      </c>
      <c r="V141" s="6">
        <f t="shared" si="155"/>
        <v>532.68499999999995</v>
      </c>
      <c r="W141" s="6">
        <f t="shared" si="155"/>
        <v>551.19100000000003</v>
      </c>
      <c r="X141" s="6">
        <f t="shared" si="155"/>
        <v>570.95100000000002</v>
      </c>
      <c r="Y141" s="6">
        <f t="shared" si="155"/>
        <v>592.05199999999979</v>
      </c>
      <c r="Z141" s="6">
        <f t="shared" si="155"/>
        <v>614.25800000000004</v>
      </c>
      <c r="AA141" s="6">
        <f t="shared" si="155"/>
        <v>637.34199999999998</v>
      </c>
      <c r="AB141" s="6">
        <f t="shared" si="155"/>
        <v>661.10699999999997</v>
      </c>
      <c r="AC141" s="6">
        <f t="shared" si="155"/>
        <v>685.39599999999996</v>
      </c>
      <c r="AD141" s="6">
        <f t="shared" si="155"/>
        <v>711.05399999999986</v>
      </c>
      <c r="AE141" s="6">
        <f t="shared" si="155"/>
        <v>738.3280000000002</v>
      </c>
      <c r="AF141" s="6">
        <f t="shared" si="155"/>
        <v>767.22699999999975</v>
      </c>
      <c r="AG141" s="6">
        <f t="shared" si="155"/>
        <v>794.92500000000007</v>
      </c>
      <c r="AH141" s="6">
        <f t="shared" si="155"/>
        <v>824.71100000000001</v>
      </c>
      <c r="AI141" s="6">
        <f t="shared" si="155"/>
        <v>855.1400000000001</v>
      </c>
      <c r="AJ141" s="6">
        <f t="shared" si="155"/>
        <v>889.50700000000006</v>
      </c>
      <c r="AK141" s="6">
        <f t="shared" si="155"/>
        <v>928.02300000000014</v>
      </c>
      <c r="AL141" s="6">
        <f t="shared" si="155"/>
        <v>968.27500000000009</v>
      </c>
      <c r="AM141" s="6">
        <f t="shared" si="155"/>
        <v>1009.9780000000001</v>
      </c>
      <c r="AN141" s="6">
        <f t="shared" si="155"/>
        <v>1051.943</v>
      </c>
      <c r="AO141" s="6">
        <f t="shared" si="155"/>
        <v>1093.7910000000002</v>
      </c>
      <c r="AP141" s="6">
        <f t="shared" si="155"/>
        <v>1137.2399999999998</v>
      </c>
      <c r="AQ141" s="6">
        <f t="shared" si="155"/>
        <v>1182.223</v>
      </c>
      <c r="AR141" s="6">
        <f t="shared" si="155"/>
        <v>1228.8620000000001</v>
      </c>
      <c r="AS141" s="6">
        <f t="shared" si="155"/>
        <v>1276.8449999999998</v>
      </c>
      <c r="AT141" s="6">
        <f t="shared" si="155"/>
        <v>1325.9929999999999</v>
      </c>
      <c r="AU141" s="6">
        <f t="shared" si="155"/>
        <v>1375.8920000000001</v>
      </c>
      <c r="AV141" s="6">
        <f t="shared" si="155"/>
        <v>1426.4879999999998</v>
      </c>
      <c r="AW141" s="6">
        <f t="shared" si="155"/>
        <v>1477.4449999999997</v>
      </c>
      <c r="AX141" s="6">
        <f t="shared" si="155"/>
        <v>1528.0050000000001</v>
      </c>
      <c r="AY141" s="6">
        <f t="shared" ref="AY141:BT141" si="156">AY135-AY136</f>
        <v>1578.9360000000001</v>
      </c>
      <c r="AZ141" s="6">
        <f t="shared" si="156"/>
        <v>1630.1080000000002</v>
      </c>
      <c r="BA141" s="6">
        <f t="shared" si="156"/>
        <v>1681.6220000000003</v>
      </c>
      <c r="BB141" s="6">
        <f t="shared" si="156"/>
        <v>1733.9320000000002</v>
      </c>
      <c r="BC141" s="6">
        <f t="shared" si="156"/>
        <v>1786.6679999999999</v>
      </c>
      <c r="BD141" s="6">
        <f t="shared" si="156"/>
        <v>1839.627</v>
      </c>
      <c r="BE141" s="6">
        <f t="shared" si="156"/>
        <v>1893.395</v>
      </c>
      <c r="BF141" s="6">
        <f t="shared" si="156"/>
        <v>1948.1020000000001</v>
      </c>
      <c r="BG141" s="6">
        <f t="shared" si="156"/>
        <v>2005.0170000000001</v>
      </c>
      <c r="BH141" s="6">
        <f t="shared" si="156"/>
        <v>2064.9279999999999</v>
      </c>
      <c r="BI141" s="6">
        <f t="shared" si="156"/>
        <v>2125.924</v>
      </c>
      <c r="BJ141" s="6">
        <f t="shared" si="156"/>
        <v>2187.9299999999998</v>
      </c>
      <c r="BK141" s="6">
        <f t="shared" si="156"/>
        <v>2250.8410000000003</v>
      </c>
      <c r="BL141" s="6">
        <f t="shared" si="156"/>
        <v>2314.4429999999998</v>
      </c>
      <c r="BM141" s="6">
        <f t="shared" si="156"/>
        <v>2378.7040000000002</v>
      </c>
      <c r="BN141" s="6">
        <f t="shared" si="156"/>
        <v>2444.5529999999999</v>
      </c>
      <c r="BO141" s="6">
        <f t="shared" si="156"/>
        <v>2511.4970000000003</v>
      </c>
      <c r="BP141" s="6">
        <f t="shared" si="156"/>
        <v>2579.5520000000001</v>
      </c>
      <c r="BQ141" s="6">
        <f t="shared" si="156"/>
        <v>2648.65</v>
      </c>
      <c r="BR141" s="6">
        <f t="shared" si="156"/>
        <v>2718.3409999999999</v>
      </c>
      <c r="BS141" s="6">
        <f t="shared" si="156"/>
        <v>2788.375</v>
      </c>
      <c r="BT141" s="6">
        <f t="shared" si="156"/>
        <v>2858.56</v>
      </c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</row>
    <row r="142" spans="1:87" x14ac:dyDescent="0.2">
      <c r="N142" s="81" t="s">
        <v>500</v>
      </c>
      <c r="O142" s="81" t="s">
        <v>22</v>
      </c>
      <c r="P142" s="81" t="s">
        <v>60</v>
      </c>
      <c r="Q142" s="104" t="s">
        <v>457</v>
      </c>
      <c r="R142" s="81" t="s">
        <v>35</v>
      </c>
      <c r="S142" s="97">
        <f t="shared" ref="S142:AX142" si="157">(S135/S128)*100</f>
        <v>34.082785649155369</v>
      </c>
      <c r="T142" s="97">
        <f t="shared" si="157"/>
        <v>34.513087545103943</v>
      </c>
      <c r="U142" s="97">
        <f t="shared" si="157"/>
        <v>34.946549447501127</v>
      </c>
      <c r="V142" s="97">
        <f t="shared" si="157"/>
        <v>35.366603957423074</v>
      </c>
      <c r="W142" s="97">
        <f t="shared" si="157"/>
        <v>35.604898458425616</v>
      </c>
      <c r="X142" s="97">
        <f t="shared" si="157"/>
        <v>35.830119671261649</v>
      </c>
      <c r="Y142" s="97">
        <f t="shared" si="157"/>
        <v>36.046636673043075</v>
      </c>
      <c r="Z142" s="97">
        <f t="shared" si="157"/>
        <v>36.256077992563398</v>
      </c>
      <c r="AA142" s="97">
        <f t="shared" si="157"/>
        <v>36.459708831162729</v>
      </c>
      <c r="AB142" s="97">
        <f t="shared" si="157"/>
        <v>36.662302200411631</v>
      </c>
      <c r="AC142" s="97">
        <f t="shared" si="157"/>
        <v>36.850961117267296</v>
      </c>
      <c r="AD142" s="97">
        <f t="shared" si="157"/>
        <v>37.058204660005501</v>
      </c>
      <c r="AE142" s="97">
        <f t="shared" si="157"/>
        <v>37.294261914858765</v>
      </c>
      <c r="AF142" s="97">
        <f t="shared" si="157"/>
        <v>37.560758770037253</v>
      </c>
      <c r="AG142" s="97">
        <f t="shared" si="157"/>
        <v>37.784286652273892</v>
      </c>
      <c r="AH142" s="97">
        <f t="shared" si="157"/>
        <v>38.034580531133962</v>
      </c>
      <c r="AI142" s="97">
        <f t="shared" si="157"/>
        <v>38.287698868206505</v>
      </c>
      <c r="AJ142" s="97">
        <f t="shared" si="157"/>
        <v>38.620215239997485</v>
      </c>
      <c r="AK142" s="97">
        <f t="shared" si="157"/>
        <v>39.019181376231494</v>
      </c>
      <c r="AL142" s="97">
        <f t="shared" si="157"/>
        <v>39.422824708302706</v>
      </c>
      <c r="AM142" s="97">
        <f t="shared" si="157"/>
        <v>39.834085465970738</v>
      </c>
      <c r="AN142" s="97">
        <f t="shared" si="157"/>
        <v>40.216048692970055</v>
      </c>
      <c r="AO142" s="97">
        <f t="shared" si="157"/>
        <v>40.563565210718821</v>
      </c>
      <c r="AP142" s="97">
        <f t="shared" si="157"/>
        <v>40.911984875622721</v>
      </c>
      <c r="AQ142" s="97">
        <f t="shared" si="157"/>
        <v>41.258437158946329</v>
      </c>
      <c r="AR142" s="97">
        <f t="shared" si="157"/>
        <v>41.60833111431117</v>
      </c>
      <c r="AS142" s="97">
        <f t="shared" si="157"/>
        <v>41.94992142208875</v>
      </c>
      <c r="AT142" s="97">
        <f t="shared" si="157"/>
        <v>42.311653573281632</v>
      </c>
      <c r="AU142" s="97">
        <f t="shared" si="157"/>
        <v>42.652530462501581</v>
      </c>
      <c r="AV142" s="97">
        <f t="shared" si="157"/>
        <v>42.996718550900049</v>
      </c>
      <c r="AW142" s="97">
        <f t="shared" si="157"/>
        <v>43.35826629572275</v>
      </c>
      <c r="AX142" s="97">
        <f t="shared" si="157"/>
        <v>43.712148978925541</v>
      </c>
      <c r="AY142" s="97">
        <f t="shared" ref="AY142:BT142" si="158">(AY135/AY128)*100</f>
        <v>44.070554903590541</v>
      </c>
      <c r="AZ142" s="97">
        <f t="shared" si="158"/>
        <v>44.431431631416366</v>
      </c>
      <c r="BA142" s="97">
        <f t="shared" si="158"/>
        <v>44.795899138565517</v>
      </c>
      <c r="BB142" s="97">
        <f t="shared" si="158"/>
        <v>45.172396910160856</v>
      </c>
      <c r="BC142" s="97">
        <f t="shared" si="158"/>
        <v>45.555509405909959</v>
      </c>
      <c r="BD142" s="97">
        <f t="shared" si="158"/>
        <v>45.939295148950556</v>
      </c>
      <c r="BE142" s="97">
        <f t="shared" si="158"/>
        <v>46.334253328358244</v>
      </c>
      <c r="BF142" s="97">
        <f t="shared" si="158"/>
        <v>46.743195727462897</v>
      </c>
      <c r="BG142" s="97">
        <f t="shared" si="158"/>
        <v>47.202821211113083</v>
      </c>
      <c r="BH142" s="97">
        <f t="shared" si="158"/>
        <v>47.705456802239439</v>
      </c>
      <c r="BI142" s="97">
        <f t="shared" si="158"/>
        <v>48.207390006152885</v>
      </c>
      <c r="BJ142" s="97">
        <f t="shared" si="158"/>
        <v>48.70856397373155</v>
      </c>
      <c r="BK142" s="97">
        <f t="shared" si="158"/>
        <v>49.209928502720416</v>
      </c>
      <c r="BL142" s="97">
        <f t="shared" si="158"/>
        <v>49.707192296346179</v>
      </c>
      <c r="BM142" s="97">
        <f t="shared" si="158"/>
        <v>50.200259219814001</v>
      </c>
      <c r="BN142" s="97">
        <f t="shared" si="158"/>
        <v>50.700192473898909</v>
      </c>
      <c r="BO142" s="97">
        <f t="shared" si="158"/>
        <v>51.196991594971443</v>
      </c>
      <c r="BP142" s="97">
        <f t="shared" si="158"/>
        <v>51.689970699164355</v>
      </c>
      <c r="BQ142" s="97">
        <f t="shared" si="158"/>
        <v>52.177846470508463</v>
      </c>
      <c r="BR142" s="97">
        <f t="shared" si="158"/>
        <v>52.655142490076365</v>
      </c>
      <c r="BS142" s="97">
        <f t="shared" si="158"/>
        <v>53.122176987310176</v>
      </c>
      <c r="BT142" s="97">
        <f t="shared" si="158"/>
        <v>53.5807400057042</v>
      </c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</row>
    <row r="143" spans="1:87" x14ac:dyDescent="0.2">
      <c r="N143" s="98" t="s">
        <v>500</v>
      </c>
      <c r="O143" s="98" t="s">
        <v>785</v>
      </c>
      <c r="P143" s="98" t="s">
        <v>60</v>
      </c>
      <c r="Q143" s="99" t="s">
        <v>457</v>
      </c>
      <c r="R143" s="98" t="s">
        <v>35</v>
      </c>
      <c r="S143" s="100">
        <f t="shared" ref="S143:AX143" si="159">(S136/S129)*100</f>
        <v>60.736654193058158</v>
      </c>
      <c r="T143" s="100">
        <f t="shared" si="159"/>
        <v>61.30206651432286</v>
      </c>
      <c r="U143" s="100">
        <f t="shared" si="159"/>
        <v>61.883931293830663</v>
      </c>
      <c r="V143" s="100">
        <f t="shared" si="159"/>
        <v>62.464790077007095</v>
      </c>
      <c r="W143" s="100">
        <f t="shared" si="159"/>
        <v>63.045635216524211</v>
      </c>
      <c r="X143" s="100">
        <f t="shared" si="159"/>
        <v>63.61607999645684</v>
      </c>
      <c r="Y143" s="100">
        <f t="shared" si="159"/>
        <v>64.171142284178401</v>
      </c>
      <c r="Z143" s="100">
        <f t="shared" si="159"/>
        <v>64.711105013902255</v>
      </c>
      <c r="AA143" s="100">
        <f t="shared" si="159"/>
        <v>65.221092669697811</v>
      </c>
      <c r="AB143" s="100">
        <f t="shared" si="159"/>
        <v>65.705115730698665</v>
      </c>
      <c r="AC143" s="100">
        <f t="shared" si="159"/>
        <v>66.126071020227641</v>
      </c>
      <c r="AD143" s="100">
        <f t="shared" si="159"/>
        <v>66.524452024249584</v>
      </c>
      <c r="AE143" s="100">
        <f t="shared" si="159"/>
        <v>66.912124539650847</v>
      </c>
      <c r="AF143" s="100">
        <f t="shared" si="159"/>
        <v>67.295018116523792</v>
      </c>
      <c r="AG143" s="100">
        <f t="shared" si="159"/>
        <v>67.661819257640914</v>
      </c>
      <c r="AH143" s="100">
        <f t="shared" si="159"/>
        <v>67.963276328283328</v>
      </c>
      <c r="AI143" s="100">
        <f t="shared" si="159"/>
        <v>68.247382365656193</v>
      </c>
      <c r="AJ143" s="100">
        <f t="shared" si="159"/>
        <v>68.531300374945431</v>
      </c>
      <c r="AK143" s="100">
        <f t="shared" si="159"/>
        <v>68.786722270622619</v>
      </c>
      <c r="AL143" s="100">
        <f t="shared" si="159"/>
        <v>69.017149202099148</v>
      </c>
      <c r="AM143" s="100">
        <f t="shared" si="159"/>
        <v>69.262744584778474</v>
      </c>
      <c r="AN143" s="100">
        <f t="shared" si="159"/>
        <v>69.47884732229609</v>
      </c>
      <c r="AO143" s="100">
        <f t="shared" si="159"/>
        <v>69.682376219891268</v>
      </c>
      <c r="AP143" s="100">
        <f t="shared" si="159"/>
        <v>69.87495049428729</v>
      </c>
      <c r="AQ143" s="100">
        <f t="shared" si="159"/>
        <v>70.057198116566539</v>
      </c>
      <c r="AR143" s="100">
        <f t="shared" si="159"/>
        <v>70.247423202573003</v>
      </c>
      <c r="AS143" s="100">
        <f t="shared" si="159"/>
        <v>70.413663785801859</v>
      </c>
      <c r="AT143" s="100">
        <f t="shared" si="159"/>
        <v>70.65994787604896</v>
      </c>
      <c r="AU143" s="100">
        <f t="shared" si="159"/>
        <v>70.801866793857755</v>
      </c>
      <c r="AV143" s="100">
        <f t="shared" si="159"/>
        <v>70.912170145078122</v>
      </c>
      <c r="AW143" s="100">
        <f t="shared" si="159"/>
        <v>71.068440152233009</v>
      </c>
      <c r="AX143" s="100">
        <f t="shared" si="159"/>
        <v>71.225473616436901</v>
      </c>
      <c r="AY143" s="100">
        <f t="shared" ref="AY143:BT143" si="160">(AY136/AY129)*100</f>
        <v>71.372856053353232</v>
      </c>
      <c r="AZ143" s="100">
        <f t="shared" si="160"/>
        <v>71.518171733648728</v>
      </c>
      <c r="BA143" s="100">
        <f t="shared" si="160"/>
        <v>71.661767037310952</v>
      </c>
      <c r="BB143" s="100">
        <f t="shared" si="160"/>
        <v>71.80483862432591</v>
      </c>
      <c r="BC143" s="100">
        <f t="shared" si="160"/>
        <v>71.950442924749538</v>
      </c>
      <c r="BD143" s="100">
        <f t="shared" si="160"/>
        <v>72.097271505290706</v>
      </c>
      <c r="BE143" s="100">
        <f t="shared" si="160"/>
        <v>72.262843818625839</v>
      </c>
      <c r="BF143" s="100">
        <f t="shared" si="160"/>
        <v>72.463346286144571</v>
      </c>
      <c r="BG143" s="100">
        <f t="shared" si="160"/>
        <v>72.785265049415997</v>
      </c>
      <c r="BH143" s="100">
        <f t="shared" si="160"/>
        <v>73.138294530788656</v>
      </c>
      <c r="BI143" s="100">
        <f t="shared" si="160"/>
        <v>73.464486482849907</v>
      </c>
      <c r="BJ143" s="100">
        <f t="shared" si="160"/>
        <v>73.771193043695078</v>
      </c>
      <c r="BK143" s="100">
        <f t="shared" si="160"/>
        <v>74.0736143104196</v>
      </c>
      <c r="BL143" s="100">
        <f t="shared" si="160"/>
        <v>74.367232567856803</v>
      </c>
      <c r="BM143" s="100">
        <f t="shared" si="160"/>
        <v>74.656030034291305</v>
      </c>
      <c r="BN143" s="100">
        <f t="shared" si="160"/>
        <v>74.935854968734574</v>
      </c>
      <c r="BO143" s="100">
        <f t="shared" si="160"/>
        <v>75.204634992088714</v>
      </c>
      <c r="BP143" s="100">
        <f t="shared" si="160"/>
        <v>75.463639292686182</v>
      </c>
      <c r="BQ143" s="100">
        <f t="shared" si="160"/>
        <v>75.714177847914883</v>
      </c>
      <c r="BR143" s="100">
        <f t="shared" si="160"/>
        <v>75.955270027307392</v>
      </c>
      <c r="BS143" s="100">
        <f t="shared" si="160"/>
        <v>76.189626555394454</v>
      </c>
      <c r="BT143" s="100">
        <f t="shared" si="160"/>
        <v>76.417655282484958</v>
      </c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</row>
    <row r="144" spans="1:87" s="52" customFormat="1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N144" s="101" t="s">
        <v>500</v>
      </c>
      <c r="O144" s="101" t="s">
        <v>25</v>
      </c>
      <c r="P144" s="101" t="s">
        <v>60</v>
      </c>
      <c r="Q144" s="102" t="s">
        <v>457</v>
      </c>
      <c r="R144" s="101" t="s">
        <v>35</v>
      </c>
      <c r="S144" s="103">
        <f t="shared" ref="S144:AX144" si="161">(S141/S134)*100</f>
        <v>22.01651733585155</v>
      </c>
      <c r="T144" s="103">
        <f t="shared" si="161"/>
        <v>22.502024239227268</v>
      </c>
      <c r="U144" s="103">
        <f t="shared" si="161"/>
        <v>22.993321105154372</v>
      </c>
      <c r="V144" s="103">
        <f t="shared" si="161"/>
        <v>23.480398142144381</v>
      </c>
      <c r="W144" s="103">
        <f t="shared" si="161"/>
        <v>23.724660319039913</v>
      </c>
      <c r="X144" s="103">
        <f t="shared" si="161"/>
        <v>23.975142655943131</v>
      </c>
      <c r="Y144" s="103">
        <f t="shared" si="161"/>
        <v>24.236891531424128</v>
      </c>
      <c r="Z144" s="103">
        <f t="shared" si="161"/>
        <v>24.505732690919814</v>
      </c>
      <c r="AA144" s="103">
        <f t="shared" si="161"/>
        <v>24.781489723144499</v>
      </c>
      <c r="AB144" s="103">
        <f t="shared" si="161"/>
        <v>25.063425604381941</v>
      </c>
      <c r="AC144" s="103">
        <f t="shared" si="161"/>
        <v>25.34648222130263</v>
      </c>
      <c r="AD144" s="103">
        <f t="shared" si="161"/>
        <v>25.660398330288121</v>
      </c>
      <c r="AE144" s="103">
        <f t="shared" si="161"/>
        <v>26.013870014505635</v>
      </c>
      <c r="AF144" s="103">
        <f t="shared" si="161"/>
        <v>26.406759231628889</v>
      </c>
      <c r="AG144" s="103">
        <f t="shared" si="161"/>
        <v>26.742658868063156</v>
      </c>
      <c r="AH144" s="103">
        <f t="shared" si="161"/>
        <v>27.135015548054525</v>
      </c>
      <c r="AI144" s="103">
        <f t="shared" si="161"/>
        <v>27.532893201132691</v>
      </c>
      <c r="AJ144" s="103">
        <f t="shared" si="161"/>
        <v>28.035041161861297</v>
      </c>
      <c r="AK144" s="103">
        <f t="shared" si="161"/>
        <v>28.634580891766127</v>
      </c>
      <c r="AL144" s="103">
        <f t="shared" si="161"/>
        <v>29.246968527661199</v>
      </c>
      <c r="AM144" s="103">
        <f t="shared" si="161"/>
        <v>29.861922558365073</v>
      </c>
      <c r="AN144" s="103">
        <f t="shared" si="161"/>
        <v>30.444948672013144</v>
      </c>
      <c r="AO144" s="103">
        <f t="shared" si="161"/>
        <v>30.983948154573159</v>
      </c>
      <c r="AP144" s="103">
        <f t="shared" si="161"/>
        <v>31.525740033232253</v>
      </c>
      <c r="AQ144" s="103">
        <f t="shared" si="161"/>
        <v>32.066224062653504</v>
      </c>
      <c r="AR144" s="103">
        <f t="shared" si="161"/>
        <v>32.606421241077669</v>
      </c>
      <c r="AS144" s="103">
        <f t="shared" si="161"/>
        <v>33.140315792615581</v>
      </c>
      <c r="AT144" s="103">
        <f t="shared" si="161"/>
        <v>33.671719821371347</v>
      </c>
      <c r="AU144" s="103">
        <f t="shared" si="161"/>
        <v>34.202219092849155</v>
      </c>
      <c r="AV144" s="103">
        <f t="shared" si="161"/>
        <v>34.739577612863172</v>
      </c>
      <c r="AW144" s="103">
        <f t="shared" si="161"/>
        <v>35.279058788919734</v>
      </c>
      <c r="AX144" s="103">
        <f t="shared" si="161"/>
        <v>35.802242928201508</v>
      </c>
      <c r="AY144" s="103">
        <f t="shared" ref="AY144:BT144" si="162">(AY141/AY134)*100</f>
        <v>36.328103699657717</v>
      </c>
      <c r="AZ144" s="103">
        <f t="shared" si="162"/>
        <v>36.852190457587973</v>
      </c>
      <c r="BA144" s="103">
        <f t="shared" si="162"/>
        <v>37.375964253256186</v>
      </c>
      <c r="BB144" s="103">
        <f t="shared" si="162"/>
        <v>37.91008834883722</v>
      </c>
      <c r="BC144" s="103">
        <f t="shared" si="162"/>
        <v>38.446796487629534</v>
      </c>
      <c r="BD144" s="103">
        <f t="shared" si="162"/>
        <v>38.979104023480346</v>
      </c>
      <c r="BE144" s="103">
        <f t="shared" si="162"/>
        <v>39.515878082738126</v>
      </c>
      <c r="BF144" s="103">
        <f t="shared" si="162"/>
        <v>40.056701528017349</v>
      </c>
      <c r="BG144" s="103">
        <f t="shared" si="162"/>
        <v>40.625843409672797</v>
      </c>
      <c r="BH144" s="103">
        <f t="shared" si="162"/>
        <v>41.237511987254067</v>
      </c>
      <c r="BI144" s="103">
        <f t="shared" si="162"/>
        <v>41.851451564957699</v>
      </c>
      <c r="BJ144" s="103">
        <f t="shared" si="162"/>
        <v>42.465409381196302</v>
      </c>
      <c r="BK144" s="103">
        <f t="shared" si="162"/>
        <v>43.0767549563298</v>
      </c>
      <c r="BL144" s="103">
        <f t="shared" si="162"/>
        <v>43.681213841085921</v>
      </c>
      <c r="BM144" s="103">
        <f t="shared" si="162"/>
        <v>44.278122805828843</v>
      </c>
      <c r="BN144" s="103">
        <f t="shared" si="162"/>
        <v>44.883427715930132</v>
      </c>
      <c r="BO144" s="103">
        <f t="shared" si="162"/>
        <v>45.486564649136348</v>
      </c>
      <c r="BP144" s="103">
        <f t="shared" si="162"/>
        <v>46.087212865210795</v>
      </c>
      <c r="BQ144" s="103">
        <f t="shared" si="162"/>
        <v>46.68375516713283</v>
      </c>
      <c r="BR144" s="103">
        <f t="shared" si="162"/>
        <v>47.269231451414612</v>
      </c>
      <c r="BS144" s="103">
        <f t="shared" si="162"/>
        <v>47.842717457772636</v>
      </c>
      <c r="BT144" s="103">
        <f t="shared" si="162"/>
        <v>48.405349419681407</v>
      </c>
    </row>
    <row r="145" spans="1:72" s="52" customFormat="1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N145" s="46" t="s">
        <v>546</v>
      </c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1:72" s="52" customFormat="1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N146" s="111" t="s">
        <v>791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1:72" s="52" customFormat="1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1:72" s="52" customFormat="1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N148" s="96" t="s">
        <v>543</v>
      </c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1:72" s="52" customFormat="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N149" s="84" t="s">
        <v>30</v>
      </c>
      <c r="O149" s="84" t="s">
        <v>41</v>
      </c>
      <c r="P149" s="1" t="s">
        <v>424</v>
      </c>
      <c r="Q149" s="1" t="s">
        <v>521</v>
      </c>
      <c r="R149" s="1" t="s">
        <v>522</v>
      </c>
      <c r="S149" s="59">
        <v>1961</v>
      </c>
      <c r="T149" s="59">
        <v>1962</v>
      </c>
      <c r="U149" s="59">
        <v>1963</v>
      </c>
      <c r="V149" s="59">
        <v>1964</v>
      </c>
      <c r="W149" s="59">
        <v>1965</v>
      </c>
      <c r="X149" s="59">
        <v>1966</v>
      </c>
      <c r="Y149" s="59">
        <v>1967</v>
      </c>
      <c r="Z149" s="59">
        <v>1968</v>
      </c>
      <c r="AA149" s="59">
        <v>1969</v>
      </c>
      <c r="AB149" s="59">
        <v>1970</v>
      </c>
      <c r="AC149" s="59">
        <v>1971</v>
      </c>
      <c r="AD149" s="59">
        <v>1972</v>
      </c>
      <c r="AE149" s="59">
        <v>1973</v>
      </c>
      <c r="AF149" s="59">
        <v>1974</v>
      </c>
      <c r="AG149" s="59">
        <v>1975</v>
      </c>
      <c r="AH149" s="59">
        <v>1976</v>
      </c>
      <c r="AI149" s="59">
        <v>1977</v>
      </c>
      <c r="AJ149" s="59">
        <v>1978</v>
      </c>
      <c r="AK149" s="59">
        <v>1979</v>
      </c>
      <c r="AL149" s="59">
        <v>1980</v>
      </c>
      <c r="AM149" s="59">
        <v>1981</v>
      </c>
      <c r="AN149" s="59">
        <v>1982</v>
      </c>
      <c r="AO149" s="59">
        <v>1983</v>
      </c>
      <c r="AP149" s="59">
        <v>1984</v>
      </c>
      <c r="AQ149" s="59">
        <v>1985</v>
      </c>
      <c r="AR149" s="59">
        <v>1986</v>
      </c>
      <c r="AS149" s="59">
        <v>1987</v>
      </c>
      <c r="AT149" s="59">
        <v>1988</v>
      </c>
      <c r="AU149" s="59">
        <v>1989</v>
      </c>
      <c r="AV149" s="59">
        <v>1990</v>
      </c>
      <c r="AW149" s="59">
        <v>1991</v>
      </c>
      <c r="AX149" s="59">
        <v>1992</v>
      </c>
      <c r="AY149" s="59">
        <v>1993</v>
      </c>
      <c r="AZ149" s="59">
        <v>1994</v>
      </c>
      <c r="BA149" s="59">
        <v>1995</v>
      </c>
      <c r="BB149" s="59">
        <v>1996</v>
      </c>
      <c r="BC149" s="59">
        <v>1997</v>
      </c>
      <c r="BD149" s="59">
        <v>1998</v>
      </c>
      <c r="BE149" s="59">
        <v>1999</v>
      </c>
      <c r="BF149" s="59">
        <v>2000</v>
      </c>
      <c r="BG149" s="59">
        <v>2001</v>
      </c>
      <c r="BH149" s="59">
        <v>2002</v>
      </c>
      <c r="BI149" s="59">
        <v>2003</v>
      </c>
      <c r="BJ149" s="59">
        <v>2004</v>
      </c>
      <c r="BK149" s="59">
        <v>2005</v>
      </c>
      <c r="BL149" s="59">
        <v>2006</v>
      </c>
      <c r="BM149" s="59">
        <v>2007</v>
      </c>
      <c r="BN149" s="59">
        <v>2008</v>
      </c>
      <c r="BO149" s="59">
        <v>2009</v>
      </c>
      <c r="BP149" s="59">
        <v>2010</v>
      </c>
      <c r="BQ149" s="59">
        <v>2011</v>
      </c>
      <c r="BR149" s="59">
        <v>2012</v>
      </c>
      <c r="BS149" s="59">
        <v>2013</v>
      </c>
      <c r="BT149"/>
    </row>
    <row r="150" spans="1:72" s="52" customFormat="1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N150" s="12" t="s">
        <v>464</v>
      </c>
      <c r="O150" s="12" t="s">
        <v>22</v>
      </c>
      <c r="P150" s="12" t="s">
        <v>463</v>
      </c>
      <c r="Q150" s="12" t="s">
        <v>523</v>
      </c>
      <c r="R150" s="12" t="s">
        <v>524</v>
      </c>
      <c r="S150" s="5">
        <v>3077.5089640000001</v>
      </c>
      <c r="T150" s="5">
        <v>3130.438533</v>
      </c>
      <c r="U150" s="5">
        <v>3195.2914460000002</v>
      </c>
      <c r="V150" s="5">
        <v>3260.6913519999998</v>
      </c>
      <c r="W150" s="5">
        <v>3327.4324809999998</v>
      </c>
      <c r="X150" s="5">
        <v>3397.3601720000001</v>
      </c>
      <c r="Y150" s="5">
        <v>3466.966586</v>
      </c>
      <c r="Z150" s="5">
        <v>3537.347209</v>
      </c>
      <c r="AA150" s="5">
        <v>3611.8156739999999</v>
      </c>
      <c r="AB150" s="5">
        <v>3686.8206660000001</v>
      </c>
      <c r="AC150" s="5">
        <v>3763.8412499999999</v>
      </c>
      <c r="AD150" s="5">
        <v>3840.1461880000002</v>
      </c>
      <c r="AE150" s="5">
        <v>3915.4683989999999</v>
      </c>
      <c r="AF150" s="5">
        <v>3991.5119719999998</v>
      </c>
      <c r="AG150" s="5">
        <v>4066.1461869999998</v>
      </c>
      <c r="AH150" s="5">
        <v>4139.0693090000004</v>
      </c>
      <c r="AI150" s="5">
        <v>4211.9632860000002</v>
      </c>
      <c r="AJ150" s="5">
        <v>4286.2081369999996</v>
      </c>
      <c r="AK150" s="5">
        <v>4362.0287289999997</v>
      </c>
      <c r="AL150" s="5">
        <v>4438.225426</v>
      </c>
      <c r="AM150" s="5">
        <v>4515.8478379999997</v>
      </c>
      <c r="AN150" s="5">
        <v>4596.2147240000004</v>
      </c>
      <c r="AO150" s="5">
        <v>4676.9887989999997</v>
      </c>
      <c r="AP150" s="5">
        <v>4757.4584519999999</v>
      </c>
      <c r="AQ150" s="5">
        <v>4839.8300319999998</v>
      </c>
      <c r="AR150" s="5">
        <v>4925.1254900000004</v>
      </c>
      <c r="AS150" s="5">
        <v>5012.6809030000004</v>
      </c>
      <c r="AT150" s="5">
        <v>5101.12626</v>
      </c>
      <c r="AU150" s="5">
        <v>5189.5294789999998</v>
      </c>
      <c r="AV150" s="5">
        <v>5278.7689959999998</v>
      </c>
      <c r="AW150" s="5">
        <v>5365.2863450000004</v>
      </c>
      <c r="AX150" s="5">
        <v>5448.1579339999998</v>
      </c>
      <c r="AY150" s="5">
        <v>5531.7943690000002</v>
      </c>
      <c r="AZ150" s="5">
        <v>5614.3170639999998</v>
      </c>
      <c r="BA150" s="5">
        <v>5697.9503139999997</v>
      </c>
      <c r="BB150" s="5">
        <v>5779.9682750000002</v>
      </c>
      <c r="BC150" s="5">
        <v>5861.9340089999996</v>
      </c>
      <c r="BD150" s="5">
        <v>5943.0247239999999</v>
      </c>
      <c r="BE150" s="5">
        <v>6023.0478880000001</v>
      </c>
      <c r="BF150" s="5">
        <v>6102.0019499999999</v>
      </c>
      <c r="BG150" s="5">
        <v>6180.0157570000001</v>
      </c>
      <c r="BH150" s="5">
        <v>6257.8042160000005</v>
      </c>
      <c r="BI150" s="5">
        <v>6335.086088</v>
      </c>
      <c r="BJ150" s="5">
        <v>6412.5169679999999</v>
      </c>
      <c r="BK150" s="5">
        <v>6490.1768149999998</v>
      </c>
      <c r="BL150" s="5">
        <v>6567.9598059999998</v>
      </c>
      <c r="BM150" s="5">
        <v>6645.7165530000002</v>
      </c>
      <c r="BN150" s="5">
        <v>6724.646992</v>
      </c>
      <c r="BO150" s="5">
        <v>6803.7420039999997</v>
      </c>
      <c r="BP150" s="5">
        <v>6883.5123720000001</v>
      </c>
      <c r="BQ150" s="5">
        <v>6964.638027</v>
      </c>
      <c r="BR150" s="5">
        <v>7043.1055909999995</v>
      </c>
      <c r="BS150" s="5">
        <v>7124.5439619999997</v>
      </c>
      <c r="BT150"/>
    </row>
    <row r="151" spans="1:72" s="52" customFormat="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N151" s="13" t="s">
        <v>464</v>
      </c>
      <c r="O151" s="13" t="s">
        <v>456</v>
      </c>
      <c r="P151" s="13" t="s">
        <v>463</v>
      </c>
      <c r="Q151" s="54" t="s">
        <v>457</v>
      </c>
      <c r="R151" s="13" t="s">
        <v>35</v>
      </c>
      <c r="S151" s="5">
        <f>S152+S153+S154-S155+S156+S157+S158</f>
        <v>956.51059299999997</v>
      </c>
      <c r="T151" s="5">
        <f t="shared" ref="T151:BS151" si="163">T152+T153+T154-T155+T156+T157+T158</f>
        <v>968.22643199999993</v>
      </c>
      <c r="U151" s="5">
        <f t="shared" si="163"/>
        <v>979.87494300000003</v>
      </c>
      <c r="V151" s="5">
        <f t="shared" si="163"/>
        <v>991.40946300000007</v>
      </c>
      <c r="W151" s="5">
        <f t="shared" si="163"/>
        <v>1002.4551430000001</v>
      </c>
      <c r="X151" s="5">
        <f t="shared" si="163"/>
        <v>1012.2393029999998</v>
      </c>
      <c r="Y151" s="5">
        <f t="shared" si="163"/>
        <v>1021.5933470000001</v>
      </c>
      <c r="Z151" s="5">
        <f t="shared" si="163"/>
        <v>1029.9090659999999</v>
      </c>
      <c r="AA151" s="5">
        <f t="shared" si="163"/>
        <v>1039.8390799999997</v>
      </c>
      <c r="AB151" s="5">
        <f t="shared" si="163"/>
        <v>1048.580915</v>
      </c>
      <c r="AC151" s="5">
        <f t="shared" si="163"/>
        <v>1058.1103169999999</v>
      </c>
      <c r="AD151" s="5">
        <f t="shared" si="163"/>
        <v>1067.931767</v>
      </c>
      <c r="AE151" s="5">
        <f t="shared" si="163"/>
        <v>1076.617702</v>
      </c>
      <c r="AF151" s="5">
        <f t="shared" si="163"/>
        <v>1086.393317</v>
      </c>
      <c r="AG151" s="5">
        <f t="shared" si="163"/>
        <v>1095.710255</v>
      </c>
      <c r="AH151" s="5">
        <f t="shared" si="163"/>
        <v>1103.7237829999999</v>
      </c>
      <c r="AI151" s="5">
        <f t="shared" si="163"/>
        <v>1111.874065</v>
      </c>
      <c r="AJ151" s="5">
        <f t="shared" si="163"/>
        <v>1120.0890539999998</v>
      </c>
      <c r="AK151" s="5">
        <f t="shared" si="163"/>
        <v>1128.2001869999997</v>
      </c>
      <c r="AL151" s="5">
        <f t="shared" si="163"/>
        <v>1136.1659359999999</v>
      </c>
      <c r="AM151" s="5">
        <f t="shared" si="163"/>
        <v>1144.1480429999999</v>
      </c>
      <c r="AN151" s="5">
        <f t="shared" si="163"/>
        <v>1151.4601990000001</v>
      </c>
      <c r="AO151" s="5">
        <f t="shared" si="163"/>
        <v>1158.4209249999999</v>
      </c>
      <c r="AP151" s="5">
        <f t="shared" si="163"/>
        <v>1165.4111300000002</v>
      </c>
      <c r="AQ151" s="5">
        <f t="shared" si="163"/>
        <v>1172.5987759999998</v>
      </c>
      <c r="AR151" s="5">
        <f t="shared" si="163"/>
        <v>1180.1130239999998</v>
      </c>
      <c r="AS151" s="5">
        <f t="shared" si="163"/>
        <v>1187.596235</v>
      </c>
      <c r="AT151" s="5">
        <f t="shared" si="163"/>
        <v>1195.1172850000003</v>
      </c>
      <c r="AU151" s="5">
        <f t="shared" si="163"/>
        <v>1202.9346869999999</v>
      </c>
      <c r="AV151" s="5">
        <f t="shared" si="163"/>
        <v>1210.1744550000001</v>
      </c>
      <c r="AW151" s="5">
        <f t="shared" si="163"/>
        <v>1217.1014370000003</v>
      </c>
      <c r="AX151" s="5">
        <f t="shared" si="163"/>
        <v>1223.976555</v>
      </c>
      <c r="AY151" s="5">
        <f t="shared" si="163"/>
        <v>1230.2486150000002</v>
      </c>
      <c r="AZ151" s="5">
        <f t="shared" si="163"/>
        <v>1235.3021019999999</v>
      </c>
      <c r="BA151" s="5">
        <f t="shared" si="163"/>
        <v>1239.9352539999998</v>
      </c>
      <c r="BB151" s="5">
        <f t="shared" si="163"/>
        <v>1244.5397829999997</v>
      </c>
      <c r="BC151" s="5">
        <f t="shared" si="163"/>
        <v>1249.2027529999998</v>
      </c>
      <c r="BD151" s="5">
        <f t="shared" si="163"/>
        <v>1253.3981180000001</v>
      </c>
      <c r="BE151" s="5">
        <f t="shared" si="163"/>
        <v>1257.6476100000002</v>
      </c>
      <c r="BF151" s="5">
        <f t="shared" si="163"/>
        <v>1261.7326930000002</v>
      </c>
      <c r="BG151" s="5">
        <f t="shared" si="163"/>
        <v>1265.9936490000002</v>
      </c>
      <c r="BH151" s="5">
        <f t="shared" si="163"/>
        <v>1270.3889209999998</v>
      </c>
      <c r="BI151" s="5">
        <f t="shared" si="163"/>
        <v>1275.0624080000002</v>
      </c>
      <c r="BJ151" s="5">
        <f t="shared" si="163"/>
        <v>1279.8628010000002</v>
      </c>
      <c r="BK151" s="5">
        <f t="shared" si="163"/>
        <v>1284.907719</v>
      </c>
      <c r="BL151" s="5">
        <f t="shared" si="163"/>
        <v>1290.1407840000002</v>
      </c>
      <c r="BM151" s="5">
        <f t="shared" si="163"/>
        <v>1295.619056</v>
      </c>
      <c r="BN151" s="5">
        <f t="shared" si="163"/>
        <v>1301.8522540000001</v>
      </c>
      <c r="BO151" s="5">
        <f t="shared" si="163"/>
        <v>1307.9529780000003</v>
      </c>
      <c r="BP151" s="5">
        <f t="shared" si="163"/>
        <v>1314.2350549999999</v>
      </c>
      <c r="BQ151" s="5">
        <f t="shared" si="163"/>
        <v>1320.887604</v>
      </c>
      <c r="BR151" s="5">
        <f t="shared" si="163"/>
        <v>1324.713935</v>
      </c>
      <c r="BS151" s="5">
        <f t="shared" si="163"/>
        <v>1330.2213840000002</v>
      </c>
      <c r="BT151"/>
    </row>
    <row r="152" spans="1:72" x14ac:dyDescent="0.2">
      <c r="N152" s="13" t="s">
        <v>464</v>
      </c>
      <c r="O152" s="53" t="s">
        <v>502</v>
      </c>
      <c r="P152" s="13" t="s">
        <v>463</v>
      </c>
      <c r="Q152" s="13" t="s">
        <v>523</v>
      </c>
      <c r="R152" s="13" t="s">
        <v>524</v>
      </c>
      <c r="S152" s="5">
        <v>183.691</v>
      </c>
      <c r="T152" s="5">
        <v>186.53800000000001</v>
      </c>
      <c r="U152" s="5">
        <v>189.24199999999999</v>
      </c>
      <c r="V152" s="5">
        <v>191.88900000000001</v>
      </c>
      <c r="W152" s="5">
        <v>194.303</v>
      </c>
      <c r="X152" s="5">
        <v>196.56</v>
      </c>
      <c r="Y152" s="5">
        <v>198.71199999999999</v>
      </c>
      <c r="Z152" s="5">
        <v>200.70599999999999</v>
      </c>
      <c r="AA152" s="5">
        <v>202.67699999999999</v>
      </c>
      <c r="AB152" s="5">
        <v>205.05199999999999</v>
      </c>
      <c r="AC152" s="5">
        <v>207.661</v>
      </c>
      <c r="AD152" s="5">
        <v>209.89599999999999</v>
      </c>
      <c r="AE152" s="5">
        <v>211.90899999999999</v>
      </c>
      <c r="AF152" s="5">
        <v>213.85400000000001</v>
      </c>
      <c r="AG152" s="5">
        <v>215.97300000000001</v>
      </c>
      <c r="AH152" s="5">
        <v>218.035</v>
      </c>
      <c r="AI152" s="5">
        <v>220.239</v>
      </c>
      <c r="AJ152" s="5">
        <v>222.58500000000001</v>
      </c>
      <c r="AK152" s="5">
        <v>225.05500000000001</v>
      </c>
      <c r="AL152" s="5">
        <v>227.22499999999999</v>
      </c>
      <c r="AM152" s="5">
        <v>229.46600000000001</v>
      </c>
      <c r="AN152" s="5">
        <v>231.66399999999999</v>
      </c>
      <c r="AO152" s="5">
        <v>233.792</v>
      </c>
      <c r="AP152" s="5">
        <v>235.82499999999999</v>
      </c>
      <c r="AQ152" s="5">
        <v>237.92400000000001</v>
      </c>
      <c r="AR152" s="5">
        <v>240.13300000000001</v>
      </c>
      <c r="AS152" s="5">
        <v>242.28899999999999</v>
      </c>
      <c r="AT152" s="5">
        <v>244.499</v>
      </c>
      <c r="AU152" s="5">
        <v>246.81899999999999</v>
      </c>
      <c r="AV152" s="5">
        <v>249.62299999999999</v>
      </c>
      <c r="AW152" s="5">
        <v>252.98099999999999</v>
      </c>
      <c r="AX152" s="5">
        <v>256.51400000000001</v>
      </c>
      <c r="AY152" s="5">
        <v>259.91899999999998</v>
      </c>
      <c r="AZ152" s="5">
        <v>263.12599999999998</v>
      </c>
      <c r="BA152" s="5">
        <v>266.27800000000002</v>
      </c>
      <c r="BB152" s="5">
        <v>269.39400000000001</v>
      </c>
      <c r="BC152" s="5">
        <v>272.65699999999998</v>
      </c>
      <c r="BD152" s="5">
        <v>275.85399999999998</v>
      </c>
      <c r="BE152" s="5">
        <v>279.04000000000002</v>
      </c>
      <c r="BF152" s="5">
        <v>282.16241100000002</v>
      </c>
      <c r="BG152" s="5">
        <v>284.96895499999999</v>
      </c>
      <c r="BH152" s="5">
        <v>287.62519300000002</v>
      </c>
      <c r="BI152" s="5">
        <v>290.107933</v>
      </c>
      <c r="BJ152" s="5">
        <v>292.80529799999999</v>
      </c>
      <c r="BK152" s="5">
        <v>295.51659899999999</v>
      </c>
      <c r="BL152" s="5">
        <v>298.37991199999999</v>
      </c>
      <c r="BM152" s="5">
        <v>301.23120699999998</v>
      </c>
      <c r="BN152" s="5">
        <v>304.09396600000002</v>
      </c>
      <c r="BO152" s="5">
        <v>306.77152899999999</v>
      </c>
      <c r="BP152" s="5">
        <v>309.32629500000002</v>
      </c>
      <c r="BQ152" s="5">
        <v>311.58256399999999</v>
      </c>
      <c r="BR152" s="5">
        <v>313.87368500000002</v>
      </c>
      <c r="BS152" s="5">
        <v>316.12883900000003</v>
      </c>
    </row>
    <row r="153" spans="1:72" x14ac:dyDescent="0.2">
      <c r="N153" s="13" t="s">
        <v>464</v>
      </c>
      <c r="O153" s="53" t="s">
        <v>131</v>
      </c>
      <c r="P153" s="13" t="s">
        <v>463</v>
      </c>
      <c r="Q153" s="13" t="s">
        <v>523</v>
      </c>
      <c r="R153" s="13" t="s">
        <v>524</v>
      </c>
      <c r="S153" s="5">
        <v>18.271000000000001</v>
      </c>
      <c r="T153" s="5">
        <v>18.614000000000001</v>
      </c>
      <c r="U153" s="5">
        <v>18.963999999999999</v>
      </c>
      <c r="V153" s="5">
        <v>19.324999999999999</v>
      </c>
      <c r="W153" s="5">
        <v>19.678000000000001</v>
      </c>
      <c r="X153" s="5">
        <v>20.047999999999998</v>
      </c>
      <c r="Y153" s="5">
        <v>20.411999999999999</v>
      </c>
      <c r="Z153" s="5">
        <v>20.744</v>
      </c>
      <c r="AA153" s="5">
        <v>21.027999999999999</v>
      </c>
      <c r="AB153" s="5">
        <v>21.324000000000002</v>
      </c>
      <c r="AC153" s="5">
        <v>21.645534999999999</v>
      </c>
      <c r="AD153" s="5">
        <v>21.993631000000001</v>
      </c>
      <c r="AE153" s="5">
        <v>22.369408</v>
      </c>
      <c r="AF153" s="5">
        <v>22.774087000000002</v>
      </c>
      <c r="AG153" s="5">
        <v>23.209</v>
      </c>
      <c r="AH153" s="5">
        <v>23.518000000000001</v>
      </c>
      <c r="AI153" s="5">
        <v>23.795999999999999</v>
      </c>
      <c r="AJ153" s="5">
        <v>24.036000000000001</v>
      </c>
      <c r="AK153" s="5">
        <v>24.277000000000001</v>
      </c>
      <c r="AL153" s="5">
        <v>24.593</v>
      </c>
      <c r="AM153" s="5">
        <v>24.9</v>
      </c>
      <c r="AN153" s="5">
        <v>25.202000000000002</v>
      </c>
      <c r="AO153" s="5">
        <v>25.456</v>
      </c>
      <c r="AP153" s="5">
        <v>25.702000000000002</v>
      </c>
      <c r="AQ153" s="5">
        <v>25.942</v>
      </c>
      <c r="AR153" s="5">
        <v>26.204000000000001</v>
      </c>
      <c r="AS153" s="5">
        <v>26.55</v>
      </c>
      <c r="AT153" s="5">
        <v>26.895</v>
      </c>
      <c r="AU153" s="5">
        <v>27.379000000000001</v>
      </c>
      <c r="AV153" s="5">
        <v>27.791</v>
      </c>
      <c r="AW153" s="5">
        <v>28.171682000000001</v>
      </c>
      <c r="AX153" s="5">
        <v>28.519597000000001</v>
      </c>
      <c r="AY153" s="5">
        <v>28.833410000000001</v>
      </c>
      <c r="AZ153" s="5">
        <v>29.111906000000001</v>
      </c>
      <c r="BA153" s="5">
        <v>29.353999999999999</v>
      </c>
      <c r="BB153" s="5">
        <v>29.671900000000001</v>
      </c>
      <c r="BC153" s="5">
        <v>29.987200000000001</v>
      </c>
      <c r="BD153" s="5">
        <v>30.247900000000001</v>
      </c>
      <c r="BE153" s="5">
        <v>30.499199999999998</v>
      </c>
      <c r="BF153" s="5">
        <v>30.7697</v>
      </c>
      <c r="BG153" s="5">
        <v>31.081900000000001</v>
      </c>
      <c r="BH153" s="5">
        <v>31.361999999999998</v>
      </c>
      <c r="BI153" s="5">
        <v>31.675999999999998</v>
      </c>
      <c r="BJ153" s="5">
        <v>31.995000000000001</v>
      </c>
      <c r="BK153" s="5">
        <v>32.311999999999998</v>
      </c>
      <c r="BL153" s="5">
        <v>32.570504999999997</v>
      </c>
      <c r="BM153" s="5">
        <v>32.887928000000002</v>
      </c>
      <c r="BN153" s="5">
        <v>33.245773</v>
      </c>
      <c r="BO153" s="5">
        <v>33.628571000000001</v>
      </c>
      <c r="BP153" s="5">
        <v>34.005274</v>
      </c>
      <c r="BQ153" s="5">
        <v>34.342779999999998</v>
      </c>
      <c r="BR153" s="5">
        <v>34.754311999999999</v>
      </c>
      <c r="BS153" s="5">
        <v>35.158304000000001</v>
      </c>
    </row>
    <row r="154" spans="1:72" x14ac:dyDescent="0.2">
      <c r="N154" s="13" t="s">
        <v>464</v>
      </c>
      <c r="O154" s="53" t="s">
        <v>547</v>
      </c>
      <c r="P154" s="13" t="s">
        <v>463</v>
      </c>
      <c r="Q154" s="13" t="s">
        <v>523</v>
      </c>
      <c r="R154" s="13" t="s">
        <v>524</v>
      </c>
      <c r="S154" s="5">
        <v>674.93218400000001</v>
      </c>
      <c r="T154" s="5">
        <v>682.92841699999997</v>
      </c>
      <c r="U154" s="5">
        <v>690.97218999999996</v>
      </c>
      <c r="V154" s="5">
        <v>698.910032</v>
      </c>
      <c r="W154" s="5">
        <v>706.57491000000005</v>
      </c>
      <c r="X154" s="5">
        <v>713.23266899999999</v>
      </c>
      <c r="Y154" s="5">
        <v>719.66965100000004</v>
      </c>
      <c r="Z154" s="5">
        <v>725.83725500000003</v>
      </c>
      <c r="AA154" s="5">
        <v>731.89548100000002</v>
      </c>
      <c r="AB154" s="5">
        <v>737.31424600000003</v>
      </c>
      <c r="AC154" s="5">
        <v>742.92486099999996</v>
      </c>
      <c r="AD154" s="5">
        <v>749.24859200000003</v>
      </c>
      <c r="AE154" s="5">
        <v>755.28591600000004</v>
      </c>
      <c r="AF154" s="5">
        <v>761.129231</v>
      </c>
      <c r="AG154" s="5">
        <v>766.79779199999996</v>
      </c>
      <c r="AH154" s="5">
        <v>772.35697900000002</v>
      </c>
      <c r="AI154" s="5">
        <v>777.684076</v>
      </c>
      <c r="AJ154" s="5">
        <v>783.04395899999997</v>
      </c>
      <c r="AK154" s="5">
        <v>788.28753700000004</v>
      </c>
      <c r="AL154" s="5">
        <v>793.66682600000001</v>
      </c>
      <c r="AM154" s="5">
        <v>799.01897899999994</v>
      </c>
      <c r="AN154" s="5">
        <v>803.80903899999998</v>
      </c>
      <c r="AO154" s="5">
        <v>808.418228</v>
      </c>
      <c r="AP154" s="5">
        <v>813.23322099999996</v>
      </c>
      <c r="AQ154" s="5">
        <v>818.15175499999998</v>
      </c>
      <c r="AR154" s="5">
        <v>823.20623799999998</v>
      </c>
      <c r="AS154" s="5">
        <v>828.29620499999999</v>
      </c>
      <c r="AT154" s="5">
        <v>833.42028200000004</v>
      </c>
      <c r="AU154" s="5">
        <v>838.57288800000003</v>
      </c>
      <c r="AV154" s="5">
        <v>842.82316000000003</v>
      </c>
      <c r="AW154" s="5">
        <v>846.15988800000002</v>
      </c>
      <c r="AX154" s="5">
        <v>849.502433</v>
      </c>
      <c r="AY154" s="5">
        <v>852.434078</v>
      </c>
      <c r="AZ154" s="5">
        <v>854.24163699999997</v>
      </c>
      <c r="BA154" s="5">
        <v>855.64117399999998</v>
      </c>
      <c r="BB154" s="5">
        <v>857.11238500000002</v>
      </c>
      <c r="BC154" s="5">
        <v>858.54166599999996</v>
      </c>
      <c r="BD154" s="5">
        <v>859.66842199999996</v>
      </c>
      <c r="BE154" s="5">
        <v>860.94108900000003</v>
      </c>
      <c r="BF154" s="5">
        <v>862.09436500000004</v>
      </c>
      <c r="BG154" s="5">
        <v>863.60059100000001</v>
      </c>
      <c r="BH154" s="5">
        <v>865.37912800000004</v>
      </c>
      <c r="BI154" s="5">
        <v>867.57614000000001</v>
      </c>
      <c r="BJ154" s="5">
        <v>869.93223799999998</v>
      </c>
      <c r="BK154" s="5">
        <v>872.52047200000004</v>
      </c>
      <c r="BL154" s="5">
        <v>875.17820400000005</v>
      </c>
      <c r="BM154" s="5">
        <v>878.16978400000005</v>
      </c>
      <c r="BN154" s="5">
        <v>881.65388600000006</v>
      </c>
      <c r="BO154" s="5">
        <v>885.22850000000005</v>
      </c>
      <c r="BP154" s="5">
        <v>889.19097299999999</v>
      </c>
      <c r="BQ154" s="5">
        <v>893.45842100000004</v>
      </c>
      <c r="BR154" s="5">
        <v>895.36467700000003</v>
      </c>
      <c r="BS154" s="5">
        <v>898.92656099999999</v>
      </c>
    </row>
    <row r="155" spans="1:72" x14ac:dyDescent="0.2">
      <c r="N155" s="54" t="s">
        <v>464</v>
      </c>
      <c r="O155" s="94" t="s">
        <v>548</v>
      </c>
      <c r="P155" s="54" t="s">
        <v>463</v>
      </c>
      <c r="Q155" s="54" t="s">
        <v>523</v>
      </c>
      <c r="R155" s="54" t="s">
        <v>524</v>
      </c>
      <c r="S155" s="95">
        <v>28.229291</v>
      </c>
      <c r="T155" s="95">
        <v>28.909984999999999</v>
      </c>
      <c r="U155" s="95">
        <v>29.597047</v>
      </c>
      <c r="V155" s="95">
        <v>30.292968999999999</v>
      </c>
      <c r="W155" s="95">
        <v>31.000167000000001</v>
      </c>
      <c r="X155" s="95">
        <v>31.718266</v>
      </c>
      <c r="Y155" s="95">
        <v>32.448403999999996</v>
      </c>
      <c r="Z155" s="95">
        <v>33.196289</v>
      </c>
      <c r="AA155" s="95">
        <v>33.969200999999998</v>
      </c>
      <c r="AB155" s="95">
        <v>34.772030999999998</v>
      </c>
      <c r="AC155" s="95">
        <v>35.608078999999996</v>
      </c>
      <c r="AD155" s="95">
        <v>36.475355999999998</v>
      </c>
      <c r="AE155" s="95">
        <v>37.366922000000002</v>
      </c>
      <c r="AF155" s="95">
        <v>38.272700999999998</v>
      </c>
      <c r="AG155" s="95">
        <v>39.185637</v>
      </c>
      <c r="AH155" s="95">
        <v>40.100695999999999</v>
      </c>
      <c r="AI155" s="95">
        <v>41.020211000000003</v>
      </c>
      <c r="AJ155" s="95">
        <v>41.953105000000001</v>
      </c>
      <c r="AK155" s="95">
        <v>42.912350000000004</v>
      </c>
      <c r="AL155" s="95">
        <v>43.905790000000003</v>
      </c>
      <c r="AM155" s="95">
        <v>44.936836</v>
      </c>
      <c r="AN155" s="95">
        <v>45.99794</v>
      </c>
      <c r="AO155" s="95">
        <v>47.072603000000001</v>
      </c>
      <c r="AP155" s="95">
        <v>48.138190999999999</v>
      </c>
      <c r="AQ155" s="95">
        <v>49.178078999999997</v>
      </c>
      <c r="AR155" s="95">
        <v>50.186914000000002</v>
      </c>
      <c r="AS155" s="95">
        <v>51.16827</v>
      </c>
      <c r="AT155" s="95">
        <v>52.125596999999999</v>
      </c>
      <c r="AU155" s="95">
        <v>53.065801</v>
      </c>
      <c r="AV155" s="95">
        <v>53.994605</v>
      </c>
      <c r="AW155" s="95">
        <v>54.911233000000003</v>
      </c>
      <c r="AX155" s="95">
        <v>55.815175000000004</v>
      </c>
      <c r="AY155" s="95">
        <v>56.713073000000001</v>
      </c>
      <c r="AZ155" s="95">
        <v>57.613441000000002</v>
      </c>
      <c r="BA155" s="95">
        <v>58.522320000000001</v>
      </c>
      <c r="BB155" s="95">
        <v>59.442501999999998</v>
      </c>
      <c r="BC155" s="95">
        <v>60.372413000000002</v>
      </c>
      <c r="BD155" s="95">
        <v>61.308204000000003</v>
      </c>
      <c r="BE155" s="95">
        <v>62.243779000000004</v>
      </c>
      <c r="BF155" s="95">
        <v>63.174483000000002</v>
      </c>
      <c r="BG155" s="95">
        <v>64.100296999999998</v>
      </c>
      <c r="BH155" s="95">
        <v>65.022300000000001</v>
      </c>
      <c r="BI155" s="95">
        <v>65.938265000000001</v>
      </c>
      <c r="BJ155" s="95">
        <v>66.845635000000001</v>
      </c>
      <c r="BK155" s="95">
        <v>67.743052000000006</v>
      </c>
      <c r="BL155" s="95">
        <v>68.626337000000007</v>
      </c>
      <c r="BM155" s="95">
        <v>69.496512999999993</v>
      </c>
      <c r="BN155" s="95">
        <v>70.363511000000003</v>
      </c>
      <c r="BO155" s="95">
        <v>71.241079999999997</v>
      </c>
      <c r="BP155" s="95">
        <v>72.137546</v>
      </c>
      <c r="BQ155" s="95">
        <v>73.058638000000002</v>
      </c>
      <c r="BR155" s="95">
        <v>73.997128000000004</v>
      </c>
      <c r="BS155" s="95">
        <v>74.932641000000004</v>
      </c>
      <c r="BT155" s="93"/>
    </row>
    <row r="156" spans="1:72" x14ac:dyDescent="0.2">
      <c r="N156" s="13" t="s">
        <v>464</v>
      </c>
      <c r="O156" s="53" t="s">
        <v>235</v>
      </c>
      <c r="P156" s="13" t="s">
        <v>463</v>
      </c>
      <c r="Q156" s="13" t="s">
        <v>523</v>
      </c>
      <c r="R156" s="13" t="s">
        <v>524</v>
      </c>
      <c r="S156" s="5">
        <v>94.942999999999998</v>
      </c>
      <c r="T156" s="5">
        <v>95.831999999999994</v>
      </c>
      <c r="U156" s="5">
        <v>96.811999999999998</v>
      </c>
      <c r="V156" s="5">
        <v>97.825999999999993</v>
      </c>
      <c r="W156" s="5">
        <v>98.882999999999996</v>
      </c>
      <c r="X156" s="5">
        <v>99.79</v>
      </c>
      <c r="Y156" s="5">
        <v>100.72499999999999</v>
      </c>
      <c r="Z156" s="5">
        <v>101.06100000000001</v>
      </c>
      <c r="AA156" s="5">
        <v>103.172</v>
      </c>
      <c r="AB156" s="5">
        <v>104.345</v>
      </c>
      <c r="AC156" s="5">
        <v>105.697</v>
      </c>
      <c r="AD156" s="5">
        <v>107.188</v>
      </c>
      <c r="AE156" s="5">
        <v>108.07899999999999</v>
      </c>
      <c r="AF156" s="5">
        <v>110.16200000000001</v>
      </c>
      <c r="AG156" s="5">
        <v>111.94</v>
      </c>
      <c r="AH156" s="5">
        <v>112.771</v>
      </c>
      <c r="AI156" s="5">
        <v>113.863</v>
      </c>
      <c r="AJ156" s="5">
        <v>114.898</v>
      </c>
      <c r="AK156" s="5">
        <v>115.87</v>
      </c>
      <c r="AL156" s="5">
        <v>116.782</v>
      </c>
      <c r="AM156" s="5">
        <v>117.648</v>
      </c>
      <c r="AN156" s="5">
        <v>118.449</v>
      </c>
      <c r="AO156" s="5">
        <v>119.259</v>
      </c>
      <c r="AP156" s="5">
        <v>120.018</v>
      </c>
      <c r="AQ156" s="5">
        <v>120.754</v>
      </c>
      <c r="AR156" s="5">
        <v>121.492</v>
      </c>
      <c r="AS156" s="5">
        <v>122.09099999999999</v>
      </c>
      <c r="AT156" s="5">
        <v>122.613</v>
      </c>
      <c r="AU156" s="5">
        <v>123.116</v>
      </c>
      <c r="AV156" s="5">
        <v>123.53700000000001</v>
      </c>
      <c r="AW156" s="5">
        <v>123.92100000000001</v>
      </c>
      <c r="AX156" s="5">
        <v>124.229</v>
      </c>
      <c r="AY156" s="5">
        <v>124.536</v>
      </c>
      <c r="AZ156" s="5">
        <v>124.961</v>
      </c>
      <c r="BA156" s="5">
        <v>125.43899999999999</v>
      </c>
      <c r="BB156" s="5">
        <v>125.761</v>
      </c>
      <c r="BC156" s="5">
        <v>126.09099999999999</v>
      </c>
      <c r="BD156" s="5">
        <v>126.41</v>
      </c>
      <c r="BE156" s="5">
        <v>126.65</v>
      </c>
      <c r="BF156" s="5">
        <v>126.87</v>
      </c>
      <c r="BG156" s="5">
        <v>127.149</v>
      </c>
      <c r="BH156" s="5">
        <v>127.44499999999999</v>
      </c>
      <c r="BI156" s="5">
        <v>127.718</v>
      </c>
      <c r="BJ156" s="5">
        <v>127.761</v>
      </c>
      <c r="BK156" s="5">
        <v>127.773</v>
      </c>
      <c r="BL156" s="5">
        <v>127.756</v>
      </c>
      <c r="BM156" s="5">
        <v>127.77075000000001</v>
      </c>
      <c r="BN156" s="5">
        <v>127.70404000000001</v>
      </c>
      <c r="BO156" s="5">
        <v>127.557958</v>
      </c>
      <c r="BP156" s="5">
        <v>127.450459</v>
      </c>
      <c r="BQ156" s="5">
        <v>127.817277</v>
      </c>
      <c r="BR156" s="5">
        <v>127.56148899999999</v>
      </c>
      <c r="BS156" s="5">
        <v>127.338621</v>
      </c>
    </row>
    <row r="157" spans="1:72" x14ac:dyDescent="0.2">
      <c r="N157" s="13" t="s">
        <v>464</v>
      </c>
      <c r="O157" s="53" t="s">
        <v>90</v>
      </c>
      <c r="P157" s="13" t="s">
        <v>463</v>
      </c>
      <c r="Q157" s="13" t="s">
        <v>523</v>
      </c>
      <c r="R157" s="13" t="s">
        <v>524</v>
      </c>
      <c r="S157" s="5">
        <v>10.483000000000001</v>
      </c>
      <c r="T157" s="5">
        <v>10.742000000000001</v>
      </c>
      <c r="U157" s="5">
        <v>10.95</v>
      </c>
      <c r="V157" s="5">
        <v>11.167</v>
      </c>
      <c r="W157" s="5">
        <v>11.388</v>
      </c>
      <c r="X157" s="5">
        <v>11.651</v>
      </c>
      <c r="Y157" s="5">
        <v>11.798999999999999</v>
      </c>
      <c r="Z157" s="5">
        <v>12.009</v>
      </c>
      <c r="AA157" s="5">
        <v>12.263</v>
      </c>
      <c r="AB157" s="5">
        <v>12.507</v>
      </c>
      <c r="AC157" s="5">
        <v>12.936999999999999</v>
      </c>
      <c r="AD157" s="5">
        <v>13.177</v>
      </c>
      <c r="AE157" s="5">
        <v>13.38</v>
      </c>
      <c r="AF157" s="5">
        <v>13.723000000000001</v>
      </c>
      <c r="AG157" s="5">
        <v>13.893000000000001</v>
      </c>
      <c r="AH157" s="5">
        <v>14.032999999999999</v>
      </c>
      <c r="AI157" s="5">
        <v>14.192</v>
      </c>
      <c r="AJ157" s="5">
        <v>14.358000000000001</v>
      </c>
      <c r="AK157" s="5">
        <v>14.513999999999999</v>
      </c>
      <c r="AL157" s="5">
        <v>14.692</v>
      </c>
      <c r="AM157" s="5">
        <v>14.927</v>
      </c>
      <c r="AN157" s="5">
        <v>15.178000000000001</v>
      </c>
      <c r="AO157" s="5">
        <v>15.369</v>
      </c>
      <c r="AP157" s="5">
        <v>15.544</v>
      </c>
      <c r="AQ157" s="5">
        <v>15.757999999999999</v>
      </c>
      <c r="AR157" s="5">
        <v>16.0184</v>
      </c>
      <c r="AS157" s="5">
        <v>16.2639</v>
      </c>
      <c r="AT157" s="5">
        <v>16.5322</v>
      </c>
      <c r="AU157" s="5">
        <v>16.814399999999999</v>
      </c>
      <c r="AV157" s="5">
        <v>17.065100000000001</v>
      </c>
      <c r="AW157" s="5">
        <v>17.283999999999999</v>
      </c>
      <c r="AX157" s="5">
        <v>17.495000000000001</v>
      </c>
      <c r="AY157" s="5">
        <v>17.667000000000002</v>
      </c>
      <c r="AZ157" s="5">
        <v>17.855</v>
      </c>
      <c r="BA157" s="5">
        <v>18.071999999999999</v>
      </c>
      <c r="BB157" s="5">
        <v>18.311</v>
      </c>
      <c r="BC157" s="5">
        <v>18.516999999999999</v>
      </c>
      <c r="BD157" s="5">
        <v>18.710999999999999</v>
      </c>
      <c r="BE157" s="5">
        <v>18.925999999999998</v>
      </c>
      <c r="BF157" s="5">
        <v>19.152999999999999</v>
      </c>
      <c r="BG157" s="5">
        <v>19.413</v>
      </c>
      <c r="BH157" s="5">
        <v>19.651399999999999</v>
      </c>
      <c r="BI157" s="5">
        <v>19.895399999999999</v>
      </c>
      <c r="BJ157" s="5">
        <v>20.127400000000002</v>
      </c>
      <c r="BK157" s="5">
        <v>20.3948</v>
      </c>
      <c r="BL157" s="5">
        <v>20.697900000000001</v>
      </c>
      <c r="BM157" s="5">
        <v>20.8276</v>
      </c>
      <c r="BN157" s="5">
        <v>21.249199999999998</v>
      </c>
      <c r="BO157" s="5">
        <v>21.691700000000001</v>
      </c>
      <c r="BP157" s="5">
        <v>22.0318</v>
      </c>
      <c r="BQ157" s="5">
        <v>22.34</v>
      </c>
      <c r="BR157" s="5">
        <v>22.7239</v>
      </c>
      <c r="BS157" s="5">
        <v>23.1309</v>
      </c>
    </row>
    <row r="158" spans="1:72" x14ac:dyDescent="0.2">
      <c r="N158" s="13" t="s">
        <v>464</v>
      </c>
      <c r="O158" s="53" t="s">
        <v>301</v>
      </c>
      <c r="P158" s="13" t="s">
        <v>463</v>
      </c>
      <c r="Q158" s="13" t="s">
        <v>523</v>
      </c>
      <c r="R158" s="13" t="s">
        <v>524</v>
      </c>
      <c r="S158" s="5">
        <v>2.4197000000000002</v>
      </c>
      <c r="T158" s="5">
        <v>2.4820000000000002</v>
      </c>
      <c r="U158" s="5">
        <v>2.5318000000000001</v>
      </c>
      <c r="V158" s="5">
        <v>2.5853999999999999</v>
      </c>
      <c r="W158" s="5">
        <v>2.6284000000000001</v>
      </c>
      <c r="X158" s="5">
        <v>2.6758999999999999</v>
      </c>
      <c r="Y158" s="5">
        <v>2.7241</v>
      </c>
      <c r="Z158" s="5">
        <v>2.7481</v>
      </c>
      <c r="AA158" s="5">
        <v>2.7728000000000002</v>
      </c>
      <c r="AB158" s="5">
        <v>2.8107000000000002</v>
      </c>
      <c r="AC158" s="5">
        <v>2.8530000000000002</v>
      </c>
      <c r="AD158" s="5">
        <v>2.9039000000000001</v>
      </c>
      <c r="AE158" s="5">
        <v>2.9613</v>
      </c>
      <c r="AF158" s="5">
        <v>3.0236999999999998</v>
      </c>
      <c r="AG158" s="5">
        <v>3.0831</v>
      </c>
      <c r="AH158" s="5">
        <v>3.1105</v>
      </c>
      <c r="AI158" s="5">
        <v>3.1202000000000001</v>
      </c>
      <c r="AJ158" s="5">
        <v>3.1212</v>
      </c>
      <c r="AK158" s="5">
        <v>3.109</v>
      </c>
      <c r="AL158" s="5">
        <v>3.1128999999999998</v>
      </c>
      <c r="AM158" s="5">
        <v>3.1248999999999998</v>
      </c>
      <c r="AN158" s="5">
        <v>3.1560999999999999</v>
      </c>
      <c r="AO158" s="5">
        <v>3.1993</v>
      </c>
      <c r="AP158" s="5">
        <v>3.2271000000000001</v>
      </c>
      <c r="AQ158" s="5">
        <v>3.2471000000000001</v>
      </c>
      <c r="AR158" s="5">
        <v>3.2463000000000002</v>
      </c>
      <c r="AS158" s="5">
        <v>3.2744</v>
      </c>
      <c r="AT158" s="5">
        <v>3.2833999999999999</v>
      </c>
      <c r="AU158" s="5">
        <v>3.2991999999999999</v>
      </c>
      <c r="AV158" s="5">
        <v>3.3298000000000001</v>
      </c>
      <c r="AW158" s="5">
        <v>3.4950999999999999</v>
      </c>
      <c r="AX158" s="5">
        <v>3.5316999999999998</v>
      </c>
      <c r="AY158" s="5">
        <v>3.5722</v>
      </c>
      <c r="AZ158" s="5">
        <v>3.62</v>
      </c>
      <c r="BA158" s="5">
        <v>3.6734</v>
      </c>
      <c r="BB158" s="5">
        <v>3.7320000000000002</v>
      </c>
      <c r="BC158" s="5">
        <v>3.7812999999999999</v>
      </c>
      <c r="BD158" s="5">
        <v>3.8149999999999999</v>
      </c>
      <c r="BE158" s="5">
        <v>3.8351000000000002</v>
      </c>
      <c r="BF158" s="5">
        <v>3.8576999999999999</v>
      </c>
      <c r="BG158" s="5">
        <v>3.8805000000000001</v>
      </c>
      <c r="BH158" s="5">
        <v>3.9485000000000001</v>
      </c>
      <c r="BI158" s="5">
        <v>4.0271999999999997</v>
      </c>
      <c r="BJ158" s="5">
        <v>4.0875000000000004</v>
      </c>
      <c r="BK158" s="5">
        <v>4.1338999999999997</v>
      </c>
      <c r="BL158" s="5">
        <v>4.1845999999999997</v>
      </c>
      <c r="BM158" s="5">
        <v>4.2282999999999999</v>
      </c>
      <c r="BN158" s="5">
        <v>4.2689000000000004</v>
      </c>
      <c r="BO158" s="5">
        <v>4.3158000000000003</v>
      </c>
      <c r="BP158" s="5">
        <v>4.3677999999999999</v>
      </c>
      <c r="BQ158" s="5">
        <v>4.4051999999999998</v>
      </c>
      <c r="BR158" s="5">
        <v>4.4329999999999998</v>
      </c>
      <c r="BS158" s="5">
        <v>4.4707999999999997</v>
      </c>
    </row>
    <row r="159" spans="1:72" x14ac:dyDescent="0.2">
      <c r="N159" s="14" t="s">
        <v>464</v>
      </c>
      <c r="O159" s="14" t="s">
        <v>25</v>
      </c>
      <c r="P159" s="14" t="s">
        <v>463</v>
      </c>
      <c r="Q159" s="55" t="s">
        <v>457</v>
      </c>
      <c r="R159" s="14" t="s">
        <v>35</v>
      </c>
      <c r="S159" s="6">
        <f>S150-S151</f>
        <v>2120.9983710000001</v>
      </c>
      <c r="T159" s="6">
        <f t="shared" ref="T159:BS159" si="164">T150-T151</f>
        <v>2162.2121010000001</v>
      </c>
      <c r="U159" s="6">
        <f t="shared" si="164"/>
        <v>2215.4165030000004</v>
      </c>
      <c r="V159" s="6">
        <f t="shared" si="164"/>
        <v>2269.2818889999999</v>
      </c>
      <c r="W159" s="6">
        <f t="shared" si="164"/>
        <v>2324.9773379999997</v>
      </c>
      <c r="X159" s="6">
        <f t="shared" si="164"/>
        <v>2385.1208690000003</v>
      </c>
      <c r="Y159" s="6">
        <f t="shared" si="164"/>
        <v>2445.373239</v>
      </c>
      <c r="Z159" s="6">
        <f t="shared" si="164"/>
        <v>2507.4381430000003</v>
      </c>
      <c r="AA159" s="6">
        <f t="shared" si="164"/>
        <v>2571.9765940000002</v>
      </c>
      <c r="AB159" s="6">
        <f t="shared" si="164"/>
        <v>2638.2397510000001</v>
      </c>
      <c r="AC159" s="6">
        <f t="shared" si="164"/>
        <v>2705.7309329999998</v>
      </c>
      <c r="AD159" s="6">
        <f t="shared" si="164"/>
        <v>2772.2144210000001</v>
      </c>
      <c r="AE159" s="6">
        <f t="shared" si="164"/>
        <v>2838.8506969999999</v>
      </c>
      <c r="AF159" s="6">
        <f t="shared" si="164"/>
        <v>2905.1186549999998</v>
      </c>
      <c r="AG159" s="6">
        <f t="shared" si="164"/>
        <v>2970.4359319999999</v>
      </c>
      <c r="AH159" s="6">
        <f t="shared" si="164"/>
        <v>3035.3455260000005</v>
      </c>
      <c r="AI159" s="6">
        <f t="shared" si="164"/>
        <v>3100.0892210000002</v>
      </c>
      <c r="AJ159" s="6">
        <f t="shared" si="164"/>
        <v>3166.1190829999996</v>
      </c>
      <c r="AK159" s="6">
        <f t="shared" si="164"/>
        <v>3233.8285420000002</v>
      </c>
      <c r="AL159" s="6">
        <f t="shared" si="164"/>
        <v>3302.0594900000001</v>
      </c>
      <c r="AM159" s="6">
        <f t="shared" si="164"/>
        <v>3371.6997949999995</v>
      </c>
      <c r="AN159" s="6">
        <f t="shared" si="164"/>
        <v>3444.7545250000003</v>
      </c>
      <c r="AO159" s="6">
        <f t="shared" si="164"/>
        <v>3518.5678739999998</v>
      </c>
      <c r="AP159" s="6">
        <f t="shared" si="164"/>
        <v>3592.0473219999994</v>
      </c>
      <c r="AQ159" s="6">
        <f t="shared" si="164"/>
        <v>3667.231256</v>
      </c>
      <c r="AR159" s="6">
        <f t="shared" si="164"/>
        <v>3745.0124660000006</v>
      </c>
      <c r="AS159" s="6">
        <f t="shared" si="164"/>
        <v>3825.0846680000004</v>
      </c>
      <c r="AT159" s="6">
        <f t="shared" si="164"/>
        <v>3906.0089749999997</v>
      </c>
      <c r="AU159" s="6">
        <f t="shared" si="164"/>
        <v>3986.5947919999999</v>
      </c>
      <c r="AV159" s="6">
        <f t="shared" si="164"/>
        <v>4068.5945409999995</v>
      </c>
      <c r="AW159" s="6">
        <f t="shared" si="164"/>
        <v>4148.1849080000002</v>
      </c>
      <c r="AX159" s="6">
        <f t="shared" si="164"/>
        <v>4224.1813789999997</v>
      </c>
      <c r="AY159" s="6">
        <f t="shared" si="164"/>
        <v>4301.5457539999998</v>
      </c>
      <c r="AZ159" s="6">
        <f t="shared" si="164"/>
        <v>4379.0149620000002</v>
      </c>
      <c r="BA159" s="6">
        <f t="shared" si="164"/>
        <v>4458.0150599999997</v>
      </c>
      <c r="BB159" s="6">
        <f t="shared" si="164"/>
        <v>4535.4284920000009</v>
      </c>
      <c r="BC159" s="6">
        <f t="shared" si="164"/>
        <v>4612.731256</v>
      </c>
      <c r="BD159" s="6">
        <f t="shared" si="164"/>
        <v>4689.6266059999998</v>
      </c>
      <c r="BE159" s="6">
        <f t="shared" si="164"/>
        <v>4765.4002780000001</v>
      </c>
      <c r="BF159" s="6">
        <f t="shared" si="164"/>
        <v>4840.2692569999999</v>
      </c>
      <c r="BG159" s="6">
        <f t="shared" si="164"/>
        <v>4914.0221080000001</v>
      </c>
      <c r="BH159" s="6">
        <f t="shared" si="164"/>
        <v>4987.4152950000007</v>
      </c>
      <c r="BI159" s="6">
        <f t="shared" si="164"/>
        <v>5060.0236800000002</v>
      </c>
      <c r="BJ159" s="6">
        <f t="shared" si="164"/>
        <v>5132.6541669999997</v>
      </c>
      <c r="BK159" s="6">
        <f t="shared" si="164"/>
        <v>5205.269096</v>
      </c>
      <c r="BL159" s="6">
        <f t="shared" si="164"/>
        <v>5277.8190219999997</v>
      </c>
      <c r="BM159" s="6">
        <f t="shared" si="164"/>
        <v>5350.0974970000007</v>
      </c>
      <c r="BN159" s="6">
        <f t="shared" si="164"/>
        <v>5422.7947379999996</v>
      </c>
      <c r="BO159" s="6">
        <f t="shared" si="164"/>
        <v>5495.7890259999995</v>
      </c>
      <c r="BP159" s="6">
        <f t="shared" si="164"/>
        <v>5569.277317</v>
      </c>
      <c r="BQ159" s="6">
        <f t="shared" si="164"/>
        <v>5643.7504229999995</v>
      </c>
      <c r="BR159" s="6">
        <f t="shared" si="164"/>
        <v>5718.3916559999998</v>
      </c>
      <c r="BS159" s="6">
        <f t="shared" si="164"/>
        <v>5794.3225779999993</v>
      </c>
    </row>
    <row r="160" spans="1:72" x14ac:dyDescent="0.2">
      <c r="N160" s="12" t="s">
        <v>517</v>
      </c>
      <c r="O160" s="12" t="s">
        <v>22</v>
      </c>
      <c r="P160" s="12" t="s">
        <v>463</v>
      </c>
      <c r="Q160" s="82" t="s">
        <v>457</v>
      </c>
      <c r="R160" s="12" t="s">
        <v>35</v>
      </c>
      <c r="S160" s="5">
        <f>(S150*S170)/100</f>
        <v>156.07664424218626</v>
      </c>
      <c r="T160" s="5">
        <f t="shared" ref="T160:BS160" si="165">(T150*T170)/100</f>
        <v>158.99887314885891</v>
      </c>
      <c r="U160" s="5">
        <f t="shared" si="165"/>
        <v>162.53567096991898</v>
      </c>
      <c r="V160" s="5">
        <f t="shared" si="165"/>
        <v>166.36379474781575</v>
      </c>
      <c r="W160" s="5">
        <f t="shared" si="165"/>
        <v>170.5888130979038</v>
      </c>
      <c r="X160" s="5">
        <f t="shared" si="165"/>
        <v>175.28397330225002</v>
      </c>
      <c r="Y160" s="5">
        <f t="shared" si="165"/>
        <v>180.31622569657992</v>
      </c>
      <c r="Z160" s="5">
        <f t="shared" si="165"/>
        <v>185.67814322932881</v>
      </c>
      <c r="AA160" s="5">
        <f t="shared" si="165"/>
        <v>191.53605809981136</v>
      </c>
      <c r="AB160" s="5">
        <f t="shared" si="165"/>
        <v>197.60141802641579</v>
      </c>
      <c r="AC160" s="5">
        <f t="shared" si="165"/>
        <v>203.97707638984875</v>
      </c>
      <c r="AD160" s="5">
        <f t="shared" si="165"/>
        <v>210.53333432091031</v>
      </c>
      <c r="AE160" s="5">
        <f t="shared" si="165"/>
        <v>217.18611488726592</v>
      </c>
      <c r="AF160" s="5">
        <f t="shared" si="165"/>
        <v>224.09457198430184</v>
      </c>
      <c r="AG160" s="5">
        <f t="shared" si="165"/>
        <v>231.10622075075415</v>
      </c>
      <c r="AH160" s="5">
        <f t="shared" si="165"/>
        <v>238.23744492837307</v>
      </c>
      <c r="AI160" s="5">
        <f t="shared" si="165"/>
        <v>245.55931309199457</v>
      </c>
      <c r="AJ160" s="5">
        <f t="shared" si="165"/>
        <v>252.8601200998468</v>
      </c>
      <c r="AK160" s="5">
        <f t="shared" si="165"/>
        <v>259.77146387921135</v>
      </c>
      <c r="AL160" s="5">
        <f t="shared" si="165"/>
        <v>265.98072161765316</v>
      </c>
      <c r="AM160" s="5">
        <f t="shared" si="165"/>
        <v>271.41596837360999</v>
      </c>
      <c r="AN160" s="5">
        <f t="shared" si="165"/>
        <v>276.24559900139934</v>
      </c>
      <c r="AO160" s="5">
        <f t="shared" si="165"/>
        <v>280.74469685202496</v>
      </c>
      <c r="AP160" s="5">
        <f t="shared" si="165"/>
        <v>285.41501876714972</v>
      </c>
      <c r="AQ160" s="5">
        <f t="shared" si="165"/>
        <v>290.77518709623013</v>
      </c>
      <c r="AR160" s="5">
        <f t="shared" si="165"/>
        <v>297.00355092336599</v>
      </c>
      <c r="AS160" s="5">
        <f t="shared" si="165"/>
        <v>303.96262080647</v>
      </c>
      <c r="AT160" s="5">
        <f t="shared" si="165"/>
        <v>311.54488838693567</v>
      </c>
      <c r="AU160" s="5">
        <f t="shared" si="165"/>
        <v>319.60015887682965</v>
      </c>
      <c r="AV160" s="5">
        <f t="shared" si="165"/>
        <v>327.99435671491892</v>
      </c>
      <c r="AW160" s="5">
        <f t="shared" si="165"/>
        <v>336.68340602482039</v>
      </c>
      <c r="AX160" s="5">
        <f t="shared" si="165"/>
        <v>345.6686534170243</v>
      </c>
      <c r="AY160" s="5">
        <f t="shared" si="165"/>
        <v>354.87784140250392</v>
      </c>
      <c r="AZ160" s="5">
        <f t="shared" si="165"/>
        <v>364.091974761046</v>
      </c>
      <c r="BA160" s="5">
        <f t="shared" si="165"/>
        <v>373.32256040812564</v>
      </c>
      <c r="BB160" s="5">
        <f t="shared" si="165"/>
        <v>382.4742268143608</v>
      </c>
      <c r="BC160" s="5">
        <f t="shared" si="165"/>
        <v>391.62220486287288</v>
      </c>
      <c r="BD160" s="5">
        <f t="shared" si="165"/>
        <v>400.84791997981841</v>
      </c>
      <c r="BE160" s="5">
        <f t="shared" si="165"/>
        <v>410.37567382129475</v>
      </c>
      <c r="BF160" s="5">
        <f t="shared" si="165"/>
        <v>420.29675136918326</v>
      </c>
      <c r="BG160" s="5">
        <f t="shared" si="165"/>
        <v>430.76552296523238</v>
      </c>
      <c r="BH160" s="5">
        <f t="shared" si="165"/>
        <v>441.73560326687578</v>
      </c>
      <c r="BI160" s="5">
        <f t="shared" si="165"/>
        <v>452.93287428526992</v>
      </c>
      <c r="BJ160" s="5">
        <f t="shared" si="165"/>
        <v>463.976516910724</v>
      </c>
      <c r="BK160" s="5">
        <f t="shared" si="165"/>
        <v>474.63414058018469</v>
      </c>
      <c r="BL160" s="5">
        <f t="shared" si="165"/>
        <v>484.83965641255526</v>
      </c>
      <c r="BM160" s="5">
        <f t="shared" si="165"/>
        <v>494.78683824703182</v>
      </c>
      <c r="BN160" s="5">
        <f t="shared" si="165"/>
        <v>504.87509136895608</v>
      </c>
      <c r="BO160" s="5">
        <f t="shared" si="165"/>
        <v>515.34337840094952</v>
      </c>
      <c r="BP160" s="5">
        <f t="shared" si="165"/>
        <v>526.59778359627308</v>
      </c>
      <c r="BQ160" s="5">
        <f t="shared" si="165"/>
        <v>538.83834592597361</v>
      </c>
      <c r="BR160" s="5">
        <f t="shared" si="165"/>
        <v>551.36755010418187</v>
      </c>
      <c r="BS160" s="5">
        <f t="shared" si="165"/>
        <v>565.71908601542634</v>
      </c>
    </row>
    <row r="161" spans="1:72" x14ac:dyDescent="0.2">
      <c r="N161" s="13" t="s">
        <v>517</v>
      </c>
      <c r="O161" s="13" t="s">
        <v>456</v>
      </c>
      <c r="P161" s="13" t="s">
        <v>463</v>
      </c>
      <c r="Q161" s="54" t="s">
        <v>457</v>
      </c>
      <c r="R161" s="13" t="s">
        <v>35</v>
      </c>
      <c r="S161" s="5">
        <f>S162+S163+S164-S165+S166+S167+S168</f>
        <v>81.414417298554611</v>
      </c>
      <c r="T161" s="5">
        <f t="shared" ref="T161:BS161" si="166">T162+T163+T164-T165+T166+T167+T168</f>
        <v>83.352422493433806</v>
      </c>
      <c r="U161" s="5">
        <f t="shared" si="166"/>
        <v>85.399658033085174</v>
      </c>
      <c r="V161" s="5">
        <f t="shared" si="166"/>
        <v>87.551846414449741</v>
      </c>
      <c r="W161" s="5">
        <f t="shared" si="166"/>
        <v>89.782721445475445</v>
      </c>
      <c r="X161" s="5">
        <f t="shared" si="166"/>
        <v>92.03891374962177</v>
      </c>
      <c r="Y161" s="5">
        <f t="shared" si="166"/>
        <v>94.363409807547583</v>
      </c>
      <c r="Z161" s="5">
        <f t="shared" si="166"/>
        <v>96.717033033636241</v>
      </c>
      <c r="AA161" s="5">
        <f t="shared" si="166"/>
        <v>99.284980001891782</v>
      </c>
      <c r="AB161" s="5">
        <f t="shared" si="166"/>
        <v>101.84081059827658</v>
      </c>
      <c r="AC161" s="5">
        <f t="shared" si="166"/>
        <v>104.51109751469284</v>
      </c>
      <c r="AD161" s="5">
        <f t="shared" si="166"/>
        <v>107.25741169099616</v>
      </c>
      <c r="AE161" s="5">
        <f t="shared" si="166"/>
        <v>109.96961270896033</v>
      </c>
      <c r="AF161" s="5">
        <f t="shared" si="166"/>
        <v>112.85498074372462</v>
      </c>
      <c r="AG161" s="5">
        <f t="shared" si="166"/>
        <v>115.80937853912465</v>
      </c>
      <c r="AH161" s="5">
        <f t="shared" si="166"/>
        <v>118.83473683497967</v>
      </c>
      <c r="AI161" s="5">
        <f t="shared" si="166"/>
        <v>122.00449472498305</v>
      </c>
      <c r="AJ161" s="5">
        <f t="shared" si="166"/>
        <v>125.07154932086044</v>
      </c>
      <c r="AK161" s="5">
        <f t="shared" si="166"/>
        <v>127.6853511146364</v>
      </c>
      <c r="AL161" s="5">
        <f t="shared" si="166"/>
        <v>129.62454836999021</v>
      </c>
      <c r="AM161" s="5">
        <f t="shared" si="166"/>
        <v>130.77419869412296</v>
      </c>
      <c r="AN161" s="5">
        <f t="shared" si="166"/>
        <v>131.1916506534096</v>
      </c>
      <c r="AO161" s="5">
        <f t="shared" si="166"/>
        <v>131.29776329065922</v>
      </c>
      <c r="AP161" s="5">
        <f t="shared" si="166"/>
        <v>131.6701068771724</v>
      </c>
      <c r="AQ161" s="5">
        <f t="shared" si="166"/>
        <v>132.71660472395408</v>
      </c>
      <c r="AR161" s="5">
        <f t="shared" si="166"/>
        <v>134.5742501081512</v>
      </c>
      <c r="AS161" s="5">
        <f t="shared" si="166"/>
        <v>137.08296864178925</v>
      </c>
      <c r="AT161" s="5">
        <f t="shared" si="166"/>
        <v>140.11313170983394</v>
      </c>
      <c r="AU161" s="5">
        <f t="shared" si="166"/>
        <v>143.44442501029687</v>
      </c>
      <c r="AV161" s="5">
        <f t="shared" si="166"/>
        <v>146.81406110628191</v>
      </c>
      <c r="AW161" s="5">
        <f t="shared" si="166"/>
        <v>150.22125985088033</v>
      </c>
      <c r="AX161" s="5">
        <f t="shared" si="166"/>
        <v>153.73312328048661</v>
      </c>
      <c r="AY161" s="5">
        <f t="shared" si="166"/>
        <v>157.16425550828413</v>
      </c>
      <c r="AZ161" s="5">
        <f t="shared" si="166"/>
        <v>160.30535260981728</v>
      </c>
      <c r="BA161" s="5">
        <f t="shared" si="166"/>
        <v>163.16305872735165</v>
      </c>
      <c r="BB161" s="5">
        <f t="shared" si="166"/>
        <v>165.69635392325503</v>
      </c>
      <c r="BC161" s="5">
        <f t="shared" si="166"/>
        <v>167.96675286188352</v>
      </c>
      <c r="BD161" s="5">
        <f t="shared" si="166"/>
        <v>170.06274749216593</v>
      </c>
      <c r="BE161" s="5">
        <f t="shared" si="166"/>
        <v>172.28536237139207</v>
      </c>
      <c r="BF161" s="5">
        <f t="shared" si="166"/>
        <v>174.74707474444386</v>
      </c>
      <c r="BG161" s="5">
        <f t="shared" si="166"/>
        <v>177.58229421202299</v>
      </c>
      <c r="BH161" s="5">
        <f t="shared" si="166"/>
        <v>180.72039567868882</v>
      </c>
      <c r="BI161" s="5">
        <f t="shared" si="166"/>
        <v>184.01940742805959</v>
      </c>
      <c r="BJ161" s="5">
        <f t="shared" si="166"/>
        <v>187.19172811013613</v>
      </c>
      <c r="BK161" s="5">
        <f t="shared" si="166"/>
        <v>190.10014842080386</v>
      </c>
      <c r="BL161" s="5">
        <f t="shared" si="166"/>
        <v>192.66672276660009</v>
      </c>
      <c r="BM161" s="5">
        <f t="shared" si="166"/>
        <v>195.0174048669227</v>
      </c>
      <c r="BN161" s="5">
        <f t="shared" si="166"/>
        <v>197.41460101230632</v>
      </c>
      <c r="BO161" s="5">
        <f t="shared" si="166"/>
        <v>199.99894052821574</v>
      </c>
      <c r="BP161" s="5">
        <f t="shared" si="166"/>
        <v>202.90637435676757</v>
      </c>
      <c r="BQ161" s="5">
        <f t="shared" si="166"/>
        <v>206.71539724237255</v>
      </c>
      <c r="BR161" s="5">
        <f t="shared" si="166"/>
        <v>210.32881806677813</v>
      </c>
      <c r="BS161" s="5">
        <f t="shared" si="166"/>
        <v>214.67880256389211</v>
      </c>
    </row>
    <row r="162" spans="1:72" s="93" customFormat="1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N162" s="13" t="s">
        <v>517</v>
      </c>
      <c r="O162" s="53" t="s">
        <v>502</v>
      </c>
      <c r="P162" s="13" t="s">
        <v>463</v>
      </c>
      <c r="Q162" s="54" t="s">
        <v>457</v>
      </c>
      <c r="R162" s="13" t="s">
        <v>35</v>
      </c>
      <c r="S162" s="5">
        <f t="shared" ref="S162:AH168" si="167">(S152*S172)/100</f>
        <v>16.927248557262423</v>
      </c>
      <c r="T162" s="5">
        <f t="shared" si="167"/>
        <v>17.324231804142002</v>
      </c>
      <c r="U162" s="5">
        <f t="shared" si="167"/>
        <v>17.71250731983185</v>
      </c>
      <c r="V162" s="5">
        <f t="shared" si="167"/>
        <v>18.088521509656918</v>
      </c>
      <c r="W162" s="5">
        <f t="shared" si="167"/>
        <v>18.428866174488057</v>
      </c>
      <c r="X162" s="5">
        <f t="shared" si="167"/>
        <v>18.736758229064943</v>
      </c>
      <c r="Y162" s="5">
        <f t="shared" si="167"/>
        <v>19.024469660034185</v>
      </c>
      <c r="Z162" s="5">
        <f t="shared" si="167"/>
        <v>19.304749165306092</v>
      </c>
      <c r="AA162" s="5">
        <f t="shared" si="167"/>
        <v>19.614852892656323</v>
      </c>
      <c r="AB162" s="5">
        <f t="shared" si="167"/>
        <v>20.013764015274045</v>
      </c>
      <c r="AC162" s="5">
        <f t="shared" si="167"/>
        <v>20.491320145330427</v>
      </c>
      <c r="AD162" s="5">
        <f t="shared" si="167"/>
        <v>20.982197623748778</v>
      </c>
      <c r="AE162" s="5">
        <f t="shared" si="167"/>
        <v>21.49282570304872</v>
      </c>
      <c r="AF162" s="5">
        <f t="shared" si="167"/>
        <v>22.025426686477644</v>
      </c>
      <c r="AG162" s="5">
        <f t="shared" si="167"/>
        <v>22.594209367332414</v>
      </c>
      <c r="AH162" s="5">
        <f t="shared" si="167"/>
        <v>23.174209668207059</v>
      </c>
      <c r="AI162" s="5">
        <f t="shared" ref="T162:BS167" si="168">(AI152*AI172)/100</f>
        <v>23.785575079078654</v>
      </c>
      <c r="AJ162" s="5">
        <f t="shared" si="168"/>
        <v>24.418419943284903</v>
      </c>
      <c r="AK162" s="5">
        <f t="shared" si="168"/>
        <v>25.058735084199853</v>
      </c>
      <c r="AL162" s="5">
        <f t="shared" si="168"/>
        <v>25.650057542085573</v>
      </c>
      <c r="AM162" s="5">
        <f t="shared" si="168"/>
        <v>26.225360353889563</v>
      </c>
      <c r="AN162" s="5">
        <f t="shared" si="168"/>
        <v>26.772317447052046</v>
      </c>
      <c r="AO162" s="5">
        <f t="shared" si="168"/>
        <v>27.297702465820418</v>
      </c>
      <c r="AP162" s="5">
        <f t="shared" si="168"/>
        <v>27.813757478952397</v>
      </c>
      <c r="AQ162" s="5">
        <f t="shared" si="168"/>
        <v>28.348914522628828</v>
      </c>
      <c r="AR162" s="5">
        <f t="shared" si="168"/>
        <v>28.911797840242421</v>
      </c>
      <c r="AS162" s="5">
        <f t="shared" si="168"/>
        <v>29.474359710359476</v>
      </c>
      <c r="AT162" s="5">
        <f t="shared" si="168"/>
        <v>30.033281137571233</v>
      </c>
      <c r="AU162" s="5">
        <f t="shared" si="168"/>
        <v>30.573514460277675</v>
      </c>
      <c r="AV162" s="5">
        <f t="shared" si="168"/>
        <v>31.125803384542348</v>
      </c>
      <c r="AW162" s="5">
        <f t="shared" si="168"/>
        <v>31.697384695501377</v>
      </c>
      <c r="AX162" s="5">
        <f t="shared" si="168"/>
        <v>32.24513491619107</v>
      </c>
      <c r="AY162" s="5">
        <f t="shared" si="168"/>
        <v>32.729297953519918</v>
      </c>
      <c r="AZ162" s="5">
        <f t="shared" si="168"/>
        <v>33.140800702304752</v>
      </c>
      <c r="BA162" s="5">
        <f t="shared" si="168"/>
        <v>33.499951023406901</v>
      </c>
      <c r="BB162" s="5">
        <f t="shared" si="168"/>
        <v>33.811984238948945</v>
      </c>
      <c r="BC162" s="5">
        <f t="shared" si="168"/>
        <v>34.107043289480146</v>
      </c>
      <c r="BD162" s="5">
        <f t="shared" si="168"/>
        <v>34.371671580104795</v>
      </c>
      <c r="BE162" s="5">
        <f t="shared" si="168"/>
        <v>34.62935056152341</v>
      </c>
      <c r="BF162" s="5">
        <f t="shared" si="168"/>
        <v>34.888977837764848</v>
      </c>
      <c r="BG162" s="5">
        <f t="shared" si="168"/>
        <v>35.127287799777925</v>
      </c>
      <c r="BH162" s="5">
        <f t="shared" si="168"/>
        <v>35.374555561345566</v>
      </c>
      <c r="BI162" s="5">
        <f t="shared" si="168"/>
        <v>35.647693978521382</v>
      </c>
      <c r="BJ162" s="5">
        <f t="shared" si="168"/>
        <v>36.017266592758673</v>
      </c>
      <c r="BK162" s="5">
        <f t="shared" si="168"/>
        <v>36.477427177038166</v>
      </c>
      <c r="BL162" s="5">
        <f t="shared" si="168"/>
        <v>37.051585999402967</v>
      </c>
      <c r="BM162" s="5">
        <f t="shared" si="168"/>
        <v>37.724036551266522</v>
      </c>
      <c r="BN162" s="5">
        <f t="shared" si="168"/>
        <v>38.511183525122163</v>
      </c>
      <c r="BO162" s="5">
        <f t="shared" si="168"/>
        <v>39.402243818096643</v>
      </c>
      <c r="BP162" s="5">
        <f t="shared" si="168"/>
        <v>40.412685603064773</v>
      </c>
      <c r="BQ162" s="5">
        <f t="shared" si="168"/>
        <v>41.52607219938136</v>
      </c>
      <c r="BR162" s="5">
        <f t="shared" si="168"/>
        <v>42.778235745263281</v>
      </c>
      <c r="BS162" s="5">
        <f t="shared" si="168"/>
        <v>44.136229364537051</v>
      </c>
      <c r="BT162"/>
    </row>
    <row r="163" spans="1:72" x14ac:dyDescent="0.2">
      <c r="N163" s="13" t="s">
        <v>517</v>
      </c>
      <c r="O163" s="53" t="s">
        <v>131</v>
      </c>
      <c r="P163" s="13" t="s">
        <v>463</v>
      </c>
      <c r="Q163" s="54" t="s">
        <v>457</v>
      </c>
      <c r="R163" s="13" t="s">
        <v>35</v>
      </c>
      <c r="S163" s="5">
        <f t="shared" si="167"/>
        <v>1.4001206891822824</v>
      </c>
      <c r="T163" s="5">
        <f t="shared" si="168"/>
        <v>1.4266196592140197</v>
      </c>
      <c r="U163" s="5">
        <f t="shared" si="168"/>
        <v>1.4554826956558227</v>
      </c>
      <c r="V163" s="5">
        <f t="shared" si="168"/>
        <v>1.4868946661949161</v>
      </c>
      <c r="W163" s="5">
        <f t="shared" si="168"/>
        <v>1.5193418900680533</v>
      </c>
      <c r="X163" s="5">
        <f t="shared" si="168"/>
        <v>1.555052517013549</v>
      </c>
      <c r="Y163" s="5">
        <f t="shared" si="168"/>
        <v>1.5925233229637137</v>
      </c>
      <c r="Z163" s="5">
        <f t="shared" si="168"/>
        <v>1.6296082715606688</v>
      </c>
      <c r="AA163" s="5">
        <f t="shared" si="168"/>
        <v>1.664776293487549</v>
      </c>
      <c r="AB163" s="5">
        <f t="shared" si="168"/>
        <v>1.7026846200370782</v>
      </c>
      <c r="AC163" s="5">
        <f t="shared" si="168"/>
        <v>1.7441147613421433</v>
      </c>
      <c r="AD163" s="5">
        <f t="shared" si="168"/>
        <v>1.7895317912030597</v>
      </c>
      <c r="AE163" s="5">
        <f t="shared" si="168"/>
        <v>1.8404430346667484</v>
      </c>
      <c r="AF163" s="5">
        <f t="shared" si="168"/>
        <v>1.8988786820929633</v>
      </c>
      <c r="AG163" s="5">
        <f t="shared" si="168"/>
        <v>1.9662988237190251</v>
      </c>
      <c r="AH163" s="5">
        <f t="shared" si="168"/>
        <v>2.0302865994071957</v>
      </c>
      <c r="AI163" s="5">
        <f t="shared" si="168"/>
        <v>2.0979211679077152</v>
      </c>
      <c r="AJ163" s="5">
        <f t="shared" si="168"/>
        <v>2.1662192393875119</v>
      </c>
      <c r="AK163" s="5">
        <f t="shared" si="168"/>
        <v>2.2354120815181737</v>
      </c>
      <c r="AL163" s="5">
        <f t="shared" si="168"/>
        <v>2.3102396959018701</v>
      </c>
      <c r="AM163" s="5">
        <f t="shared" si="168"/>
        <v>2.3819138116836553</v>
      </c>
      <c r="AN163" s="5">
        <f t="shared" si="168"/>
        <v>2.4515101196861262</v>
      </c>
      <c r="AO163" s="5">
        <f t="shared" si="168"/>
        <v>2.5166264469909656</v>
      </c>
      <c r="AP163" s="5">
        <f t="shared" si="168"/>
        <v>2.5838116358184893</v>
      </c>
      <c r="AQ163" s="5">
        <f t="shared" si="168"/>
        <v>2.6549661839866756</v>
      </c>
      <c r="AR163" s="5">
        <f t="shared" si="168"/>
        <v>2.7334206436920105</v>
      </c>
      <c r="AS163" s="5">
        <f t="shared" si="168"/>
        <v>2.8245278835296523</v>
      </c>
      <c r="AT163" s="5">
        <f t="shared" si="168"/>
        <v>2.9173494160652083</v>
      </c>
      <c r="AU163" s="5">
        <f t="shared" si="168"/>
        <v>3.0243672423553591</v>
      </c>
      <c r="AV163" s="5">
        <f t="shared" si="168"/>
        <v>3.120597878246302</v>
      </c>
      <c r="AW163" s="5">
        <f t="shared" si="168"/>
        <v>3.2096324086545693</v>
      </c>
      <c r="AX163" s="5">
        <f t="shared" si="168"/>
        <v>3.2917892221581955</v>
      </c>
      <c r="AY163" s="5">
        <f t="shared" si="168"/>
        <v>3.3676439342889766</v>
      </c>
      <c r="AZ163" s="5">
        <f t="shared" si="168"/>
        <v>3.4383263887657107</v>
      </c>
      <c r="BA163" s="5">
        <f t="shared" si="168"/>
        <v>3.5046382046890363</v>
      </c>
      <c r="BB163" s="5">
        <f t="shared" si="168"/>
        <v>3.5806995783967936</v>
      </c>
      <c r="BC163" s="5">
        <f t="shared" si="168"/>
        <v>3.657107676818848</v>
      </c>
      <c r="BD163" s="5">
        <f t="shared" si="168"/>
        <v>3.726730710150719</v>
      </c>
      <c r="BE163" s="5">
        <f t="shared" si="168"/>
        <v>3.7938461377258421</v>
      </c>
      <c r="BF163" s="5">
        <f t="shared" si="168"/>
        <v>3.861462131591797</v>
      </c>
      <c r="BG163" s="5">
        <f t="shared" si="168"/>
        <v>3.9326098778581731</v>
      </c>
      <c r="BH163" s="5">
        <f t="shared" si="168"/>
        <v>3.9993240673255919</v>
      </c>
      <c r="BI163" s="5">
        <f t="shared" si="168"/>
        <v>4.0721852819824136</v>
      </c>
      <c r="BJ163" s="5">
        <f t="shared" si="168"/>
        <v>4.1504118826389274</v>
      </c>
      <c r="BK163" s="5">
        <f t="shared" si="168"/>
        <v>4.2354575122070388</v>
      </c>
      <c r="BL163" s="5">
        <f t="shared" si="168"/>
        <v>4.3202247582076545</v>
      </c>
      <c r="BM163" s="5">
        <f t="shared" si="168"/>
        <v>4.4205281852750264</v>
      </c>
      <c r="BN163" s="5">
        <f t="shared" si="168"/>
        <v>4.5362875905535747</v>
      </c>
      <c r="BO163" s="5">
        <f t="shared" si="168"/>
        <v>4.6681662008182174</v>
      </c>
      <c r="BP163" s="5">
        <f t="shared" si="168"/>
        <v>4.8136893442698359</v>
      </c>
      <c r="BQ163" s="5">
        <f t="shared" si="168"/>
        <v>4.9694530881469889</v>
      </c>
      <c r="BR163" s="5">
        <f t="shared" si="168"/>
        <v>5.151152385348813</v>
      </c>
      <c r="BS163" s="5">
        <f t="shared" si="168"/>
        <v>5.338280048380609</v>
      </c>
    </row>
    <row r="164" spans="1:72" x14ac:dyDescent="0.2">
      <c r="N164" s="13" t="s">
        <v>517</v>
      </c>
      <c r="O164" s="53" t="s">
        <v>547</v>
      </c>
      <c r="P164" s="13" t="s">
        <v>463</v>
      </c>
      <c r="Q164" s="13" t="s">
        <v>457</v>
      </c>
      <c r="R164" s="13" t="s">
        <v>35</v>
      </c>
      <c r="S164" s="5">
        <f t="shared" si="167"/>
        <v>57.359424022597999</v>
      </c>
      <c r="T164" s="5">
        <f t="shared" si="168"/>
        <v>58.751073218186392</v>
      </c>
      <c r="U164" s="5">
        <f t="shared" si="168"/>
        <v>60.256747578095911</v>
      </c>
      <c r="V164" s="5">
        <f t="shared" si="168"/>
        <v>61.864919168523286</v>
      </c>
      <c r="W164" s="5">
        <f t="shared" si="168"/>
        <v>63.569976688254357</v>
      </c>
      <c r="X164" s="5">
        <f t="shared" si="168"/>
        <v>65.317966620094722</v>
      </c>
      <c r="Y164" s="5">
        <f t="shared" si="168"/>
        <v>67.145155663699725</v>
      </c>
      <c r="Z164" s="5">
        <f t="shared" si="168"/>
        <v>69.035021593081296</v>
      </c>
      <c r="AA164" s="5">
        <f t="shared" si="168"/>
        <v>70.98299924944574</v>
      </c>
      <c r="AB164" s="5">
        <f t="shared" si="168"/>
        <v>72.889139398640467</v>
      </c>
      <c r="AC164" s="5">
        <f t="shared" si="168"/>
        <v>74.800372021152256</v>
      </c>
      <c r="AD164" s="5">
        <f t="shared" si="168"/>
        <v>76.772507864919447</v>
      </c>
      <c r="AE164" s="5">
        <f t="shared" si="168"/>
        <v>78.721872683484037</v>
      </c>
      <c r="AF164" s="5">
        <f t="shared" si="168"/>
        <v>80.690437878583538</v>
      </c>
      <c r="AG164" s="5">
        <f t="shared" si="168"/>
        <v>82.688882758109571</v>
      </c>
      <c r="AH164" s="5">
        <f t="shared" si="168"/>
        <v>84.795643236410143</v>
      </c>
      <c r="AI164" s="5">
        <f t="shared" si="168"/>
        <v>86.95919777520281</v>
      </c>
      <c r="AJ164" s="5">
        <f t="shared" si="168"/>
        <v>88.97823400481569</v>
      </c>
      <c r="AK164" s="5">
        <f t="shared" si="168"/>
        <v>90.530394656774092</v>
      </c>
      <c r="AL164" s="5">
        <f t="shared" si="168"/>
        <v>91.448525400156527</v>
      </c>
      <c r="AM164" s="5">
        <f t="shared" si="168"/>
        <v>91.592170621825446</v>
      </c>
      <c r="AN164" s="5">
        <f t="shared" si="168"/>
        <v>91.030492332549045</v>
      </c>
      <c r="AO164" s="5">
        <f t="shared" si="168"/>
        <v>90.175077862304917</v>
      </c>
      <c r="AP164" s="5">
        <f t="shared" si="168"/>
        <v>89.579595057417578</v>
      </c>
      <c r="AQ164" s="5">
        <f t="shared" si="168"/>
        <v>89.60526105373269</v>
      </c>
      <c r="AR164" s="5">
        <f t="shared" si="168"/>
        <v>90.373717347094541</v>
      </c>
      <c r="AS164" s="5">
        <f t="shared" si="168"/>
        <v>91.764624135059279</v>
      </c>
      <c r="AT164" s="5">
        <f t="shared" si="168"/>
        <v>93.655583561597965</v>
      </c>
      <c r="AU164" s="5">
        <f t="shared" si="168"/>
        <v>95.819247465782226</v>
      </c>
      <c r="AV164" s="5">
        <f t="shared" si="168"/>
        <v>97.998721229322598</v>
      </c>
      <c r="AW164" s="5">
        <f t="shared" si="168"/>
        <v>100.16401380183918</v>
      </c>
      <c r="AX164" s="5">
        <f t="shared" si="168"/>
        <v>102.45992733260671</v>
      </c>
      <c r="AY164" s="5">
        <f t="shared" si="168"/>
        <v>104.72743834862733</v>
      </c>
      <c r="AZ164" s="5">
        <f t="shared" si="168"/>
        <v>106.75089480659783</v>
      </c>
      <c r="BA164" s="5">
        <f t="shared" si="168"/>
        <v>108.52811208003496</v>
      </c>
      <c r="BB164" s="5">
        <f t="shared" si="168"/>
        <v>110.03011837694568</v>
      </c>
      <c r="BC164" s="5">
        <f t="shared" si="168"/>
        <v>111.28202374659298</v>
      </c>
      <c r="BD164" s="5">
        <f t="shared" si="168"/>
        <v>112.39683400204062</v>
      </c>
      <c r="BE164" s="5">
        <f t="shared" si="168"/>
        <v>113.65863868440718</v>
      </c>
      <c r="BF164" s="5">
        <f t="shared" si="168"/>
        <v>115.16064524716975</v>
      </c>
      <c r="BG164" s="5">
        <f t="shared" si="168"/>
        <v>117.04449991508513</v>
      </c>
      <c r="BH164" s="5">
        <f t="shared" si="168"/>
        <v>119.22309743064865</v>
      </c>
      <c r="BI164" s="5">
        <f t="shared" si="168"/>
        <v>121.52508033936135</v>
      </c>
      <c r="BJ164" s="5">
        <f t="shared" si="168"/>
        <v>123.62501606128275</v>
      </c>
      <c r="BK164" s="5">
        <f t="shared" si="168"/>
        <v>125.33715600090527</v>
      </c>
      <c r="BL164" s="5">
        <f t="shared" si="168"/>
        <v>126.56820651959062</v>
      </c>
      <c r="BM164" s="5">
        <f t="shared" si="168"/>
        <v>127.46379163261503</v>
      </c>
      <c r="BN164" s="5">
        <f t="shared" si="168"/>
        <v>128.22350899237824</v>
      </c>
      <c r="BO164" s="5">
        <f t="shared" si="168"/>
        <v>129.02200390562513</v>
      </c>
      <c r="BP164" s="5">
        <f t="shared" si="168"/>
        <v>129.96962768241974</v>
      </c>
      <c r="BQ164" s="5">
        <f t="shared" si="168"/>
        <v>131.54833739123836</v>
      </c>
      <c r="BR164" s="5">
        <f t="shared" si="168"/>
        <v>132.86596511201952</v>
      </c>
      <c r="BS164" s="5">
        <f t="shared" si="168"/>
        <v>134.86092113501201</v>
      </c>
    </row>
    <row r="165" spans="1:72" x14ac:dyDescent="0.2">
      <c r="N165" s="54" t="s">
        <v>517</v>
      </c>
      <c r="O165" s="94" t="s">
        <v>548</v>
      </c>
      <c r="P165" s="54" t="s">
        <v>463</v>
      </c>
      <c r="Q165" s="54" t="s">
        <v>457</v>
      </c>
      <c r="R165" s="54" t="s">
        <v>35</v>
      </c>
      <c r="S165" s="95">
        <f t="shared" si="167"/>
        <v>0.91021302197506837</v>
      </c>
      <c r="T165" s="95">
        <f t="shared" si="168"/>
        <v>0.96308502204721025</v>
      </c>
      <c r="U165" s="95">
        <f t="shared" si="168"/>
        <v>1.0219420207607171</v>
      </c>
      <c r="V165" s="95">
        <f t="shared" si="168"/>
        <v>1.0805280048632029</v>
      </c>
      <c r="W165" s="95">
        <f t="shared" si="168"/>
        <v>1.1345019993954835</v>
      </c>
      <c r="X165" s="95">
        <f t="shared" si="168"/>
        <v>1.1818970258274712</v>
      </c>
      <c r="Y165" s="95">
        <f t="shared" si="168"/>
        <v>1.224552999636269</v>
      </c>
      <c r="Z165" s="95">
        <f t="shared" si="168"/>
        <v>1.2665259799543969</v>
      </c>
      <c r="AA165" s="95">
        <f t="shared" si="168"/>
        <v>1.3137409728080029</v>
      </c>
      <c r="AB165" s="95">
        <f t="shared" si="168"/>
        <v>1.3702379829085864</v>
      </c>
      <c r="AC165" s="95">
        <f t="shared" si="168"/>
        <v>1.4369110704272048</v>
      </c>
      <c r="AD165" s="95">
        <f t="shared" si="168"/>
        <v>1.511538076407738</v>
      </c>
      <c r="AE165" s="95">
        <f t="shared" si="168"/>
        <v>1.5912080476521693</v>
      </c>
      <c r="AF165" s="95">
        <f t="shared" si="168"/>
        <v>1.6716530421916014</v>
      </c>
      <c r="AG165" s="95">
        <f t="shared" si="168"/>
        <v>1.7494289174082622</v>
      </c>
      <c r="AH165" s="95">
        <f t="shared" si="168"/>
        <v>1.8247100497639093</v>
      </c>
      <c r="AI165" s="95">
        <f t="shared" si="168"/>
        <v>1.8975730239727151</v>
      </c>
      <c r="AJ165" s="95">
        <f t="shared" si="168"/>
        <v>1.9644430909738297</v>
      </c>
      <c r="AK165" s="95">
        <f t="shared" si="168"/>
        <v>2.0209629868989012</v>
      </c>
      <c r="AL165" s="95">
        <f t="shared" si="168"/>
        <v>2.064558965154268</v>
      </c>
      <c r="AM165" s="95">
        <f t="shared" si="168"/>
        <v>2.0936060818640532</v>
      </c>
      <c r="AN165" s="95">
        <f t="shared" si="168"/>
        <v>2.1104509859756466</v>
      </c>
      <c r="AO165" s="95">
        <f t="shared" si="168"/>
        <v>2.1215489597244988</v>
      </c>
      <c r="AP165" s="95">
        <f t="shared" si="168"/>
        <v>2.1358680241849477</v>
      </c>
      <c r="AQ165" s="95">
        <f t="shared" si="168"/>
        <v>2.1601878854427614</v>
      </c>
      <c r="AR165" s="95">
        <f t="shared" si="168"/>
        <v>2.1969439152500532</v>
      </c>
      <c r="AS165" s="95">
        <f t="shared" si="168"/>
        <v>2.2453800763635612</v>
      </c>
      <c r="AT165" s="95">
        <f t="shared" si="168"/>
        <v>2.3052028976433716</v>
      </c>
      <c r="AU165" s="95">
        <f t="shared" si="168"/>
        <v>2.3750148895636589</v>
      </c>
      <c r="AV165" s="95">
        <f t="shared" si="168"/>
        <v>2.4538439735121025</v>
      </c>
      <c r="AW165" s="95">
        <f t="shared" si="168"/>
        <v>2.5412629417543249</v>
      </c>
      <c r="AX165" s="95">
        <f t="shared" si="168"/>
        <v>2.6380419870239522</v>
      </c>
      <c r="AY165" s="95">
        <f t="shared" si="168"/>
        <v>2.7455558999126541</v>
      </c>
      <c r="AZ165" s="95">
        <f t="shared" si="168"/>
        <v>2.8656211143566783</v>
      </c>
      <c r="BA165" s="95">
        <f t="shared" si="168"/>
        <v>2.9989181263973239</v>
      </c>
      <c r="BB165" s="95">
        <f t="shared" si="168"/>
        <v>3.1463779293349292</v>
      </c>
      <c r="BC165" s="95">
        <f t="shared" si="168"/>
        <v>3.3058461288385832</v>
      </c>
      <c r="BD165" s="95">
        <f t="shared" si="168"/>
        <v>3.4711069098332423</v>
      </c>
      <c r="BE165" s="95">
        <f t="shared" si="168"/>
        <v>3.6338700620099185</v>
      </c>
      <c r="BF165" s="95">
        <f t="shared" si="168"/>
        <v>3.7881388931679307</v>
      </c>
      <c r="BG165" s="95">
        <f t="shared" si="168"/>
        <v>3.9318201036348985</v>
      </c>
      <c r="BH165" s="95">
        <f t="shared" si="168"/>
        <v>4.0664079494032865</v>
      </c>
      <c r="BI165" s="95">
        <f t="shared" si="168"/>
        <v>4.1939919332038667</v>
      </c>
      <c r="BJ165" s="95">
        <f t="shared" si="168"/>
        <v>4.3182239028168468</v>
      </c>
      <c r="BK165" s="95">
        <f t="shared" si="168"/>
        <v>4.4421190865883045</v>
      </c>
      <c r="BL165" s="95">
        <f t="shared" si="168"/>
        <v>4.5668351537763128</v>
      </c>
      <c r="BM165" s="95">
        <f t="shared" si="168"/>
        <v>4.6925260753864304</v>
      </c>
      <c r="BN165" s="95">
        <f t="shared" si="168"/>
        <v>4.8202178377166147</v>
      </c>
      <c r="BO165" s="95">
        <f t="shared" si="168"/>
        <v>4.9508911011972421</v>
      </c>
      <c r="BP165" s="95">
        <f t="shared" si="168"/>
        <v>5.0858949183004469</v>
      </c>
      <c r="BQ165" s="95">
        <f t="shared" si="168"/>
        <v>5.225450913764913</v>
      </c>
      <c r="BR165" s="95">
        <f t="shared" si="168"/>
        <v>5.3715949999142811</v>
      </c>
      <c r="BS165" s="95">
        <f t="shared" si="168"/>
        <v>5.5279540000000011</v>
      </c>
      <c r="BT165" s="93"/>
    </row>
    <row r="166" spans="1:72" x14ac:dyDescent="0.2">
      <c r="N166" s="13" t="s">
        <v>517</v>
      </c>
      <c r="O166" s="53" t="s">
        <v>235</v>
      </c>
      <c r="P166" s="13" t="s">
        <v>463</v>
      </c>
      <c r="Q166" s="54" t="s">
        <v>457</v>
      </c>
      <c r="R166" s="13" t="s">
        <v>35</v>
      </c>
      <c r="S166" s="5">
        <f t="shared" si="167"/>
        <v>5.5272025557804065</v>
      </c>
      <c r="T166" s="5">
        <f t="shared" si="168"/>
        <v>5.6757595420074418</v>
      </c>
      <c r="U166" s="5">
        <f t="shared" si="168"/>
        <v>5.8383140727424641</v>
      </c>
      <c r="V166" s="5">
        <f t="shared" si="168"/>
        <v>6.0137862155342079</v>
      </c>
      <c r="W166" s="5">
        <f t="shared" si="168"/>
        <v>6.2042600168323485</v>
      </c>
      <c r="X166" s="5">
        <f t="shared" si="168"/>
        <v>6.3987600492477403</v>
      </c>
      <c r="Y166" s="5">
        <f t="shared" si="168"/>
        <v>6.6076862597465524</v>
      </c>
      <c r="Z166" s="5">
        <f t="shared" si="168"/>
        <v>6.7863566584825525</v>
      </c>
      <c r="AA166" s="5">
        <f t="shared" si="168"/>
        <v>7.0913270574760388</v>
      </c>
      <c r="AB166" s="5">
        <f t="shared" si="168"/>
        <v>7.3378693520069165</v>
      </c>
      <c r="AC166" s="5">
        <f t="shared" si="168"/>
        <v>7.5998436816501602</v>
      </c>
      <c r="AD166" s="5">
        <f t="shared" si="168"/>
        <v>7.8766920498275717</v>
      </c>
      <c r="AE166" s="5">
        <f t="shared" si="168"/>
        <v>8.1191223601913496</v>
      </c>
      <c r="AF166" s="5">
        <f t="shared" si="168"/>
        <v>8.4697779749012039</v>
      </c>
      <c r="AG166" s="5">
        <f t="shared" si="168"/>
        <v>8.8230056128501939</v>
      </c>
      <c r="AH166" s="5">
        <f t="shared" si="168"/>
        <v>9.1300957845306385</v>
      </c>
      <c r="AI166" s="5">
        <f t="shared" si="168"/>
        <v>9.4834901839160928</v>
      </c>
      <c r="AJ166" s="5">
        <f t="shared" si="168"/>
        <v>9.8488412752723722</v>
      </c>
      <c r="AK166" s="5">
        <f t="shared" si="168"/>
        <v>10.211960918617253</v>
      </c>
      <c r="AL166" s="5">
        <f t="shared" si="168"/>
        <v>10.563825192489618</v>
      </c>
      <c r="AM166" s="5">
        <f t="shared" si="168"/>
        <v>10.902421319732669</v>
      </c>
      <c r="AN166" s="5">
        <f t="shared" si="168"/>
        <v>11.231697202978127</v>
      </c>
      <c r="AO166" s="5">
        <f t="shared" si="168"/>
        <v>11.56947734739304</v>
      </c>
      <c r="AP166" s="5">
        <f t="shared" si="168"/>
        <v>11.925683084907529</v>
      </c>
      <c r="AQ166" s="5">
        <f t="shared" si="168"/>
        <v>12.31525407224658</v>
      </c>
      <c r="AR166" s="5">
        <f t="shared" si="168"/>
        <v>12.744142075042669</v>
      </c>
      <c r="AS166" s="5">
        <f t="shared" si="168"/>
        <v>13.196498340940462</v>
      </c>
      <c r="AT166" s="5">
        <f t="shared" si="168"/>
        <v>13.680876722431242</v>
      </c>
      <c r="AU166" s="5">
        <f t="shared" si="168"/>
        <v>14.204746143035839</v>
      </c>
      <c r="AV166" s="5">
        <f t="shared" si="168"/>
        <v>14.760418659467737</v>
      </c>
      <c r="AW166" s="5">
        <f t="shared" si="168"/>
        <v>15.352449706878618</v>
      </c>
      <c r="AX166" s="5">
        <f t="shared" si="168"/>
        <v>15.97342381057744</v>
      </c>
      <c r="AY166" s="5">
        <f t="shared" si="168"/>
        <v>16.627453180618254</v>
      </c>
      <c r="AZ166" s="5">
        <f t="shared" si="168"/>
        <v>17.325248886947641</v>
      </c>
      <c r="BA166" s="5">
        <f t="shared" si="168"/>
        <v>18.054648963804258</v>
      </c>
      <c r="BB166" s="5">
        <f t="shared" si="168"/>
        <v>18.786387720899622</v>
      </c>
      <c r="BC166" s="5">
        <f t="shared" si="168"/>
        <v>19.541823862276104</v>
      </c>
      <c r="BD166" s="5">
        <f t="shared" si="168"/>
        <v>20.307979350090022</v>
      </c>
      <c r="BE166" s="5">
        <f t="shared" si="168"/>
        <v>21.059855122566216</v>
      </c>
      <c r="BF166" s="5">
        <f t="shared" si="168"/>
        <v>21.796738258552576</v>
      </c>
      <c r="BG166" s="5">
        <f t="shared" si="168"/>
        <v>22.526114064216657</v>
      </c>
      <c r="BH166" s="5">
        <f t="shared" si="168"/>
        <v>23.245058581447612</v>
      </c>
      <c r="BI166" s="5">
        <f t="shared" si="168"/>
        <v>23.95907858707427</v>
      </c>
      <c r="BJ166" s="5">
        <f t="shared" si="168"/>
        <v>24.646986626644164</v>
      </c>
      <c r="BK166" s="5">
        <f t="shared" si="168"/>
        <v>25.358815016784696</v>
      </c>
      <c r="BL166" s="5">
        <f t="shared" si="168"/>
        <v>26.093457803878827</v>
      </c>
      <c r="BM166" s="5">
        <f t="shared" si="168"/>
        <v>26.858460159359002</v>
      </c>
      <c r="BN166" s="5">
        <f t="shared" si="168"/>
        <v>27.635370259308679</v>
      </c>
      <c r="BO166" s="5">
        <f t="shared" si="168"/>
        <v>28.428962152176769</v>
      </c>
      <c r="BP166" s="5">
        <f t="shared" si="168"/>
        <v>29.265366302490655</v>
      </c>
      <c r="BQ166" s="5">
        <f t="shared" si="168"/>
        <v>30.252408978232872</v>
      </c>
      <c r="BR166" s="5">
        <f t="shared" si="168"/>
        <v>31.122068580357915</v>
      </c>
      <c r="BS166" s="5">
        <f t="shared" si="168"/>
        <v>31.933383221194791</v>
      </c>
    </row>
    <row r="167" spans="1:72" x14ac:dyDescent="0.2">
      <c r="N167" s="13" t="s">
        <v>517</v>
      </c>
      <c r="O167" s="53" t="s">
        <v>90</v>
      </c>
      <c r="P167" s="13" t="s">
        <v>463</v>
      </c>
      <c r="Q167" s="13" t="s">
        <v>457</v>
      </c>
      <c r="R167" s="13" t="s">
        <v>35</v>
      </c>
      <c r="S167" s="5">
        <f t="shared" si="167"/>
        <v>0.90440238585472088</v>
      </c>
      <c r="T167" s="5">
        <f t="shared" si="168"/>
        <v>0.92953813131332363</v>
      </c>
      <c r="U167" s="5">
        <f t="shared" si="168"/>
        <v>0.94917286205291762</v>
      </c>
      <c r="V167" s="5">
        <f t="shared" si="168"/>
        <v>0.96671606832504298</v>
      </c>
      <c r="W167" s="5">
        <f t="shared" si="168"/>
        <v>0.98074243251800552</v>
      </c>
      <c r="X167" s="5">
        <f t="shared" si="168"/>
        <v>0.99387615839004551</v>
      </c>
      <c r="Y167" s="5">
        <f t="shared" si="168"/>
        <v>0.99397147736549318</v>
      </c>
      <c r="Z167" s="5">
        <f t="shared" si="168"/>
        <v>0.99911062594413824</v>
      </c>
      <c r="AA167" s="5">
        <f t="shared" si="168"/>
        <v>1.0114805594539646</v>
      </c>
      <c r="AB167" s="5">
        <f t="shared" si="168"/>
        <v>1.0292177400970457</v>
      </c>
      <c r="AC167" s="5">
        <f t="shared" si="168"/>
        <v>1.0693922570228578</v>
      </c>
      <c r="AD167" s="5">
        <f t="shared" ref="T167:BS168" si="169">(AD157*AD177)/100</f>
        <v>1.100333837833404</v>
      </c>
      <c r="AE167" s="5">
        <f t="shared" si="169"/>
        <v>1.1335204399108891</v>
      </c>
      <c r="AF167" s="5">
        <f t="shared" si="169"/>
        <v>1.1822662575721734</v>
      </c>
      <c r="AG167" s="5">
        <f t="shared" si="169"/>
        <v>1.218304603672028</v>
      </c>
      <c r="AH167" s="5">
        <f t="shared" si="169"/>
        <v>1.2536035677719115</v>
      </c>
      <c r="AI167" s="5">
        <f t="shared" si="169"/>
        <v>1.292683531341553</v>
      </c>
      <c r="AJ167" s="5">
        <f t="shared" si="169"/>
        <v>1.3334078364944464</v>
      </c>
      <c r="AK167" s="5">
        <f t="shared" si="169"/>
        <v>1.3728124901962273</v>
      </c>
      <c r="AL167" s="5">
        <f t="shared" si="169"/>
        <v>1.4129421953201287</v>
      </c>
      <c r="AM167" s="5">
        <f t="shared" si="169"/>
        <v>1.4565570708179476</v>
      </c>
      <c r="AN167" s="5">
        <f t="shared" si="169"/>
        <v>1.5000779839134211</v>
      </c>
      <c r="AO167" s="5">
        <f t="shared" si="169"/>
        <v>1.537205452308656</v>
      </c>
      <c r="AP167" s="5">
        <f t="shared" si="169"/>
        <v>1.5740587329864479</v>
      </c>
      <c r="AQ167" s="5">
        <f t="shared" si="169"/>
        <v>1.6175392177009547</v>
      </c>
      <c r="AR167" s="5">
        <f t="shared" si="169"/>
        <v>1.6687673113479677</v>
      </c>
      <c r="AS167" s="5">
        <f t="shared" si="169"/>
        <v>1.7208682672061963</v>
      </c>
      <c r="AT167" s="5">
        <f t="shared" si="169"/>
        <v>1.7773598612079555</v>
      </c>
      <c r="AU167" s="5">
        <f t="shared" si="169"/>
        <v>1.8367299741210978</v>
      </c>
      <c r="AV167" s="5">
        <f t="shared" si="169"/>
        <v>1.8934970653667407</v>
      </c>
      <c r="AW167" s="5">
        <f t="shared" si="169"/>
        <v>1.9476848489761398</v>
      </c>
      <c r="AX167" s="5">
        <f t="shared" si="169"/>
        <v>2.0018533821582731</v>
      </c>
      <c r="AY167" s="5">
        <f t="shared" si="169"/>
        <v>2.0513219517230996</v>
      </c>
      <c r="AZ167" s="5">
        <f t="shared" si="169"/>
        <v>2.1009588916301727</v>
      </c>
      <c r="BA167" s="5">
        <f t="shared" si="169"/>
        <v>2.1513898587799045</v>
      </c>
      <c r="BB167" s="5">
        <f t="shared" si="169"/>
        <v>2.2013393966579393</v>
      </c>
      <c r="BC167" s="5">
        <f t="shared" si="169"/>
        <v>2.2446123264122044</v>
      </c>
      <c r="BD167" s="5">
        <f t="shared" si="169"/>
        <v>2.2848302710533068</v>
      </c>
      <c r="BE167" s="5">
        <f t="shared" si="169"/>
        <v>2.3277330660438595</v>
      </c>
      <c r="BF167" s="5">
        <f t="shared" si="169"/>
        <v>2.3735322225570754</v>
      </c>
      <c r="BG167" s="5">
        <f t="shared" si="169"/>
        <v>2.4259146301174068</v>
      </c>
      <c r="BH167" s="5">
        <f t="shared" si="169"/>
        <v>2.4779505785102867</v>
      </c>
      <c r="BI167" s="5">
        <f t="shared" si="169"/>
        <v>2.5317189454422087</v>
      </c>
      <c r="BJ167" s="5">
        <f t="shared" si="169"/>
        <v>2.5829644428920817</v>
      </c>
      <c r="BK167" s="5">
        <f t="shared" si="169"/>
        <v>2.6366448928031914</v>
      </c>
      <c r="BL167" s="5">
        <f t="shared" si="169"/>
        <v>2.691766853450769</v>
      </c>
      <c r="BM167" s="5">
        <f t="shared" si="169"/>
        <v>2.7225682853050142</v>
      </c>
      <c r="BN167" s="5">
        <f t="shared" si="169"/>
        <v>2.7944650717697161</v>
      </c>
      <c r="BO167" s="5">
        <f t="shared" si="169"/>
        <v>2.8785644030475668</v>
      </c>
      <c r="BP167" s="5">
        <f t="shared" si="169"/>
        <v>2.9628320415706662</v>
      </c>
      <c r="BQ167" s="5">
        <f t="shared" si="169"/>
        <v>3.0584950418472321</v>
      </c>
      <c r="BR167" s="5">
        <f t="shared" si="169"/>
        <v>3.1786260477132826</v>
      </c>
      <c r="BS167" s="5">
        <f t="shared" si="169"/>
        <v>3.3141577026600282</v>
      </c>
    </row>
    <row r="168" spans="1:72" x14ac:dyDescent="0.2">
      <c r="N168" s="13" t="s">
        <v>517</v>
      </c>
      <c r="O168" s="53" t="s">
        <v>301</v>
      </c>
      <c r="P168" s="13" t="s">
        <v>463</v>
      </c>
      <c r="Q168" s="13" t="s">
        <v>457</v>
      </c>
      <c r="R168" s="13" t="s">
        <v>35</v>
      </c>
      <c r="S168" s="5">
        <f t="shared" si="167"/>
        <v>0.20623210985183718</v>
      </c>
      <c r="T168" s="5">
        <f t="shared" si="169"/>
        <v>0.20828516061782842</v>
      </c>
      <c r="U168" s="5">
        <f t="shared" si="169"/>
        <v>0.20937552546691901</v>
      </c>
      <c r="V168" s="5">
        <f t="shared" si="169"/>
        <v>0.21153679107856754</v>
      </c>
      <c r="W168" s="5">
        <f t="shared" si="169"/>
        <v>0.21403624271011343</v>
      </c>
      <c r="X168" s="5">
        <f t="shared" si="169"/>
        <v>0.21839720163822182</v>
      </c>
      <c r="Y168" s="5">
        <f t="shared" si="169"/>
        <v>0.22415642337417613</v>
      </c>
      <c r="Z168" s="5">
        <f t="shared" si="169"/>
        <v>0.22871269921588894</v>
      </c>
      <c r="AA168" s="5">
        <f t="shared" si="169"/>
        <v>0.23328492218017591</v>
      </c>
      <c r="AB168" s="5">
        <f t="shared" si="169"/>
        <v>0.23837345512962346</v>
      </c>
      <c r="AC168" s="5">
        <f t="shared" si="169"/>
        <v>0.24296571862220775</v>
      </c>
      <c r="AD168" s="5">
        <f t="shared" si="169"/>
        <v>0.24768659987163555</v>
      </c>
      <c r="AE168" s="5">
        <f t="shared" si="169"/>
        <v>0.25303653531074533</v>
      </c>
      <c r="AF168" s="5">
        <f t="shared" si="169"/>
        <v>0.25984630628871908</v>
      </c>
      <c r="AG168" s="5">
        <f t="shared" si="169"/>
        <v>0.26810629084968568</v>
      </c>
      <c r="AH168" s="5">
        <f t="shared" si="169"/>
        <v>0.27560802841663373</v>
      </c>
      <c r="AI168" s="5">
        <f t="shared" si="169"/>
        <v>0.28320001150894164</v>
      </c>
      <c r="AJ168" s="5">
        <f t="shared" si="169"/>
        <v>0.29087011257934559</v>
      </c>
      <c r="AK168" s="5">
        <f t="shared" si="169"/>
        <v>0.29699887022972105</v>
      </c>
      <c r="AL168" s="5">
        <f t="shared" si="169"/>
        <v>0.30351730919074998</v>
      </c>
      <c r="AM168" s="5">
        <f t="shared" si="169"/>
        <v>0.30938159803771964</v>
      </c>
      <c r="AN168" s="5">
        <f t="shared" si="169"/>
        <v>0.31600655320644527</v>
      </c>
      <c r="AO168" s="5">
        <f t="shared" si="169"/>
        <v>0.32322267556571865</v>
      </c>
      <c r="AP168" s="5">
        <f t="shared" si="169"/>
        <v>0.32906891127490856</v>
      </c>
      <c r="AQ168" s="5">
        <f t="shared" si="169"/>
        <v>0.33485755910110482</v>
      </c>
      <c r="AR168" s="5">
        <f t="shared" si="169"/>
        <v>0.33934880598163697</v>
      </c>
      <c r="AS168" s="5">
        <f t="shared" si="169"/>
        <v>0.34747038105774064</v>
      </c>
      <c r="AT168" s="5">
        <f t="shared" si="169"/>
        <v>0.35388390860366842</v>
      </c>
      <c r="AU168" s="5">
        <f t="shared" si="169"/>
        <v>0.3608346142883308</v>
      </c>
      <c r="AV168" s="5">
        <f t="shared" si="169"/>
        <v>0.36886686284828124</v>
      </c>
      <c r="AW168" s="5">
        <f t="shared" si="169"/>
        <v>0.39135733078479634</v>
      </c>
      <c r="AX168" s="5">
        <f t="shared" si="169"/>
        <v>0.39903660381889344</v>
      </c>
      <c r="AY168" s="5">
        <f t="shared" si="169"/>
        <v>0.40665603941917472</v>
      </c>
      <c r="AZ168" s="5">
        <f t="shared" si="169"/>
        <v>0.41474404792785757</v>
      </c>
      <c r="BA168" s="5">
        <f t="shared" si="169"/>
        <v>0.4232367230339068</v>
      </c>
      <c r="BB168" s="5">
        <f t="shared" si="169"/>
        <v>0.43220254074096742</v>
      </c>
      <c r="BC168" s="5">
        <f t="shared" si="169"/>
        <v>0.43998808914184473</v>
      </c>
      <c r="BD168" s="5">
        <f t="shared" si="169"/>
        <v>0.44580848855972299</v>
      </c>
      <c r="BE168" s="5">
        <f t="shared" si="169"/>
        <v>0.4498088611354813</v>
      </c>
      <c r="BF168" s="5">
        <f t="shared" si="169"/>
        <v>0.45385793997573692</v>
      </c>
      <c r="BG168" s="5">
        <f t="shared" si="169"/>
        <v>0.45768802860259888</v>
      </c>
      <c r="BH168" s="5">
        <f t="shared" si="169"/>
        <v>0.46681740881442851</v>
      </c>
      <c r="BI168" s="5">
        <f t="shared" si="169"/>
        <v>0.47764222888183511</v>
      </c>
      <c r="BJ168" s="5">
        <f t="shared" si="169"/>
        <v>0.48730640673637388</v>
      </c>
      <c r="BK168" s="5">
        <f t="shared" si="169"/>
        <v>0.4967669076538106</v>
      </c>
      <c r="BL168" s="5">
        <f t="shared" si="169"/>
        <v>0.50831598584556736</v>
      </c>
      <c r="BM168" s="5">
        <f t="shared" si="169"/>
        <v>0.52054612848853887</v>
      </c>
      <c r="BN168" s="5">
        <f t="shared" si="169"/>
        <v>0.5340034108905779</v>
      </c>
      <c r="BO168" s="5">
        <f t="shared" si="169"/>
        <v>0.54989114964866737</v>
      </c>
      <c r="BP168" s="5">
        <f t="shared" si="169"/>
        <v>0.56806830125236685</v>
      </c>
      <c r="BQ168" s="5">
        <f t="shared" si="169"/>
        <v>0.5860814572906492</v>
      </c>
      <c r="BR168" s="5">
        <f t="shared" si="169"/>
        <v>0.6043651959896098</v>
      </c>
      <c r="BS168" s="5">
        <f t="shared" si="169"/>
        <v>0.62378509210763655</v>
      </c>
    </row>
    <row r="169" spans="1:72" x14ac:dyDescent="0.2">
      <c r="N169" s="14" t="s">
        <v>517</v>
      </c>
      <c r="O169" s="14" t="s">
        <v>25</v>
      </c>
      <c r="P169" s="14" t="s">
        <v>463</v>
      </c>
      <c r="Q169" s="54" t="s">
        <v>457</v>
      </c>
      <c r="R169" s="13" t="s">
        <v>35</v>
      </c>
      <c r="S169" s="5">
        <f>S160-S161</f>
        <v>74.662226943631651</v>
      </c>
      <c r="T169" s="5">
        <f t="shared" ref="T169:BS169" si="170">T160-T161</f>
        <v>75.646450655425099</v>
      </c>
      <c r="U169" s="5">
        <f t="shared" si="170"/>
        <v>77.136012936833808</v>
      </c>
      <c r="V169" s="5">
        <f t="shared" si="170"/>
        <v>78.811948333366004</v>
      </c>
      <c r="W169" s="5">
        <f t="shared" si="170"/>
        <v>80.80609165242835</v>
      </c>
      <c r="X169" s="5">
        <f t="shared" si="170"/>
        <v>83.245059552628248</v>
      </c>
      <c r="Y169" s="5">
        <f t="shared" si="170"/>
        <v>85.952815889032337</v>
      </c>
      <c r="Z169" s="5">
        <f t="shared" si="170"/>
        <v>88.961110195692569</v>
      </c>
      <c r="AA169" s="5">
        <f t="shared" si="170"/>
        <v>92.251078097919574</v>
      </c>
      <c r="AB169" s="5">
        <f t="shared" si="170"/>
        <v>95.76060742813921</v>
      </c>
      <c r="AC169" s="5">
        <f t="shared" si="170"/>
        <v>99.465978875155912</v>
      </c>
      <c r="AD169" s="5">
        <f t="shared" si="170"/>
        <v>103.27592262991415</v>
      </c>
      <c r="AE169" s="5">
        <f t="shared" si="170"/>
        <v>107.21650217830559</v>
      </c>
      <c r="AF169" s="5">
        <f t="shared" si="170"/>
        <v>111.23959124057721</v>
      </c>
      <c r="AG169" s="5">
        <f t="shared" si="170"/>
        <v>115.2968422116295</v>
      </c>
      <c r="AH169" s="5">
        <f t="shared" si="170"/>
        <v>119.4027080933934</v>
      </c>
      <c r="AI169" s="5">
        <f t="shared" si="170"/>
        <v>123.55481836701152</v>
      </c>
      <c r="AJ169" s="5">
        <f t="shared" si="170"/>
        <v>127.78857077898635</v>
      </c>
      <c r="AK169" s="5">
        <f t="shared" si="170"/>
        <v>132.08611276457495</v>
      </c>
      <c r="AL169" s="5">
        <f t="shared" si="170"/>
        <v>136.35617324766295</v>
      </c>
      <c r="AM169" s="5">
        <f t="shared" si="170"/>
        <v>140.64176967948703</v>
      </c>
      <c r="AN169" s="5">
        <f t="shared" si="170"/>
        <v>145.05394834798975</v>
      </c>
      <c r="AO169" s="5">
        <f t="shared" si="170"/>
        <v>149.44693356136574</v>
      </c>
      <c r="AP169" s="5">
        <f t="shared" si="170"/>
        <v>153.74491188997732</v>
      </c>
      <c r="AQ169" s="5">
        <f t="shared" si="170"/>
        <v>158.05858237227605</v>
      </c>
      <c r="AR169" s="5">
        <f t="shared" si="170"/>
        <v>162.42930081521479</v>
      </c>
      <c r="AS169" s="5">
        <f t="shared" si="170"/>
        <v>166.87965216468075</v>
      </c>
      <c r="AT169" s="5">
        <f t="shared" si="170"/>
        <v>171.43175667710173</v>
      </c>
      <c r="AU169" s="5">
        <f t="shared" si="170"/>
        <v>176.15573386653278</v>
      </c>
      <c r="AV169" s="5">
        <f t="shared" si="170"/>
        <v>181.18029560863701</v>
      </c>
      <c r="AW169" s="5">
        <f t="shared" si="170"/>
        <v>186.46214617394006</v>
      </c>
      <c r="AX169" s="5">
        <f t="shared" si="170"/>
        <v>191.93553013653769</v>
      </c>
      <c r="AY169" s="5">
        <f t="shared" si="170"/>
        <v>197.71358589421979</v>
      </c>
      <c r="AZ169" s="5">
        <f t="shared" si="170"/>
        <v>203.78662215122873</v>
      </c>
      <c r="BA169" s="5">
        <f t="shared" si="170"/>
        <v>210.15950168077399</v>
      </c>
      <c r="BB169" s="5">
        <f t="shared" si="170"/>
        <v>216.77787289110577</v>
      </c>
      <c r="BC169" s="5">
        <f t="shared" si="170"/>
        <v>223.65545200098936</v>
      </c>
      <c r="BD169" s="5">
        <f t="shared" si="170"/>
        <v>230.78517248765249</v>
      </c>
      <c r="BE169" s="5">
        <f t="shared" si="170"/>
        <v>238.09031144990269</v>
      </c>
      <c r="BF169" s="5">
        <f t="shared" si="170"/>
        <v>245.54967662473939</v>
      </c>
      <c r="BG169" s="5">
        <f t="shared" si="170"/>
        <v>253.18322875320939</v>
      </c>
      <c r="BH169" s="5">
        <f t="shared" si="170"/>
        <v>261.01520758818697</v>
      </c>
      <c r="BI169" s="5">
        <f t="shared" si="170"/>
        <v>268.91346685721032</v>
      </c>
      <c r="BJ169" s="5">
        <f t="shared" si="170"/>
        <v>276.78478880058788</v>
      </c>
      <c r="BK169" s="5">
        <f t="shared" si="170"/>
        <v>284.53399215938083</v>
      </c>
      <c r="BL169" s="5">
        <f t="shared" si="170"/>
        <v>292.17293364595514</v>
      </c>
      <c r="BM169" s="5">
        <f t="shared" si="170"/>
        <v>299.76943338010915</v>
      </c>
      <c r="BN169" s="5">
        <f t="shared" si="170"/>
        <v>307.46049035664976</v>
      </c>
      <c r="BO169" s="5">
        <f t="shared" si="170"/>
        <v>315.34443787273381</v>
      </c>
      <c r="BP169" s="5">
        <f t="shared" si="170"/>
        <v>323.6914092395055</v>
      </c>
      <c r="BQ169" s="5">
        <f t="shared" si="170"/>
        <v>332.12294868360107</v>
      </c>
      <c r="BR169" s="5">
        <f t="shared" si="170"/>
        <v>341.03873203740375</v>
      </c>
      <c r="BS169" s="5">
        <f t="shared" si="170"/>
        <v>351.04028345153426</v>
      </c>
    </row>
    <row r="170" spans="1:72" x14ac:dyDescent="0.2">
      <c r="N170" s="81" t="s">
        <v>518</v>
      </c>
      <c r="O170" s="81" t="s">
        <v>22</v>
      </c>
      <c r="P170" s="81" t="s">
        <v>60</v>
      </c>
      <c r="Q170" s="81" t="s">
        <v>519</v>
      </c>
      <c r="R170" s="81" t="s">
        <v>520</v>
      </c>
      <c r="S170" s="97">
        <v>5.0715252520117842</v>
      </c>
      <c r="T170" s="97">
        <v>5.0791245850301099</v>
      </c>
      <c r="U170" s="97">
        <v>5.0867244417841118</v>
      </c>
      <c r="V170" s="97">
        <v>5.1021018792770345</v>
      </c>
      <c r="W170" s="97">
        <v>5.1267400337041975</v>
      </c>
      <c r="X170" s="97">
        <v>5.1594168539116554</v>
      </c>
      <c r="Y170" s="97">
        <v>5.2009796236490153</v>
      </c>
      <c r="Z170" s="97">
        <v>5.249078822596541</v>
      </c>
      <c r="AA170" s="97">
        <v>5.3030407802535979</v>
      </c>
      <c r="AB170" s="97">
        <v>5.3596699142082915</v>
      </c>
      <c r="AC170" s="97">
        <v>5.4193857509226442</v>
      </c>
      <c r="AD170" s="97">
        <v>5.4824301996315121</v>
      </c>
      <c r="AE170" s="97">
        <v>5.5468744159124013</v>
      </c>
      <c r="AF170" s="97">
        <v>5.6142778364764938</v>
      </c>
      <c r="AG170" s="97">
        <v>5.6836672889339521</v>
      </c>
      <c r="AH170" s="97">
        <v>5.7558215903838361</v>
      </c>
      <c r="AI170" s="97">
        <v>5.8300440060387206</v>
      </c>
      <c r="AJ170" s="97">
        <v>5.8993896707225355</v>
      </c>
      <c r="AK170" s="97">
        <v>5.9552900729923497</v>
      </c>
      <c r="AL170" s="97">
        <v>5.9929520492466564</v>
      </c>
      <c r="AM170" s="97">
        <v>6.0102992419207819</v>
      </c>
      <c r="AN170" s="97">
        <v>6.0102848885394966</v>
      </c>
      <c r="AO170" s="97">
        <v>6.002680547621833</v>
      </c>
      <c r="AP170" s="97">
        <v>5.9993171069557816</v>
      </c>
      <c r="AQ170" s="97">
        <v>6.0079627832730083</v>
      </c>
      <c r="AR170" s="97">
        <v>6.0303752975716769</v>
      </c>
      <c r="AS170" s="97">
        <v>6.0638733382081789</v>
      </c>
      <c r="AT170" s="97">
        <v>6.1073745778434363</v>
      </c>
      <c r="AU170" s="97">
        <v>6.1585575372512436</v>
      </c>
      <c r="AV170" s="97">
        <v>6.2134629676626769</v>
      </c>
      <c r="AW170" s="97">
        <v>6.2752178425403375</v>
      </c>
      <c r="AX170" s="97">
        <v>6.3446885645482158</v>
      </c>
      <c r="AY170" s="97">
        <v>6.4152392104671874</v>
      </c>
      <c r="AZ170" s="97">
        <v>6.4850625750310495</v>
      </c>
      <c r="BA170" s="97">
        <v>6.5518746186828478</v>
      </c>
      <c r="BB170" s="97">
        <v>6.6172374763486186</v>
      </c>
      <c r="BC170" s="97">
        <v>6.6807678875539001</v>
      </c>
      <c r="BD170" s="97">
        <v>6.7448469187929705</v>
      </c>
      <c r="BE170" s="97">
        <v>6.8134220655775524</v>
      </c>
      <c r="BF170" s="97">
        <v>6.887850164800148</v>
      </c>
      <c r="BG170" s="97">
        <v>6.9702981335818039</v>
      </c>
      <c r="BH170" s="97">
        <v>7.0589553143488075</v>
      </c>
      <c r="BI170" s="97">
        <v>7.1495930440980286</v>
      </c>
      <c r="BJ170" s="97">
        <v>7.2354820926958681</v>
      </c>
      <c r="BK170" s="97">
        <v>7.3131157148633816</v>
      </c>
      <c r="BL170" s="97">
        <v>7.3818913442442478</v>
      </c>
      <c r="BM170" s="97">
        <v>7.4451992392554853</v>
      </c>
      <c r="BN170" s="97">
        <v>7.5078304031361425</v>
      </c>
      <c r="BO170" s="97">
        <v>7.5744109358934111</v>
      </c>
      <c r="BP170" s="97">
        <v>7.6501320131029331</v>
      </c>
      <c r="BQ170" s="97">
        <v>7.7367746010208212</v>
      </c>
      <c r="BR170" s="97">
        <v>7.828472013947148</v>
      </c>
      <c r="BS170" s="97">
        <v>7.9404252262711532</v>
      </c>
      <c r="BT170" s="7"/>
    </row>
    <row r="171" spans="1:72" x14ac:dyDescent="0.2">
      <c r="N171" s="98" t="s">
        <v>518</v>
      </c>
      <c r="O171" s="98" t="s">
        <v>456</v>
      </c>
      <c r="P171" s="98" t="s">
        <v>60</v>
      </c>
      <c r="Q171" s="99" t="s">
        <v>457</v>
      </c>
      <c r="R171" s="98" t="s">
        <v>35</v>
      </c>
      <c r="S171" s="100">
        <f>(S161*100)/S151</f>
        <v>8.5116064468461783</v>
      </c>
      <c r="T171" s="100">
        <f t="shared" ref="T171:BS171" si="171">(T161*100)/T151</f>
        <v>8.6087737060904583</v>
      </c>
      <c r="U171" s="100">
        <f t="shared" si="171"/>
        <v>8.715362980057872</v>
      </c>
      <c r="V171" s="100">
        <f t="shared" si="171"/>
        <v>8.8310480867832641</v>
      </c>
      <c r="W171" s="100">
        <f t="shared" si="171"/>
        <v>8.9562831885711063</v>
      </c>
      <c r="X171" s="100">
        <f t="shared" si="171"/>
        <v>9.0926042366507271</v>
      </c>
      <c r="Y171" s="100">
        <f t="shared" si="171"/>
        <v>9.2368857025796167</v>
      </c>
      <c r="Z171" s="100">
        <f t="shared" si="171"/>
        <v>9.3908322808798577</v>
      </c>
      <c r="AA171" s="100">
        <f t="shared" si="171"/>
        <v>9.5481100789068059</v>
      </c>
      <c r="AB171" s="100">
        <f t="shared" si="171"/>
        <v>9.7122510186327951</v>
      </c>
      <c r="AC171" s="100">
        <f t="shared" si="171"/>
        <v>9.8771456846774921</v>
      </c>
      <c r="AD171" s="100">
        <f t="shared" si="171"/>
        <v>10.043470473052812</v>
      </c>
      <c r="AE171" s="100">
        <f t="shared" si="171"/>
        <v>10.214360446115005</v>
      </c>
      <c r="AF171" s="100">
        <f t="shared" si="171"/>
        <v>10.388040774713696</v>
      </c>
      <c r="AG171" s="100">
        <f t="shared" si="171"/>
        <v>10.569343310483541</v>
      </c>
      <c r="AH171" s="100">
        <f t="shared" si="171"/>
        <v>10.766709811396687</v>
      </c>
      <c r="AI171" s="100">
        <f t="shared" si="171"/>
        <v>10.972869910854792</v>
      </c>
      <c r="AJ171" s="100">
        <f t="shared" si="171"/>
        <v>11.166214764282525</v>
      </c>
      <c r="AK171" s="100">
        <f t="shared" si="171"/>
        <v>11.317614780242581</v>
      </c>
      <c r="AL171" s="100">
        <f t="shared" si="171"/>
        <v>11.408945142850174</v>
      </c>
      <c r="AM171" s="100">
        <f t="shared" si="171"/>
        <v>11.42983196048896</v>
      </c>
      <c r="AN171" s="100">
        <f t="shared" si="171"/>
        <v>11.393502855534617</v>
      </c>
      <c r="AO171" s="100">
        <f t="shared" si="171"/>
        <v>11.334201623702475</v>
      </c>
      <c r="AP171" s="100">
        <f t="shared" si="171"/>
        <v>11.298167958733361</v>
      </c>
      <c r="AQ171" s="100">
        <f t="shared" si="171"/>
        <v>11.318159923096671</v>
      </c>
      <c r="AR171" s="100">
        <f t="shared" si="171"/>
        <v>11.403505204273657</v>
      </c>
      <c r="AS171" s="100">
        <f t="shared" si="171"/>
        <v>11.542893502166521</v>
      </c>
      <c r="AT171" s="100">
        <f t="shared" si="171"/>
        <v>11.723797611197122</v>
      </c>
      <c r="AU171" s="100">
        <f t="shared" si="171"/>
        <v>11.924539757684856</v>
      </c>
      <c r="AV171" s="100">
        <f t="shared" si="171"/>
        <v>12.131644367446336</v>
      </c>
      <c r="AW171" s="100">
        <f t="shared" si="171"/>
        <v>12.342542312755505</v>
      </c>
      <c r="AX171" s="100">
        <f t="shared" si="171"/>
        <v>12.560136274872244</v>
      </c>
      <c r="AY171" s="100">
        <f t="shared" si="171"/>
        <v>12.774999588866361</v>
      </c>
      <c r="AZ171" s="100">
        <f t="shared" si="171"/>
        <v>12.977016095923172</v>
      </c>
      <c r="BA171" s="100">
        <f t="shared" si="171"/>
        <v>13.158998278417503</v>
      </c>
      <c r="BB171" s="100">
        <f t="shared" si="171"/>
        <v>13.313865590044788</v>
      </c>
      <c r="BC171" s="100">
        <f t="shared" si="171"/>
        <v>13.4459160019065</v>
      </c>
      <c r="BD171" s="100">
        <f t="shared" si="171"/>
        <v>13.568134900627472</v>
      </c>
      <c r="BE171" s="100">
        <f t="shared" si="171"/>
        <v>13.699017196986686</v>
      </c>
      <c r="BF171" s="100">
        <f t="shared" si="171"/>
        <v>13.849769900861547</v>
      </c>
      <c r="BG171" s="100">
        <f t="shared" si="171"/>
        <v>14.027107825722034</v>
      </c>
      <c r="BH171" s="100">
        <f t="shared" si="171"/>
        <v>14.225596011686946</v>
      </c>
      <c r="BI171" s="100">
        <f t="shared" si="171"/>
        <v>14.432188281411522</v>
      </c>
      <c r="BJ171" s="100">
        <f t="shared" si="171"/>
        <v>14.625921463134711</v>
      </c>
      <c r="BK171" s="100">
        <f t="shared" si="171"/>
        <v>14.79484834667756</v>
      </c>
      <c r="BL171" s="100">
        <f t="shared" si="171"/>
        <v>14.933775069822154</v>
      </c>
      <c r="BM171" s="100">
        <f t="shared" si="171"/>
        <v>15.052063641994064</v>
      </c>
      <c r="BN171" s="100">
        <f t="shared" si="171"/>
        <v>15.164132520087513</v>
      </c>
      <c r="BO171" s="100">
        <f t="shared" si="171"/>
        <v>15.290988582329273</v>
      </c>
      <c r="BP171" s="100">
        <f t="shared" si="171"/>
        <v>15.4391235863639</v>
      </c>
      <c r="BQ171" s="100">
        <f t="shared" si="171"/>
        <v>15.649734058854303</v>
      </c>
      <c r="BR171" s="100">
        <f t="shared" si="171"/>
        <v>15.877300940959612</v>
      </c>
      <c r="BS171" s="100">
        <f t="shared" si="171"/>
        <v>16.13857701778549</v>
      </c>
      <c r="BT171" s="7"/>
    </row>
    <row r="172" spans="1:72" s="93" customFormat="1" x14ac:dyDescent="0.2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N172" s="13" t="s">
        <v>518</v>
      </c>
      <c r="O172" s="53" t="s">
        <v>502</v>
      </c>
      <c r="P172" s="13" t="s">
        <v>60</v>
      </c>
      <c r="Q172" s="13" t="s">
        <v>519</v>
      </c>
      <c r="R172" s="13" t="s">
        <v>520</v>
      </c>
      <c r="S172" s="5">
        <v>9.2150669097900408</v>
      </c>
      <c r="T172" s="5">
        <v>9.2872400283813494</v>
      </c>
      <c r="U172" s="5">
        <v>9.3597126007080096</v>
      </c>
      <c r="V172" s="5">
        <v>9.4265546798706108</v>
      </c>
      <c r="W172" s="5">
        <v>9.4846019744872994</v>
      </c>
      <c r="X172" s="5">
        <v>9.5323352813720703</v>
      </c>
      <c r="Y172" s="5">
        <v>9.5738906860351598</v>
      </c>
      <c r="Z172" s="5">
        <v>9.6184215545654297</v>
      </c>
      <c r="AA172" s="5">
        <v>9.6778879165649396</v>
      </c>
      <c r="AB172" s="5">
        <v>9.7603359222412092</v>
      </c>
      <c r="AC172" s="5">
        <v>9.8676786422729492</v>
      </c>
      <c r="AD172" s="5">
        <v>9.9964733123779297</v>
      </c>
      <c r="AE172" s="5">
        <v>10.142478942871101</v>
      </c>
      <c r="AF172" s="5">
        <v>10.2992820739746</v>
      </c>
      <c r="AG172" s="5">
        <v>10.461589813232401</v>
      </c>
      <c r="AH172" s="5">
        <v>10.628664970397899</v>
      </c>
      <c r="AI172" s="5">
        <v>10.7998924255371</v>
      </c>
      <c r="AJ172" s="5">
        <v>10.970379829406699</v>
      </c>
      <c r="AK172" s="5">
        <v>11.134493827819799</v>
      </c>
      <c r="AL172" s="5">
        <v>11.2883958816528</v>
      </c>
      <c r="AM172" s="5">
        <v>11.4288654327393</v>
      </c>
      <c r="AN172" s="5">
        <v>11.556529045105</v>
      </c>
      <c r="AO172" s="5">
        <v>11.676063537597701</v>
      </c>
      <c r="AP172" s="5">
        <v>11.7942361831665</v>
      </c>
      <c r="AQ172" s="5">
        <v>11.915113449096699</v>
      </c>
      <c r="AR172" s="5">
        <v>12.039910316467299</v>
      </c>
      <c r="AS172" s="5">
        <v>12.164959907531699</v>
      </c>
      <c r="AT172" s="5">
        <v>12.283600807189901</v>
      </c>
      <c r="AU172" s="5">
        <v>12.3870182037354</v>
      </c>
      <c r="AV172" s="5">
        <v>12.4691247940063</v>
      </c>
      <c r="AW172" s="5">
        <v>12.5295515060425</v>
      </c>
      <c r="AX172" s="5">
        <v>12.5705165863037</v>
      </c>
      <c r="AY172" s="5">
        <v>12.592114448547401</v>
      </c>
      <c r="AZ172" s="5">
        <v>12.5950307846069</v>
      </c>
      <c r="BA172" s="5">
        <v>12.580818176269499</v>
      </c>
      <c r="BB172" s="5">
        <v>12.5511274337769</v>
      </c>
      <c r="BC172" s="5">
        <v>12.5091390609741</v>
      </c>
      <c r="BD172" s="5">
        <v>12.460095405578601</v>
      </c>
      <c r="BE172" s="5">
        <v>12.410174369811999</v>
      </c>
      <c r="BF172" s="5">
        <v>12.3648567199707</v>
      </c>
      <c r="BG172" s="5">
        <v>12.3267068862915</v>
      </c>
      <c r="BH172" s="5">
        <v>12.2988376617432</v>
      </c>
      <c r="BI172" s="5">
        <v>12.2877349853516</v>
      </c>
      <c r="BJ172" s="5">
        <v>12.3007564544678</v>
      </c>
      <c r="BK172" s="5">
        <v>12.3436136245728</v>
      </c>
      <c r="BL172" s="5">
        <v>12.4175872802734</v>
      </c>
      <c r="BM172" s="5">
        <v>12.5232830047607</v>
      </c>
      <c r="BN172" s="5">
        <v>12.664237976074199</v>
      </c>
      <c r="BO172" s="5">
        <v>12.844165802001999</v>
      </c>
      <c r="BP172" s="5">
        <v>13.0647430419922</v>
      </c>
      <c r="BQ172" s="5">
        <v>13.3274698257446</v>
      </c>
      <c r="BR172" s="5">
        <v>13.6291246414185</v>
      </c>
      <c r="BS172" s="5">
        <v>13.9614688442066</v>
      </c>
      <c r="BT172"/>
    </row>
    <row r="173" spans="1:72" x14ac:dyDescent="0.2">
      <c r="N173" s="13" t="s">
        <v>518</v>
      </c>
      <c r="O173" s="53" t="s">
        <v>131</v>
      </c>
      <c r="P173" s="13" t="s">
        <v>60</v>
      </c>
      <c r="Q173" s="13" t="s">
        <v>519</v>
      </c>
      <c r="R173" s="13" t="s">
        <v>520</v>
      </c>
      <c r="S173" s="5">
        <v>7.6630764007568404</v>
      </c>
      <c r="T173" s="5">
        <v>7.6642293930053702</v>
      </c>
      <c r="U173" s="5">
        <v>7.6749773025512704</v>
      </c>
      <c r="V173" s="5">
        <v>7.6941509246826199</v>
      </c>
      <c r="W173" s="5">
        <v>7.7210178375244096</v>
      </c>
      <c r="X173" s="5">
        <v>7.7566466331481898</v>
      </c>
      <c r="Y173" s="5">
        <v>7.80189752578735</v>
      </c>
      <c r="Z173" s="5">
        <v>7.8558053970336896</v>
      </c>
      <c r="AA173" s="5">
        <v>7.9169502258300799</v>
      </c>
      <c r="AB173" s="5">
        <v>7.9848275184631303</v>
      </c>
      <c r="AC173" s="5">
        <v>8.0576190948486293</v>
      </c>
      <c r="AD173" s="5">
        <v>8.1365909576415998</v>
      </c>
      <c r="AE173" s="5">
        <v>8.2274999618530291</v>
      </c>
      <c r="AF173" s="5">
        <v>8.33789157867432</v>
      </c>
      <c r="AG173" s="5">
        <v>8.4721393585205096</v>
      </c>
      <c r="AH173" s="5">
        <v>8.6329050064086896</v>
      </c>
      <c r="AI173" s="5">
        <v>8.8162765502929705</v>
      </c>
      <c r="AJ173" s="5">
        <v>9.0123949050903303</v>
      </c>
      <c r="AK173" s="5">
        <v>9.2079420089721697</v>
      </c>
      <c r="AL173" s="5">
        <v>9.3938913345336896</v>
      </c>
      <c r="AM173" s="5">
        <v>9.56591892242432</v>
      </c>
      <c r="AN173" s="5">
        <v>9.7274427413940394</v>
      </c>
      <c r="AO173" s="5">
        <v>9.8861818313598597</v>
      </c>
      <c r="AP173" s="5">
        <v>10.0529594421387</v>
      </c>
      <c r="AQ173" s="5">
        <v>10.2342386245728</v>
      </c>
      <c r="AR173" s="5">
        <v>10.4313106536865</v>
      </c>
      <c r="AS173" s="5">
        <v>10.6385231018066</v>
      </c>
      <c r="AT173" s="5">
        <v>10.847181320190399</v>
      </c>
      <c r="AU173" s="5">
        <v>11.046302795410201</v>
      </c>
      <c r="AV173" s="5">
        <v>11.228807449340801</v>
      </c>
      <c r="AW173" s="5">
        <v>11.393115997314499</v>
      </c>
      <c r="AX173" s="5">
        <v>11.5422010421753</v>
      </c>
      <c r="AY173" s="5">
        <v>11.679658889770501</v>
      </c>
      <c r="AZ173" s="5">
        <v>11.810722351074199</v>
      </c>
      <c r="BA173" s="5">
        <v>11.9392185211182</v>
      </c>
      <c r="BB173" s="5">
        <v>12.067645072936999</v>
      </c>
      <c r="BC173" s="5">
        <v>12.1955623626709</v>
      </c>
      <c r="BD173" s="5">
        <v>12.320626258850099</v>
      </c>
      <c r="BE173" s="5">
        <v>12.439166069030801</v>
      </c>
      <c r="BF173" s="5">
        <v>12.549560546875</v>
      </c>
      <c r="BG173" s="5">
        <v>12.6524114608765</v>
      </c>
      <c r="BH173" s="5">
        <v>12.752133369445801</v>
      </c>
      <c r="BI173" s="5">
        <v>12.8557434082031</v>
      </c>
      <c r="BJ173" s="5">
        <v>12.972064018249499</v>
      </c>
      <c r="BK173" s="5">
        <v>13.1080017089844</v>
      </c>
      <c r="BL173" s="5">
        <v>13.264224052429199</v>
      </c>
      <c r="BM173" s="5">
        <v>13.4411878585815</v>
      </c>
      <c r="BN173" s="5">
        <v>13.6447048187256</v>
      </c>
      <c r="BO173" s="5">
        <v>13.881547927856399</v>
      </c>
      <c r="BP173" s="5">
        <v>14.155714035034199</v>
      </c>
      <c r="BQ173" s="5">
        <v>14.4701538085938</v>
      </c>
      <c r="BR173" s="5">
        <v>14.8216209411621</v>
      </c>
      <c r="BS173" s="5">
        <v>15.1835539290536</v>
      </c>
    </row>
    <row r="174" spans="1:72" x14ac:dyDescent="0.2">
      <c r="N174" s="13" t="s">
        <v>518</v>
      </c>
      <c r="O174" s="53" t="s">
        <v>547</v>
      </c>
      <c r="P174" s="13" t="s">
        <v>60</v>
      </c>
      <c r="Q174" s="13" t="s">
        <v>519</v>
      </c>
      <c r="R174" s="13" t="s">
        <v>520</v>
      </c>
      <c r="S174" s="5">
        <v>8.4985462809990988</v>
      </c>
      <c r="T174" s="5">
        <v>8.6028157206096161</v>
      </c>
      <c r="U174" s="5">
        <v>8.7205749305331537</v>
      </c>
      <c r="V174" s="5">
        <v>8.8516284408582191</v>
      </c>
      <c r="W174" s="5">
        <v>8.9969196172355392</v>
      </c>
      <c r="X174" s="5">
        <v>9.1580166555851807</v>
      </c>
      <c r="Y174" s="5">
        <v>9.3299968354091014</v>
      </c>
      <c r="Z174" s="5">
        <v>9.5110882112383859</v>
      </c>
      <c r="AA174" s="5">
        <v>9.6985158526270148</v>
      </c>
      <c r="AB174" s="5">
        <v>9.8857630642661505</v>
      </c>
      <c r="AC174" s="5">
        <v>10.06836302670887</v>
      </c>
      <c r="AD174" s="5">
        <v>10.246600218491894</v>
      </c>
      <c r="AE174" s="5">
        <v>10.422791027323226</v>
      </c>
      <c r="AF174" s="5">
        <v>10.601410981492517</v>
      </c>
      <c r="AG174" s="5">
        <v>10.783662084163849</v>
      </c>
      <c r="AH174" s="5">
        <v>10.9788149187437</v>
      </c>
      <c r="AI174" s="5">
        <v>11.181815400216941</v>
      </c>
      <c r="AJ174" s="5">
        <v>11.363121186510002</v>
      </c>
      <c r="AK174" s="5">
        <v>11.484438153279353</v>
      </c>
      <c r="AL174" s="5">
        <v>11.522281441577668</v>
      </c>
      <c r="AM174" s="5">
        <v>11.463078228311453</v>
      </c>
      <c r="AN174" s="5">
        <v>11.324890355276167</v>
      </c>
      <c r="AO174" s="5">
        <v>11.154508240789557</v>
      </c>
      <c r="AP174" s="5">
        <v>11.015240492421739</v>
      </c>
      <c r="AQ174" s="5">
        <v>10.952156553613049</v>
      </c>
      <c r="AR174" s="5">
        <v>10.978259538783346</v>
      </c>
      <c r="AS174" s="5">
        <v>11.078720822469455</v>
      </c>
      <c r="AT174" s="5">
        <v>11.237497524880004</v>
      </c>
      <c r="AU174" s="5">
        <v>11.426466182839699</v>
      </c>
      <c r="AV174" s="5">
        <v>11.627435727955387</v>
      </c>
      <c r="AW174" s="5">
        <v>11.837480743573035</v>
      </c>
      <c r="AX174" s="5">
        <v>12.061169380147815</v>
      </c>
      <c r="AY174" s="5">
        <v>12.285693527685003</v>
      </c>
      <c r="AZ174" s="5">
        <v>12.496568907773554</v>
      </c>
      <c r="BA174" s="5">
        <v>12.683834693541169</v>
      </c>
      <c r="BB174" s="5">
        <v>12.837303520814913</v>
      </c>
      <c r="BC174" s="5">
        <v>12.961749924737257</v>
      </c>
      <c r="BD174" s="5">
        <v>13.074440229007344</v>
      </c>
      <c r="BE174" s="5">
        <v>13.201674323201825</v>
      </c>
      <c r="BF174" s="5">
        <v>13.358241269465873</v>
      </c>
      <c r="BG174" s="5">
        <v>13.553082424313107</v>
      </c>
      <c r="BH174" s="5">
        <v>13.776978618167995</v>
      </c>
      <c r="BI174" s="5">
        <v>14.007425370107729</v>
      </c>
      <c r="BJ174" s="5">
        <v>14.210878808848415</v>
      </c>
      <c r="BK174" s="5">
        <v>14.364953032403491</v>
      </c>
      <c r="BL174" s="5">
        <v>14.4619925337618</v>
      </c>
      <c r="BM174" s="5">
        <v>14.514709336960633</v>
      </c>
      <c r="BN174" s="5">
        <v>14.543519971779292</v>
      </c>
      <c r="BO174" s="5">
        <v>14.574994355200394</v>
      </c>
      <c r="BP174" s="5">
        <v>14.616615735978659</v>
      </c>
      <c r="BQ174" s="5">
        <v>14.72349851983077</v>
      </c>
      <c r="BR174" s="5">
        <v>14.839312799026079</v>
      </c>
      <c r="BS174" s="5">
        <v>15.002440353413032</v>
      </c>
    </row>
    <row r="175" spans="1:72" x14ac:dyDescent="0.2">
      <c r="N175" s="54" t="s">
        <v>518</v>
      </c>
      <c r="O175" s="94" t="s">
        <v>548</v>
      </c>
      <c r="P175" s="54" t="s">
        <v>60</v>
      </c>
      <c r="Q175" s="54" t="s">
        <v>519</v>
      </c>
      <c r="R175" s="54" t="s">
        <v>520</v>
      </c>
      <c r="S175" s="95">
        <v>3.2243566513061501</v>
      </c>
      <c r="T175" s="95">
        <v>3.3313231468200701</v>
      </c>
      <c r="U175" s="95">
        <v>3.4528512954711901</v>
      </c>
      <c r="V175" s="95">
        <v>3.56692671775818</v>
      </c>
      <c r="W175" s="95">
        <v>3.6596641540527299</v>
      </c>
      <c r="X175" s="95">
        <v>3.7262346744537398</v>
      </c>
      <c r="Y175" s="95">
        <v>3.7738466262817401</v>
      </c>
      <c r="Z175" s="95">
        <v>3.8152637481689502</v>
      </c>
      <c r="AA175" s="95">
        <v>3.8674473762512198</v>
      </c>
      <c r="AB175" s="95">
        <v>3.9406325817108199</v>
      </c>
      <c r="AC175" s="95">
        <v>4.0353512763977104</v>
      </c>
      <c r="AD175" s="95">
        <v>4.1439981460571298</v>
      </c>
      <c r="AE175" s="95">
        <v>4.2583332061767596</v>
      </c>
      <c r="AF175" s="95">
        <v>4.3677425384521502</v>
      </c>
      <c r="AG175" s="95">
        <v>4.4644646644592303</v>
      </c>
      <c r="AH175" s="95">
        <v>4.5503201484680202</v>
      </c>
      <c r="AI175" s="95">
        <v>4.6259465217590297</v>
      </c>
      <c r="AJ175" s="95">
        <v>4.68247365951538</v>
      </c>
      <c r="AK175" s="95">
        <v>4.7095136642456099</v>
      </c>
      <c r="AL175" s="95">
        <v>4.7022476196289098</v>
      </c>
      <c r="AM175" s="95">
        <v>4.65899753570557</v>
      </c>
      <c r="AN175" s="95">
        <v>4.5881423950195304</v>
      </c>
      <c r="AO175" s="95">
        <v>4.5069718360900897</v>
      </c>
      <c r="AP175" s="95">
        <v>4.43695116043091</v>
      </c>
      <c r="AQ175" s="95">
        <v>4.3925828933715803</v>
      </c>
      <c r="AR175" s="95">
        <v>4.37752342224121</v>
      </c>
      <c r="AS175" s="95">
        <v>4.3882274627685502</v>
      </c>
      <c r="AT175" s="95">
        <v>4.4224009513854998</v>
      </c>
      <c r="AU175" s="95">
        <v>4.47560358047485</v>
      </c>
      <c r="AV175" s="95">
        <v>4.5446095466613796</v>
      </c>
      <c r="AW175" s="95">
        <v>4.62794733047485</v>
      </c>
      <c r="AX175" s="95">
        <v>4.7263884544372603</v>
      </c>
      <c r="AY175" s="95">
        <v>4.8411340713501003</v>
      </c>
      <c r="AZ175" s="95">
        <v>4.97387599945068</v>
      </c>
      <c r="BA175" s="95">
        <v>5.1244006156921396</v>
      </c>
      <c r="BB175" s="95">
        <v>5.2931451797485396</v>
      </c>
      <c r="BC175" s="95">
        <v>5.4757561683654803</v>
      </c>
      <c r="BD175" s="95">
        <v>5.6617331504821804</v>
      </c>
      <c r="BE175" s="95">
        <v>5.8381257057189897</v>
      </c>
      <c r="BF175" s="95">
        <v>5.9963116645812997</v>
      </c>
      <c r="BG175" s="95">
        <v>6.1338562965393102</v>
      </c>
      <c r="BH175" s="95">
        <v>6.25386667251587</v>
      </c>
      <c r="BI175" s="95">
        <v>6.3604826927185103</v>
      </c>
      <c r="BJ175" s="95">
        <v>6.4599938392639196</v>
      </c>
      <c r="BK175" s="95">
        <v>6.5573058128356898</v>
      </c>
      <c r="BL175" s="95">
        <v>6.6546392440795898</v>
      </c>
      <c r="BM175" s="95">
        <v>6.75217485427856</v>
      </c>
      <c r="BN175" s="95">
        <v>6.8504509925842303</v>
      </c>
      <c r="BO175" s="95">
        <v>6.9494891166687003</v>
      </c>
      <c r="BP175" s="95">
        <v>7.0502743721008301</v>
      </c>
      <c r="BQ175" s="95">
        <v>7.1524066925048801</v>
      </c>
      <c r="BR175" s="95">
        <v>7.25919389724731</v>
      </c>
      <c r="BS175" s="95">
        <v>7.37723097201392</v>
      </c>
      <c r="BT175" s="93"/>
    </row>
    <row r="176" spans="1:72" x14ac:dyDescent="0.2">
      <c r="N176" s="13" t="s">
        <v>518</v>
      </c>
      <c r="O176" s="53" t="s">
        <v>235</v>
      </c>
      <c r="P176" s="13" t="s">
        <v>60</v>
      </c>
      <c r="Q176" s="13" t="s">
        <v>519</v>
      </c>
      <c r="R176" s="13" t="s">
        <v>520</v>
      </c>
      <c r="S176" s="5">
        <v>5.8216009140014604</v>
      </c>
      <c r="T176" s="5">
        <v>5.9226140975952104</v>
      </c>
      <c r="U176" s="5">
        <v>6.0305685997009304</v>
      </c>
      <c r="V176" s="5">
        <v>6.1474313735961896</v>
      </c>
      <c r="W176" s="5">
        <v>6.2743444442748997</v>
      </c>
      <c r="X176" s="5">
        <v>6.4122257232665998</v>
      </c>
      <c r="Y176" s="5">
        <v>6.5601253509521502</v>
      </c>
      <c r="Z176" s="5">
        <v>6.71510934829712</v>
      </c>
      <c r="AA176" s="5">
        <v>6.8733057975768999</v>
      </c>
      <c r="AB176" s="5">
        <v>7.0323152542114302</v>
      </c>
      <c r="AC176" s="5">
        <v>7.1902170181274396</v>
      </c>
      <c r="AD176" s="5">
        <v>7.3484830856323198</v>
      </c>
      <c r="AE176" s="5">
        <v>7.5122108459472701</v>
      </c>
      <c r="AF176" s="5">
        <v>7.6884751319885298</v>
      </c>
      <c r="AG176" s="5">
        <v>7.8819060325622603</v>
      </c>
      <c r="AH176" s="5">
        <v>8.0961380004882795</v>
      </c>
      <c r="AI176" s="5">
        <v>8.3288602828979492</v>
      </c>
      <c r="AJ176" s="5">
        <v>8.5718126296997106</v>
      </c>
      <c r="AK176" s="5">
        <v>8.8132915496826207</v>
      </c>
      <c r="AL176" s="5">
        <v>9.0457649230956996</v>
      </c>
      <c r="AM176" s="5">
        <v>9.2669839859008807</v>
      </c>
      <c r="AN176" s="5">
        <v>9.4823064804077095</v>
      </c>
      <c r="AO176" s="5">
        <v>9.7011356353759801</v>
      </c>
      <c r="AP176" s="5">
        <v>9.9365787506103498</v>
      </c>
      <c r="AQ176" s="5">
        <v>10.1986303329468</v>
      </c>
      <c r="AR176" s="5">
        <v>10.489696502685501</v>
      </c>
      <c r="AS176" s="5">
        <v>10.808739662170399</v>
      </c>
      <c r="AT176" s="5">
        <v>11.1577701568604</v>
      </c>
      <c r="AU176" s="5">
        <v>11.5376930236816</v>
      </c>
      <c r="AV176" s="5">
        <v>11.9481763839722</v>
      </c>
      <c r="AW176" s="5">
        <v>12.3889007568359</v>
      </c>
      <c r="AX176" s="5">
        <v>12.8580474853516</v>
      </c>
      <c r="AY176" s="5">
        <v>13.351523399353001</v>
      </c>
      <c r="AZ176" s="5">
        <v>13.864524841308601</v>
      </c>
      <c r="BA176" s="5">
        <v>14.393170356750501</v>
      </c>
      <c r="BB176" s="5">
        <v>14.9381666183472</v>
      </c>
      <c r="BC176" s="5">
        <v>15.4981908798218</v>
      </c>
      <c r="BD176" s="5">
        <v>16.065168380737301</v>
      </c>
      <c r="BE176" s="5">
        <v>16.628389358520501</v>
      </c>
      <c r="BF176" s="5">
        <v>17.180372238159201</v>
      </c>
      <c r="BG176" s="5">
        <v>17.716312408447301</v>
      </c>
      <c r="BH176" s="5">
        <v>18.239286422729499</v>
      </c>
      <c r="BI176" s="5">
        <v>18.7593593597412</v>
      </c>
      <c r="BJ176" s="5">
        <v>19.291479110717798</v>
      </c>
      <c r="BK176" s="5">
        <v>19.8467712402344</v>
      </c>
      <c r="BL176" s="5">
        <v>20.4244480133057</v>
      </c>
      <c r="BM176" s="5">
        <v>21.020820617675799</v>
      </c>
      <c r="BN176" s="5">
        <v>21.6401691436768</v>
      </c>
      <c r="BO176" s="5">
        <v>22.287094116210898</v>
      </c>
      <c r="BP176" s="5">
        <v>22.962150573730501</v>
      </c>
      <c r="BQ176" s="5">
        <v>23.668481826782202</v>
      </c>
      <c r="BR176" s="5">
        <v>24.397699356079102</v>
      </c>
      <c r="BS176" s="5">
        <v>25.077531836311302</v>
      </c>
    </row>
    <row r="177" spans="1:72" s="7" customFormat="1" x14ac:dyDescent="0.2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N177" s="13" t="s">
        <v>518</v>
      </c>
      <c r="O177" s="53" t="s">
        <v>90</v>
      </c>
      <c r="P177" s="13" t="s">
        <v>60</v>
      </c>
      <c r="Q177" s="13" t="s">
        <v>519</v>
      </c>
      <c r="R177" s="13" t="s">
        <v>520</v>
      </c>
      <c r="S177" s="5">
        <v>8.6273241043090803</v>
      </c>
      <c r="T177" s="5">
        <v>8.6533060073852504</v>
      </c>
      <c r="U177" s="5">
        <v>8.6682453155517596</v>
      </c>
      <c r="V177" s="5">
        <v>8.6569004058837908</v>
      </c>
      <c r="W177" s="5">
        <v>8.6120691299438494</v>
      </c>
      <c r="X177" s="5">
        <v>8.5303936004638707</v>
      </c>
      <c r="Y177" s="5">
        <v>8.4242010116577095</v>
      </c>
      <c r="Z177" s="5">
        <v>8.3196821212768608</v>
      </c>
      <c r="AA177" s="5">
        <v>8.24823093414307</v>
      </c>
      <c r="AB177" s="5">
        <v>8.2291336059570295</v>
      </c>
      <c r="AC177" s="5">
        <v>8.2661533355712908</v>
      </c>
      <c r="AD177" s="5">
        <v>8.3504123687744105</v>
      </c>
      <c r="AE177" s="5">
        <v>8.4717521667480504</v>
      </c>
      <c r="AF177" s="5">
        <v>8.6152172088622994</v>
      </c>
      <c r="AG177" s="5">
        <v>8.7691974639892596</v>
      </c>
      <c r="AH177" s="5">
        <v>8.9332542419433594</v>
      </c>
      <c r="AI177" s="5">
        <v>9.1085367202758807</v>
      </c>
      <c r="AJ177" s="5">
        <v>9.2868633270263707</v>
      </c>
      <c r="AK177" s="5">
        <v>9.4585399627685494</v>
      </c>
      <c r="AL177" s="5">
        <v>9.6170854568481392</v>
      </c>
      <c r="AM177" s="5">
        <v>9.7578687667846697</v>
      </c>
      <c r="AN177" s="5">
        <v>9.88323879241943</v>
      </c>
      <c r="AO177" s="5">
        <v>10.0019874572754</v>
      </c>
      <c r="AP177" s="5">
        <v>10.126471519470201</v>
      </c>
      <c r="AQ177" s="5">
        <v>10.2648763656616</v>
      </c>
      <c r="AR177" s="5">
        <v>10.417815208435099</v>
      </c>
      <c r="AS177" s="5">
        <v>10.5809078216553</v>
      </c>
      <c r="AT177" s="5">
        <v>10.750897407531699</v>
      </c>
      <c r="AU177" s="5">
        <v>10.9235534667969</v>
      </c>
      <c r="AV177" s="5">
        <v>11.0957279205322</v>
      </c>
      <c r="AW177" s="5">
        <v>11.268715858459499</v>
      </c>
      <c r="AX177" s="5">
        <v>11.442431449890099</v>
      </c>
      <c r="AY177" s="5">
        <v>11.6110372543335</v>
      </c>
      <c r="AZ177" s="5">
        <v>11.766781806945801</v>
      </c>
      <c r="BA177" s="5">
        <v>11.904547691345201</v>
      </c>
      <c r="BB177" s="5">
        <v>12.0219507217407</v>
      </c>
      <c r="BC177" s="5">
        <v>12.121900558471699</v>
      </c>
      <c r="BD177" s="5">
        <v>12.21116065979</v>
      </c>
      <c r="BE177" s="5">
        <v>12.2991285324097</v>
      </c>
      <c r="BF177" s="5">
        <v>12.3924827575684</v>
      </c>
      <c r="BG177" s="5">
        <v>12.496340751647899</v>
      </c>
      <c r="BH177" s="5">
        <v>12.6095371246338</v>
      </c>
      <c r="BI177" s="5">
        <v>12.725147247314499</v>
      </c>
      <c r="BJ177" s="5">
        <v>12.8330755233765</v>
      </c>
      <c r="BK177" s="5">
        <v>12.9280252456665</v>
      </c>
      <c r="BL177" s="5">
        <v>13.0050239562988</v>
      </c>
      <c r="BM177" s="5">
        <v>13.071925163269</v>
      </c>
      <c r="BN177" s="5">
        <v>13.1509189605713</v>
      </c>
      <c r="BO177" s="5">
        <v>13.2703495025635</v>
      </c>
      <c r="BP177" s="5">
        <v>13.447979927063001</v>
      </c>
      <c r="BQ177" s="5">
        <v>13.690667152404799</v>
      </c>
      <c r="BR177" s="5">
        <v>13.988030433654799</v>
      </c>
      <c r="BS177" s="5">
        <v>14.327837233570801</v>
      </c>
      <c r="BT177"/>
    </row>
    <row r="178" spans="1:72" s="7" customFormat="1" x14ac:dyDescent="0.2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N178" s="13" t="s">
        <v>518</v>
      </c>
      <c r="O178" s="53" t="s">
        <v>301</v>
      </c>
      <c r="P178" s="13" t="s">
        <v>60</v>
      </c>
      <c r="Q178" s="13" t="s">
        <v>519</v>
      </c>
      <c r="R178" s="13" t="s">
        <v>520</v>
      </c>
      <c r="S178" s="5">
        <v>8.5230445861816406</v>
      </c>
      <c r="T178" s="5">
        <v>8.3918275833129901</v>
      </c>
      <c r="U178" s="5">
        <v>8.2698287963867205</v>
      </c>
      <c r="V178" s="5">
        <v>8.1819753646850604</v>
      </c>
      <c r="W178" s="5">
        <v>8.1432142257690394</v>
      </c>
      <c r="X178" s="5">
        <v>8.1616353988647496</v>
      </c>
      <c r="Y178" s="5">
        <v>8.2286415100097692</v>
      </c>
      <c r="Z178" s="5">
        <v>8.3225755691528303</v>
      </c>
      <c r="AA178" s="5">
        <v>8.4133338928222692</v>
      </c>
      <c r="AB178" s="5">
        <v>8.4809284210205096</v>
      </c>
      <c r="AC178" s="5">
        <v>8.5161485671997106</v>
      </c>
      <c r="AD178" s="5">
        <v>8.5294466018676793</v>
      </c>
      <c r="AE178" s="5">
        <v>8.5447788238525408</v>
      </c>
      <c r="AF178" s="5">
        <v>8.5936536788940394</v>
      </c>
      <c r="AG178" s="5">
        <v>8.6959972381591797</v>
      </c>
      <c r="AH178" s="5">
        <v>8.8605699539184606</v>
      </c>
      <c r="AI178" s="5">
        <v>9.0763416290283203</v>
      </c>
      <c r="AJ178" s="5">
        <v>9.3191757202148402</v>
      </c>
      <c r="AK178" s="5">
        <v>9.5528745651245099</v>
      </c>
      <c r="AL178" s="5">
        <v>9.7503070831298793</v>
      </c>
      <c r="AM178" s="5">
        <v>9.9005279541015607</v>
      </c>
      <c r="AN178" s="5">
        <v>10.0125646591187</v>
      </c>
      <c r="AO178" s="5">
        <v>10.102918624877899</v>
      </c>
      <c r="AP178" s="5">
        <v>10.1970472335815</v>
      </c>
      <c r="AQ178" s="5">
        <v>10.3125114440918</v>
      </c>
      <c r="AR178" s="5">
        <v>10.453402519226101</v>
      </c>
      <c r="AS178" s="5">
        <v>10.6117267608643</v>
      </c>
      <c r="AT178" s="5">
        <v>10.777971267700201</v>
      </c>
      <c r="AU178" s="5">
        <v>10.9370336532593</v>
      </c>
      <c r="AV178" s="5">
        <v>11.077748298645</v>
      </c>
      <c r="AW178" s="5">
        <v>11.197314262390099</v>
      </c>
      <c r="AX178" s="5">
        <v>11.2987117767334</v>
      </c>
      <c r="AY178" s="5">
        <v>11.3839101791382</v>
      </c>
      <c r="AZ178" s="5">
        <v>11.457017898559601</v>
      </c>
      <c r="BA178" s="5">
        <v>11.5216617584229</v>
      </c>
      <c r="BB178" s="5">
        <v>11.5809898376465</v>
      </c>
      <c r="BC178" s="5">
        <v>11.6358947753906</v>
      </c>
      <c r="BD178" s="5">
        <v>11.6856746673584</v>
      </c>
      <c r="BE178" s="5">
        <v>11.72873878479</v>
      </c>
      <c r="BF178" s="5">
        <v>11.7649879455566</v>
      </c>
      <c r="BG178" s="5">
        <v>11.794563293456999</v>
      </c>
      <c r="BH178" s="5">
        <v>11.8226518630981</v>
      </c>
      <c r="BI178" s="5">
        <v>11.860404968261699</v>
      </c>
      <c r="BJ178" s="5">
        <v>11.9218692779541</v>
      </c>
      <c r="BK178" s="5">
        <v>12.0169067382813</v>
      </c>
      <c r="BL178" s="5">
        <v>12.147301673889199</v>
      </c>
      <c r="BM178" s="5">
        <v>12.3110027313232</v>
      </c>
      <c r="BN178" s="5">
        <v>12.509157180786101</v>
      </c>
      <c r="BO178" s="5">
        <v>12.7413492202759</v>
      </c>
      <c r="BP178" s="5">
        <v>13.005822181701699</v>
      </c>
      <c r="BQ178" s="5">
        <v>13.3043098449707</v>
      </c>
      <c r="BR178" s="5">
        <v>13.6333227157593</v>
      </c>
      <c r="BS178" s="5">
        <v>13.9524266821964</v>
      </c>
      <c r="BT178"/>
    </row>
    <row r="179" spans="1:72" x14ac:dyDescent="0.2">
      <c r="N179" s="101" t="s">
        <v>518</v>
      </c>
      <c r="O179" s="101" t="s">
        <v>25</v>
      </c>
      <c r="P179" s="101" t="s">
        <v>60</v>
      </c>
      <c r="Q179" s="102" t="s">
        <v>457</v>
      </c>
      <c r="R179" s="101" t="s">
        <v>35</v>
      </c>
      <c r="S179" s="103">
        <f>(S169*100)/S159</f>
        <v>3.5201454166336861</v>
      </c>
      <c r="T179" s="103">
        <f t="shared" ref="T179:BS179" si="172">(T169*100)/T159</f>
        <v>3.4985675374048375</v>
      </c>
      <c r="U179" s="103">
        <f t="shared" si="172"/>
        <v>3.4817838014829392</v>
      </c>
      <c r="V179" s="103">
        <f t="shared" si="172"/>
        <v>3.4729906723089354</v>
      </c>
      <c r="W179" s="103">
        <f t="shared" si="172"/>
        <v>3.4755647004258394</v>
      </c>
      <c r="X179" s="103">
        <f t="shared" si="172"/>
        <v>3.4901820127686047</v>
      </c>
      <c r="Y179" s="103">
        <f t="shared" si="172"/>
        <v>3.5149160266504551</v>
      </c>
      <c r="Z179" s="103">
        <f t="shared" si="172"/>
        <v>3.5478885269431171</v>
      </c>
      <c r="AA179" s="103">
        <f t="shared" si="172"/>
        <v>3.5867775124052925</v>
      </c>
      <c r="AB179" s="103">
        <f t="shared" si="172"/>
        <v>3.6297158888551371</v>
      </c>
      <c r="AC179" s="103">
        <f t="shared" si="172"/>
        <v>3.6761223247306503</v>
      </c>
      <c r="AD179" s="103">
        <f t="shared" si="172"/>
        <v>3.7253944661560556</v>
      </c>
      <c r="AE179" s="103">
        <f t="shared" si="172"/>
        <v>3.7767573437943849</v>
      </c>
      <c r="AF179" s="103">
        <f t="shared" si="172"/>
        <v>3.8290894263173296</v>
      </c>
      <c r="AG179" s="103">
        <f t="shared" si="172"/>
        <v>3.8814788418614343</v>
      </c>
      <c r="AH179" s="103">
        <f t="shared" si="172"/>
        <v>3.9337435250985449</v>
      </c>
      <c r="AI179" s="103">
        <f t="shared" si="172"/>
        <v>3.985524594906861</v>
      </c>
      <c r="AJ179" s="103">
        <f t="shared" si="172"/>
        <v>4.0361264825801362</v>
      </c>
      <c r="AK179" s="103">
        <f t="shared" si="172"/>
        <v>4.0845119352828991</v>
      </c>
      <c r="AL179" s="103">
        <f t="shared" si="172"/>
        <v>4.129428123890734</v>
      </c>
      <c r="AM179" s="103">
        <f t="shared" si="172"/>
        <v>4.1712423474963325</v>
      </c>
      <c r="AN179" s="103">
        <f t="shared" si="172"/>
        <v>4.2108645854232458</v>
      </c>
      <c r="AO179" s="103">
        <f t="shared" si="172"/>
        <v>4.247379584906815</v>
      </c>
      <c r="AP179" s="103">
        <f t="shared" si="172"/>
        <v>4.2801471725704996</v>
      </c>
      <c r="AQ179" s="103">
        <f t="shared" si="172"/>
        <v>4.3100249572119171</v>
      </c>
      <c r="AR179" s="103">
        <f t="shared" si="172"/>
        <v>4.3372165590867429</v>
      </c>
      <c r="AS179" s="103">
        <f t="shared" si="172"/>
        <v>4.362770151488859</v>
      </c>
      <c r="AT179" s="103">
        <f t="shared" si="172"/>
        <v>4.3889237780643287</v>
      </c>
      <c r="AU179" s="103">
        <f t="shared" si="172"/>
        <v>4.4187017506777702</v>
      </c>
      <c r="AV179" s="103">
        <f t="shared" si="172"/>
        <v>4.4531420809532332</v>
      </c>
      <c r="AW179" s="103">
        <f t="shared" si="172"/>
        <v>4.4950297614346377</v>
      </c>
      <c r="AX179" s="103">
        <f t="shared" si="172"/>
        <v>4.5437331619026038</v>
      </c>
      <c r="AY179" s="103">
        <f t="shared" si="172"/>
        <v>4.596338088706049</v>
      </c>
      <c r="AZ179" s="103">
        <f t="shared" si="172"/>
        <v>4.6537091998917157</v>
      </c>
      <c r="BA179" s="103">
        <f t="shared" si="172"/>
        <v>4.7141945204818123</v>
      </c>
      <c r="BB179" s="103">
        <f t="shared" si="172"/>
        <v>4.7796558422975508</v>
      </c>
      <c r="BC179" s="103">
        <f t="shared" si="172"/>
        <v>4.848655592282122</v>
      </c>
      <c r="BD179" s="103">
        <f t="shared" si="172"/>
        <v>4.9211843900830274</v>
      </c>
      <c r="BE179" s="103">
        <f t="shared" si="172"/>
        <v>4.9962290166698704</v>
      </c>
      <c r="BF179" s="103">
        <f t="shared" si="172"/>
        <v>5.0730582037275163</v>
      </c>
      <c r="BG179" s="103">
        <f t="shared" si="172"/>
        <v>5.1522606774810509</v>
      </c>
      <c r="BH179" s="103">
        <f t="shared" si="172"/>
        <v>5.2334765033475508</v>
      </c>
      <c r="BI179" s="103">
        <f t="shared" si="172"/>
        <v>5.3144705215531785</v>
      </c>
      <c r="BJ179" s="103">
        <f t="shared" si="172"/>
        <v>5.3926249420846259</v>
      </c>
      <c r="BK179" s="103">
        <f t="shared" si="172"/>
        <v>5.4662686387920187</v>
      </c>
      <c r="BL179" s="103">
        <f t="shared" si="172"/>
        <v>5.5358649553549464</v>
      </c>
      <c r="BM179" s="103">
        <f t="shared" si="172"/>
        <v>5.6030648702794865</v>
      </c>
      <c r="BN179" s="103">
        <f t="shared" si="172"/>
        <v>5.6697792413593247</v>
      </c>
      <c r="BO179" s="103">
        <f t="shared" si="172"/>
        <v>5.7379283735396767</v>
      </c>
      <c r="BP179" s="103">
        <f t="shared" si="172"/>
        <v>5.8120899861001751</v>
      </c>
      <c r="BQ179" s="103">
        <f t="shared" si="172"/>
        <v>5.8847915621870701</v>
      </c>
      <c r="BR179" s="103">
        <f t="shared" si="172"/>
        <v>5.9638925165185253</v>
      </c>
      <c r="BS179" s="103">
        <f t="shared" si="172"/>
        <v>6.0583489912068593</v>
      </c>
      <c r="BT179" s="7"/>
    </row>
    <row r="180" spans="1:72" x14ac:dyDescent="0.2">
      <c r="N180" s="46" t="s">
        <v>546</v>
      </c>
    </row>
    <row r="181" spans="1:72" x14ac:dyDescent="0.2">
      <c r="N181" s="145" t="s">
        <v>549</v>
      </c>
    </row>
    <row r="182" spans="1:72" s="93" customFormat="1" x14ac:dyDescent="0.2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</row>
    <row r="186" spans="1:72" s="7" customFormat="1" x14ac:dyDescent="0.2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91" spans="1:72" x14ac:dyDescent="0.2">
      <c r="N191" s="15"/>
    </row>
    <row r="192" spans="1:72" x14ac:dyDescent="0.2">
      <c r="N192" s="15"/>
    </row>
    <row r="193" spans="13:14" x14ac:dyDescent="0.2">
      <c r="N193" s="15"/>
    </row>
    <row r="194" spans="13:14" x14ac:dyDescent="0.2">
      <c r="N194" s="15"/>
    </row>
    <row r="195" spans="13:14" x14ac:dyDescent="0.2">
      <c r="N195" s="15"/>
    </row>
    <row r="196" spans="13:14" x14ac:dyDescent="0.2">
      <c r="N196" s="15"/>
    </row>
    <row r="197" spans="13:14" x14ac:dyDescent="0.2">
      <c r="N197" s="15"/>
    </row>
    <row r="198" spans="13:14" x14ac:dyDescent="0.2">
      <c r="M198" s="15"/>
      <c r="N198" s="15"/>
    </row>
    <row r="199" spans="13:14" x14ac:dyDescent="0.2">
      <c r="M199" s="15"/>
      <c r="N199" s="15"/>
    </row>
    <row r="200" spans="13:14" x14ac:dyDescent="0.2">
      <c r="M200" s="15"/>
      <c r="N200" s="15"/>
    </row>
    <row r="201" spans="13:14" x14ac:dyDescent="0.2">
      <c r="M201" s="15"/>
      <c r="N201" s="15"/>
    </row>
    <row r="202" spans="13:14" x14ac:dyDescent="0.2">
      <c r="M202" s="15"/>
      <c r="N202" s="15"/>
    </row>
    <row r="203" spans="13:14" ht="12.75" customHeight="1" x14ac:dyDescent="0.2">
      <c r="M203" s="15"/>
      <c r="N203" s="15"/>
    </row>
    <row r="204" spans="13:14" x14ac:dyDescent="0.2">
      <c r="M204" s="15"/>
      <c r="N204" s="15"/>
    </row>
    <row r="205" spans="13:14" x14ac:dyDescent="0.2">
      <c r="M205" s="15"/>
      <c r="N205" s="15"/>
    </row>
    <row r="206" spans="13:14" ht="12.75" customHeight="1" x14ac:dyDescent="0.2">
      <c r="M206" s="15"/>
      <c r="N206" s="15"/>
    </row>
    <row r="207" spans="13:14" x14ac:dyDescent="0.2">
      <c r="M207" s="15"/>
    </row>
    <row r="208" spans="13:14" x14ac:dyDescent="0.2">
      <c r="M208" s="15"/>
    </row>
    <row r="209" spans="13:13" x14ac:dyDescent="0.2">
      <c r="M209" s="15"/>
    </row>
    <row r="210" spans="13:13" x14ac:dyDescent="0.2">
      <c r="M210" s="15"/>
    </row>
    <row r="211" spans="13:13" x14ac:dyDescent="0.2">
      <c r="M211" s="15"/>
    </row>
    <row r="212" spans="13:13" x14ac:dyDescent="0.2">
      <c r="M212" s="15"/>
    </row>
    <row r="213" spans="13:13" x14ac:dyDescent="0.2">
      <c r="M213" s="15"/>
    </row>
  </sheetData>
  <mergeCells count="32">
    <mergeCell ref="A82:A84"/>
    <mergeCell ref="A6:A7"/>
    <mergeCell ref="B6:B7"/>
    <mergeCell ref="C6:G6"/>
    <mergeCell ref="H6:L6"/>
    <mergeCell ref="A8:A10"/>
    <mergeCell ref="A11:A13"/>
    <mergeCell ref="A77:A78"/>
    <mergeCell ref="B77:B78"/>
    <mergeCell ref="C77:G77"/>
    <mergeCell ref="H77:L77"/>
    <mergeCell ref="A79:A81"/>
    <mergeCell ref="A59:A60"/>
    <mergeCell ref="B59:B60"/>
    <mergeCell ref="C59:E59"/>
    <mergeCell ref="F59:F60"/>
    <mergeCell ref="H100:L100"/>
    <mergeCell ref="C100:G100"/>
    <mergeCell ref="A100:B101"/>
    <mergeCell ref="A131:A133"/>
    <mergeCell ref="A126:A127"/>
    <mergeCell ref="B126:B127"/>
    <mergeCell ref="C126:G126"/>
    <mergeCell ref="H126:L126"/>
    <mergeCell ref="A128:A130"/>
    <mergeCell ref="A102:B102"/>
    <mergeCell ref="A103:B103"/>
    <mergeCell ref="A104:B104"/>
    <mergeCell ref="A107:B107"/>
    <mergeCell ref="A108:B108"/>
    <mergeCell ref="A105:B105"/>
    <mergeCell ref="A106:B106"/>
  </mergeCells>
  <hyperlinks>
    <hyperlink ref="E4" r:id="rId1"/>
    <hyperlink ref="E124" r:id="rId2"/>
    <hyperlink ref="D74" r:id="rId3"/>
    <hyperlink ref="D98" r:id="rId4"/>
    <hyperlink ref="D75" r:id="rId5"/>
    <hyperlink ref="E123" r:id="rId6"/>
    <hyperlink ref="E56" r:id="rId7"/>
    <hyperlink ref="E57" r:id="rId8"/>
  </hyperlinks>
  <pageMargins left="0.7" right="0.7" top="0.75" bottom="0.75" header="0.3" footer="0.3"/>
  <pageSetup paperSize="9" orientation="portrait" r:id="rId9"/>
  <ignoredErrors>
    <ignoredError sqref="C10:F10 C8:F8 C9:F9 G8:G10 D11:G13 C79:G85 C131:G131" formulaRange="1"/>
    <ignoredError sqref="S161:BQ161 BR161:BS16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J171"/>
  <sheetViews>
    <sheetView workbookViewId="0">
      <selection activeCell="F42" sqref="F42"/>
    </sheetView>
  </sheetViews>
  <sheetFormatPr defaultRowHeight="12.75" x14ac:dyDescent="0.2"/>
  <cols>
    <col min="1" max="1" width="14.625" customWidth="1"/>
    <col min="2" max="5" width="10.75" customWidth="1"/>
    <col min="7" max="7" width="28.375" customWidth="1"/>
    <col min="8" max="8" width="20.125" bestFit="1" customWidth="1"/>
    <col min="9" max="9" width="15.875" customWidth="1"/>
    <col min="10" max="10" width="22.125" bestFit="1" customWidth="1"/>
    <col min="11" max="11" width="21.75" bestFit="1" customWidth="1"/>
    <col min="12" max="62" width="7.25" customWidth="1"/>
  </cols>
  <sheetData>
    <row r="1" spans="1:62" ht="18" x14ac:dyDescent="0.2">
      <c r="A1" s="35" t="s">
        <v>614</v>
      </c>
      <c r="B1" s="36"/>
      <c r="C1" s="36"/>
      <c r="D1" s="36"/>
      <c r="E1" s="36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1:62" x14ac:dyDescent="0.2">
      <c r="A2" s="3"/>
    </row>
    <row r="3" spans="1:62" x14ac:dyDescent="0.2">
      <c r="A3" s="39" t="s">
        <v>448</v>
      </c>
      <c r="B3" s="37"/>
      <c r="C3" s="37"/>
      <c r="E3" s="37"/>
    </row>
    <row r="4" spans="1:62" x14ac:dyDescent="0.2">
      <c r="A4" s="109" t="s">
        <v>540</v>
      </c>
      <c r="B4" s="38"/>
      <c r="C4" s="38"/>
      <c r="E4" s="40" t="s">
        <v>531</v>
      </c>
    </row>
    <row r="5" spans="1:62" x14ac:dyDescent="0.2">
      <c r="A5" s="109" t="s">
        <v>534</v>
      </c>
      <c r="B5" s="38"/>
      <c r="C5" s="38"/>
      <c r="D5" s="15"/>
      <c r="E5" s="40" t="s">
        <v>533</v>
      </c>
    </row>
    <row r="6" spans="1:62" x14ac:dyDescent="0.2">
      <c r="A6" s="110"/>
      <c r="B6" s="38"/>
      <c r="C6" s="38"/>
      <c r="E6" s="40"/>
    </row>
    <row r="7" spans="1:62" ht="12.75" customHeight="1" x14ac:dyDescent="0.2">
      <c r="B7" s="258" t="s">
        <v>560</v>
      </c>
      <c r="C7" s="259"/>
      <c r="D7" s="259"/>
      <c r="E7" s="260"/>
      <c r="G7" s="96" t="s">
        <v>542</v>
      </c>
    </row>
    <row r="8" spans="1:62" x14ac:dyDescent="0.2">
      <c r="B8" s="261" t="s">
        <v>24</v>
      </c>
      <c r="C8" s="262"/>
      <c r="D8" s="262" t="s">
        <v>25</v>
      </c>
      <c r="E8" s="263"/>
      <c r="G8" s="91" t="s">
        <v>30</v>
      </c>
      <c r="H8" s="91" t="s">
        <v>41</v>
      </c>
      <c r="I8" s="1" t="s">
        <v>424</v>
      </c>
      <c r="J8" s="1" t="s">
        <v>429</v>
      </c>
      <c r="K8" s="1" t="s">
        <v>430</v>
      </c>
      <c r="L8" s="91">
        <v>1961</v>
      </c>
      <c r="M8" s="91">
        <v>1962</v>
      </c>
      <c r="N8" s="91">
        <v>1963</v>
      </c>
      <c r="O8" s="91">
        <v>1964</v>
      </c>
      <c r="P8" s="91">
        <v>1965</v>
      </c>
      <c r="Q8" s="91">
        <v>1966</v>
      </c>
      <c r="R8" s="91">
        <v>1967</v>
      </c>
      <c r="S8" s="91">
        <v>1968</v>
      </c>
      <c r="T8" s="91">
        <v>1969</v>
      </c>
      <c r="U8" s="91">
        <v>1970</v>
      </c>
      <c r="V8" s="91">
        <v>1971</v>
      </c>
      <c r="W8" s="91">
        <v>1972</v>
      </c>
      <c r="X8" s="91">
        <v>1973</v>
      </c>
      <c r="Y8" s="91">
        <v>1974</v>
      </c>
      <c r="Z8" s="91">
        <v>1975</v>
      </c>
      <c r="AA8" s="91">
        <v>1976</v>
      </c>
      <c r="AB8" s="91">
        <v>1977</v>
      </c>
      <c r="AC8" s="91">
        <v>1978</v>
      </c>
      <c r="AD8" s="91">
        <v>1979</v>
      </c>
      <c r="AE8" s="91">
        <v>1980</v>
      </c>
      <c r="AF8" s="91">
        <v>1981</v>
      </c>
      <c r="AG8" s="91">
        <v>1982</v>
      </c>
      <c r="AH8" s="91">
        <v>1983</v>
      </c>
      <c r="AI8" s="91">
        <v>1984</v>
      </c>
      <c r="AJ8" s="91">
        <v>1985</v>
      </c>
      <c r="AK8" s="91">
        <v>1986</v>
      </c>
      <c r="AL8" s="91">
        <v>1987</v>
      </c>
      <c r="AM8" s="91">
        <v>1988</v>
      </c>
      <c r="AN8" s="91">
        <v>1989</v>
      </c>
      <c r="AO8" s="91">
        <v>1990</v>
      </c>
      <c r="AP8" s="91">
        <v>1991</v>
      </c>
      <c r="AQ8" s="91">
        <v>1992</v>
      </c>
      <c r="AR8" s="91">
        <v>1993</v>
      </c>
      <c r="AS8" s="91">
        <v>1994</v>
      </c>
      <c r="AT8" s="91">
        <v>1995</v>
      </c>
      <c r="AU8" s="91">
        <v>1996</v>
      </c>
      <c r="AV8" s="91">
        <v>1997</v>
      </c>
      <c r="AW8" s="91">
        <v>1998</v>
      </c>
      <c r="AX8" s="91">
        <v>1999</v>
      </c>
      <c r="AY8" s="91">
        <v>2000</v>
      </c>
      <c r="AZ8" s="91">
        <v>2001</v>
      </c>
      <c r="BA8" s="91">
        <v>2002</v>
      </c>
      <c r="BB8" s="91">
        <v>2003</v>
      </c>
      <c r="BC8" s="91">
        <v>2004</v>
      </c>
      <c r="BD8" s="91">
        <v>2005</v>
      </c>
      <c r="BE8" s="91">
        <v>2006</v>
      </c>
      <c r="BF8" s="91">
        <v>2007</v>
      </c>
      <c r="BG8" s="91">
        <v>2008</v>
      </c>
      <c r="BH8" s="91">
        <v>2009</v>
      </c>
      <c r="BI8" s="91">
        <v>2010</v>
      </c>
      <c r="BJ8" s="91">
        <v>2011</v>
      </c>
    </row>
    <row r="9" spans="1:62" x14ac:dyDescent="0.2">
      <c r="A9" s="8"/>
      <c r="B9" s="9" t="s">
        <v>0</v>
      </c>
      <c r="C9" s="10" t="s">
        <v>19</v>
      </c>
      <c r="D9" s="9" t="s">
        <v>0</v>
      </c>
      <c r="E9" s="11" t="s">
        <v>19</v>
      </c>
      <c r="G9" s="12" t="s">
        <v>550</v>
      </c>
      <c r="H9" s="12" t="s">
        <v>22</v>
      </c>
      <c r="I9" s="12" t="s">
        <v>76</v>
      </c>
      <c r="J9" s="12" t="s">
        <v>478</v>
      </c>
      <c r="K9" s="12" t="s">
        <v>476</v>
      </c>
      <c r="L9" s="4">
        <v>1085</v>
      </c>
      <c r="M9" s="4">
        <v>1117</v>
      </c>
      <c r="N9" s="4">
        <v>1125</v>
      </c>
      <c r="O9" s="4">
        <v>1152</v>
      </c>
      <c r="P9" s="4">
        <v>1148</v>
      </c>
      <c r="Q9" s="4">
        <v>1159</v>
      </c>
      <c r="R9" s="4">
        <v>1163</v>
      </c>
      <c r="S9" s="4">
        <v>1154</v>
      </c>
      <c r="T9" s="4">
        <v>1159</v>
      </c>
      <c r="U9" s="4">
        <v>1189</v>
      </c>
      <c r="V9" s="4">
        <v>1168</v>
      </c>
      <c r="W9" s="4">
        <v>1168</v>
      </c>
      <c r="X9" s="4">
        <v>1192</v>
      </c>
      <c r="Y9" s="4">
        <v>1180</v>
      </c>
      <c r="Z9" s="4">
        <v>1202</v>
      </c>
      <c r="AA9" s="4">
        <v>1183</v>
      </c>
      <c r="AB9" s="4">
        <v>1202</v>
      </c>
      <c r="AC9" s="4">
        <v>1239</v>
      </c>
      <c r="AD9" s="4">
        <v>1235</v>
      </c>
      <c r="AE9" s="4">
        <v>1246</v>
      </c>
      <c r="AF9" s="4">
        <v>1256</v>
      </c>
      <c r="AG9" s="4">
        <v>1278</v>
      </c>
      <c r="AH9" s="4">
        <v>1318</v>
      </c>
      <c r="AI9" s="4">
        <v>1310</v>
      </c>
      <c r="AJ9" s="4">
        <v>1309</v>
      </c>
      <c r="AK9" s="4">
        <v>1310</v>
      </c>
      <c r="AL9" s="4">
        <v>1319</v>
      </c>
      <c r="AM9" s="4">
        <v>1330</v>
      </c>
      <c r="AN9" s="4">
        <v>1335</v>
      </c>
      <c r="AO9" s="4">
        <v>1315</v>
      </c>
      <c r="AP9" s="4">
        <v>1306</v>
      </c>
      <c r="AQ9" s="4">
        <v>1315</v>
      </c>
      <c r="AR9" s="4">
        <v>1317</v>
      </c>
      <c r="AS9" s="4">
        <v>1318</v>
      </c>
      <c r="AT9" s="4">
        <v>1320</v>
      </c>
      <c r="AU9" s="4">
        <v>1327</v>
      </c>
      <c r="AV9" s="4">
        <v>1320</v>
      </c>
      <c r="AW9" s="4">
        <v>1324</v>
      </c>
      <c r="AX9" s="4">
        <v>1324</v>
      </c>
      <c r="AY9" s="4">
        <v>1317</v>
      </c>
      <c r="AZ9" s="4">
        <v>1308</v>
      </c>
      <c r="BA9" s="4">
        <v>1297</v>
      </c>
      <c r="BB9" s="4">
        <v>1291</v>
      </c>
      <c r="BC9" s="4">
        <v>1290</v>
      </c>
      <c r="BD9" s="4">
        <v>1287</v>
      </c>
      <c r="BE9" s="4">
        <v>1288</v>
      </c>
      <c r="BF9" s="4">
        <v>1287</v>
      </c>
      <c r="BG9" s="4">
        <v>1294</v>
      </c>
      <c r="BH9" s="4">
        <v>1287</v>
      </c>
      <c r="BI9" s="4">
        <v>1297</v>
      </c>
      <c r="BJ9" s="4">
        <v>1296</v>
      </c>
    </row>
    <row r="10" spans="1:62" x14ac:dyDescent="0.2">
      <c r="A10" s="12" t="s">
        <v>13</v>
      </c>
      <c r="B10" s="120">
        <f>AVERAGE(L10:X10)</f>
        <v>1059.2957414191533</v>
      </c>
      <c r="C10" s="120">
        <f>AVERAGE(BH10:BJ10)</f>
        <v>950.65698662033481</v>
      </c>
      <c r="D10" s="120">
        <f>AVERAGE(L15:X15)</f>
        <v>1194.9611066363414</v>
      </c>
      <c r="E10" s="120">
        <f>AVERAGE(BH15:BJ15)</f>
        <v>1378.4991511057151</v>
      </c>
      <c r="G10" s="98" t="s">
        <v>550</v>
      </c>
      <c r="H10" s="98" t="s">
        <v>544</v>
      </c>
      <c r="I10" s="98" t="s">
        <v>76</v>
      </c>
      <c r="J10" s="99" t="s">
        <v>457</v>
      </c>
      <c r="K10" s="98" t="s">
        <v>35</v>
      </c>
      <c r="L10" s="100">
        <f>((L11*L146)+(L12*L147)+(L13*L148)+(L14*L149))/L145</f>
        <v>1118.3563430641357</v>
      </c>
      <c r="M10" s="100">
        <f>((M11*M146)+(M12*M147)+(M13*M148)+(M14*M149))/M145</f>
        <v>1120.5810408057903</v>
      </c>
      <c r="N10" s="100">
        <f t="shared" ref="N10:BJ10" si="0">((N11*N146)+(N12*N147)+(N13*N148)+(N14*N149))/N145</f>
        <v>1106.264073584714</v>
      </c>
      <c r="O10" s="100">
        <f t="shared" si="0"/>
        <v>1097.0643471077867</v>
      </c>
      <c r="P10" s="100">
        <f t="shared" si="0"/>
        <v>1089.4684464619831</v>
      </c>
      <c r="Q10" s="100">
        <f t="shared" si="0"/>
        <v>1072.1154259899909</v>
      </c>
      <c r="R10" s="100">
        <f t="shared" si="0"/>
        <v>1055.0943462446244</v>
      </c>
      <c r="S10" s="100">
        <f t="shared" si="0"/>
        <v>1041.1697140902845</v>
      </c>
      <c r="T10" s="100">
        <f t="shared" si="0"/>
        <v>1033.3809539313663</v>
      </c>
      <c r="U10" s="100">
        <f t="shared" si="0"/>
        <v>1021.8679740696406</v>
      </c>
      <c r="V10" s="100">
        <f t="shared" si="0"/>
        <v>1011.1858458295494</v>
      </c>
      <c r="W10" s="100">
        <f t="shared" si="0"/>
        <v>1001.9517033103388</v>
      </c>
      <c r="X10" s="100">
        <f t="shared" si="0"/>
        <v>1002.3444239587853</v>
      </c>
      <c r="Y10" s="100">
        <f t="shared" si="0"/>
        <v>994.35236524086372</v>
      </c>
      <c r="Z10" s="100">
        <f t="shared" si="0"/>
        <v>992.9954420700484</v>
      </c>
      <c r="AA10" s="100">
        <f t="shared" si="0"/>
        <v>1000.1655230421887</v>
      </c>
      <c r="AB10" s="100">
        <f t="shared" si="0"/>
        <v>986.26664532018799</v>
      </c>
      <c r="AC10" s="100">
        <f t="shared" si="0"/>
        <v>982.4579562355832</v>
      </c>
      <c r="AD10" s="100">
        <f t="shared" si="0"/>
        <v>985.51507807697567</v>
      </c>
      <c r="AE10" s="100">
        <f t="shared" si="0"/>
        <v>986.71490264081194</v>
      </c>
      <c r="AF10" s="100">
        <f t="shared" si="0"/>
        <v>977.39089152106101</v>
      </c>
      <c r="AG10" s="100">
        <f t="shared" si="0"/>
        <v>968.94625696977891</v>
      </c>
      <c r="AH10" s="100">
        <f t="shared" si="0"/>
        <v>962.27703737125171</v>
      </c>
      <c r="AI10" s="100">
        <f t="shared" si="0"/>
        <v>967.54653622535102</v>
      </c>
      <c r="AJ10" s="100">
        <f t="shared" si="0"/>
        <v>977.0298261282627</v>
      </c>
      <c r="AK10" s="100">
        <f t="shared" si="0"/>
        <v>976.24222908805439</v>
      </c>
      <c r="AL10" s="100">
        <f t="shared" si="0"/>
        <v>987.18432391363797</v>
      </c>
      <c r="AM10" s="100">
        <f t="shared" si="0"/>
        <v>990.55800205962908</v>
      </c>
      <c r="AN10" s="100">
        <f t="shared" si="0"/>
        <v>985.76088576652512</v>
      </c>
      <c r="AO10" s="100">
        <f t="shared" si="0"/>
        <v>991.30511770667738</v>
      </c>
      <c r="AP10" s="100">
        <f t="shared" si="0"/>
        <v>998.33972906325255</v>
      </c>
      <c r="AQ10" s="100">
        <f t="shared" si="0"/>
        <v>960.53737790292553</v>
      </c>
      <c r="AR10" s="100">
        <f t="shared" si="0"/>
        <v>965.93570675191052</v>
      </c>
      <c r="AS10" s="100">
        <f t="shared" si="0"/>
        <v>965.07630407224872</v>
      </c>
      <c r="AT10" s="100">
        <f t="shared" si="0"/>
        <v>961.67679426626682</v>
      </c>
      <c r="AU10" s="100">
        <f t="shared" si="0"/>
        <v>962.55056870753538</v>
      </c>
      <c r="AV10" s="100">
        <f t="shared" si="0"/>
        <v>963.17036323265165</v>
      </c>
      <c r="AW10" s="100">
        <f t="shared" si="0"/>
        <v>966.29749781809619</v>
      </c>
      <c r="AX10" s="100">
        <f t="shared" si="0"/>
        <v>963.07067999044455</v>
      </c>
      <c r="AY10" s="100">
        <f t="shared" si="0"/>
        <v>963.74389974793041</v>
      </c>
      <c r="AZ10" s="100">
        <f t="shared" si="0"/>
        <v>965.97191563815204</v>
      </c>
      <c r="BA10" s="100">
        <f t="shared" si="0"/>
        <v>969.37980817554762</v>
      </c>
      <c r="BB10" s="100">
        <f t="shared" si="0"/>
        <v>956.9507894065722</v>
      </c>
      <c r="BC10" s="100">
        <f t="shared" si="0"/>
        <v>954.89444072181016</v>
      </c>
      <c r="BD10" s="100">
        <f t="shared" si="0"/>
        <v>956.91211856247173</v>
      </c>
      <c r="BE10" s="100">
        <f t="shared" si="0"/>
        <v>956.93579450534435</v>
      </c>
      <c r="BF10" s="100">
        <f t="shared" si="0"/>
        <v>957.21233087839107</v>
      </c>
      <c r="BG10" s="100">
        <f t="shared" si="0"/>
        <v>952.74460791588717</v>
      </c>
      <c r="BH10" s="100">
        <f t="shared" si="0"/>
        <v>948.29113220448437</v>
      </c>
      <c r="BI10" s="100">
        <f t="shared" si="0"/>
        <v>956.84439323010452</v>
      </c>
      <c r="BJ10" s="100">
        <f t="shared" si="0"/>
        <v>946.8354344264153</v>
      </c>
    </row>
    <row r="11" spans="1:62" x14ac:dyDescent="0.2">
      <c r="A11" s="13" t="s">
        <v>9</v>
      </c>
      <c r="B11" s="121">
        <f>AVERAGE(L25:X25)</f>
        <v>241.23152881933584</v>
      </c>
      <c r="C11" s="121">
        <f>AVERAGE(BH25:BJ25)</f>
        <v>489.10945144026954</v>
      </c>
      <c r="D11" s="121">
        <f>AVERAGE(L30:X30)</f>
        <v>89.526947054759574</v>
      </c>
      <c r="E11" s="121">
        <f>AVERAGE(BH30:BJ30)</f>
        <v>235.5015683088867</v>
      </c>
      <c r="G11" s="13" t="s">
        <v>550</v>
      </c>
      <c r="H11" s="53" t="s">
        <v>453</v>
      </c>
      <c r="I11" s="13" t="s">
        <v>76</v>
      </c>
      <c r="J11" s="13" t="s">
        <v>478</v>
      </c>
      <c r="K11" s="13" t="s">
        <v>476</v>
      </c>
      <c r="L11" s="5">
        <v>627</v>
      </c>
      <c r="M11" s="5">
        <v>614</v>
      </c>
      <c r="N11" s="5">
        <v>616</v>
      </c>
      <c r="O11" s="5">
        <v>613</v>
      </c>
      <c r="P11" s="5">
        <v>624</v>
      </c>
      <c r="Q11" s="5">
        <v>612</v>
      </c>
      <c r="R11" s="5">
        <v>617</v>
      </c>
      <c r="S11" s="5">
        <v>607</v>
      </c>
      <c r="T11" s="5">
        <v>610</v>
      </c>
      <c r="U11" s="5">
        <v>591</v>
      </c>
      <c r="V11" s="5">
        <v>592</v>
      </c>
      <c r="W11" s="5">
        <v>586</v>
      </c>
      <c r="X11" s="5">
        <v>597</v>
      </c>
      <c r="Y11" s="5">
        <v>593</v>
      </c>
      <c r="Z11" s="5">
        <v>618</v>
      </c>
      <c r="AA11" s="5">
        <v>638</v>
      </c>
      <c r="AB11" s="5">
        <v>625</v>
      </c>
      <c r="AC11" s="5">
        <v>614</v>
      </c>
      <c r="AD11" s="5">
        <v>642</v>
      </c>
      <c r="AE11" s="5">
        <v>642</v>
      </c>
      <c r="AF11" s="5">
        <v>641</v>
      </c>
      <c r="AG11" s="5">
        <v>651</v>
      </c>
      <c r="AH11" s="5">
        <v>638</v>
      </c>
      <c r="AI11" s="5">
        <v>649</v>
      </c>
      <c r="AJ11" s="5">
        <v>680</v>
      </c>
      <c r="AK11" s="5">
        <v>695</v>
      </c>
      <c r="AL11" s="5">
        <v>735</v>
      </c>
      <c r="AM11" s="5">
        <v>749</v>
      </c>
      <c r="AN11" s="5">
        <v>756</v>
      </c>
      <c r="AO11" s="5">
        <v>791</v>
      </c>
      <c r="AP11" s="5">
        <v>796</v>
      </c>
      <c r="AQ11" s="5">
        <v>808</v>
      </c>
      <c r="AR11" s="5">
        <v>831</v>
      </c>
      <c r="AS11" s="5">
        <v>842</v>
      </c>
      <c r="AT11" s="5">
        <v>828</v>
      </c>
      <c r="AU11" s="5">
        <v>853</v>
      </c>
      <c r="AV11" s="5">
        <v>866</v>
      </c>
      <c r="AW11" s="5">
        <v>847</v>
      </c>
      <c r="AX11" s="5">
        <v>840</v>
      </c>
      <c r="AY11" s="5">
        <v>850</v>
      </c>
      <c r="AZ11" s="5">
        <v>830</v>
      </c>
      <c r="BA11" s="5">
        <v>814</v>
      </c>
      <c r="BB11" s="5">
        <v>813</v>
      </c>
      <c r="BC11" s="5">
        <v>810</v>
      </c>
      <c r="BD11" s="5">
        <v>812</v>
      </c>
      <c r="BE11" s="5">
        <v>823</v>
      </c>
      <c r="BF11" s="5">
        <v>831</v>
      </c>
      <c r="BG11" s="5">
        <v>818</v>
      </c>
      <c r="BH11" s="5">
        <v>809</v>
      </c>
      <c r="BI11" s="5">
        <v>811</v>
      </c>
      <c r="BJ11" s="5">
        <v>795</v>
      </c>
    </row>
    <row r="12" spans="1:62" x14ac:dyDescent="0.2">
      <c r="A12" s="13" t="s">
        <v>29</v>
      </c>
      <c r="B12" s="121">
        <f>AVERAGE(L40:X40)</f>
        <v>392.97156331670783</v>
      </c>
      <c r="C12" s="121">
        <f>AVERAGE(BH40:BJ40)</f>
        <v>415.37744459430434</v>
      </c>
      <c r="D12" s="121">
        <f>AVERAGE(L45:X45)</f>
        <v>137.78561978156054</v>
      </c>
      <c r="E12" s="121">
        <f>AVERAGE(BH45:BJ45)</f>
        <v>191.10324081989233</v>
      </c>
      <c r="G12" s="13" t="s">
        <v>550</v>
      </c>
      <c r="H12" s="53" t="s">
        <v>750</v>
      </c>
      <c r="I12" s="13" t="s">
        <v>76</v>
      </c>
      <c r="J12" s="13" t="s">
        <v>478</v>
      </c>
      <c r="K12" s="13" t="s">
        <v>476</v>
      </c>
      <c r="L12" s="5">
        <v>1225</v>
      </c>
      <c r="M12" s="5">
        <v>1233</v>
      </c>
      <c r="N12" s="5">
        <v>1211</v>
      </c>
      <c r="O12" s="5">
        <v>1200</v>
      </c>
      <c r="P12" s="5">
        <v>1193</v>
      </c>
      <c r="Q12" s="5">
        <v>1175</v>
      </c>
      <c r="R12" s="5">
        <v>1150</v>
      </c>
      <c r="S12" s="5">
        <v>1139</v>
      </c>
      <c r="T12" s="5">
        <v>1132</v>
      </c>
      <c r="U12" s="5">
        <v>1125</v>
      </c>
      <c r="V12" s="5">
        <v>1111</v>
      </c>
      <c r="W12" s="5">
        <v>1100</v>
      </c>
      <c r="X12" s="5">
        <v>1096</v>
      </c>
      <c r="Y12" s="5">
        <v>1089</v>
      </c>
      <c r="Z12" s="5">
        <v>1080</v>
      </c>
      <c r="AA12" s="5">
        <v>1085</v>
      </c>
      <c r="AB12" s="5">
        <v>1073</v>
      </c>
      <c r="AC12" s="5">
        <v>1077</v>
      </c>
      <c r="AD12" s="5">
        <v>1075</v>
      </c>
      <c r="AE12" s="5">
        <v>1076</v>
      </c>
      <c r="AF12" s="5">
        <v>1064</v>
      </c>
      <c r="AG12" s="5">
        <v>1050</v>
      </c>
      <c r="AH12" s="5">
        <v>1046</v>
      </c>
      <c r="AI12" s="5">
        <v>1052</v>
      </c>
      <c r="AJ12" s="5">
        <v>1055</v>
      </c>
      <c r="AK12" s="5">
        <v>1053</v>
      </c>
      <c r="AL12" s="5">
        <v>1058</v>
      </c>
      <c r="AM12" s="5">
        <v>1058</v>
      </c>
      <c r="AN12" s="5">
        <v>1045</v>
      </c>
      <c r="AO12" s="5">
        <v>1044</v>
      </c>
      <c r="AP12" s="5">
        <v>1053</v>
      </c>
      <c r="AQ12" s="5">
        <v>993</v>
      </c>
      <c r="AR12" s="5">
        <v>994</v>
      </c>
      <c r="AS12" s="5">
        <v>990</v>
      </c>
      <c r="AT12" s="5">
        <v>989</v>
      </c>
      <c r="AU12" s="5">
        <v>981</v>
      </c>
      <c r="AV12" s="5">
        <v>979</v>
      </c>
      <c r="AW12" s="5">
        <v>995</v>
      </c>
      <c r="AX12" s="5">
        <v>993</v>
      </c>
      <c r="AY12" s="5">
        <v>992</v>
      </c>
      <c r="AZ12" s="5">
        <v>1006</v>
      </c>
      <c r="BA12" s="5">
        <v>1018</v>
      </c>
      <c r="BB12" s="5">
        <v>1000</v>
      </c>
      <c r="BC12" s="5">
        <v>1001</v>
      </c>
      <c r="BD12" s="5">
        <v>1004</v>
      </c>
      <c r="BE12" s="5">
        <v>1003</v>
      </c>
      <c r="BF12" s="5">
        <v>997</v>
      </c>
      <c r="BG12" s="5">
        <v>1003</v>
      </c>
      <c r="BH12" s="5">
        <v>1000</v>
      </c>
      <c r="BI12" s="5">
        <v>1010</v>
      </c>
      <c r="BJ12" s="5">
        <v>1003</v>
      </c>
    </row>
    <row r="13" spans="1:62" x14ac:dyDescent="0.2">
      <c r="A13" s="13" t="s">
        <v>10</v>
      </c>
      <c r="B13" s="121">
        <f>AVERAGE(L55:X55)</f>
        <v>272.04581413568792</v>
      </c>
      <c r="C13" s="121">
        <f>AVERAGE(BH55:BJ55)</f>
        <v>355.52367921328391</v>
      </c>
      <c r="D13" s="121">
        <f>AVERAGE(L60:X60)</f>
        <v>67.29865641794693</v>
      </c>
      <c r="E13" s="121">
        <f>AVERAGE(BH60:BJ60)</f>
        <v>201.1810315498833</v>
      </c>
      <c r="G13" s="13" t="s">
        <v>550</v>
      </c>
      <c r="H13" s="53" t="s">
        <v>235</v>
      </c>
      <c r="I13" s="13" t="s">
        <v>76</v>
      </c>
      <c r="J13" s="13" t="s">
        <v>478</v>
      </c>
      <c r="K13" s="13" t="s">
        <v>476</v>
      </c>
      <c r="L13" s="5">
        <v>1515</v>
      </c>
      <c r="M13" s="5">
        <v>1516</v>
      </c>
      <c r="N13" s="5">
        <v>1517</v>
      </c>
      <c r="O13" s="5">
        <v>1510</v>
      </c>
      <c r="P13" s="5">
        <v>1463</v>
      </c>
      <c r="Q13" s="5">
        <v>1430</v>
      </c>
      <c r="R13" s="5">
        <v>1421</v>
      </c>
      <c r="S13" s="5">
        <v>1379</v>
      </c>
      <c r="T13" s="5">
        <v>1347</v>
      </c>
      <c r="U13" s="5">
        <v>1320</v>
      </c>
      <c r="V13" s="5">
        <v>1307</v>
      </c>
      <c r="W13" s="5">
        <v>1304</v>
      </c>
      <c r="X13" s="5">
        <v>1316</v>
      </c>
      <c r="Y13" s="5">
        <v>1289</v>
      </c>
      <c r="Z13" s="5">
        <v>1284</v>
      </c>
      <c r="AA13" s="5">
        <v>1278</v>
      </c>
      <c r="AB13" s="5">
        <v>1250</v>
      </c>
      <c r="AC13" s="5">
        <v>1222</v>
      </c>
      <c r="AD13" s="5">
        <v>1203</v>
      </c>
      <c r="AE13" s="5">
        <v>1208</v>
      </c>
      <c r="AF13" s="5">
        <v>1198</v>
      </c>
      <c r="AG13" s="5">
        <v>1186</v>
      </c>
      <c r="AH13" s="5">
        <v>1181</v>
      </c>
      <c r="AI13" s="5">
        <v>1171</v>
      </c>
      <c r="AJ13" s="5">
        <v>1182</v>
      </c>
      <c r="AK13" s="5">
        <v>1164</v>
      </c>
      <c r="AL13" s="5">
        <v>1150</v>
      </c>
      <c r="AM13" s="5">
        <v>1153</v>
      </c>
      <c r="AN13" s="5">
        <v>1180</v>
      </c>
      <c r="AO13" s="5">
        <v>1162</v>
      </c>
      <c r="AP13" s="5">
        <v>1165</v>
      </c>
      <c r="AQ13" s="5">
        <v>1157</v>
      </c>
      <c r="AR13" s="5">
        <v>1151</v>
      </c>
      <c r="AS13" s="5">
        <v>1140</v>
      </c>
      <c r="AT13" s="5">
        <v>1143</v>
      </c>
      <c r="AU13" s="5">
        <v>1150</v>
      </c>
      <c r="AV13" s="5">
        <v>1139</v>
      </c>
      <c r="AW13" s="5">
        <v>1122</v>
      </c>
      <c r="AX13" s="5">
        <v>1124</v>
      </c>
      <c r="AY13" s="5">
        <v>1120</v>
      </c>
      <c r="AZ13" s="5">
        <v>1108</v>
      </c>
      <c r="BA13" s="5">
        <v>1101</v>
      </c>
      <c r="BB13" s="5">
        <v>1092</v>
      </c>
      <c r="BC13" s="5">
        <v>1085</v>
      </c>
      <c r="BD13" s="5">
        <v>1087</v>
      </c>
      <c r="BE13" s="5">
        <v>1067</v>
      </c>
      <c r="BF13" s="5">
        <v>1088</v>
      </c>
      <c r="BG13" s="5">
        <v>1033</v>
      </c>
      <c r="BH13" s="5">
        <v>1031</v>
      </c>
      <c r="BI13" s="5">
        <v>1057</v>
      </c>
      <c r="BJ13" s="5">
        <v>1051</v>
      </c>
    </row>
    <row r="14" spans="1:62" x14ac:dyDescent="0.2">
      <c r="A14" s="13" t="s">
        <v>26</v>
      </c>
      <c r="B14" s="121">
        <f>AVERAGE(L70:X70)</f>
        <v>276.51849102978872</v>
      </c>
      <c r="C14" s="121">
        <f>AVERAGE(BH70:BJ70)</f>
        <v>302.16894814172292</v>
      </c>
      <c r="D14" s="121">
        <f>AVERAGE(L75:X75)</f>
        <v>50.887281031949591</v>
      </c>
      <c r="E14" s="121">
        <f>AVERAGE(BH75:BJ75)</f>
        <v>101.92528723122457</v>
      </c>
      <c r="G14" s="13" t="s">
        <v>550</v>
      </c>
      <c r="H14" s="53" t="s">
        <v>454</v>
      </c>
      <c r="I14" s="13" t="s">
        <v>76</v>
      </c>
      <c r="J14" s="13" t="s">
        <v>478</v>
      </c>
      <c r="K14" s="13" t="s">
        <v>476</v>
      </c>
      <c r="L14" s="5">
        <v>811</v>
      </c>
      <c r="M14" s="5">
        <v>816</v>
      </c>
      <c r="N14" s="5">
        <v>842</v>
      </c>
      <c r="O14" s="5">
        <v>831</v>
      </c>
      <c r="P14" s="5">
        <v>797</v>
      </c>
      <c r="Q14" s="5">
        <v>852</v>
      </c>
      <c r="R14" s="5">
        <v>830</v>
      </c>
      <c r="S14" s="5">
        <v>820</v>
      </c>
      <c r="T14" s="5">
        <v>784</v>
      </c>
      <c r="U14" s="5">
        <v>789</v>
      </c>
      <c r="V14" s="5">
        <v>774</v>
      </c>
      <c r="W14" s="5">
        <v>757</v>
      </c>
      <c r="X14" s="5">
        <v>722</v>
      </c>
      <c r="Y14" s="5">
        <v>742</v>
      </c>
      <c r="Z14" s="5">
        <v>723</v>
      </c>
      <c r="AA14" s="5">
        <v>736</v>
      </c>
      <c r="AB14" s="5">
        <v>734</v>
      </c>
      <c r="AC14" s="5">
        <v>676</v>
      </c>
      <c r="AD14" s="5">
        <v>699</v>
      </c>
      <c r="AE14" s="5">
        <v>720</v>
      </c>
      <c r="AF14" s="5">
        <v>728</v>
      </c>
      <c r="AG14" s="5">
        <v>731</v>
      </c>
      <c r="AH14" s="5">
        <v>714</v>
      </c>
      <c r="AI14" s="5">
        <v>728</v>
      </c>
      <c r="AJ14" s="5">
        <v>711</v>
      </c>
      <c r="AK14" s="5">
        <v>669</v>
      </c>
      <c r="AL14" s="5">
        <v>689</v>
      </c>
      <c r="AM14" s="5">
        <v>703</v>
      </c>
      <c r="AN14" s="5">
        <v>686</v>
      </c>
      <c r="AO14" s="5">
        <v>702</v>
      </c>
      <c r="AP14" s="5">
        <v>707</v>
      </c>
      <c r="AQ14" s="5">
        <v>673</v>
      </c>
      <c r="AR14" s="5">
        <v>686</v>
      </c>
      <c r="AS14" s="5">
        <v>715</v>
      </c>
      <c r="AT14" s="5">
        <v>749</v>
      </c>
      <c r="AU14" s="5">
        <v>728</v>
      </c>
      <c r="AV14" s="5">
        <v>737</v>
      </c>
      <c r="AW14" s="5">
        <v>715</v>
      </c>
      <c r="AX14" s="5">
        <v>712</v>
      </c>
      <c r="AY14" s="5">
        <v>688</v>
      </c>
      <c r="AZ14" s="5">
        <v>683</v>
      </c>
      <c r="BA14" s="5">
        <v>732</v>
      </c>
      <c r="BB14" s="5">
        <v>751</v>
      </c>
      <c r="BC14" s="5">
        <v>702</v>
      </c>
      <c r="BD14" s="5">
        <v>689</v>
      </c>
      <c r="BE14" s="5">
        <v>695</v>
      </c>
      <c r="BF14" s="5">
        <v>706</v>
      </c>
      <c r="BG14" s="5">
        <v>749</v>
      </c>
      <c r="BH14" s="5">
        <v>762</v>
      </c>
      <c r="BI14" s="5">
        <v>743</v>
      </c>
      <c r="BJ14" s="5">
        <v>716</v>
      </c>
    </row>
    <row r="15" spans="1:62" x14ac:dyDescent="0.2">
      <c r="A15" s="13" t="s">
        <v>15</v>
      </c>
      <c r="B15" s="121">
        <f>AVERAGE(L85:X85)</f>
        <v>39.738278861878058</v>
      </c>
      <c r="C15" s="121">
        <f>AVERAGE(BH85:BJ85)</f>
        <v>52.861030758527306</v>
      </c>
      <c r="D15" s="121">
        <f>AVERAGE(L90:X90)</f>
        <v>16.00063180138239</v>
      </c>
      <c r="E15" s="121">
        <f>AVERAGE(BH90:BJ90)</f>
        <v>31.207868387434399</v>
      </c>
      <c r="G15" s="98" t="s">
        <v>550</v>
      </c>
      <c r="H15" s="98" t="s">
        <v>789</v>
      </c>
      <c r="I15" s="98" t="s">
        <v>76</v>
      </c>
      <c r="J15" s="99" t="s">
        <v>457</v>
      </c>
      <c r="K15" s="98" t="s">
        <v>35</v>
      </c>
      <c r="L15" s="100">
        <f>((L16*L151)+(L17*L152)+(L18*L153)+(L19*L154)+(L20*L155)+(L21*L156)+(L22*L157)+(L23*L158))/L150</f>
        <v>1087.1008362337159</v>
      </c>
      <c r="M15" s="100">
        <f t="shared" ref="M15:BJ15" si="1">((M16*M151)+(M17*M152)+(M18*M153)+(M19*M154)+(M20*M155)+(M21*M156)+(M22*M157)+(M23*M158))/M150</f>
        <v>1129.9489458278542</v>
      </c>
      <c r="N15" s="100">
        <f t="shared" si="1"/>
        <v>1146.325472210809</v>
      </c>
      <c r="O15" s="100">
        <f t="shared" si="1"/>
        <v>1186.7122316174871</v>
      </c>
      <c r="P15" s="100">
        <f t="shared" si="1"/>
        <v>1181.544255262919</v>
      </c>
      <c r="Q15" s="100">
        <f t="shared" si="1"/>
        <v>1200.8811331347692</v>
      </c>
      <c r="R15" s="100">
        <f t="shared" si="1"/>
        <v>1212.108779288448</v>
      </c>
      <c r="S15" s="100">
        <f t="shared" si="1"/>
        <v>1203.3207314801111</v>
      </c>
      <c r="T15" s="100">
        <f t="shared" si="1"/>
        <v>1212.0040511741174</v>
      </c>
      <c r="U15" s="100">
        <f t="shared" si="1"/>
        <v>1253.6628396473338</v>
      </c>
      <c r="V15" s="100">
        <f t="shared" si="1"/>
        <v>1228.2250824394152</v>
      </c>
      <c r="W15" s="100">
        <f t="shared" si="1"/>
        <v>1230.375867416187</v>
      </c>
      <c r="X15" s="100">
        <f t="shared" si="1"/>
        <v>1262.2841605392696</v>
      </c>
      <c r="Y15" s="100">
        <f t="shared" si="1"/>
        <v>1247.9093452613893</v>
      </c>
      <c r="Z15" s="100">
        <f t="shared" si="1"/>
        <v>1274.9753227756587</v>
      </c>
      <c r="AA15" s="100">
        <f t="shared" si="1"/>
        <v>1246.9344820018644</v>
      </c>
      <c r="AB15" s="100">
        <f t="shared" si="1"/>
        <v>1273.9925625063388</v>
      </c>
      <c r="AC15" s="100">
        <f t="shared" si="1"/>
        <v>1320.6242933775418</v>
      </c>
      <c r="AD15" s="100">
        <f t="shared" si="1"/>
        <v>1313.2703012758427</v>
      </c>
      <c r="AE15" s="100">
        <f t="shared" si="1"/>
        <v>1326.4218546917027</v>
      </c>
      <c r="AF15" s="100">
        <f t="shared" si="1"/>
        <v>1340.8968588121199</v>
      </c>
      <c r="AG15" s="100">
        <f t="shared" si="1"/>
        <v>1369.7510226526165</v>
      </c>
      <c r="AH15" s="100">
        <f t="shared" si="1"/>
        <v>1420.2781742944985</v>
      </c>
      <c r="AI15" s="100">
        <f t="shared" si="1"/>
        <v>1407.475390994689</v>
      </c>
      <c r="AJ15" s="100">
        <f t="shared" si="1"/>
        <v>1403.5761362714775</v>
      </c>
      <c r="AK15" s="100">
        <f t="shared" si="1"/>
        <v>1402.9912544480658</v>
      </c>
      <c r="AL15" s="100">
        <f t="shared" si="1"/>
        <v>1409.2270522172578</v>
      </c>
      <c r="AM15" s="100">
        <f t="shared" si="1"/>
        <v>1420.8054691186035</v>
      </c>
      <c r="AN15" s="100">
        <f t="shared" si="1"/>
        <v>1427.487928477944</v>
      </c>
      <c r="AO15" s="100">
        <f t="shared" si="1"/>
        <v>1398.2058217349088</v>
      </c>
      <c r="AP15" s="100">
        <f t="shared" si="1"/>
        <v>1385.088600177512</v>
      </c>
      <c r="AQ15" s="100">
        <f t="shared" si="1"/>
        <v>1421.1045792277848</v>
      </c>
      <c r="AR15" s="100">
        <f t="shared" si="1"/>
        <v>1419.682211231062</v>
      </c>
      <c r="AS15" s="100">
        <f t="shared" si="1"/>
        <v>1421.1581265678096</v>
      </c>
      <c r="AT15" s="100">
        <f t="shared" si="1"/>
        <v>1422.7525174991947</v>
      </c>
      <c r="AU15" s="100">
        <f t="shared" si="1"/>
        <v>1430.8972110942298</v>
      </c>
      <c r="AV15" s="100">
        <f t="shared" si="1"/>
        <v>1419.7907494494434</v>
      </c>
      <c r="AW15" s="100">
        <f t="shared" si="1"/>
        <v>1423.2020914834363</v>
      </c>
      <c r="AX15" s="100">
        <f t="shared" si="1"/>
        <v>1422.3056557275945</v>
      </c>
      <c r="AY15" s="100">
        <f t="shared" si="1"/>
        <v>1412.2656827243545</v>
      </c>
      <c r="AZ15" s="100">
        <f t="shared" si="1"/>
        <v>1399.6519612491497</v>
      </c>
      <c r="BA15" s="100">
        <f t="shared" si="1"/>
        <v>1384.6828562995343</v>
      </c>
      <c r="BB15" s="100">
        <f t="shared" si="1"/>
        <v>1379.4200313404951</v>
      </c>
      <c r="BC15" s="100">
        <f t="shared" si="1"/>
        <v>1378.1404784382164</v>
      </c>
      <c r="BD15" s="100">
        <f t="shared" si="1"/>
        <v>1373.1303606933111</v>
      </c>
      <c r="BE15" s="100">
        <f t="shared" si="1"/>
        <v>1374.4840256254336</v>
      </c>
      <c r="BF15" s="100">
        <f t="shared" si="1"/>
        <v>1372.3883162689019</v>
      </c>
      <c r="BG15" s="100">
        <f t="shared" si="1"/>
        <v>1380.0535341467439</v>
      </c>
      <c r="BH15" s="100">
        <f t="shared" si="1"/>
        <v>1371.6532438126244</v>
      </c>
      <c r="BI15" s="100">
        <f t="shared" si="1"/>
        <v>1381.1959823909121</v>
      </c>
      <c r="BJ15" s="100">
        <f t="shared" si="1"/>
        <v>1382.648227113609</v>
      </c>
    </row>
    <row r="16" spans="1:62" x14ac:dyDescent="0.2">
      <c r="A16" s="13" t="s">
        <v>11</v>
      </c>
      <c r="B16" s="121">
        <f>AVERAGE(L100:X100)</f>
        <v>46.540190018802903</v>
      </c>
      <c r="C16" s="121">
        <f>AVERAGE(BH100:BJ100)</f>
        <v>52.378557381937476</v>
      </c>
      <c r="D16" s="121">
        <f>AVERAGE(L105:X105)</f>
        <v>8.8209391686659906</v>
      </c>
      <c r="E16" s="121">
        <f>AVERAGE(BH105:BJ105)</f>
        <v>31.835248386248278</v>
      </c>
      <c r="G16" s="13" t="s">
        <v>550</v>
      </c>
      <c r="H16" s="53" t="s">
        <v>551</v>
      </c>
      <c r="I16" s="13" t="s">
        <v>76</v>
      </c>
      <c r="J16" s="13" t="s">
        <v>478</v>
      </c>
      <c r="K16" s="13" t="s">
        <v>476</v>
      </c>
      <c r="L16" s="5">
        <v>1235</v>
      </c>
      <c r="M16" s="5">
        <v>1226</v>
      </c>
      <c r="N16" s="5">
        <v>1242</v>
      </c>
      <c r="O16" s="5">
        <v>1242</v>
      </c>
      <c r="P16" s="5">
        <v>1257</v>
      </c>
      <c r="Q16" s="5">
        <v>1266</v>
      </c>
      <c r="R16" s="5">
        <v>1287</v>
      </c>
      <c r="S16" s="5">
        <v>1317</v>
      </c>
      <c r="T16" s="5">
        <v>1327</v>
      </c>
      <c r="U16" s="5">
        <v>1308</v>
      </c>
      <c r="V16" s="5">
        <v>1307</v>
      </c>
      <c r="W16" s="5">
        <v>1296</v>
      </c>
      <c r="X16" s="5">
        <v>1297</v>
      </c>
      <c r="Y16" s="5">
        <v>1294</v>
      </c>
      <c r="Z16" s="5">
        <v>1318</v>
      </c>
      <c r="AA16" s="5">
        <v>1305</v>
      </c>
      <c r="AB16" s="5">
        <v>1319</v>
      </c>
      <c r="AC16" s="5">
        <v>1313</v>
      </c>
      <c r="AD16" s="5">
        <v>1329</v>
      </c>
      <c r="AE16" s="5">
        <v>1327</v>
      </c>
      <c r="AF16" s="5">
        <v>1392</v>
      </c>
      <c r="AG16" s="5">
        <v>1387</v>
      </c>
      <c r="AH16" s="5">
        <v>1402</v>
      </c>
      <c r="AI16" s="5">
        <v>1389</v>
      </c>
      <c r="AJ16" s="5">
        <v>1409</v>
      </c>
      <c r="AK16" s="5">
        <v>1389</v>
      </c>
      <c r="AL16" s="5">
        <v>1367</v>
      </c>
      <c r="AM16" s="5">
        <v>1405</v>
      </c>
      <c r="AN16" s="5">
        <v>1383</v>
      </c>
      <c r="AO16" s="5">
        <v>1336</v>
      </c>
      <c r="AP16" s="5">
        <v>1340</v>
      </c>
      <c r="AQ16" s="5">
        <v>1332</v>
      </c>
      <c r="AR16" s="5">
        <v>1343</v>
      </c>
      <c r="AS16" s="5">
        <v>1344</v>
      </c>
      <c r="AT16" s="5">
        <v>1326</v>
      </c>
      <c r="AU16" s="5">
        <v>1325</v>
      </c>
      <c r="AV16" s="5">
        <v>1290</v>
      </c>
      <c r="AW16" s="5">
        <v>1306</v>
      </c>
      <c r="AX16" s="5">
        <v>1297</v>
      </c>
      <c r="AY16" s="5">
        <v>1311</v>
      </c>
      <c r="AZ16" s="5">
        <v>1329</v>
      </c>
      <c r="BA16" s="5">
        <v>1320</v>
      </c>
      <c r="BB16" s="5">
        <v>1314</v>
      </c>
      <c r="BC16" s="5">
        <v>1300</v>
      </c>
      <c r="BD16" s="5">
        <v>1280</v>
      </c>
      <c r="BE16" s="5">
        <v>1287</v>
      </c>
      <c r="BF16" s="5">
        <v>1281</v>
      </c>
      <c r="BG16" s="5">
        <v>1266</v>
      </c>
      <c r="BH16" s="5">
        <v>1245</v>
      </c>
      <c r="BI16" s="5">
        <v>1252</v>
      </c>
      <c r="BJ16" s="5">
        <v>1262</v>
      </c>
    </row>
    <row r="17" spans="1:62" x14ac:dyDescent="0.2">
      <c r="A17" s="13" t="s">
        <v>27</v>
      </c>
      <c r="B17" s="121">
        <f>AVERAGE(L115:X115)</f>
        <v>750.67709674346111</v>
      </c>
      <c r="C17" s="121">
        <f>AVERAGE(BH115:BJ115)</f>
        <v>747.42868496416247</v>
      </c>
      <c r="D17" s="121">
        <f>AVERAGE(L120:X120)</f>
        <v>456.41962739743099</v>
      </c>
      <c r="E17" s="121">
        <f>AVERAGE(BH120:BJ120)</f>
        <v>596.13725197549161</v>
      </c>
      <c r="G17" s="13" t="s">
        <v>550</v>
      </c>
      <c r="H17" s="53" t="s">
        <v>552</v>
      </c>
      <c r="I17" s="13" t="s">
        <v>76</v>
      </c>
      <c r="J17" s="13" t="s">
        <v>478</v>
      </c>
      <c r="K17" s="13" t="s">
        <v>476</v>
      </c>
      <c r="L17" s="5">
        <v>717</v>
      </c>
      <c r="M17" s="5">
        <v>761</v>
      </c>
      <c r="N17" s="5">
        <v>799</v>
      </c>
      <c r="O17" s="5">
        <v>758</v>
      </c>
      <c r="P17" s="5">
        <v>777</v>
      </c>
      <c r="Q17" s="5">
        <v>711</v>
      </c>
      <c r="R17" s="5">
        <v>734</v>
      </c>
      <c r="S17" s="5">
        <v>740</v>
      </c>
      <c r="T17" s="5">
        <v>769</v>
      </c>
      <c r="U17" s="5">
        <v>815</v>
      </c>
      <c r="V17" s="5">
        <v>871</v>
      </c>
      <c r="W17" s="5">
        <v>834</v>
      </c>
      <c r="X17" s="5">
        <v>830</v>
      </c>
      <c r="Y17" s="5">
        <v>899</v>
      </c>
      <c r="Z17" s="5">
        <v>856</v>
      </c>
      <c r="AA17" s="5">
        <v>870</v>
      </c>
      <c r="AB17" s="5">
        <v>835</v>
      </c>
      <c r="AC17" s="5">
        <v>839</v>
      </c>
      <c r="AD17" s="5">
        <v>845</v>
      </c>
      <c r="AE17" s="5">
        <v>893</v>
      </c>
      <c r="AF17" s="5">
        <v>897</v>
      </c>
      <c r="AG17" s="5">
        <v>881</v>
      </c>
      <c r="AH17" s="5">
        <v>902</v>
      </c>
      <c r="AI17" s="5">
        <v>905</v>
      </c>
      <c r="AJ17" s="5">
        <v>926</v>
      </c>
      <c r="AK17" s="5">
        <v>912</v>
      </c>
      <c r="AL17" s="5">
        <v>879</v>
      </c>
      <c r="AM17" s="5">
        <v>875</v>
      </c>
      <c r="AN17" s="5">
        <v>862</v>
      </c>
      <c r="AO17" s="5">
        <v>840</v>
      </c>
      <c r="AP17" s="5">
        <v>818</v>
      </c>
      <c r="AQ17" s="5">
        <v>778</v>
      </c>
      <c r="AR17" s="5">
        <v>779</v>
      </c>
      <c r="AS17" s="5">
        <v>795</v>
      </c>
      <c r="AT17" s="5">
        <v>802</v>
      </c>
      <c r="AU17" s="5">
        <v>806</v>
      </c>
      <c r="AV17" s="5">
        <v>819</v>
      </c>
      <c r="AW17" s="5">
        <v>842</v>
      </c>
      <c r="AX17" s="5">
        <v>850</v>
      </c>
      <c r="AY17" s="5">
        <v>901</v>
      </c>
      <c r="AZ17" s="5">
        <v>895</v>
      </c>
      <c r="BA17" s="5">
        <v>966</v>
      </c>
      <c r="BB17" s="5">
        <v>912</v>
      </c>
      <c r="BC17" s="5">
        <v>927</v>
      </c>
      <c r="BD17" s="5">
        <v>957</v>
      </c>
      <c r="BE17" s="5">
        <v>962</v>
      </c>
      <c r="BF17" s="5">
        <v>961</v>
      </c>
      <c r="BG17" s="5">
        <v>936</v>
      </c>
      <c r="BH17" s="5">
        <v>920</v>
      </c>
      <c r="BI17" s="5">
        <v>957</v>
      </c>
      <c r="BJ17" s="5">
        <v>977</v>
      </c>
    </row>
    <row r="18" spans="1:62" x14ac:dyDescent="0.2">
      <c r="A18" s="14" t="s">
        <v>28</v>
      </c>
      <c r="B18" s="122">
        <f>AVERAGE(L130:X130)</f>
        <v>3079.0187043448159</v>
      </c>
      <c r="C18" s="122">
        <f>AVERAGE(BH130:BJ130)</f>
        <v>3365.5047831145425</v>
      </c>
      <c r="D18" s="122">
        <f>AVERAGE(L135:X135)</f>
        <v>2021.7008092900373</v>
      </c>
      <c r="E18" s="122">
        <f>AVERAGE(BH135:BJ135)</f>
        <v>2767.3906477647761</v>
      </c>
      <c r="G18" s="13" t="s">
        <v>550</v>
      </c>
      <c r="H18" s="53" t="s">
        <v>553</v>
      </c>
      <c r="I18" s="13" t="s">
        <v>76</v>
      </c>
      <c r="J18" s="13" t="s">
        <v>478</v>
      </c>
      <c r="K18" s="13" t="s">
        <v>476</v>
      </c>
      <c r="L18" s="5">
        <v>841</v>
      </c>
      <c r="M18" s="5">
        <v>847</v>
      </c>
      <c r="N18" s="5">
        <v>823</v>
      </c>
      <c r="O18" s="5">
        <v>869</v>
      </c>
      <c r="P18" s="5">
        <v>839</v>
      </c>
      <c r="Q18" s="5">
        <v>840</v>
      </c>
      <c r="R18" s="5">
        <v>833</v>
      </c>
      <c r="S18" s="5">
        <v>850</v>
      </c>
      <c r="T18" s="5">
        <v>856</v>
      </c>
      <c r="U18" s="5">
        <v>848</v>
      </c>
      <c r="V18" s="5">
        <v>844</v>
      </c>
      <c r="W18" s="5">
        <v>807</v>
      </c>
      <c r="X18" s="5">
        <v>852</v>
      </c>
      <c r="Y18" s="5">
        <v>863</v>
      </c>
      <c r="Z18" s="5">
        <v>870</v>
      </c>
      <c r="AA18" s="5">
        <v>904</v>
      </c>
      <c r="AB18" s="5">
        <v>895</v>
      </c>
      <c r="AC18" s="5">
        <v>890</v>
      </c>
      <c r="AD18" s="5">
        <v>920</v>
      </c>
      <c r="AE18" s="5">
        <v>917</v>
      </c>
      <c r="AF18" s="5">
        <v>917</v>
      </c>
      <c r="AG18" s="5">
        <v>928</v>
      </c>
      <c r="AH18" s="5">
        <v>936</v>
      </c>
      <c r="AI18" s="5">
        <v>925</v>
      </c>
      <c r="AJ18" s="5">
        <v>921</v>
      </c>
      <c r="AK18" s="5">
        <v>909</v>
      </c>
      <c r="AL18" s="5">
        <v>929</v>
      </c>
      <c r="AM18" s="5">
        <v>917</v>
      </c>
      <c r="AN18" s="5">
        <v>907</v>
      </c>
      <c r="AO18" s="5">
        <v>912</v>
      </c>
      <c r="AP18" s="5">
        <v>916</v>
      </c>
      <c r="AQ18" s="5">
        <v>924</v>
      </c>
      <c r="AR18" s="5">
        <v>924</v>
      </c>
      <c r="AS18" s="5">
        <v>922</v>
      </c>
      <c r="AT18" s="5">
        <v>894</v>
      </c>
      <c r="AU18" s="5">
        <v>907</v>
      </c>
      <c r="AV18" s="5">
        <v>904</v>
      </c>
      <c r="AW18" s="5">
        <v>903</v>
      </c>
      <c r="AX18" s="5">
        <v>910</v>
      </c>
      <c r="AY18" s="5">
        <v>904</v>
      </c>
      <c r="AZ18" s="5">
        <v>930</v>
      </c>
      <c r="BA18" s="5">
        <v>912</v>
      </c>
      <c r="BB18" s="5">
        <v>983</v>
      </c>
      <c r="BC18" s="5">
        <v>977</v>
      </c>
      <c r="BD18" s="5">
        <v>995</v>
      </c>
      <c r="BE18" s="5">
        <v>974</v>
      </c>
      <c r="BF18" s="5">
        <v>964</v>
      </c>
      <c r="BG18" s="5">
        <v>969</v>
      </c>
      <c r="BH18" s="5">
        <v>974</v>
      </c>
      <c r="BI18" s="5">
        <v>972</v>
      </c>
      <c r="BJ18" s="5">
        <v>970</v>
      </c>
    </row>
    <row r="19" spans="1:62" x14ac:dyDescent="0.2">
      <c r="G19" s="13" t="s">
        <v>550</v>
      </c>
      <c r="H19" s="53" t="s">
        <v>554</v>
      </c>
      <c r="I19" s="13" t="s">
        <v>76</v>
      </c>
      <c r="J19" s="13" t="s">
        <v>478</v>
      </c>
      <c r="K19" s="13" t="s">
        <v>476</v>
      </c>
      <c r="L19" s="5">
        <v>1060</v>
      </c>
      <c r="M19" s="5">
        <v>1072</v>
      </c>
      <c r="N19" s="5">
        <v>1073</v>
      </c>
      <c r="O19" s="5">
        <v>1084</v>
      </c>
      <c r="P19" s="5">
        <v>1069</v>
      </c>
      <c r="Q19" s="5">
        <v>1044</v>
      </c>
      <c r="R19" s="5">
        <v>1063</v>
      </c>
      <c r="S19" s="5">
        <v>1060</v>
      </c>
      <c r="T19" s="5">
        <v>1082</v>
      </c>
      <c r="U19" s="5">
        <v>1085</v>
      </c>
      <c r="V19" s="5">
        <v>1071</v>
      </c>
      <c r="W19" s="5">
        <v>1056</v>
      </c>
      <c r="X19" s="5">
        <v>1084</v>
      </c>
      <c r="Y19" s="5">
        <v>1096</v>
      </c>
      <c r="Z19" s="5">
        <v>1097</v>
      </c>
      <c r="AA19" s="5">
        <v>1091</v>
      </c>
      <c r="AB19" s="5">
        <v>1092</v>
      </c>
      <c r="AC19" s="5">
        <v>1105</v>
      </c>
      <c r="AD19" s="5">
        <v>1120</v>
      </c>
      <c r="AE19" s="5">
        <v>1150</v>
      </c>
      <c r="AF19" s="5">
        <v>1148</v>
      </c>
      <c r="AG19" s="5">
        <v>1154</v>
      </c>
      <c r="AH19" s="5">
        <v>1139</v>
      </c>
      <c r="AI19" s="5">
        <v>1137</v>
      </c>
      <c r="AJ19" s="5">
        <v>1179</v>
      </c>
      <c r="AK19" s="5">
        <v>1201</v>
      </c>
      <c r="AL19" s="5">
        <v>1205</v>
      </c>
      <c r="AM19" s="5">
        <v>1213</v>
      </c>
      <c r="AN19" s="5">
        <v>1204</v>
      </c>
      <c r="AO19" s="5">
        <v>1214</v>
      </c>
      <c r="AP19" s="5">
        <v>1214</v>
      </c>
      <c r="AQ19" s="5">
        <v>1209</v>
      </c>
      <c r="AR19" s="5">
        <v>1225</v>
      </c>
      <c r="AS19" s="5">
        <v>1242</v>
      </c>
      <c r="AT19" s="5">
        <v>1243</v>
      </c>
      <c r="AU19" s="5">
        <v>1254</v>
      </c>
      <c r="AV19" s="5">
        <v>1246</v>
      </c>
      <c r="AW19" s="5">
        <v>1249</v>
      </c>
      <c r="AX19" s="5">
        <v>1245</v>
      </c>
      <c r="AY19" s="5">
        <v>1239</v>
      </c>
      <c r="AZ19" s="5">
        <v>1241</v>
      </c>
      <c r="BA19" s="5">
        <v>1235</v>
      </c>
      <c r="BB19" s="5">
        <v>1245</v>
      </c>
      <c r="BC19" s="5">
        <v>1240</v>
      </c>
      <c r="BD19" s="5">
        <v>1258</v>
      </c>
      <c r="BE19" s="5">
        <v>1258</v>
      </c>
      <c r="BF19" s="5">
        <v>1261</v>
      </c>
      <c r="BG19" s="5">
        <v>1266</v>
      </c>
      <c r="BH19" s="5">
        <v>1279</v>
      </c>
      <c r="BI19" s="5">
        <v>1279</v>
      </c>
      <c r="BJ19" s="5">
        <v>1279</v>
      </c>
    </row>
    <row r="20" spans="1:62" x14ac:dyDescent="0.2">
      <c r="G20" s="13" t="s">
        <v>550</v>
      </c>
      <c r="H20" s="53" t="s">
        <v>555</v>
      </c>
      <c r="I20" s="13" t="s">
        <v>76</v>
      </c>
      <c r="J20" s="13" t="s">
        <v>478</v>
      </c>
      <c r="K20" s="13" t="s">
        <v>476</v>
      </c>
      <c r="L20" s="5">
        <v>1116</v>
      </c>
      <c r="M20" s="5">
        <v>1170</v>
      </c>
      <c r="N20" s="5">
        <v>1193</v>
      </c>
      <c r="O20" s="5">
        <v>1241</v>
      </c>
      <c r="P20" s="5">
        <v>1239</v>
      </c>
      <c r="Q20" s="5">
        <v>1270</v>
      </c>
      <c r="R20" s="5">
        <v>1281</v>
      </c>
      <c r="S20" s="5">
        <v>1267</v>
      </c>
      <c r="T20" s="5">
        <v>1273</v>
      </c>
      <c r="U20" s="5">
        <v>1329</v>
      </c>
      <c r="V20" s="5">
        <v>1297</v>
      </c>
      <c r="W20" s="5">
        <v>1307</v>
      </c>
      <c r="X20" s="5">
        <v>1340</v>
      </c>
      <c r="Y20" s="5">
        <v>1317</v>
      </c>
      <c r="Z20" s="5">
        <v>1352</v>
      </c>
      <c r="AA20" s="5">
        <v>1313</v>
      </c>
      <c r="AB20" s="5">
        <v>1350</v>
      </c>
      <c r="AC20" s="5">
        <v>1411</v>
      </c>
      <c r="AD20" s="5">
        <v>1395</v>
      </c>
      <c r="AE20" s="5">
        <v>1407</v>
      </c>
      <c r="AF20" s="5">
        <v>1425</v>
      </c>
      <c r="AG20" s="5">
        <v>1462</v>
      </c>
      <c r="AH20" s="5">
        <v>1532</v>
      </c>
      <c r="AI20" s="5">
        <v>1517</v>
      </c>
      <c r="AJ20" s="5">
        <v>1503</v>
      </c>
      <c r="AK20" s="5">
        <v>1500</v>
      </c>
      <c r="AL20" s="5">
        <v>1507</v>
      </c>
      <c r="AM20" s="5">
        <v>1521</v>
      </c>
      <c r="AN20" s="5">
        <v>1534</v>
      </c>
      <c r="AO20" s="5">
        <v>1494</v>
      </c>
      <c r="AP20" s="5">
        <v>1476</v>
      </c>
      <c r="AQ20" s="5">
        <v>1494</v>
      </c>
      <c r="AR20" s="5">
        <v>1489</v>
      </c>
      <c r="AS20" s="5">
        <v>1488</v>
      </c>
      <c r="AT20" s="5">
        <v>1494</v>
      </c>
      <c r="AU20" s="5">
        <v>1502</v>
      </c>
      <c r="AV20" s="5">
        <v>1491</v>
      </c>
      <c r="AW20" s="5">
        <v>1495</v>
      </c>
      <c r="AX20" s="5">
        <v>1495</v>
      </c>
      <c r="AY20" s="5">
        <v>1483</v>
      </c>
      <c r="AZ20" s="5">
        <v>1463</v>
      </c>
      <c r="BA20" s="5">
        <v>1446</v>
      </c>
      <c r="BB20" s="5">
        <v>1431</v>
      </c>
      <c r="BC20" s="5">
        <v>1432</v>
      </c>
      <c r="BD20" s="5">
        <v>1420</v>
      </c>
      <c r="BE20" s="5">
        <v>1424</v>
      </c>
      <c r="BF20" s="5">
        <v>1422</v>
      </c>
      <c r="BG20" s="5">
        <v>1432</v>
      </c>
      <c r="BH20" s="5">
        <v>1418</v>
      </c>
      <c r="BI20" s="5">
        <v>1431</v>
      </c>
      <c r="BJ20" s="5">
        <v>1433</v>
      </c>
    </row>
    <row r="21" spans="1:62" x14ac:dyDescent="0.2">
      <c r="G21" s="13" t="s">
        <v>550</v>
      </c>
      <c r="H21" s="53" t="s">
        <v>556</v>
      </c>
      <c r="I21" s="13" t="s">
        <v>76</v>
      </c>
      <c r="J21" s="13" t="s">
        <v>478</v>
      </c>
      <c r="K21" s="13" t="s">
        <v>476</v>
      </c>
      <c r="L21" s="5">
        <v>803</v>
      </c>
      <c r="M21" s="5">
        <v>810</v>
      </c>
      <c r="N21" s="5">
        <v>829</v>
      </c>
      <c r="O21" s="5">
        <v>826</v>
      </c>
      <c r="P21" s="5">
        <v>906</v>
      </c>
      <c r="Q21" s="5">
        <v>822</v>
      </c>
      <c r="R21" s="5">
        <v>833</v>
      </c>
      <c r="S21" s="5">
        <v>804</v>
      </c>
      <c r="T21" s="5">
        <v>841</v>
      </c>
      <c r="U21" s="5">
        <v>667</v>
      </c>
      <c r="V21" s="5">
        <v>872</v>
      </c>
      <c r="W21" s="5">
        <v>905</v>
      </c>
      <c r="X21" s="5">
        <v>912</v>
      </c>
      <c r="Y21" s="5">
        <v>824</v>
      </c>
      <c r="Z21" s="5">
        <v>866</v>
      </c>
      <c r="AA21" s="5">
        <v>793</v>
      </c>
      <c r="AB21" s="5">
        <v>833</v>
      </c>
      <c r="AC21" s="5">
        <v>830</v>
      </c>
      <c r="AD21" s="5">
        <v>854</v>
      </c>
      <c r="AE21" s="5">
        <v>846</v>
      </c>
      <c r="AF21" s="5">
        <v>672</v>
      </c>
      <c r="AG21" s="5">
        <v>866</v>
      </c>
      <c r="AH21" s="5">
        <v>816</v>
      </c>
      <c r="AI21" s="5">
        <v>857</v>
      </c>
      <c r="AJ21" s="5">
        <v>849</v>
      </c>
      <c r="AK21" s="5">
        <v>886</v>
      </c>
      <c r="AL21" s="5">
        <v>898</v>
      </c>
      <c r="AM21" s="5">
        <v>862</v>
      </c>
      <c r="AN21" s="5">
        <v>888</v>
      </c>
      <c r="AO21" s="5">
        <v>853</v>
      </c>
      <c r="AP21" s="5">
        <v>918</v>
      </c>
      <c r="AQ21" s="5">
        <v>950</v>
      </c>
      <c r="AR21" s="5">
        <v>960</v>
      </c>
      <c r="AS21" s="5">
        <v>995</v>
      </c>
      <c r="AT21" s="5">
        <v>948</v>
      </c>
      <c r="AU21" s="5">
        <v>984</v>
      </c>
      <c r="AV21" s="5">
        <v>1016</v>
      </c>
      <c r="AW21" s="5">
        <v>990</v>
      </c>
      <c r="AX21" s="5">
        <v>1008</v>
      </c>
      <c r="AY21" s="5">
        <v>1014</v>
      </c>
      <c r="AZ21" s="5">
        <v>1003</v>
      </c>
      <c r="BA21" s="5">
        <v>1016</v>
      </c>
      <c r="BB21" s="5">
        <v>1004</v>
      </c>
      <c r="BC21" s="5">
        <v>967</v>
      </c>
      <c r="BD21" s="5">
        <v>992</v>
      </c>
      <c r="BE21" s="5">
        <v>983</v>
      </c>
      <c r="BF21" s="5">
        <v>976</v>
      </c>
      <c r="BG21" s="5">
        <v>993</v>
      </c>
      <c r="BH21" s="5">
        <v>978</v>
      </c>
      <c r="BI21" s="5">
        <v>992</v>
      </c>
      <c r="BJ21" s="5">
        <v>958</v>
      </c>
    </row>
    <row r="22" spans="1:62" x14ac:dyDescent="0.2">
      <c r="G22" s="13" t="s">
        <v>550</v>
      </c>
      <c r="H22" s="53" t="s">
        <v>557</v>
      </c>
      <c r="I22" s="13" t="s">
        <v>76</v>
      </c>
      <c r="J22" s="13" t="s">
        <v>478</v>
      </c>
      <c r="K22" s="13" t="s">
        <v>476</v>
      </c>
      <c r="L22" s="5">
        <v>462</v>
      </c>
      <c r="M22" s="5">
        <v>448</v>
      </c>
      <c r="N22" s="5">
        <v>543</v>
      </c>
      <c r="O22" s="5">
        <v>590</v>
      </c>
      <c r="P22" s="5">
        <v>568</v>
      </c>
      <c r="Q22" s="5">
        <v>683</v>
      </c>
      <c r="R22" s="5">
        <v>695</v>
      </c>
      <c r="S22" s="5">
        <v>607</v>
      </c>
      <c r="T22" s="5">
        <v>578</v>
      </c>
      <c r="U22" s="5">
        <v>655</v>
      </c>
      <c r="V22" s="5">
        <v>722</v>
      </c>
      <c r="W22" s="5">
        <v>728</v>
      </c>
      <c r="X22" s="5">
        <v>830</v>
      </c>
      <c r="Y22" s="5">
        <v>798</v>
      </c>
      <c r="Z22" s="5">
        <v>742</v>
      </c>
      <c r="AA22" s="5">
        <v>814</v>
      </c>
      <c r="AB22" s="5">
        <v>709</v>
      </c>
      <c r="AC22" s="5">
        <v>789</v>
      </c>
      <c r="AD22" s="5">
        <v>805</v>
      </c>
      <c r="AE22" s="5">
        <v>876</v>
      </c>
      <c r="AF22" s="5">
        <v>844</v>
      </c>
      <c r="AG22" s="5">
        <v>826</v>
      </c>
      <c r="AH22" s="5">
        <v>800</v>
      </c>
      <c r="AI22" s="5">
        <v>735</v>
      </c>
      <c r="AJ22" s="5">
        <v>746</v>
      </c>
      <c r="AK22" s="5">
        <v>777</v>
      </c>
      <c r="AL22" s="5">
        <v>779</v>
      </c>
      <c r="AM22" s="5">
        <v>877</v>
      </c>
      <c r="AN22" s="5">
        <v>857</v>
      </c>
      <c r="AO22" s="5">
        <v>885</v>
      </c>
      <c r="AP22" s="5">
        <v>907</v>
      </c>
      <c r="AQ22" s="5">
        <v>901</v>
      </c>
      <c r="AR22" s="5">
        <v>925</v>
      </c>
      <c r="AS22" s="5">
        <v>860</v>
      </c>
      <c r="AT22" s="5">
        <v>923</v>
      </c>
      <c r="AU22" s="5">
        <v>886</v>
      </c>
      <c r="AV22" s="5">
        <v>908</v>
      </c>
      <c r="AW22" s="5">
        <v>895</v>
      </c>
      <c r="AX22" s="5">
        <v>872</v>
      </c>
      <c r="AY22" s="5">
        <v>860</v>
      </c>
      <c r="AZ22" s="5">
        <v>916</v>
      </c>
      <c r="BA22" s="5">
        <v>864</v>
      </c>
      <c r="BB22" s="5">
        <v>893</v>
      </c>
      <c r="BC22" s="5">
        <v>875</v>
      </c>
      <c r="BD22" s="5">
        <v>887</v>
      </c>
      <c r="BE22" s="5">
        <v>874</v>
      </c>
      <c r="BF22" s="5">
        <v>867</v>
      </c>
      <c r="BG22" s="5">
        <v>859</v>
      </c>
      <c r="BH22" s="5">
        <v>884</v>
      </c>
      <c r="BI22" s="5">
        <v>959</v>
      </c>
      <c r="BJ22" s="5">
        <v>986</v>
      </c>
    </row>
    <row r="23" spans="1:62" x14ac:dyDescent="0.2">
      <c r="G23" s="14" t="s">
        <v>550</v>
      </c>
      <c r="H23" s="112" t="s">
        <v>558</v>
      </c>
      <c r="I23" s="14" t="s">
        <v>76</v>
      </c>
      <c r="J23" s="14" t="s">
        <v>478</v>
      </c>
      <c r="K23" s="14" t="s">
        <v>476</v>
      </c>
      <c r="L23" s="6">
        <v>625</v>
      </c>
      <c r="M23" s="6">
        <v>586</v>
      </c>
      <c r="N23" s="6">
        <v>595</v>
      </c>
      <c r="O23" s="6">
        <v>586</v>
      </c>
      <c r="P23" s="6">
        <v>607</v>
      </c>
      <c r="Q23" s="6">
        <v>600</v>
      </c>
      <c r="R23" s="6">
        <v>601</v>
      </c>
      <c r="S23" s="6">
        <v>584</v>
      </c>
      <c r="T23" s="6">
        <v>610</v>
      </c>
      <c r="U23" s="6">
        <v>578</v>
      </c>
      <c r="V23" s="6">
        <v>577</v>
      </c>
      <c r="W23" s="6">
        <v>594</v>
      </c>
      <c r="X23" s="6">
        <v>619</v>
      </c>
      <c r="Y23" s="6">
        <v>641</v>
      </c>
      <c r="Z23" s="6">
        <v>639</v>
      </c>
      <c r="AA23" s="6">
        <v>657</v>
      </c>
      <c r="AB23" s="6">
        <v>643</v>
      </c>
      <c r="AC23" s="6">
        <v>664</v>
      </c>
      <c r="AD23" s="6">
        <v>660</v>
      </c>
      <c r="AE23" s="6">
        <v>667</v>
      </c>
      <c r="AF23" s="6">
        <v>655</v>
      </c>
      <c r="AG23" s="6">
        <v>689</v>
      </c>
      <c r="AH23" s="6">
        <v>707</v>
      </c>
      <c r="AI23" s="6">
        <v>703</v>
      </c>
      <c r="AJ23" s="6">
        <v>701</v>
      </c>
      <c r="AK23" s="6">
        <v>679</v>
      </c>
      <c r="AL23" s="6">
        <v>663</v>
      </c>
      <c r="AM23" s="6">
        <v>697</v>
      </c>
      <c r="AN23" s="6">
        <v>701</v>
      </c>
      <c r="AO23" s="6">
        <v>762</v>
      </c>
      <c r="AP23" s="6">
        <v>779</v>
      </c>
      <c r="AQ23" s="6">
        <v>805</v>
      </c>
      <c r="AR23" s="6">
        <v>762</v>
      </c>
      <c r="AS23" s="6">
        <v>822</v>
      </c>
      <c r="AT23" s="6">
        <v>821</v>
      </c>
      <c r="AU23" s="6">
        <v>776</v>
      </c>
      <c r="AV23" s="6">
        <v>779</v>
      </c>
      <c r="AW23" s="6">
        <v>760</v>
      </c>
      <c r="AX23" s="6">
        <v>783</v>
      </c>
      <c r="AY23" s="6">
        <v>756</v>
      </c>
      <c r="AZ23" s="6">
        <v>749</v>
      </c>
      <c r="BA23" s="6">
        <v>749</v>
      </c>
      <c r="BB23" s="6">
        <v>751</v>
      </c>
      <c r="BC23" s="6">
        <v>746</v>
      </c>
      <c r="BD23" s="6">
        <v>738</v>
      </c>
      <c r="BE23" s="6">
        <v>750</v>
      </c>
      <c r="BF23" s="6">
        <v>735</v>
      </c>
      <c r="BG23" s="6">
        <v>741</v>
      </c>
      <c r="BH23" s="6">
        <v>724</v>
      </c>
      <c r="BI23" s="6">
        <v>730</v>
      </c>
      <c r="BJ23" s="6">
        <v>723</v>
      </c>
    </row>
    <row r="24" spans="1:62" x14ac:dyDescent="0.2">
      <c r="G24" s="12" t="s">
        <v>561</v>
      </c>
      <c r="H24" s="12" t="s">
        <v>22</v>
      </c>
      <c r="I24" s="12" t="s">
        <v>76</v>
      </c>
      <c r="J24" s="12" t="s">
        <v>479</v>
      </c>
      <c r="K24" s="12" t="s">
        <v>476</v>
      </c>
      <c r="L24" s="4">
        <v>113</v>
      </c>
      <c r="M24" s="4">
        <v>118</v>
      </c>
      <c r="N24" s="4">
        <v>122</v>
      </c>
      <c r="O24" s="4">
        <v>127</v>
      </c>
      <c r="P24" s="4">
        <v>130</v>
      </c>
      <c r="Q24" s="4">
        <v>132</v>
      </c>
      <c r="R24" s="4">
        <v>133</v>
      </c>
      <c r="S24" s="4">
        <v>135</v>
      </c>
      <c r="T24" s="4">
        <v>137</v>
      </c>
      <c r="U24" s="4">
        <v>141</v>
      </c>
      <c r="V24" s="4">
        <v>142</v>
      </c>
      <c r="W24" s="4">
        <v>144</v>
      </c>
      <c r="X24" s="4">
        <v>147</v>
      </c>
      <c r="Y24" s="4">
        <v>151</v>
      </c>
      <c r="Z24" s="4">
        <v>150</v>
      </c>
      <c r="AA24" s="4">
        <v>157</v>
      </c>
      <c r="AB24" s="4">
        <v>163</v>
      </c>
      <c r="AC24" s="4">
        <v>170</v>
      </c>
      <c r="AD24" s="4">
        <v>172</v>
      </c>
      <c r="AE24" s="4">
        <v>180</v>
      </c>
      <c r="AF24" s="4">
        <v>185</v>
      </c>
      <c r="AG24" s="4">
        <v>192</v>
      </c>
      <c r="AH24" s="4">
        <v>192</v>
      </c>
      <c r="AI24" s="4">
        <v>196</v>
      </c>
      <c r="AJ24" s="4">
        <v>201</v>
      </c>
      <c r="AK24" s="4">
        <v>207</v>
      </c>
      <c r="AL24" s="4">
        <v>210</v>
      </c>
      <c r="AM24" s="4">
        <v>216</v>
      </c>
      <c r="AN24" s="4">
        <v>220</v>
      </c>
      <c r="AO24" s="4">
        <v>223</v>
      </c>
      <c r="AP24" s="4">
        <v>221</v>
      </c>
      <c r="AQ24" s="4">
        <v>221</v>
      </c>
      <c r="AR24" s="4">
        <v>222</v>
      </c>
      <c r="AS24" s="4">
        <v>225</v>
      </c>
      <c r="AT24" s="4">
        <v>229</v>
      </c>
      <c r="AU24" s="4">
        <v>232</v>
      </c>
      <c r="AV24" s="4">
        <v>236</v>
      </c>
      <c r="AW24" s="4">
        <v>235</v>
      </c>
      <c r="AX24" s="4">
        <v>241</v>
      </c>
      <c r="AY24" s="4">
        <v>246</v>
      </c>
      <c r="AZ24" s="4">
        <v>246</v>
      </c>
      <c r="BA24" s="4">
        <v>250</v>
      </c>
      <c r="BB24" s="4">
        <v>250</v>
      </c>
      <c r="BC24" s="4">
        <v>256</v>
      </c>
      <c r="BD24" s="4">
        <v>262</v>
      </c>
      <c r="BE24" s="4">
        <v>268</v>
      </c>
      <c r="BF24" s="4">
        <v>272</v>
      </c>
      <c r="BG24" s="4">
        <v>270</v>
      </c>
      <c r="BH24" s="4">
        <v>276</v>
      </c>
      <c r="BI24" s="4">
        <v>275</v>
      </c>
      <c r="BJ24" s="4">
        <v>280</v>
      </c>
    </row>
    <row r="25" spans="1:62" x14ac:dyDescent="0.2">
      <c r="G25" s="98" t="s">
        <v>561</v>
      </c>
      <c r="H25" s="98" t="s">
        <v>544</v>
      </c>
      <c r="I25" s="98" t="s">
        <v>76</v>
      </c>
      <c r="J25" s="99" t="s">
        <v>457</v>
      </c>
      <c r="K25" s="98" t="s">
        <v>35</v>
      </c>
      <c r="L25" s="100">
        <f>((L26*L146)+(L27*L147)+(L28*L148)+(L29*L149))/L145</f>
        <v>196.09715570498446</v>
      </c>
      <c r="M25" s="100">
        <f t="shared" ref="M25:BJ25" si="2">((M26*M146)+(M27*M147)+(M28*M148)+(M29*M149))/M145</f>
        <v>205.73747842881554</v>
      </c>
      <c r="N25" s="100">
        <f t="shared" si="2"/>
        <v>215.02537452993192</v>
      </c>
      <c r="O25" s="100">
        <f t="shared" si="2"/>
        <v>226.20915221841358</v>
      </c>
      <c r="P25" s="100">
        <f t="shared" si="2"/>
        <v>229.90838160115965</v>
      </c>
      <c r="Q25" s="100">
        <f t="shared" si="2"/>
        <v>236.62475677750496</v>
      </c>
      <c r="R25" s="100">
        <f t="shared" si="2"/>
        <v>240.98113270088118</v>
      </c>
      <c r="S25" s="100">
        <f t="shared" si="2"/>
        <v>246.30899291070656</v>
      </c>
      <c r="T25" s="100">
        <f t="shared" si="2"/>
        <v>254.97368204330689</v>
      </c>
      <c r="U25" s="100">
        <f t="shared" si="2"/>
        <v>265.00642373487926</v>
      </c>
      <c r="V25" s="100">
        <f t="shared" si="2"/>
        <v>267.07334083027882</v>
      </c>
      <c r="W25" s="100">
        <f t="shared" si="2"/>
        <v>273.17992095938439</v>
      </c>
      <c r="X25" s="100">
        <f t="shared" si="2"/>
        <v>278.88408221111899</v>
      </c>
      <c r="Y25" s="100">
        <f t="shared" si="2"/>
        <v>282.74107271474435</v>
      </c>
      <c r="Z25" s="100">
        <f t="shared" si="2"/>
        <v>277.00986777724677</v>
      </c>
      <c r="AA25" s="100">
        <f t="shared" si="2"/>
        <v>301.95989198282348</v>
      </c>
      <c r="AB25" s="100">
        <f t="shared" si="2"/>
        <v>299.49708055515191</v>
      </c>
      <c r="AC25" s="100">
        <f t="shared" si="2"/>
        <v>309.6285118851473</v>
      </c>
      <c r="AD25" s="100">
        <f t="shared" si="2"/>
        <v>313.80820438433955</v>
      </c>
      <c r="AE25" s="100">
        <f t="shared" si="2"/>
        <v>318.15506754441907</v>
      </c>
      <c r="AF25" s="100">
        <f t="shared" si="2"/>
        <v>327.19995899046745</v>
      </c>
      <c r="AG25" s="100">
        <f t="shared" si="2"/>
        <v>332.1179720402763</v>
      </c>
      <c r="AH25" s="100">
        <f t="shared" si="2"/>
        <v>335.63538274492112</v>
      </c>
      <c r="AI25" s="100">
        <f t="shared" si="2"/>
        <v>339.20142987039986</v>
      </c>
      <c r="AJ25" s="100">
        <f t="shared" si="2"/>
        <v>354.03122910093327</v>
      </c>
      <c r="AK25" s="100">
        <f t="shared" si="2"/>
        <v>361.79478731396836</v>
      </c>
      <c r="AL25" s="100">
        <f t="shared" si="2"/>
        <v>369.12035395558456</v>
      </c>
      <c r="AM25" s="100">
        <f t="shared" si="2"/>
        <v>376.25332856752448</v>
      </c>
      <c r="AN25" s="100">
        <f t="shared" si="2"/>
        <v>373.34744110788722</v>
      </c>
      <c r="AO25" s="100">
        <f t="shared" si="2"/>
        <v>380.80530830644494</v>
      </c>
      <c r="AP25" s="100">
        <f t="shared" si="2"/>
        <v>371.60963552693107</v>
      </c>
      <c r="AQ25" s="100">
        <f t="shared" si="2"/>
        <v>383.09974531273565</v>
      </c>
      <c r="AR25" s="100">
        <f t="shared" si="2"/>
        <v>389.54724228016937</v>
      </c>
      <c r="AS25" s="100">
        <f t="shared" si="2"/>
        <v>384.6032144614407</v>
      </c>
      <c r="AT25" s="100">
        <f t="shared" si="2"/>
        <v>391.31571425007508</v>
      </c>
      <c r="AU25" s="100">
        <f t="shared" si="2"/>
        <v>397.66154164401615</v>
      </c>
      <c r="AV25" s="100">
        <f t="shared" si="2"/>
        <v>406.32828206560259</v>
      </c>
      <c r="AW25" s="100">
        <f t="shared" si="2"/>
        <v>410.57106317646981</v>
      </c>
      <c r="AX25" s="100">
        <f t="shared" si="2"/>
        <v>415.22656453992568</v>
      </c>
      <c r="AY25" s="100">
        <f t="shared" si="2"/>
        <v>439.78083621957205</v>
      </c>
      <c r="AZ25" s="100">
        <f t="shared" si="2"/>
        <v>444.16225863400638</v>
      </c>
      <c r="BA25" s="100">
        <f t="shared" si="2"/>
        <v>445.62884230000884</v>
      </c>
      <c r="BB25" s="100">
        <f t="shared" si="2"/>
        <v>442.19077025616792</v>
      </c>
      <c r="BC25" s="100">
        <f t="shared" si="2"/>
        <v>456.29085504581445</v>
      </c>
      <c r="BD25" s="100">
        <f t="shared" si="2"/>
        <v>466.06919428632165</v>
      </c>
      <c r="BE25" s="100">
        <f t="shared" si="2"/>
        <v>473.98743617488799</v>
      </c>
      <c r="BF25" s="100">
        <f t="shared" si="2"/>
        <v>475.59605446328845</v>
      </c>
      <c r="BG25" s="100">
        <f t="shared" si="2"/>
        <v>482.07186538493909</v>
      </c>
      <c r="BH25" s="100">
        <f t="shared" si="2"/>
        <v>483.84557234598878</v>
      </c>
      <c r="BI25" s="100">
        <f t="shared" si="2"/>
        <v>488.76474499175566</v>
      </c>
      <c r="BJ25" s="100">
        <f t="shared" si="2"/>
        <v>494.71803698306405</v>
      </c>
    </row>
    <row r="26" spans="1:62" x14ac:dyDescent="0.2">
      <c r="G26" s="13" t="s">
        <v>561</v>
      </c>
      <c r="H26" s="53" t="s">
        <v>453</v>
      </c>
      <c r="I26" s="13" t="s">
        <v>76</v>
      </c>
      <c r="J26" s="13" t="s">
        <v>479</v>
      </c>
      <c r="K26" s="13" t="s">
        <v>476</v>
      </c>
      <c r="L26" s="5">
        <v>266</v>
      </c>
      <c r="M26" s="5">
        <v>260</v>
      </c>
      <c r="N26" s="5">
        <v>267</v>
      </c>
      <c r="O26" s="5">
        <v>297</v>
      </c>
      <c r="P26" s="5">
        <v>295</v>
      </c>
      <c r="Q26" s="5">
        <v>319</v>
      </c>
      <c r="R26" s="5">
        <v>321</v>
      </c>
      <c r="S26" s="5">
        <v>324</v>
      </c>
      <c r="T26" s="5">
        <v>361</v>
      </c>
      <c r="U26" s="5">
        <v>373</v>
      </c>
      <c r="V26" s="5">
        <v>363</v>
      </c>
      <c r="W26" s="5">
        <v>389</v>
      </c>
      <c r="X26" s="5">
        <v>381</v>
      </c>
      <c r="Y26" s="5">
        <v>391</v>
      </c>
      <c r="Z26" s="5">
        <v>390</v>
      </c>
      <c r="AA26" s="5">
        <v>450</v>
      </c>
      <c r="AB26" s="5">
        <v>435</v>
      </c>
      <c r="AC26" s="5">
        <v>452</v>
      </c>
      <c r="AD26" s="5">
        <v>453</v>
      </c>
      <c r="AE26" s="5">
        <v>464</v>
      </c>
      <c r="AF26" s="5">
        <v>468</v>
      </c>
      <c r="AG26" s="5">
        <v>482</v>
      </c>
      <c r="AH26" s="5">
        <v>489</v>
      </c>
      <c r="AI26" s="5">
        <v>495</v>
      </c>
      <c r="AJ26" s="5">
        <v>521</v>
      </c>
      <c r="AK26" s="5">
        <v>524</v>
      </c>
      <c r="AL26" s="5">
        <v>529</v>
      </c>
      <c r="AM26" s="5">
        <v>537</v>
      </c>
      <c r="AN26" s="5">
        <v>523</v>
      </c>
      <c r="AO26" s="5">
        <v>541</v>
      </c>
      <c r="AP26" s="5">
        <v>539</v>
      </c>
      <c r="AQ26" s="5">
        <v>552</v>
      </c>
      <c r="AR26" s="5">
        <v>567</v>
      </c>
      <c r="AS26" s="5">
        <v>554</v>
      </c>
      <c r="AT26" s="5">
        <v>551</v>
      </c>
      <c r="AU26" s="5">
        <v>534</v>
      </c>
      <c r="AV26" s="5">
        <v>548</v>
      </c>
      <c r="AW26" s="5">
        <v>549</v>
      </c>
      <c r="AX26" s="5">
        <v>556</v>
      </c>
      <c r="AY26" s="5">
        <v>623</v>
      </c>
      <c r="AZ26" s="5">
        <v>630</v>
      </c>
      <c r="BA26" s="5">
        <v>651</v>
      </c>
      <c r="BB26" s="5">
        <v>638</v>
      </c>
      <c r="BC26" s="5">
        <v>653</v>
      </c>
      <c r="BD26" s="5">
        <v>669</v>
      </c>
      <c r="BE26" s="5">
        <v>655</v>
      </c>
      <c r="BF26" s="5">
        <v>668</v>
      </c>
      <c r="BG26" s="5">
        <v>666</v>
      </c>
      <c r="BH26" s="5">
        <v>664</v>
      </c>
      <c r="BI26" s="5">
        <v>667</v>
      </c>
      <c r="BJ26" s="5">
        <v>689</v>
      </c>
    </row>
    <row r="27" spans="1:62" x14ac:dyDescent="0.2">
      <c r="G27" s="13" t="s">
        <v>561</v>
      </c>
      <c r="H27" s="53" t="s">
        <v>750</v>
      </c>
      <c r="I27" s="13" t="s">
        <v>76</v>
      </c>
      <c r="J27" s="13" t="s">
        <v>479</v>
      </c>
      <c r="K27" s="13" t="s">
        <v>476</v>
      </c>
      <c r="L27" s="5">
        <v>192</v>
      </c>
      <c r="M27" s="5">
        <v>207</v>
      </c>
      <c r="N27" s="5">
        <v>216</v>
      </c>
      <c r="O27" s="5">
        <v>222</v>
      </c>
      <c r="P27" s="5">
        <v>229</v>
      </c>
      <c r="Q27" s="5">
        <v>228</v>
      </c>
      <c r="R27" s="5">
        <v>233</v>
      </c>
      <c r="S27" s="5">
        <v>239</v>
      </c>
      <c r="T27" s="5">
        <v>239</v>
      </c>
      <c r="U27" s="5">
        <v>248</v>
      </c>
      <c r="V27" s="5">
        <v>254</v>
      </c>
      <c r="W27" s="5">
        <v>252</v>
      </c>
      <c r="X27" s="5">
        <v>261</v>
      </c>
      <c r="Y27" s="5">
        <v>261</v>
      </c>
      <c r="Z27" s="5">
        <v>253</v>
      </c>
      <c r="AA27" s="5">
        <v>270</v>
      </c>
      <c r="AB27" s="5">
        <v>269</v>
      </c>
      <c r="AC27" s="5">
        <v>277</v>
      </c>
      <c r="AD27" s="5">
        <v>282</v>
      </c>
      <c r="AE27" s="5">
        <v>283</v>
      </c>
      <c r="AF27" s="5">
        <v>292</v>
      </c>
      <c r="AG27" s="5">
        <v>294</v>
      </c>
      <c r="AH27" s="5">
        <v>296</v>
      </c>
      <c r="AI27" s="5">
        <v>299</v>
      </c>
      <c r="AJ27" s="5">
        <v>311</v>
      </c>
      <c r="AK27" s="5">
        <v>320</v>
      </c>
      <c r="AL27" s="5">
        <v>328</v>
      </c>
      <c r="AM27" s="5">
        <v>334</v>
      </c>
      <c r="AN27" s="5">
        <v>334</v>
      </c>
      <c r="AO27" s="5">
        <v>337</v>
      </c>
      <c r="AP27" s="5">
        <v>322</v>
      </c>
      <c r="AQ27" s="5">
        <v>332</v>
      </c>
      <c r="AR27" s="5">
        <v>336</v>
      </c>
      <c r="AS27" s="5">
        <v>332</v>
      </c>
      <c r="AT27" s="5">
        <v>344</v>
      </c>
      <c r="AU27" s="5">
        <v>355</v>
      </c>
      <c r="AV27" s="5">
        <v>360</v>
      </c>
      <c r="AW27" s="5">
        <v>365</v>
      </c>
      <c r="AX27" s="5">
        <v>368</v>
      </c>
      <c r="AY27" s="5">
        <v>379</v>
      </c>
      <c r="AZ27" s="5">
        <v>381</v>
      </c>
      <c r="BA27" s="5">
        <v>378</v>
      </c>
      <c r="BB27" s="5">
        <v>378</v>
      </c>
      <c r="BC27" s="5">
        <v>389</v>
      </c>
      <c r="BD27" s="5">
        <v>398</v>
      </c>
      <c r="BE27" s="5">
        <v>415</v>
      </c>
      <c r="BF27" s="5">
        <v>413</v>
      </c>
      <c r="BG27" s="5">
        <v>424</v>
      </c>
      <c r="BH27" s="5">
        <v>428</v>
      </c>
      <c r="BI27" s="5">
        <v>432</v>
      </c>
      <c r="BJ27" s="5">
        <v>432</v>
      </c>
    </row>
    <row r="28" spans="1:62" x14ac:dyDescent="0.2">
      <c r="G28" s="13" t="s">
        <v>561</v>
      </c>
      <c r="H28" s="53" t="s">
        <v>235</v>
      </c>
      <c r="I28" s="13" t="s">
        <v>76</v>
      </c>
      <c r="J28" s="13" t="s">
        <v>479</v>
      </c>
      <c r="K28" s="13" t="s">
        <v>476</v>
      </c>
      <c r="L28" s="5">
        <v>87</v>
      </c>
      <c r="M28" s="5">
        <v>95</v>
      </c>
      <c r="N28" s="5">
        <v>111</v>
      </c>
      <c r="O28" s="5">
        <v>116</v>
      </c>
      <c r="P28" s="5">
        <v>110</v>
      </c>
      <c r="Q28" s="5">
        <v>131</v>
      </c>
      <c r="R28" s="5">
        <v>138</v>
      </c>
      <c r="S28" s="5">
        <v>145</v>
      </c>
      <c r="T28" s="5">
        <v>150</v>
      </c>
      <c r="U28" s="5">
        <v>160</v>
      </c>
      <c r="V28" s="5">
        <v>164</v>
      </c>
      <c r="W28" s="5">
        <v>178</v>
      </c>
      <c r="X28" s="5">
        <v>192</v>
      </c>
      <c r="Y28" s="5">
        <v>207</v>
      </c>
      <c r="Z28" s="5">
        <v>204</v>
      </c>
      <c r="AA28" s="5">
        <v>208</v>
      </c>
      <c r="AB28" s="5">
        <v>216</v>
      </c>
      <c r="AC28" s="5">
        <v>225</v>
      </c>
      <c r="AD28" s="5">
        <v>226</v>
      </c>
      <c r="AE28" s="5">
        <v>235</v>
      </c>
      <c r="AF28" s="5">
        <v>256</v>
      </c>
      <c r="AG28" s="5">
        <v>258</v>
      </c>
      <c r="AH28" s="5">
        <v>262</v>
      </c>
      <c r="AI28" s="5">
        <v>267</v>
      </c>
      <c r="AJ28" s="5">
        <v>270</v>
      </c>
      <c r="AK28" s="5">
        <v>279</v>
      </c>
      <c r="AL28" s="5">
        <v>283</v>
      </c>
      <c r="AM28" s="5">
        <v>293</v>
      </c>
      <c r="AN28" s="5">
        <v>292</v>
      </c>
      <c r="AO28" s="5">
        <v>302</v>
      </c>
      <c r="AP28" s="5">
        <v>304</v>
      </c>
      <c r="AQ28" s="5">
        <v>316</v>
      </c>
      <c r="AR28" s="5">
        <v>317</v>
      </c>
      <c r="AS28" s="5">
        <v>325</v>
      </c>
      <c r="AT28" s="5">
        <v>318</v>
      </c>
      <c r="AU28" s="5">
        <v>349</v>
      </c>
      <c r="AV28" s="5">
        <v>362</v>
      </c>
      <c r="AW28" s="5">
        <v>365</v>
      </c>
      <c r="AX28" s="5">
        <v>365</v>
      </c>
      <c r="AY28" s="5">
        <v>370</v>
      </c>
      <c r="AZ28" s="5">
        <v>371</v>
      </c>
      <c r="BA28" s="5">
        <v>358</v>
      </c>
      <c r="BB28" s="5">
        <v>354</v>
      </c>
      <c r="BC28" s="5">
        <v>374</v>
      </c>
      <c r="BD28" s="5">
        <v>373</v>
      </c>
      <c r="BE28" s="5">
        <v>374</v>
      </c>
      <c r="BF28" s="5">
        <v>368</v>
      </c>
      <c r="BG28" s="5">
        <v>369</v>
      </c>
      <c r="BH28" s="5">
        <v>356</v>
      </c>
      <c r="BI28" s="5">
        <v>369</v>
      </c>
      <c r="BJ28" s="5">
        <v>365</v>
      </c>
    </row>
    <row r="29" spans="1:62" x14ac:dyDescent="0.2">
      <c r="G29" s="13" t="s">
        <v>561</v>
      </c>
      <c r="H29" s="53" t="s">
        <v>454</v>
      </c>
      <c r="I29" s="13" t="s">
        <v>76</v>
      </c>
      <c r="J29" s="13" t="s">
        <v>479</v>
      </c>
      <c r="K29" s="13" t="s">
        <v>476</v>
      </c>
      <c r="L29" s="5">
        <v>66</v>
      </c>
      <c r="M29" s="5">
        <v>67</v>
      </c>
      <c r="N29" s="5">
        <v>77</v>
      </c>
      <c r="O29" s="5">
        <v>86</v>
      </c>
      <c r="P29" s="5">
        <v>87</v>
      </c>
      <c r="Q29" s="5">
        <v>96</v>
      </c>
      <c r="R29" s="5">
        <v>90</v>
      </c>
      <c r="S29" s="5">
        <v>91</v>
      </c>
      <c r="T29" s="5">
        <v>98</v>
      </c>
      <c r="U29" s="5">
        <v>128</v>
      </c>
      <c r="V29" s="5">
        <v>122</v>
      </c>
      <c r="W29" s="5">
        <v>146</v>
      </c>
      <c r="X29" s="5">
        <v>153</v>
      </c>
      <c r="Y29" s="5">
        <v>163</v>
      </c>
      <c r="Z29" s="5">
        <v>168</v>
      </c>
      <c r="AA29" s="5">
        <v>166</v>
      </c>
      <c r="AB29" s="5">
        <v>207</v>
      </c>
      <c r="AC29" s="5">
        <v>211</v>
      </c>
      <c r="AD29" s="5">
        <v>240</v>
      </c>
      <c r="AE29" s="5">
        <v>253</v>
      </c>
      <c r="AF29" s="5">
        <v>251</v>
      </c>
      <c r="AG29" s="5">
        <v>259</v>
      </c>
      <c r="AH29" s="5">
        <v>264</v>
      </c>
      <c r="AI29" s="5">
        <v>238</v>
      </c>
      <c r="AJ29" s="5">
        <v>275</v>
      </c>
      <c r="AK29" s="5">
        <v>281</v>
      </c>
      <c r="AL29" s="5">
        <v>303</v>
      </c>
      <c r="AM29" s="5">
        <v>313</v>
      </c>
      <c r="AN29" s="5">
        <v>326</v>
      </c>
      <c r="AO29" s="5">
        <v>332</v>
      </c>
      <c r="AP29" s="5">
        <v>365</v>
      </c>
      <c r="AQ29" s="5">
        <v>393</v>
      </c>
      <c r="AR29" s="5">
        <v>388</v>
      </c>
      <c r="AS29" s="5">
        <v>363</v>
      </c>
      <c r="AT29" s="5">
        <v>365</v>
      </c>
      <c r="AU29" s="5">
        <v>359</v>
      </c>
      <c r="AV29" s="5">
        <v>381</v>
      </c>
      <c r="AW29" s="5">
        <v>387</v>
      </c>
      <c r="AX29" s="5">
        <v>422</v>
      </c>
      <c r="AY29" s="5">
        <v>423</v>
      </c>
      <c r="AZ29" s="5">
        <v>469</v>
      </c>
      <c r="BA29" s="5">
        <v>413</v>
      </c>
      <c r="BB29" s="5">
        <v>407</v>
      </c>
      <c r="BC29" s="5">
        <v>463</v>
      </c>
      <c r="BD29" s="5">
        <v>452</v>
      </c>
      <c r="BE29" s="5">
        <v>475</v>
      </c>
      <c r="BF29" s="5">
        <v>462</v>
      </c>
      <c r="BG29" s="5">
        <v>447</v>
      </c>
      <c r="BH29" s="5">
        <v>484</v>
      </c>
      <c r="BI29" s="5">
        <v>487</v>
      </c>
      <c r="BJ29" s="5">
        <v>497</v>
      </c>
    </row>
    <row r="30" spans="1:62" x14ac:dyDescent="0.2">
      <c r="G30" s="98" t="s">
        <v>561</v>
      </c>
      <c r="H30" s="98" t="s">
        <v>789</v>
      </c>
      <c r="I30" s="98" t="s">
        <v>76</v>
      </c>
      <c r="J30" s="99" t="s">
        <v>457</v>
      </c>
      <c r="K30" s="98" t="s">
        <v>35</v>
      </c>
      <c r="L30" s="100">
        <f>((L31*L151)+(L32*L152)+(L33*L153)+(L34*L154)+(L35*L155)+(L36*L156)+(L37*L157)+(L38*L158))/L150</f>
        <v>76.054227961099542</v>
      </c>
      <c r="M30" s="100">
        <f t="shared" ref="M30:BJ30" si="3">((M31*M151)+(M32*M152)+(M33*M153)+(M34*M154)+(M35*M155)+(M36*M156)+(M37*M157)+(M38*M158))/M150</f>
        <v>80.146838959089152</v>
      </c>
      <c r="N30" s="100">
        <f t="shared" si="3"/>
        <v>83.213276789656504</v>
      </c>
      <c r="O30" s="100">
        <f t="shared" si="3"/>
        <v>84.410448211855851</v>
      </c>
      <c r="P30" s="100">
        <f t="shared" si="3"/>
        <v>87.859417901306031</v>
      </c>
      <c r="Q30" s="100">
        <f t="shared" si="3"/>
        <v>89.362979958671886</v>
      </c>
      <c r="R30" s="100">
        <f t="shared" si="3"/>
        <v>90.368152656080895</v>
      </c>
      <c r="S30" s="100">
        <f t="shared" si="3"/>
        <v>91.572123710747945</v>
      </c>
      <c r="T30" s="100">
        <f t="shared" si="3"/>
        <v>92.497399728677507</v>
      </c>
      <c r="U30" s="100">
        <f t="shared" si="3"/>
        <v>95.230998477482217</v>
      </c>
      <c r="V30" s="100">
        <f t="shared" si="3"/>
        <v>96.169628272845713</v>
      </c>
      <c r="W30" s="100">
        <f t="shared" si="3"/>
        <v>97.173208248090873</v>
      </c>
      <c r="X30" s="100">
        <f t="shared" si="3"/>
        <v>99.791610836270337</v>
      </c>
      <c r="Y30" s="100">
        <f t="shared" si="3"/>
        <v>105.89509120715464</v>
      </c>
      <c r="Z30" s="100">
        <f t="shared" si="3"/>
        <v>107.35780680087927</v>
      </c>
      <c r="AA30" s="100">
        <f t="shared" si="3"/>
        <v>109.05877562730997</v>
      </c>
      <c r="AB30" s="100">
        <f t="shared" si="3"/>
        <v>117.58349391558281</v>
      </c>
      <c r="AC30" s="100">
        <f t="shared" si="3"/>
        <v>125.3055341586717</v>
      </c>
      <c r="AD30" s="100">
        <f t="shared" si="3"/>
        <v>126.83681532109584</v>
      </c>
      <c r="AE30" s="100">
        <f t="shared" si="3"/>
        <v>137.03256063322246</v>
      </c>
      <c r="AF30" s="100">
        <f t="shared" si="3"/>
        <v>141.89465962580124</v>
      </c>
      <c r="AG30" s="100">
        <f t="shared" si="3"/>
        <v>149.17853543758304</v>
      </c>
      <c r="AH30" s="100">
        <f t="shared" si="3"/>
        <v>149.76678056057102</v>
      </c>
      <c r="AI30" s="100">
        <f t="shared" si="3"/>
        <v>152.89966867535006</v>
      </c>
      <c r="AJ30" s="100">
        <f t="shared" si="3"/>
        <v>156.13879614854764</v>
      </c>
      <c r="AK30" s="100">
        <f t="shared" si="3"/>
        <v>162.9021586070586</v>
      </c>
      <c r="AL30" s="100">
        <f t="shared" si="3"/>
        <v>163.85116115493878</v>
      </c>
      <c r="AM30" s="100">
        <f t="shared" si="3"/>
        <v>171.27417863170209</v>
      </c>
      <c r="AN30" s="100">
        <f t="shared" si="3"/>
        <v>177.36797168152151</v>
      </c>
      <c r="AO30" s="100">
        <f t="shared" si="3"/>
        <v>180.31332123627664</v>
      </c>
      <c r="AP30" s="100">
        <f t="shared" si="3"/>
        <v>181.35487732340056</v>
      </c>
      <c r="AQ30" s="100">
        <f t="shared" si="3"/>
        <v>183.80498174396183</v>
      </c>
      <c r="AR30" s="100">
        <f t="shared" si="3"/>
        <v>183.74995933342242</v>
      </c>
      <c r="AS30" s="100">
        <f t="shared" si="3"/>
        <v>189.12214674429075</v>
      </c>
      <c r="AT30" s="100">
        <f t="shared" si="3"/>
        <v>193.51040505582424</v>
      </c>
      <c r="AU30" s="100">
        <f t="shared" si="3"/>
        <v>195.57942879456277</v>
      </c>
      <c r="AV30" s="100">
        <f t="shared" si="3"/>
        <v>200.17376016705404</v>
      </c>
      <c r="AW30" s="100">
        <f t="shared" si="3"/>
        <v>197.8635259807086</v>
      </c>
      <c r="AX30" s="100">
        <f t="shared" si="3"/>
        <v>204.50859640624532</v>
      </c>
      <c r="AY30" s="100">
        <f t="shared" si="3"/>
        <v>205.23636925163476</v>
      </c>
      <c r="AZ30" s="100">
        <f t="shared" si="3"/>
        <v>205.29187202299181</v>
      </c>
      <c r="BA30" s="100">
        <f t="shared" si="3"/>
        <v>208.83550252206635</v>
      </c>
      <c r="BB30" s="100">
        <f t="shared" si="3"/>
        <v>210.08452405560178</v>
      </c>
      <c r="BC30" s="100">
        <f t="shared" si="3"/>
        <v>214.59738359680327</v>
      </c>
      <c r="BD30" s="100">
        <f t="shared" si="3"/>
        <v>220.93313674706761</v>
      </c>
      <c r="BE30" s="100">
        <f t="shared" si="3"/>
        <v>226.57582109304434</v>
      </c>
      <c r="BF30" s="100">
        <f t="shared" si="3"/>
        <v>230.86194731085362</v>
      </c>
      <c r="BG30" s="100">
        <f t="shared" si="3"/>
        <v>227.02181476407833</v>
      </c>
      <c r="BH30" s="100">
        <f t="shared" si="3"/>
        <v>234.87684962013282</v>
      </c>
      <c r="BI30" s="100">
        <f t="shared" si="3"/>
        <v>233.36699082204919</v>
      </c>
      <c r="BJ30" s="100">
        <f t="shared" si="3"/>
        <v>238.26086448447816</v>
      </c>
    </row>
    <row r="31" spans="1:62" x14ac:dyDescent="0.2">
      <c r="G31" s="13" t="s">
        <v>561</v>
      </c>
      <c r="H31" s="53" t="s">
        <v>551</v>
      </c>
      <c r="I31" s="13" t="s">
        <v>76</v>
      </c>
      <c r="J31" s="13" t="s">
        <v>479</v>
      </c>
      <c r="K31" s="13" t="s">
        <v>476</v>
      </c>
      <c r="L31" s="5">
        <v>117</v>
      </c>
      <c r="M31" s="5">
        <v>122</v>
      </c>
      <c r="N31" s="5">
        <v>119</v>
      </c>
      <c r="O31" s="5">
        <v>126</v>
      </c>
      <c r="P31" s="5">
        <v>128</v>
      </c>
      <c r="Q31" s="5">
        <v>129</v>
      </c>
      <c r="R31" s="5">
        <v>125</v>
      </c>
      <c r="S31" s="5">
        <v>120</v>
      </c>
      <c r="T31" s="5">
        <v>120</v>
      </c>
      <c r="U31" s="5">
        <v>130</v>
      </c>
      <c r="V31" s="5">
        <v>127</v>
      </c>
      <c r="W31" s="5">
        <v>127</v>
      </c>
      <c r="X31" s="5">
        <v>132</v>
      </c>
      <c r="Y31" s="5">
        <v>144</v>
      </c>
      <c r="Z31" s="5">
        <v>148</v>
      </c>
      <c r="AA31" s="5">
        <v>143</v>
      </c>
      <c r="AB31" s="5">
        <v>155</v>
      </c>
      <c r="AC31" s="5">
        <v>163</v>
      </c>
      <c r="AD31" s="5">
        <v>174</v>
      </c>
      <c r="AE31" s="5">
        <v>182</v>
      </c>
      <c r="AF31" s="5">
        <v>203</v>
      </c>
      <c r="AG31" s="5">
        <v>242</v>
      </c>
      <c r="AH31" s="5">
        <v>253</v>
      </c>
      <c r="AI31" s="5">
        <v>210</v>
      </c>
      <c r="AJ31" s="5">
        <v>226</v>
      </c>
      <c r="AK31" s="5">
        <v>250</v>
      </c>
      <c r="AL31" s="5">
        <v>228</v>
      </c>
      <c r="AM31" s="5">
        <v>235</v>
      </c>
      <c r="AN31" s="5">
        <v>234</v>
      </c>
      <c r="AO31" s="5">
        <v>214</v>
      </c>
      <c r="AP31" s="5">
        <v>233</v>
      </c>
      <c r="AQ31" s="5">
        <v>235</v>
      </c>
      <c r="AR31" s="5">
        <v>242</v>
      </c>
      <c r="AS31" s="5">
        <v>240</v>
      </c>
      <c r="AT31" s="5">
        <v>236</v>
      </c>
      <c r="AU31" s="5">
        <v>253</v>
      </c>
      <c r="AV31" s="5">
        <v>250</v>
      </c>
      <c r="AW31" s="5">
        <v>235</v>
      </c>
      <c r="AX31" s="5">
        <v>212</v>
      </c>
      <c r="AY31" s="5">
        <v>211</v>
      </c>
      <c r="AZ31" s="5">
        <v>217</v>
      </c>
      <c r="BA31" s="5">
        <v>233</v>
      </c>
      <c r="BB31" s="5">
        <v>225</v>
      </c>
      <c r="BC31" s="5">
        <v>229</v>
      </c>
      <c r="BD31" s="5">
        <v>248</v>
      </c>
      <c r="BE31" s="5">
        <v>238</v>
      </c>
      <c r="BF31" s="5">
        <v>248</v>
      </c>
      <c r="BG31" s="5">
        <v>247</v>
      </c>
      <c r="BH31" s="5">
        <v>234</v>
      </c>
      <c r="BI31" s="5">
        <v>246</v>
      </c>
      <c r="BJ31" s="5">
        <v>271</v>
      </c>
    </row>
    <row r="32" spans="1:62" x14ac:dyDescent="0.2">
      <c r="G32" s="13" t="s">
        <v>561</v>
      </c>
      <c r="H32" s="53" t="s">
        <v>552</v>
      </c>
      <c r="I32" s="13" t="s">
        <v>76</v>
      </c>
      <c r="J32" s="13" t="s">
        <v>479</v>
      </c>
      <c r="K32" s="13" t="s">
        <v>476</v>
      </c>
      <c r="L32" s="5">
        <v>112</v>
      </c>
      <c r="M32" s="5">
        <v>110</v>
      </c>
      <c r="N32" s="5">
        <v>109</v>
      </c>
      <c r="O32" s="5">
        <v>115</v>
      </c>
      <c r="P32" s="5">
        <v>125</v>
      </c>
      <c r="Q32" s="5">
        <v>137</v>
      </c>
      <c r="R32" s="5">
        <v>143</v>
      </c>
      <c r="S32" s="5">
        <v>147</v>
      </c>
      <c r="T32" s="5">
        <v>149</v>
      </c>
      <c r="U32" s="5">
        <v>145</v>
      </c>
      <c r="V32" s="5">
        <v>148</v>
      </c>
      <c r="W32" s="5">
        <v>146</v>
      </c>
      <c r="X32" s="5">
        <v>146</v>
      </c>
      <c r="Y32" s="5">
        <v>144</v>
      </c>
      <c r="Z32" s="5">
        <v>143</v>
      </c>
      <c r="AA32" s="5">
        <v>157</v>
      </c>
      <c r="AB32" s="5">
        <v>158</v>
      </c>
      <c r="AC32" s="5">
        <v>152</v>
      </c>
      <c r="AD32" s="5">
        <v>159</v>
      </c>
      <c r="AE32" s="5">
        <v>172</v>
      </c>
      <c r="AF32" s="5">
        <v>186</v>
      </c>
      <c r="AG32" s="5">
        <v>191</v>
      </c>
      <c r="AH32" s="5">
        <v>185</v>
      </c>
      <c r="AI32" s="5">
        <v>206</v>
      </c>
      <c r="AJ32" s="5">
        <v>199</v>
      </c>
      <c r="AK32" s="5">
        <v>237</v>
      </c>
      <c r="AL32" s="5">
        <v>220</v>
      </c>
      <c r="AM32" s="5">
        <v>207</v>
      </c>
      <c r="AN32" s="5">
        <v>216</v>
      </c>
      <c r="AO32" s="5">
        <v>253</v>
      </c>
      <c r="AP32" s="5">
        <v>237</v>
      </c>
      <c r="AQ32" s="5">
        <v>211</v>
      </c>
      <c r="AR32" s="5">
        <v>217</v>
      </c>
      <c r="AS32" s="5">
        <v>224</v>
      </c>
      <c r="AT32" s="5">
        <v>207</v>
      </c>
      <c r="AU32" s="5">
        <v>203</v>
      </c>
      <c r="AV32" s="5">
        <v>231</v>
      </c>
      <c r="AW32" s="5">
        <v>237</v>
      </c>
      <c r="AX32" s="5">
        <v>242</v>
      </c>
      <c r="AY32" s="5">
        <v>259</v>
      </c>
      <c r="AZ32" s="5">
        <v>246</v>
      </c>
      <c r="BA32" s="5">
        <v>246</v>
      </c>
      <c r="BB32" s="5">
        <v>224</v>
      </c>
      <c r="BC32" s="5">
        <v>263</v>
      </c>
      <c r="BD32" s="5">
        <v>257</v>
      </c>
      <c r="BE32" s="5">
        <v>261</v>
      </c>
      <c r="BF32" s="5">
        <v>262</v>
      </c>
      <c r="BG32" s="5">
        <v>238</v>
      </c>
      <c r="BH32" s="5">
        <v>255</v>
      </c>
      <c r="BI32" s="5">
        <v>262</v>
      </c>
      <c r="BJ32" s="5">
        <v>295</v>
      </c>
    </row>
    <row r="33" spans="7:62" x14ac:dyDescent="0.2">
      <c r="G33" s="13" t="s">
        <v>561</v>
      </c>
      <c r="H33" s="53" t="s">
        <v>553</v>
      </c>
      <c r="I33" s="13" t="s">
        <v>76</v>
      </c>
      <c r="J33" s="13" t="s">
        <v>479</v>
      </c>
      <c r="K33" s="13" t="s">
        <v>476</v>
      </c>
      <c r="L33" s="5">
        <v>112</v>
      </c>
      <c r="M33" s="5">
        <v>126</v>
      </c>
      <c r="N33" s="5">
        <v>123</v>
      </c>
      <c r="O33" s="5">
        <v>129</v>
      </c>
      <c r="P33" s="5">
        <v>132</v>
      </c>
      <c r="Q33" s="5">
        <v>143</v>
      </c>
      <c r="R33" s="5">
        <v>146</v>
      </c>
      <c r="S33" s="5">
        <v>153</v>
      </c>
      <c r="T33" s="5">
        <v>158</v>
      </c>
      <c r="U33" s="5">
        <v>153</v>
      </c>
      <c r="V33" s="5">
        <v>154</v>
      </c>
      <c r="W33" s="5">
        <v>165</v>
      </c>
      <c r="X33" s="5">
        <v>171</v>
      </c>
      <c r="Y33" s="5">
        <v>202</v>
      </c>
      <c r="Z33" s="5">
        <v>197</v>
      </c>
      <c r="AA33" s="5">
        <v>199</v>
      </c>
      <c r="AB33" s="5">
        <v>228</v>
      </c>
      <c r="AC33" s="5">
        <v>249</v>
      </c>
      <c r="AD33" s="5">
        <v>251</v>
      </c>
      <c r="AE33" s="5">
        <v>256</v>
      </c>
      <c r="AF33" s="5">
        <v>259</v>
      </c>
      <c r="AG33" s="5">
        <v>257</v>
      </c>
      <c r="AH33" s="5">
        <v>264</v>
      </c>
      <c r="AI33" s="5">
        <v>264</v>
      </c>
      <c r="AJ33" s="5">
        <v>268</v>
      </c>
      <c r="AK33" s="5">
        <v>277</v>
      </c>
      <c r="AL33" s="5">
        <v>288</v>
      </c>
      <c r="AM33" s="5">
        <v>311</v>
      </c>
      <c r="AN33" s="5">
        <v>301</v>
      </c>
      <c r="AO33" s="5">
        <v>300</v>
      </c>
      <c r="AP33" s="5">
        <v>310</v>
      </c>
      <c r="AQ33" s="5">
        <v>312</v>
      </c>
      <c r="AR33" s="5">
        <v>305</v>
      </c>
      <c r="AS33" s="5">
        <v>297</v>
      </c>
      <c r="AT33" s="5">
        <v>288</v>
      </c>
      <c r="AU33" s="5">
        <v>289</v>
      </c>
      <c r="AV33" s="5">
        <v>288</v>
      </c>
      <c r="AW33" s="5">
        <v>292</v>
      </c>
      <c r="AX33" s="5">
        <v>327</v>
      </c>
      <c r="AY33" s="5">
        <v>339</v>
      </c>
      <c r="AZ33" s="5">
        <v>341</v>
      </c>
      <c r="BA33" s="5">
        <v>331</v>
      </c>
      <c r="BB33" s="5">
        <v>336</v>
      </c>
      <c r="BC33" s="5">
        <v>342</v>
      </c>
      <c r="BD33" s="5">
        <v>338</v>
      </c>
      <c r="BE33" s="5">
        <v>344</v>
      </c>
      <c r="BF33" s="5">
        <v>352</v>
      </c>
      <c r="BG33" s="5">
        <v>363</v>
      </c>
      <c r="BH33" s="5">
        <v>360</v>
      </c>
      <c r="BI33" s="5">
        <v>370</v>
      </c>
      <c r="BJ33" s="5">
        <v>375</v>
      </c>
    </row>
    <row r="34" spans="7:62" x14ac:dyDescent="0.2">
      <c r="G34" s="13" t="s">
        <v>561</v>
      </c>
      <c r="H34" s="53" t="s">
        <v>554</v>
      </c>
      <c r="I34" s="13" t="s">
        <v>76</v>
      </c>
      <c r="J34" s="13" t="s">
        <v>479</v>
      </c>
      <c r="K34" s="13" t="s">
        <v>476</v>
      </c>
      <c r="L34" s="5">
        <v>124</v>
      </c>
      <c r="M34" s="5">
        <v>134</v>
      </c>
      <c r="N34" s="5">
        <v>136</v>
      </c>
      <c r="O34" s="5">
        <v>129</v>
      </c>
      <c r="P34" s="5">
        <v>140</v>
      </c>
      <c r="Q34" s="5">
        <v>133</v>
      </c>
      <c r="R34" s="5">
        <v>139</v>
      </c>
      <c r="S34" s="5">
        <v>145</v>
      </c>
      <c r="T34" s="5">
        <v>149</v>
      </c>
      <c r="U34" s="5">
        <v>148</v>
      </c>
      <c r="V34" s="5">
        <v>149</v>
      </c>
      <c r="W34" s="5">
        <v>145</v>
      </c>
      <c r="X34" s="5">
        <v>149</v>
      </c>
      <c r="Y34" s="5">
        <v>163</v>
      </c>
      <c r="Z34" s="5">
        <v>154</v>
      </c>
      <c r="AA34" s="5">
        <v>159</v>
      </c>
      <c r="AB34" s="5">
        <v>175</v>
      </c>
      <c r="AC34" s="5">
        <v>180</v>
      </c>
      <c r="AD34" s="5">
        <v>181</v>
      </c>
      <c r="AE34" s="5">
        <v>184</v>
      </c>
      <c r="AF34" s="5">
        <v>190</v>
      </c>
      <c r="AG34" s="5">
        <v>192</v>
      </c>
      <c r="AH34" s="5">
        <v>180</v>
      </c>
      <c r="AI34" s="5">
        <v>173</v>
      </c>
      <c r="AJ34" s="5">
        <v>180</v>
      </c>
      <c r="AK34" s="5">
        <v>190</v>
      </c>
      <c r="AL34" s="5">
        <v>176</v>
      </c>
      <c r="AM34" s="5">
        <v>184</v>
      </c>
      <c r="AN34" s="5">
        <v>185</v>
      </c>
      <c r="AO34" s="5">
        <v>192</v>
      </c>
      <c r="AP34" s="5">
        <v>196</v>
      </c>
      <c r="AQ34" s="5">
        <v>200</v>
      </c>
      <c r="AR34" s="5">
        <v>201</v>
      </c>
      <c r="AS34" s="5">
        <v>201</v>
      </c>
      <c r="AT34" s="5">
        <v>201</v>
      </c>
      <c r="AU34" s="5">
        <v>197</v>
      </c>
      <c r="AV34" s="5">
        <v>202</v>
      </c>
      <c r="AW34" s="5">
        <v>202</v>
      </c>
      <c r="AX34" s="5">
        <v>204</v>
      </c>
      <c r="AY34" s="5">
        <v>198</v>
      </c>
      <c r="AZ34" s="5">
        <v>206</v>
      </c>
      <c r="BA34" s="5">
        <v>211</v>
      </c>
      <c r="BB34" s="5">
        <v>210</v>
      </c>
      <c r="BC34" s="5">
        <v>210</v>
      </c>
      <c r="BD34" s="5">
        <v>216</v>
      </c>
      <c r="BE34" s="5">
        <v>214</v>
      </c>
      <c r="BF34" s="5">
        <v>213</v>
      </c>
      <c r="BG34" s="5">
        <v>217</v>
      </c>
      <c r="BH34" s="5">
        <v>215</v>
      </c>
      <c r="BI34" s="5">
        <v>217</v>
      </c>
      <c r="BJ34" s="5">
        <v>217</v>
      </c>
    </row>
    <row r="35" spans="7:62" x14ac:dyDescent="0.2">
      <c r="G35" s="13" t="s">
        <v>561</v>
      </c>
      <c r="H35" s="53" t="s">
        <v>555</v>
      </c>
      <c r="I35" s="13" t="s">
        <v>76</v>
      </c>
      <c r="J35" s="13" t="s">
        <v>479</v>
      </c>
      <c r="K35" s="13" t="s">
        <v>476</v>
      </c>
      <c r="L35" s="5">
        <v>62</v>
      </c>
      <c r="M35" s="5">
        <v>64</v>
      </c>
      <c r="N35" s="5">
        <v>68</v>
      </c>
      <c r="O35" s="5">
        <v>70</v>
      </c>
      <c r="P35" s="5">
        <v>72</v>
      </c>
      <c r="Q35" s="5">
        <v>74</v>
      </c>
      <c r="R35" s="5">
        <v>74</v>
      </c>
      <c r="S35" s="5">
        <v>74</v>
      </c>
      <c r="T35" s="5">
        <v>74</v>
      </c>
      <c r="U35" s="5">
        <v>78</v>
      </c>
      <c r="V35" s="5">
        <v>79</v>
      </c>
      <c r="W35" s="5">
        <v>80</v>
      </c>
      <c r="X35" s="5">
        <v>82</v>
      </c>
      <c r="Y35" s="5">
        <v>84</v>
      </c>
      <c r="Z35" s="5">
        <v>88</v>
      </c>
      <c r="AA35" s="5">
        <v>89</v>
      </c>
      <c r="AB35" s="5">
        <v>94</v>
      </c>
      <c r="AC35" s="5">
        <v>101</v>
      </c>
      <c r="AD35" s="5">
        <v>102</v>
      </c>
      <c r="AE35" s="5">
        <v>114</v>
      </c>
      <c r="AF35" s="5">
        <v>118</v>
      </c>
      <c r="AG35" s="5">
        <v>126</v>
      </c>
      <c r="AH35" s="5">
        <v>128</v>
      </c>
      <c r="AI35" s="5">
        <v>135</v>
      </c>
      <c r="AJ35" s="5">
        <v>137</v>
      </c>
      <c r="AK35" s="5">
        <v>142</v>
      </c>
      <c r="AL35" s="5">
        <v>146</v>
      </c>
      <c r="AM35" s="5">
        <v>152</v>
      </c>
      <c r="AN35" s="5">
        <v>161</v>
      </c>
      <c r="AO35" s="5">
        <v>164</v>
      </c>
      <c r="AP35" s="5">
        <v>163</v>
      </c>
      <c r="AQ35" s="5">
        <v>162</v>
      </c>
      <c r="AR35" s="5">
        <v>162</v>
      </c>
      <c r="AS35" s="5">
        <v>170</v>
      </c>
      <c r="AT35" s="5">
        <v>177</v>
      </c>
      <c r="AU35" s="5">
        <v>180</v>
      </c>
      <c r="AV35" s="5">
        <v>185</v>
      </c>
      <c r="AW35" s="5">
        <v>182</v>
      </c>
      <c r="AX35" s="5">
        <v>188</v>
      </c>
      <c r="AY35" s="5">
        <v>189</v>
      </c>
      <c r="AZ35" s="5">
        <v>187</v>
      </c>
      <c r="BA35" s="5">
        <v>191</v>
      </c>
      <c r="BB35" s="5">
        <v>193</v>
      </c>
      <c r="BC35" s="5">
        <v>198</v>
      </c>
      <c r="BD35" s="5">
        <v>205</v>
      </c>
      <c r="BE35" s="5">
        <v>213</v>
      </c>
      <c r="BF35" s="5">
        <v>218</v>
      </c>
      <c r="BG35" s="5">
        <v>211</v>
      </c>
      <c r="BH35" s="5">
        <v>223</v>
      </c>
      <c r="BI35" s="5">
        <v>219</v>
      </c>
      <c r="BJ35" s="5">
        <v>224</v>
      </c>
    </row>
    <row r="36" spans="7:62" x14ac:dyDescent="0.2">
      <c r="G36" s="13" t="s">
        <v>561</v>
      </c>
      <c r="H36" s="53" t="s">
        <v>556</v>
      </c>
      <c r="I36" s="13" t="s">
        <v>76</v>
      </c>
      <c r="J36" s="13" t="s">
        <v>479</v>
      </c>
      <c r="K36" s="13" t="s">
        <v>476</v>
      </c>
      <c r="L36" s="5">
        <v>85</v>
      </c>
      <c r="M36" s="5">
        <v>112</v>
      </c>
      <c r="N36" s="5">
        <v>133</v>
      </c>
      <c r="O36" s="5">
        <v>89</v>
      </c>
      <c r="P36" s="5">
        <v>105</v>
      </c>
      <c r="Q36" s="5">
        <v>117</v>
      </c>
      <c r="R36" s="5">
        <v>115</v>
      </c>
      <c r="S36" s="5">
        <v>90</v>
      </c>
      <c r="T36" s="5">
        <v>79</v>
      </c>
      <c r="U36" s="5">
        <v>84</v>
      </c>
      <c r="V36" s="5">
        <v>106</v>
      </c>
      <c r="W36" s="5">
        <v>122</v>
      </c>
      <c r="X36" s="5">
        <v>96</v>
      </c>
      <c r="Y36" s="5">
        <v>148</v>
      </c>
      <c r="Z36" s="5">
        <v>104</v>
      </c>
      <c r="AA36" s="5">
        <v>146</v>
      </c>
      <c r="AB36" s="5">
        <v>149</v>
      </c>
      <c r="AC36" s="5">
        <v>155</v>
      </c>
      <c r="AD36" s="5">
        <v>183</v>
      </c>
      <c r="AE36" s="5">
        <v>216</v>
      </c>
      <c r="AF36" s="5">
        <v>219</v>
      </c>
      <c r="AG36" s="5">
        <v>207</v>
      </c>
      <c r="AH36" s="5">
        <v>241</v>
      </c>
      <c r="AI36" s="5">
        <v>221</v>
      </c>
      <c r="AJ36" s="5">
        <v>237</v>
      </c>
      <c r="AK36" s="5">
        <v>164</v>
      </c>
      <c r="AL36" s="5">
        <v>212</v>
      </c>
      <c r="AM36" s="5">
        <v>241</v>
      </c>
      <c r="AN36" s="5">
        <v>233</v>
      </c>
      <c r="AO36" s="5">
        <v>220</v>
      </c>
      <c r="AP36" s="5">
        <v>243</v>
      </c>
      <c r="AQ36" s="5">
        <v>228</v>
      </c>
      <c r="AR36" s="5">
        <v>256</v>
      </c>
      <c r="AS36" s="5">
        <v>216</v>
      </c>
      <c r="AT36" s="5">
        <v>253</v>
      </c>
      <c r="AU36" s="5">
        <v>215</v>
      </c>
      <c r="AV36" s="5">
        <v>218</v>
      </c>
      <c r="AW36" s="5">
        <v>221</v>
      </c>
      <c r="AX36" s="5">
        <v>210</v>
      </c>
      <c r="AY36" s="5">
        <v>223</v>
      </c>
      <c r="AZ36" s="5">
        <v>220</v>
      </c>
      <c r="BA36" s="5">
        <v>224</v>
      </c>
      <c r="BB36" s="5">
        <v>220</v>
      </c>
      <c r="BC36" s="5">
        <v>225</v>
      </c>
      <c r="BD36" s="5">
        <v>208</v>
      </c>
      <c r="BE36" s="5">
        <v>213</v>
      </c>
      <c r="BF36" s="5">
        <v>213</v>
      </c>
      <c r="BG36" s="5">
        <v>205</v>
      </c>
      <c r="BH36" s="5">
        <v>216</v>
      </c>
      <c r="BI36" s="5">
        <v>191</v>
      </c>
      <c r="BJ36" s="5">
        <v>205</v>
      </c>
    </row>
    <row r="37" spans="7:62" x14ac:dyDescent="0.2">
      <c r="G37" s="13" t="s">
        <v>561</v>
      </c>
      <c r="H37" s="53" t="s">
        <v>557</v>
      </c>
      <c r="I37" s="13" t="s">
        <v>76</v>
      </c>
      <c r="J37" s="13" t="s">
        <v>479</v>
      </c>
      <c r="K37" s="13" t="s">
        <v>476</v>
      </c>
      <c r="L37" s="5">
        <v>178</v>
      </c>
      <c r="M37" s="5">
        <v>173</v>
      </c>
      <c r="N37" s="5">
        <v>168</v>
      </c>
      <c r="O37" s="5">
        <v>164</v>
      </c>
      <c r="P37" s="5">
        <v>166</v>
      </c>
      <c r="Q37" s="5">
        <v>149</v>
      </c>
      <c r="R37" s="5">
        <v>139</v>
      </c>
      <c r="S37" s="5">
        <v>135</v>
      </c>
      <c r="T37" s="5">
        <v>135</v>
      </c>
      <c r="U37" s="5">
        <v>135</v>
      </c>
      <c r="V37" s="5">
        <v>132</v>
      </c>
      <c r="W37" s="5">
        <v>132</v>
      </c>
      <c r="X37" s="5">
        <v>157</v>
      </c>
      <c r="Y37" s="5">
        <v>153</v>
      </c>
      <c r="Z37" s="5">
        <v>172</v>
      </c>
      <c r="AA37" s="5">
        <v>204</v>
      </c>
      <c r="AB37" s="5">
        <v>212</v>
      </c>
      <c r="AC37" s="5">
        <v>185</v>
      </c>
      <c r="AD37" s="5">
        <v>156</v>
      </c>
      <c r="AE37" s="5">
        <v>161</v>
      </c>
      <c r="AF37" s="5">
        <v>182</v>
      </c>
      <c r="AG37" s="5">
        <v>159</v>
      </c>
      <c r="AH37" s="5">
        <v>183</v>
      </c>
      <c r="AI37" s="5">
        <v>217</v>
      </c>
      <c r="AJ37" s="5">
        <v>186</v>
      </c>
      <c r="AK37" s="5">
        <v>160</v>
      </c>
      <c r="AL37" s="5">
        <v>171</v>
      </c>
      <c r="AM37" s="5">
        <v>179</v>
      </c>
      <c r="AN37" s="5">
        <v>152</v>
      </c>
      <c r="AO37" s="5">
        <v>183</v>
      </c>
      <c r="AP37" s="5">
        <v>201</v>
      </c>
      <c r="AQ37" s="5">
        <v>232</v>
      </c>
      <c r="AR37" s="5">
        <v>193</v>
      </c>
      <c r="AS37" s="5">
        <v>176</v>
      </c>
      <c r="AT37" s="5">
        <v>195</v>
      </c>
      <c r="AU37" s="5">
        <v>187</v>
      </c>
      <c r="AV37" s="5">
        <v>140</v>
      </c>
      <c r="AW37" s="5">
        <v>166</v>
      </c>
      <c r="AX37" s="5">
        <v>167</v>
      </c>
      <c r="AY37" s="5">
        <v>202</v>
      </c>
      <c r="AZ37" s="5">
        <v>150</v>
      </c>
      <c r="BA37" s="5">
        <v>162</v>
      </c>
      <c r="BB37" s="5">
        <v>148</v>
      </c>
      <c r="BC37" s="5">
        <v>131</v>
      </c>
      <c r="BD37" s="5">
        <v>138</v>
      </c>
      <c r="BE37" s="5">
        <v>134</v>
      </c>
      <c r="BF37" s="5">
        <v>136</v>
      </c>
      <c r="BG37" s="5">
        <v>130</v>
      </c>
      <c r="BH37" s="5">
        <v>139</v>
      </c>
      <c r="BI37" s="5">
        <v>120</v>
      </c>
      <c r="BJ37" s="5">
        <v>123</v>
      </c>
    </row>
    <row r="38" spans="7:62" x14ac:dyDescent="0.2">
      <c r="G38" s="14" t="s">
        <v>561</v>
      </c>
      <c r="H38" s="112" t="s">
        <v>558</v>
      </c>
      <c r="I38" s="14" t="s">
        <v>76</v>
      </c>
      <c r="J38" s="14" t="s">
        <v>479</v>
      </c>
      <c r="K38" s="14" t="s">
        <v>476</v>
      </c>
      <c r="L38" s="6">
        <v>128</v>
      </c>
      <c r="M38" s="6">
        <v>120</v>
      </c>
      <c r="N38" s="6">
        <v>112</v>
      </c>
      <c r="O38" s="6">
        <v>102</v>
      </c>
      <c r="P38" s="6">
        <v>98</v>
      </c>
      <c r="Q38" s="6">
        <v>92</v>
      </c>
      <c r="R38" s="6">
        <v>104</v>
      </c>
      <c r="S38" s="6">
        <v>65</v>
      </c>
      <c r="T38" s="6">
        <v>127</v>
      </c>
      <c r="U38" s="6">
        <v>136</v>
      </c>
      <c r="V38" s="6">
        <v>114</v>
      </c>
      <c r="W38" s="6">
        <v>127</v>
      </c>
      <c r="X38" s="6">
        <v>154</v>
      </c>
      <c r="Y38" s="6">
        <v>145</v>
      </c>
      <c r="Z38" s="6">
        <v>136</v>
      </c>
      <c r="AA38" s="6">
        <v>139</v>
      </c>
      <c r="AB38" s="6">
        <v>147</v>
      </c>
      <c r="AC38" s="6">
        <v>139</v>
      </c>
      <c r="AD38" s="6">
        <v>141</v>
      </c>
      <c r="AE38" s="6">
        <v>124</v>
      </c>
      <c r="AF38" s="6">
        <v>131</v>
      </c>
      <c r="AG38" s="6">
        <v>139</v>
      </c>
      <c r="AH38" s="6">
        <v>132</v>
      </c>
      <c r="AI38" s="6">
        <v>155</v>
      </c>
      <c r="AJ38" s="6">
        <v>145</v>
      </c>
      <c r="AK38" s="6">
        <v>146</v>
      </c>
      <c r="AL38" s="6">
        <v>140</v>
      </c>
      <c r="AM38" s="6">
        <v>148</v>
      </c>
      <c r="AN38" s="6">
        <v>138</v>
      </c>
      <c r="AO38" s="6">
        <v>149</v>
      </c>
      <c r="AP38" s="6">
        <v>139</v>
      </c>
      <c r="AQ38" s="6">
        <v>154</v>
      </c>
      <c r="AR38" s="6">
        <v>160</v>
      </c>
      <c r="AS38" s="6">
        <v>180</v>
      </c>
      <c r="AT38" s="6">
        <v>158</v>
      </c>
      <c r="AU38" s="6">
        <v>176</v>
      </c>
      <c r="AV38" s="6">
        <v>193</v>
      </c>
      <c r="AW38" s="6">
        <v>224</v>
      </c>
      <c r="AX38" s="6">
        <v>220</v>
      </c>
      <c r="AY38" s="6">
        <v>237</v>
      </c>
      <c r="AZ38" s="6">
        <v>222</v>
      </c>
      <c r="BA38" s="6">
        <v>246</v>
      </c>
      <c r="BB38" s="6">
        <v>240</v>
      </c>
      <c r="BC38" s="6">
        <v>261</v>
      </c>
      <c r="BD38" s="6">
        <v>256</v>
      </c>
      <c r="BE38" s="6">
        <v>259</v>
      </c>
      <c r="BF38" s="6">
        <v>248</v>
      </c>
      <c r="BG38" s="6">
        <v>262</v>
      </c>
      <c r="BH38" s="6">
        <v>291</v>
      </c>
      <c r="BI38" s="6">
        <v>272</v>
      </c>
      <c r="BJ38" s="6">
        <v>289</v>
      </c>
    </row>
    <row r="39" spans="7:62" x14ac:dyDescent="0.2">
      <c r="G39" s="12" t="s">
        <v>562</v>
      </c>
      <c r="H39" s="12" t="s">
        <v>22</v>
      </c>
      <c r="I39" s="12" t="s">
        <v>76</v>
      </c>
      <c r="J39" s="12" t="s">
        <v>569</v>
      </c>
      <c r="K39" s="12" t="s">
        <v>476</v>
      </c>
      <c r="L39" s="4">
        <v>192</v>
      </c>
      <c r="M39" s="4">
        <v>194</v>
      </c>
      <c r="N39" s="4">
        <v>195</v>
      </c>
      <c r="O39" s="4">
        <v>200</v>
      </c>
      <c r="P39" s="4">
        <v>207</v>
      </c>
      <c r="Q39" s="4">
        <v>209</v>
      </c>
      <c r="R39" s="4">
        <v>209</v>
      </c>
      <c r="S39" s="4">
        <v>210</v>
      </c>
      <c r="T39" s="4">
        <v>217</v>
      </c>
      <c r="U39" s="4">
        <v>222</v>
      </c>
      <c r="V39" s="4">
        <v>223</v>
      </c>
      <c r="W39" s="4">
        <v>221</v>
      </c>
      <c r="X39" s="4">
        <v>223</v>
      </c>
      <c r="Y39" s="4">
        <v>224</v>
      </c>
      <c r="Z39" s="4">
        <v>219</v>
      </c>
      <c r="AA39" s="4">
        <v>225</v>
      </c>
      <c r="AB39" s="4">
        <v>229</v>
      </c>
      <c r="AC39" s="4">
        <v>234</v>
      </c>
      <c r="AD39" s="4">
        <v>237</v>
      </c>
      <c r="AE39" s="4">
        <v>235</v>
      </c>
      <c r="AF39" s="4">
        <v>232</v>
      </c>
      <c r="AG39" s="4">
        <v>235</v>
      </c>
      <c r="AH39" s="4">
        <v>233</v>
      </c>
      <c r="AI39" s="4">
        <v>241</v>
      </c>
      <c r="AJ39" s="4">
        <v>238</v>
      </c>
      <c r="AK39" s="4">
        <v>236</v>
      </c>
      <c r="AL39" s="4">
        <v>237</v>
      </c>
      <c r="AM39" s="4">
        <v>235</v>
      </c>
      <c r="AN39" s="4">
        <v>235</v>
      </c>
      <c r="AO39" s="4">
        <v>235</v>
      </c>
      <c r="AP39" s="4">
        <v>229</v>
      </c>
      <c r="AQ39" s="4">
        <v>227</v>
      </c>
      <c r="AR39" s="4">
        <v>219</v>
      </c>
      <c r="AS39" s="4">
        <v>223</v>
      </c>
      <c r="AT39" s="4">
        <v>227</v>
      </c>
      <c r="AU39" s="4">
        <v>230</v>
      </c>
      <c r="AV39" s="4">
        <v>236</v>
      </c>
      <c r="AW39" s="4">
        <v>235</v>
      </c>
      <c r="AX39" s="4">
        <v>227</v>
      </c>
      <c r="AY39" s="4">
        <v>230</v>
      </c>
      <c r="AZ39" s="4">
        <v>233</v>
      </c>
      <c r="BA39" s="4">
        <v>232</v>
      </c>
      <c r="BB39" s="4">
        <v>236</v>
      </c>
      <c r="BC39" s="4">
        <v>233</v>
      </c>
      <c r="BD39" s="4">
        <v>231</v>
      </c>
      <c r="BE39" s="4">
        <v>230</v>
      </c>
      <c r="BF39" s="4">
        <v>229</v>
      </c>
      <c r="BG39" s="4">
        <v>231</v>
      </c>
      <c r="BH39" s="4">
        <v>229</v>
      </c>
      <c r="BI39" s="4">
        <v>228</v>
      </c>
      <c r="BJ39" s="4">
        <v>229</v>
      </c>
    </row>
    <row r="40" spans="7:62" x14ac:dyDescent="0.2">
      <c r="G40" s="98" t="s">
        <v>562</v>
      </c>
      <c r="H40" s="98" t="s">
        <v>544</v>
      </c>
      <c r="I40" s="98" t="s">
        <v>76</v>
      </c>
      <c r="J40" s="99" t="s">
        <v>457</v>
      </c>
      <c r="K40" s="98" t="s">
        <v>35</v>
      </c>
      <c r="L40" s="100">
        <f>((L41*L146)+(L42*L147)+(L43*L148)+(L44*L149))/L145</f>
        <v>347.59708648426403</v>
      </c>
      <c r="M40" s="100">
        <f t="shared" ref="M40:BJ40" si="4">((M41*M146)+(M42*M147)+(M43*M148)+(M44*M149))/M145</f>
        <v>352.14258475752854</v>
      </c>
      <c r="N40" s="100">
        <f t="shared" si="4"/>
        <v>355.06780567130812</v>
      </c>
      <c r="O40" s="100">
        <f t="shared" si="4"/>
        <v>367.62284507231914</v>
      </c>
      <c r="P40" s="100">
        <f t="shared" si="4"/>
        <v>377.90151275642592</v>
      </c>
      <c r="Q40" s="100">
        <f t="shared" si="4"/>
        <v>386.87203421108319</v>
      </c>
      <c r="R40" s="100">
        <f t="shared" si="4"/>
        <v>398.16165160278933</v>
      </c>
      <c r="S40" s="100">
        <f t="shared" si="4"/>
        <v>401.85604618764495</v>
      </c>
      <c r="T40" s="100">
        <f t="shared" si="4"/>
        <v>410.69060337001616</v>
      </c>
      <c r="U40" s="100">
        <f t="shared" si="4"/>
        <v>423.04365519722586</v>
      </c>
      <c r="V40" s="100">
        <f t="shared" si="4"/>
        <v>426.12004648733597</v>
      </c>
      <c r="W40" s="100">
        <f t="shared" si="4"/>
        <v>424.68789406019846</v>
      </c>
      <c r="X40" s="100">
        <f t="shared" si="4"/>
        <v>436.86655725906201</v>
      </c>
      <c r="Y40" s="100">
        <f t="shared" si="4"/>
        <v>429.25458555871279</v>
      </c>
      <c r="Z40" s="100">
        <f t="shared" si="4"/>
        <v>415.14461300380049</v>
      </c>
      <c r="AA40" s="100">
        <f t="shared" si="4"/>
        <v>432.46076788323018</v>
      </c>
      <c r="AB40" s="100">
        <f t="shared" si="4"/>
        <v>435.210608123501</v>
      </c>
      <c r="AC40" s="100">
        <f t="shared" si="4"/>
        <v>433.85328233125227</v>
      </c>
      <c r="AD40" s="100">
        <f t="shared" si="4"/>
        <v>434.41804504628021</v>
      </c>
      <c r="AE40" s="100">
        <f t="shared" si="4"/>
        <v>434.60463982459009</v>
      </c>
      <c r="AF40" s="100">
        <f t="shared" si="4"/>
        <v>423.91679078594331</v>
      </c>
      <c r="AG40" s="100">
        <f t="shared" si="4"/>
        <v>430.96982138817452</v>
      </c>
      <c r="AH40" s="100">
        <f t="shared" si="4"/>
        <v>427.5669792848816</v>
      </c>
      <c r="AI40" s="100">
        <f t="shared" si="4"/>
        <v>426.13932425878301</v>
      </c>
      <c r="AJ40" s="100">
        <f t="shared" si="4"/>
        <v>420.53938563223414</v>
      </c>
      <c r="AK40" s="100">
        <f t="shared" si="4"/>
        <v>427.99160145533136</v>
      </c>
      <c r="AL40" s="100">
        <f t="shared" si="4"/>
        <v>442.57543024287486</v>
      </c>
      <c r="AM40" s="100">
        <f t="shared" si="4"/>
        <v>443.17761219647127</v>
      </c>
      <c r="AN40" s="100">
        <f t="shared" si="4"/>
        <v>433.59778889595515</v>
      </c>
      <c r="AO40" s="100">
        <f t="shared" si="4"/>
        <v>438.60656420659865</v>
      </c>
      <c r="AP40" s="100">
        <f t="shared" si="4"/>
        <v>408.53191463223868</v>
      </c>
      <c r="AQ40" s="100">
        <f t="shared" si="4"/>
        <v>414.99501220461372</v>
      </c>
      <c r="AR40" s="100">
        <f t="shared" si="4"/>
        <v>409.51004835542864</v>
      </c>
      <c r="AS40" s="100">
        <f t="shared" si="4"/>
        <v>407.51514115885743</v>
      </c>
      <c r="AT40" s="100">
        <f t="shared" si="4"/>
        <v>409.94262162494942</v>
      </c>
      <c r="AU40" s="100">
        <f t="shared" si="4"/>
        <v>416.40451678701493</v>
      </c>
      <c r="AV40" s="100">
        <f t="shared" si="4"/>
        <v>422.87275071969776</v>
      </c>
      <c r="AW40" s="100">
        <f t="shared" si="4"/>
        <v>424.72432679505386</v>
      </c>
      <c r="AX40" s="100">
        <f t="shared" si="4"/>
        <v>422.50665038099118</v>
      </c>
      <c r="AY40" s="100">
        <f t="shared" si="4"/>
        <v>425.40419652101156</v>
      </c>
      <c r="AZ40" s="100">
        <f t="shared" si="4"/>
        <v>432.62690767800012</v>
      </c>
      <c r="BA40" s="100">
        <f t="shared" si="4"/>
        <v>440.75527462275892</v>
      </c>
      <c r="BB40" s="100">
        <f t="shared" si="4"/>
        <v>443.29583150147607</v>
      </c>
      <c r="BC40" s="100">
        <f t="shared" si="4"/>
        <v>450.56891790812199</v>
      </c>
      <c r="BD40" s="100">
        <f t="shared" si="4"/>
        <v>448.59286278994523</v>
      </c>
      <c r="BE40" s="100">
        <f t="shared" si="4"/>
        <v>434.56175752983785</v>
      </c>
      <c r="BF40" s="100">
        <f t="shared" si="4"/>
        <v>427.83126081452031</v>
      </c>
      <c r="BG40" s="100">
        <f t="shared" si="4"/>
        <v>423.01501536879766</v>
      </c>
      <c r="BH40" s="100">
        <f t="shared" si="4"/>
        <v>415.83442268947101</v>
      </c>
      <c r="BI40" s="100">
        <f t="shared" si="4"/>
        <v>410.43527244470562</v>
      </c>
      <c r="BJ40" s="100">
        <f t="shared" si="4"/>
        <v>419.86263864873644</v>
      </c>
    </row>
    <row r="41" spans="7:62" x14ac:dyDescent="0.2">
      <c r="G41" s="13" t="s">
        <v>562</v>
      </c>
      <c r="H41" s="53" t="s">
        <v>453</v>
      </c>
      <c r="I41" s="13" t="s">
        <v>76</v>
      </c>
      <c r="J41" s="13" t="s">
        <v>569</v>
      </c>
      <c r="K41" s="13" t="s">
        <v>476</v>
      </c>
      <c r="L41" s="5">
        <v>511</v>
      </c>
      <c r="M41" s="5">
        <v>518</v>
      </c>
      <c r="N41" s="5">
        <v>506</v>
      </c>
      <c r="O41" s="5">
        <v>520</v>
      </c>
      <c r="P41" s="5">
        <v>529</v>
      </c>
      <c r="Q41" s="5">
        <v>531</v>
      </c>
      <c r="R41" s="5">
        <v>540</v>
      </c>
      <c r="S41" s="5">
        <v>544</v>
      </c>
      <c r="T41" s="5">
        <v>558</v>
      </c>
      <c r="U41" s="5">
        <v>561</v>
      </c>
      <c r="V41" s="5">
        <v>568</v>
      </c>
      <c r="W41" s="5">
        <v>576</v>
      </c>
      <c r="X41" s="5">
        <v>577</v>
      </c>
      <c r="Y41" s="5">
        <v>559</v>
      </c>
      <c r="Z41" s="5">
        <v>538</v>
      </c>
      <c r="AA41" s="5">
        <v>566</v>
      </c>
      <c r="AB41" s="5">
        <v>575</v>
      </c>
      <c r="AC41" s="5">
        <v>562</v>
      </c>
      <c r="AD41" s="5">
        <v>563</v>
      </c>
      <c r="AE41" s="5">
        <v>545</v>
      </c>
      <c r="AF41" s="5">
        <v>537</v>
      </c>
      <c r="AG41" s="5">
        <v>527</v>
      </c>
      <c r="AH41" s="5">
        <v>530</v>
      </c>
      <c r="AI41" s="5">
        <v>538</v>
      </c>
      <c r="AJ41" s="5">
        <v>537</v>
      </c>
      <c r="AK41" s="5">
        <v>544</v>
      </c>
      <c r="AL41" s="5">
        <v>559</v>
      </c>
      <c r="AM41" s="5">
        <v>560</v>
      </c>
      <c r="AN41" s="5">
        <v>558</v>
      </c>
      <c r="AO41" s="5">
        <v>574</v>
      </c>
      <c r="AP41" s="5">
        <v>578</v>
      </c>
      <c r="AQ41" s="5">
        <v>587</v>
      </c>
      <c r="AR41" s="5">
        <v>597</v>
      </c>
      <c r="AS41" s="5">
        <v>605</v>
      </c>
      <c r="AT41" s="5">
        <v>602</v>
      </c>
      <c r="AU41" s="5">
        <v>613</v>
      </c>
      <c r="AV41" s="5">
        <v>635</v>
      </c>
      <c r="AW41" s="5">
        <v>639</v>
      </c>
      <c r="AX41" s="5">
        <v>620</v>
      </c>
      <c r="AY41" s="5">
        <v>622</v>
      </c>
      <c r="AZ41" s="5">
        <v>615</v>
      </c>
      <c r="BA41" s="5">
        <v>642</v>
      </c>
      <c r="BB41" s="5">
        <v>639</v>
      </c>
      <c r="BC41" s="5">
        <v>647</v>
      </c>
      <c r="BD41" s="5">
        <v>643</v>
      </c>
      <c r="BE41" s="5">
        <v>623</v>
      </c>
      <c r="BF41" s="5">
        <v>584</v>
      </c>
      <c r="BG41" s="5">
        <v>568</v>
      </c>
      <c r="BH41" s="5">
        <v>548</v>
      </c>
      <c r="BI41" s="5">
        <v>539</v>
      </c>
      <c r="BJ41" s="5">
        <v>556</v>
      </c>
    </row>
    <row r="42" spans="7:62" x14ac:dyDescent="0.2">
      <c r="G42" s="13" t="s">
        <v>562</v>
      </c>
      <c r="H42" s="53" t="s">
        <v>750</v>
      </c>
      <c r="I42" s="13" t="s">
        <v>76</v>
      </c>
      <c r="J42" s="13" t="s">
        <v>569</v>
      </c>
      <c r="K42" s="13" t="s">
        <v>476</v>
      </c>
      <c r="L42" s="5">
        <v>316</v>
      </c>
      <c r="M42" s="5">
        <v>318</v>
      </c>
      <c r="N42" s="5">
        <v>327</v>
      </c>
      <c r="O42" s="5">
        <v>338</v>
      </c>
      <c r="P42" s="5">
        <v>348</v>
      </c>
      <c r="Q42" s="5">
        <v>359</v>
      </c>
      <c r="R42" s="5">
        <v>369</v>
      </c>
      <c r="S42" s="5">
        <v>370</v>
      </c>
      <c r="T42" s="5">
        <v>376</v>
      </c>
      <c r="U42" s="5">
        <v>387</v>
      </c>
      <c r="V42" s="5">
        <v>393</v>
      </c>
      <c r="W42" s="5">
        <v>387</v>
      </c>
      <c r="X42" s="5">
        <v>410</v>
      </c>
      <c r="Y42" s="5">
        <v>403</v>
      </c>
      <c r="Z42" s="5">
        <v>394</v>
      </c>
      <c r="AA42" s="5">
        <v>408</v>
      </c>
      <c r="AB42" s="5">
        <v>406</v>
      </c>
      <c r="AC42" s="5">
        <v>406</v>
      </c>
      <c r="AD42" s="5">
        <v>404</v>
      </c>
      <c r="AE42" s="5">
        <v>412</v>
      </c>
      <c r="AF42" s="5">
        <v>407</v>
      </c>
      <c r="AG42" s="5">
        <v>413</v>
      </c>
      <c r="AH42" s="5">
        <v>409</v>
      </c>
      <c r="AI42" s="5">
        <v>403</v>
      </c>
      <c r="AJ42" s="5">
        <v>394</v>
      </c>
      <c r="AK42" s="5">
        <v>402</v>
      </c>
      <c r="AL42" s="5">
        <v>419</v>
      </c>
      <c r="AM42" s="5">
        <v>419</v>
      </c>
      <c r="AN42" s="5">
        <v>404</v>
      </c>
      <c r="AO42" s="5">
        <v>407</v>
      </c>
      <c r="AP42" s="5">
        <v>361</v>
      </c>
      <c r="AQ42" s="5">
        <v>367</v>
      </c>
      <c r="AR42" s="5">
        <v>357</v>
      </c>
      <c r="AS42" s="5">
        <v>351</v>
      </c>
      <c r="AT42" s="5">
        <v>356</v>
      </c>
      <c r="AU42" s="5">
        <v>361</v>
      </c>
      <c r="AV42" s="5">
        <v>362</v>
      </c>
      <c r="AW42" s="5">
        <v>362</v>
      </c>
      <c r="AX42" s="5">
        <v>367</v>
      </c>
      <c r="AY42" s="5">
        <v>372</v>
      </c>
      <c r="AZ42" s="5">
        <v>384</v>
      </c>
      <c r="BA42" s="5">
        <v>385</v>
      </c>
      <c r="BB42" s="5">
        <v>389</v>
      </c>
      <c r="BC42" s="5">
        <v>397</v>
      </c>
      <c r="BD42" s="5">
        <v>397</v>
      </c>
      <c r="BE42" s="5">
        <v>384</v>
      </c>
      <c r="BF42" s="5">
        <v>385</v>
      </c>
      <c r="BG42" s="5">
        <v>386</v>
      </c>
      <c r="BH42" s="5">
        <v>384</v>
      </c>
      <c r="BI42" s="5">
        <v>382</v>
      </c>
      <c r="BJ42" s="5">
        <v>386</v>
      </c>
    </row>
    <row r="43" spans="7:62" x14ac:dyDescent="0.2">
      <c r="G43" s="13" t="s">
        <v>562</v>
      </c>
      <c r="H43" s="53" t="s">
        <v>235</v>
      </c>
      <c r="I43" s="13" t="s">
        <v>76</v>
      </c>
      <c r="J43" s="13" t="s">
        <v>569</v>
      </c>
      <c r="K43" s="13" t="s">
        <v>476</v>
      </c>
      <c r="L43" s="5">
        <v>176</v>
      </c>
      <c r="M43" s="5">
        <v>193</v>
      </c>
      <c r="N43" s="5">
        <v>186</v>
      </c>
      <c r="O43" s="5">
        <v>207</v>
      </c>
      <c r="P43" s="5">
        <v>221</v>
      </c>
      <c r="Q43" s="5">
        <v>234</v>
      </c>
      <c r="R43" s="5">
        <v>262</v>
      </c>
      <c r="S43" s="5">
        <v>284</v>
      </c>
      <c r="T43" s="5">
        <v>300</v>
      </c>
      <c r="U43" s="5">
        <v>343</v>
      </c>
      <c r="V43" s="5">
        <v>319</v>
      </c>
      <c r="W43" s="5">
        <v>326</v>
      </c>
      <c r="X43" s="5">
        <v>293</v>
      </c>
      <c r="Y43" s="5">
        <v>303</v>
      </c>
      <c r="Z43" s="5">
        <v>272</v>
      </c>
      <c r="AA43" s="5">
        <v>284</v>
      </c>
      <c r="AB43" s="5">
        <v>306</v>
      </c>
      <c r="AC43" s="5">
        <v>319</v>
      </c>
      <c r="AD43" s="5">
        <v>337</v>
      </c>
      <c r="AE43" s="5">
        <v>325</v>
      </c>
      <c r="AF43" s="5">
        <v>271</v>
      </c>
      <c r="AG43" s="5">
        <v>323</v>
      </c>
      <c r="AH43" s="5">
        <v>313</v>
      </c>
      <c r="AI43" s="5">
        <v>317</v>
      </c>
      <c r="AJ43" s="5">
        <v>320</v>
      </c>
      <c r="AK43" s="5">
        <v>325</v>
      </c>
      <c r="AL43" s="5">
        <v>326</v>
      </c>
      <c r="AM43" s="5">
        <v>328</v>
      </c>
      <c r="AN43" s="5">
        <v>333</v>
      </c>
      <c r="AO43" s="5">
        <v>324</v>
      </c>
      <c r="AP43" s="5">
        <v>312</v>
      </c>
      <c r="AQ43" s="5">
        <v>310</v>
      </c>
      <c r="AR43" s="5">
        <v>302</v>
      </c>
      <c r="AS43" s="5">
        <v>299</v>
      </c>
      <c r="AT43" s="5">
        <v>290</v>
      </c>
      <c r="AU43" s="5">
        <v>292</v>
      </c>
      <c r="AV43" s="5">
        <v>287</v>
      </c>
      <c r="AW43" s="5">
        <v>291</v>
      </c>
      <c r="AX43" s="5">
        <v>285</v>
      </c>
      <c r="AY43" s="5">
        <v>271</v>
      </c>
      <c r="AZ43" s="5">
        <v>280</v>
      </c>
      <c r="BA43" s="5">
        <v>283</v>
      </c>
      <c r="BB43" s="5">
        <v>285</v>
      </c>
      <c r="BC43" s="5">
        <v>285</v>
      </c>
      <c r="BD43" s="5">
        <v>271</v>
      </c>
      <c r="BE43" s="5">
        <v>261</v>
      </c>
      <c r="BF43" s="5">
        <v>285</v>
      </c>
      <c r="BG43" s="5">
        <v>269</v>
      </c>
      <c r="BH43" s="5">
        <v>261</v>
      </c>
      <c r="BI43" s="5">
        <v>242</v>
      </c>
      <c r="BJ43" s="5">
        <v>266</v>
      </c>
    </row>
    <row r="44" spans="7:62" x14ac:dyDescent="0.2">
      <c r="G44" s="13" t="s">
        <v>562</v>
      </c>
      <c r="H44" s="53" t="s">
        <v>454</v>
      </c>
      <c r="I44" s="13" t="s">
        <v>76</v>
      </c>
      <c r="J44" s="13" t="s">
        <v>569</v>
      </c>
      <c r="K44" s="13" t="s">
        <v>476</v>
      </c>
      <c r="L44" s="5">
        <v>543</v>
      </c>
      <c r="M44" s="5">
        <v>532</v>
      </c>
      <c r="N44" s="5">
        <v>533</v>
      </c>
      <c r="O44" s="5">
        <v>531</v>
      </c>
      <c r="P44" s="5">
        <v>542</v>
      </c>
      <c r="Q44" s="5">
        <v>529</v>
      </c>
      <c r="R44" s="5">
        <v>518</v>
      </c>
      <c r="S44" s="5">
        <v>515</v>
      </c>
      <c r="T44" s="5">
        <v>525</v>
      </c>
      <c r="U44" s="5">
        <v>531</v>
      </c>
      <c r="V44" s="5">
        <v>523</v>
      </c>
      <c r="W44" s="5">
        <v>529</v>
      </c>
      <c r="X44" s="5">
        <v>526</v>
      </c>
      <c r="Y44" s="5">
        <v>526</v>
      </c>
      <c r="Z44" s="5">
        <v>500</v>
      </c>
      <c r="AA44" s="5">
        <v>539</v>
      </c>
      <c r="AB44" s="5">
        <v>525</v>
      </c>
      <c r="AC44" s="5">
        <v>533</v>
      </c>
      <c r="AD44" s="5">
        <v>516</v>
      </c>
      <c r="AE44" s="5">
        <v>520</v>
      </c>
      <c r="AF44" s="5">
        <v>508</v>
      </c>
      <c r="AG44" s="5">
        <v>506</v>
      </c>
      <c r="AH44" s="5">
        <v>473</v>
      </c>
      <c r="AI44" s="5">
        <v>484</v>
      </c>
      <c r="AJ44" s="5">
        <v>489</v>
      </c>
      <c r="AK44" s="5">
        <v>487</v>
      </c>
      <c r="AL44" s="5">
        <v>474</v>
      </c>
      <c r="AM44" s="5">
        <v>474</v>
      </c>
      <c r="AN44" s="5">
        <v>472</v>
      </c>
      <c r="AO44" s="5">
        <v>475</v>
      </c>
      <c r="AP44" s="5">
        <v>465</v>
      </c>
      <c r="AQ44" s="5">
        <v>487</v>
      </c>
      <c r="AR44" s="5">
        <v>435</v>
      </c>
      <c r="AS44" s="5">
        <v>429</v>
      </c>
      <c r="AT44" s="5">
        <v>451</v>
      </c>
      <c r="AU44" s="5">
        <v>446</v>
      </c>
      <c r="AV44" s="5">
        <v>470</v>
      </c>
      <c r="AW44" s="5">
        <v>462</v>
      </c>
      <c r="AX44" s="5">
        <v>424</v>
      </c>
      <c r="AY44" s="5">
        <v>431</v>
      </c>
      <c r="AZ44" s="5">
        <v>435</v>
      </c>
      <c r="BA44" s="5">
        <v>436</v>
      </c>
      <c r="BB44" s="5">
        <v>448</v>
      </c>
      <c r="BC44" s="5">
        <v>441</v>
      </c>
      <c r="BD44" s="5">
        <v>445</v>
      </c>
      <c r="BE44" s="5">
        <v>438</v>
      </c>
      <c r="BF44" s="5">
        <v>440</v>
      </c>
      <c r="BG44" s="5">
        <v>439</v>
      </c>
      <c r="BH44" s="5">
        <v>428</v>
      </c>
      <c r="BI44" s="5">
        <v>417</v>
      </c>
      <c r="BJ44" s="5">
        <v>412</v>
      </c>
    </row>
    <row r="45" spans="7:62" x14ac:dyDescent="0.2">
      <c r="G45" s="98" t="s">
        <v>562</v>
      </c>
      <c r="H45" s="98" t="s">
        <v>789</v>
      </c>
      <c r="I45" s="98" t="s">
        <v>76</v>
      </c>
      <c r="J45" s="99" t="s">
        <v>457</v>
      </c>
      <c r="K45" s="98" t="s">
        <v>35</v>
      </c>
      <c r="L45" s="100">
        <f>((L46*L151)+(L47*L152)+(L48*L153)+(L49*L154)+(L50*L155)+(L51*L156)+(L52*L157)+(L53*L158))/L150</f>
        <v>124.11103917094776</v>
      </c>
      <c r="M45" s="100">
        <f t="shared" ref="M45:BJ45" si="5">((M46*M151)+(M47*M152)+(M48*M153)+(M49*M154)+(M50*M155)+(M51*M156)+(M52*M157)+(M53*M158))/M150</f>
        <v>125.83799584639021</v>
      </c>
      <c r="N45" s="100">
        <f t="shared" si="5"/>
        <v>126.44723113828948</v>
      </c>
      <c r="O45" s="100">
        <f t="shared" si="5"/>
        <v>129.89985440597155</v>
      </c>
      <c r="P45" s="100">
        <f t="shared" si="5"/>
        <v>136.30994545218985</v>
      </c>
      <c r="Q45" s="100">
        <f t="shared" si="5"/>
        <v>136.73362548285084</v>
      </c>
      <c r="R45" s="100">
        <f t="shared" si="5"/>
        <v>135.14734735783776</v>
      </c>
      <c r="S45" s="100">
        <f t="shared" si="5"/>
        <v>136.40271500433457</v>
      </c>
      <c r="T45" s="100">
        <f t="shared" si="5"/>
        <v>144.38186252914736</v>
      </c>
      <c r="U45" s="100">
        <f t="shared" si="5"/>
        <v>148.67639445342522</v>
      </c>
      <c r="V45" s="100">
        <f t="shared" si="5"/>
        <v>150.34357738062877</v>
      </c>
      <c r="W45" s="100">
        <f t="shared" si="5"/>
        <v>149.10512313710092</v>
      </c>
      <c r="X45" s="100">
        <f t="shared" si="5"/>
        <v>147.81634580117253</v>
      </c>
      <c r="Y45" s="100">
        <f t="shared" si="5"/>
        <v>153.61460877071434</v>
      </c>
      <c r="Z45" s="100">
        <f t="shared" si="5"/>
        <v>151.58483840863812</v>
      </c>
      <c r="AA45" s="100">
        <f t="shared" si="5"/>
        <v>155.03772430836574</v>
      </c>
      <c r="AB45" s="100">
        <f t="shared" si="5"/>
        <v>160.78512114904444</v>
      </c>
      <c r="AC45" s="100">
        <f t="shared" si="5"/>
        <v>169.40248704630554</v>
      </c>
      <c r="AD45" s="100">
        <f t="shared" si="5"/>
        <v>175.15866188489244</v>
      </c>
      <c r="AE45" s="100">
        <f t="shared" si="5"/>
        <v>172.65529490120628</v>
      </c>
      <c r="AF45" s="100">
        <f t="shared" si="5"/>
        <v>171.82765540364736</v>
      </c>
      <c r="AG45" s="100">
        <f t="shared" si="5"/>
        <v>175.39916821745584</v>
      </c>
      <c r="AH45" s="100">
        <f t="shared" si="5"/>
        <v>174.54185728457361</v>
      </c>
      <c r="AI45" s="100">
        <f t="shared" si="5"/>
        <v>185.52360022820147</v>
      </c>
      <c r="AJ45" s="100">
        <f t="shared" si="5"/>
        <v>184.61193164727186</v>
      </c>
      <c r="AK45" s="100">
        <f t="shared" si="5"/>
        <v>181.30155490925031</v>
      </c>
      <c r="AL45" s="100">
        <f t="shared" si="5"/>
        <v>178.64094013644464</v>
      </c>
      <c r="AM45" s="100">
        <f t="shared" si="5"/>
        <v>176.06085090865878</v>
      </c>
      <c r="AN45" s="100">
        <f t="shared" si="5"/>
        <v>180.08790063674314</v>
      </c>
      <c r="AO45" s="100">
        <f t="shared" si="5"/>
        <v>179.24514293270741</v>
      </c>
      <c r="AP45" s="100">
        <f t="shared" si="5"/>
        <v>180.74039520225142</v>
      </c>
      <c r="AQ45" s="100">
        <f t="shared" si="5"/>
        <v>182.86944946968103</v>
      </c>
      <c r="AR45" s="100">
        <f t="shared" si="5"/>
        <v>173.82961750869296</v>
      </c>
      <c r="AS45" s="100">
        <f t="shared" si="5"/>
        <v>180.15300377449944</v>
      </c>
      <c r="AT45" s="100">
        <f t="shared" si="5"/>
        <v>184.46856190435332</v>
      </c>
      <c r="AU45" s="100">
        <f t="shared" si="5"/>
        <v>186.84580046224133</v>
      </c>
      <c r="AV45" s="100">
        <f t="shared" si="5"/>
        <v>193.85661715497645</v>
      </c>
      <c r="AW45" s="100">
        <f t="shared" si="5"/>
        <v>192.86679601595162</v>
      </c>
      <c r="AX45" s="100">
        <f t="shared" si="5"/>
        <v>183.10337413562698</v>
      </c>
      <c r="AY45" s="100">
        <f t="shared" si="5"/>
        <v>186.13314722061548</v>
      </c>
      <c r="AZ45" s="100">
        <f t="shared" si="5"/>
        <v>189.16137157357852</v>
      </c>
      <c r="BA45" s="100">
        <f t="shared" si="5"/>
        <v>186.74128320434428</v>
      </c>
      <c r="BB45" s="100">
        <f t="shared" si="5"/>
        <v>191.71000238203513</v>
      </c>
      <c r="BC45" s="100">
        <f t="shared" si="5"/>
        <v>186.35988023905608</v>
      </c>
      <c r="BD45" s="100">
        <f t="shared" si="5"/>
        <v>185.58805282949683</v>
      </c>
      <c r="BE45" s="100">
        <f t="shared" si="5"/>
        <v>186.60104225999658</v>
      </c>
      <c r="BF45" s="100">
        <f t="shared" si="5"/>
        <v>188.36198063061087</v>
      </c>
      <c r="BG45" s="100">
        <f t="shared" si="5"/>
        <v>192.02080713507092</v>
      </c>
      <c r="BH45" s="100">
        <f t="shared" si="5"/>
        <v>191.25971709369571</v>
      </c>
      <c r="BI45" s="100">
        <f t="shared" si="5"/>
        <v>190.69397045975509</v>
      </c>
      <c r="BJ45" s="100">
        <f t="shared" si="5"/>
        <v>191.3560349062262</v>
      </c>
    </row>
    <row r="46" spans="7:62" x14ac:dyDescent="0.2">
      <c r="G46" s="13" t="s">
        <v>562</v>
      </c>
      <c r="H46" s="53" t="s">
        <v>551</v>
      </c>
      <c r="I46" s="13" t="s">
        <v>76</v>
      </c>
      <c r="J46" s="13" t="s">
        <v>569</v>
      </c>
      <c r="K46" s="13" t="s">
        <v>476</v>
      </c>
      <c r="L46" s="5">
        <v>249</v>
      </c>
      <c r="M46" s="5">
        <v>260</v>
      </c>
      <c r="N46" s="5">
        <v>263</v>
      </c>
      <c r="O46" s="5">
        <v>272</v>
      </c>
      <c r="P46" s="5">
        <v>281</v>
      </c>
      <c r="Q46" s="5">
        <v>284</v>
      </c>
      <c r="R46" s="5">
        <v>298</v>
      </c>
      <c r="S46" s="5">
        <v>315</v>
      </c>
      <c r="T46" s="5">
        <v>326</v>
      </c>
      <c r="U46" s="5">
        <v>340</v>
      </c>
      <c r="V46" s="5">
        <v>328</v>
      </c>
      <c r="W46" s="5">
        <v>344</v>
      </c>
      <c r="X46" s="5">
        <v>369</v>
      </c>
      <c r="Y46" s="5">
        <v>365</v>
      </c>
      <c r="Z46" s="5">
        <v>406</v>
      </c>
      <c r="AA46" s="5">
        <v>398</v>
      </c>
      <c r="AB46" s="5">
        <v>392</v>
      </c>
      <c r="AC46" s="5">
        <v>415</v>
      </c>
      <c r="AD46" s="5">
        <v>421</v>
      </c>
      <c r="AE46" s="5">
        <v>429</v>
      </c>
      <c r="AF46" s="5">
        <v>429</v>
      </c>
      <c r="AG46" s="5">
        <v>418</v>
      </c>
      <c r="AH46" s="5">
        <v>388</v>
      </c>
      <c r="AI46" s="5">
        <v>432</v>
      </c>
      <c r="AJ46" s="5">
        <v>429</v>
      </c>
      <c r="AK46" s="5">
        <v>435</v>
      </c>
      <c r="AL46" s="5">
        <v>420</v>
      </c>
      <c r="AM46" s="5">
        <v>421</v>
      </c>
      <c r="AN46" s="5">
        <v>446</v>
      </c>
      <c r="AO46" s="5">
        <v>473</v>
      </c>
      <c r="AP46" s="5">
        <v>446</v>
      </c>
      <c r="AQ46" s="5">
        <v>450</v>
      </c>
      <c r="AR46" s="5">
        <v>457</v>
      </c>
      <c r="AS46" s="5">
        <v>449</v>
      </c>
      <c r="AT46" s="5">
        <v>444</v>
      </c>
      <c r="AU46" s="5">
        <v>446</v>
      </c>
      <c r="AV46" s="5">
        <v>424</v>
      </c>
      <c r="AW46" s="5">
        <v>437</v>
      </c>
      <c r="AX46" s="5">
        <v>441</v>
      </c>
      <c r="AY46" s="5">
        <v>451</v>
      </c>
      <c r="AZ46" s="5">
        <v>461</v>
      </c>
      <c r="BA46" s="5">
        <v>468</v>
      </c>
      <c r="BB46" s="5">
        <v>475</v>
      </c>
      <c r="BC46" s="5">
        <v>468</v>
      </c>
      <c r="BD46" s="5">
        <v>447</v>
      </c>
      <c r="BE46" s="5">
        <v>459</v>
      </c>
      <c r="BF46" s="5">
        <v>463</v>
      </c>
      <c r="BG46" s="5">
        <v>461</v>
      </c>
      <c r="BH46" s="5">
        <v>471</v>
      </c>
      <c r="BI46" s="5">
        <v>463</v>
      </c>
      <c r="BJ46" s="5">
        <v>460</v>
      </c>
    </row>
    <row r="47" spans="7:62" x14ac:dyDescent="0.2">
      <c r="G47" s="13" t="s">
        <v>562</v>
      </c>
      <c r="H47" s="53" t="s">
        <v>552</v>
      </c>
      <c r="I47" s="13" t="s">
        <v>76</v>
      </c>
      <c r="J47" s="13" t="s">
        <v>569</v>
      </c>
      <c r="K47" s="13" t="s">
        <v>476</v>
      </c>
      <c r="L47" s="5">
        <v>356</v>
      </c>
      <c r="M47" s="5">
        <v>380</v>
      </c>
      <c r="N47" s="5">
        <v>381</v>
      </c>
      <c r="O47" s="5">
        <v>380</v>
      </c>
      <c r="P47" s="5">
        <v>378</v>
      </c>
      <c r="Q47" s="5">
        <v>384</v>
      </c>
      <c r="R47" s="5">
        <v>383</v>
      </c>
      <c r="S47" s="5">
        <v>396</v>
      </c>
      <c r="T47" s="5">
        <v>396</v>
      </c>
      <c r="U47" s="5">
        <v>384</v>
      </c>
      <c r="V47" s="5">
        <v>390</v>
      </c>
      <c r="W47" s="5">
        <v>394</v>
      </c>
      <c r="X47" s="5">
        <v>399</v>
      </c>
      <c r="Y47" s="5">
        <v>418</v>
      </c>
      <c r="Z47" s="5">
        <v>402</v>
      </c>
      <c r="AA47" s="5">
        <v>414</v>
      </c>
      <c r="AB47" s="5">
        <v>409</v>
      </c>
      <c r="AC47" s="5">
        <v>423</v>
      </c>
      <c r="AD47" s="5">
        <v>409</v>
      </c>
      <c r="AE47" s="5">
        <v>423</v>
      </c>
      <c r="AF47" s="5">
        <v>416</v>
      </c>
      <c r="AG47" s="5">
        <v>448</v>
      </c>
      <c r="AH47" s="5">
        <v>464</v>
      </c>
      <c r="AI47" s="5">
        <v>464</v>
      </c>
      <c r="AJ47" s="5">
        <v>455</v>
      </c>
      <c r="AK47" s="5">
        <v>451</v>
      </c>
      <c r="AL47" s="5">
        <v>451</v>
      </c>
      <c r="AM47" s="5">
        <v>404</v>
      </c>
      <c r="AN47" s="5">
        <v>414</v>
      </c>
      <c r="AO47" s="5">
        <v>388</v>
      </c>
      <c r="AP47" s="5">
        <v>406</v>
      </c>
      <c r="AQ47" s="5">
        <v>406</v>
      </c>
      <c r="AR47" s="5">
        <v>410</v>
      </c>
      <c r="AS47" s="5">
        <v>397</v>
      </c>
      <c r="AT47" s="5">
        <v>411</v>
      </c>
      <c r="AU47" s="5">
        <v>426</v>
      </c>
      <c r="AV47" s="5">
        <v>439</v>
      </c>
      <c r="AW47" s="5">
        <v>426</v>
      </c>
      <c r="AX47" s="5">
        <v>449</v>
      </c>
      <c r="AY47" s="5">
        <v>438</v>
      </c>
      <c r="AZ47" s="5">
        <v>441</v>
      </c>
      <c r="BA47" s="5">
        <v>422</v>
      </c>
      <c r="BB47" s="5">
        <v>404</v>
      </c>
      <c r="BC47" s="5">
        <v>426</v>
      </c>
      <c r="BD47" s="5">
        <v>404</v>
      </c>
      <c r="BE47" s="5">
        <v>385</v>
      </c>
      <c r="BF47" s="5">
        <v>383</v>
      </c>
      <c r="BG47" s="5">
        <v>370</v>
      </c>
      <c r="BH47" s="5">
        <v>400</v>
      </c>
      <c r="BI47" s="5">
        <v>386</v>
      </c>
      <c r="BJ47" s="5">
        <v>372</v>
      </c>
    </row>
    <row r="48" spans="7:62" x14ac:dyDescent="0.2">
      <c r="G48" s="13" t="s">
        <v>562</v>
      </c>
      <c r="H48" s="53" t="s">
        <v>553</v>
      </c>
      <c r="I48" s="13" t="s">
        <v>76</v>
      </c>
      <c r="J48" s="13" t="s">
        <v>569</v>
      </c>
      <c r="K48" s="13" t="s">
        <v>476</v>
      </c>
      <c r="L48" s="5">
        <v>363</v>
      </c>
      <c r="M48" s="5">
        <v>366</v>
      </c>
      <c r="N48" s="5">
        <v>342</v>
      </c>
      <c r="O48" s="5">
        <v>354</v>
      </c>
      <c r="P48" s="5">
        <v>362</v>
      </c>
      <c r="Q48" s="5">
        <v>343</v>
      </c>
      <c r="R48" s="5">
        <v>347</v>
      </c>
      <c r="S48" s="5">
        <v>363</v>
      </c>
      <c r="T48" s="5">
        <v>374</v>
      </c>
      <c r="U48" s="5">
        <v>377</v>
      </c>
      <c r="V48" s="5">
        <v>380</v>
      </c>
      <c r="W48" s="5">
        <v>398</v>
      </c>
      <c r="X48" s="5">
        <v>387</v>
      </c>
      <c r="Y48" s="5">
        <v>416</v>
      </c>
      <c r="Z48" s="5">
        <v>424</v>
      </c>
      <c r="AA48" s="5">
        <v>430</v>
      </c>
      <c r="AB48" s="5">
        <v>419</v>
      </c>
      <c r="AC48" s="5">
        <v>434</v>
      </c>
      <c r="AD48" s="5">
        <v>457</v>
      </c>
      <c r="AE48" s="5">
        <v>457</v>
      </c>
      <c r="AF48" s="5">
        <v>434</v>
      </c>
      <c r="AG48" s="5">
        <v>424</v>
      </c>
      <c r="AH48" s="5">
        <v>422</v>
      </c>
      <c r="AI48" s="5">
        <v>422</v>
      </c>
      <c r="AJ48" s="5">
        <v>416</v>
      </c>
      <c r="AK48" s="5">
        <v>437</v>
      </c>
      <c r="AL48" s="5">
        <v>434</v>
      </c>
      <c r="AM48" s="5">
        <v>421</v>
      </c>
      <c r="AN48" s="5">
        <v>418</v>
      </c>
      <c r="AO48" s="5">
        <v>416</v>
      </c>
      <c r="AP48" s="5">
        <v>413</v>
      </c>
      <c r="AQ48" s="5">
        <v>431</v>
      </c>
      <c r="AR48" s="5">
        <v>428</v>
      </c>
      <c r="AS48" s="5">
        <v>436</v>
      </c>
      <c r="AT48" s="5">
        <v>440</v>
      </c>
      <c r="AU48" s="5">
        <v>428</v>
      </c>
      <c r="AV48" s="5">
        <v>423</v>
      </c>
      <c r="AW48" s="5">
        <v>421</v>
      </c>
      <c r="AX48" s="5">
        <v>374</v>
      </c>
      <c r="AY48" s="5">
        <v>375</v>
      </c>
      <c r="AZ48" s="5">
        <v>373</v>
      </c>
      <c r="BA48" s="5">
        <v>370</v>
      </c>
      <c r="BB48" s="5">
        <v>380</v>
      </c>
      <c r="BC48" s="5">
        <v>386</v>
      </c>
      <c r="BD48" s="5">
        <v>389</v>
      </c>
      <c r="BE48" s="5">
        <v>383</v>
      </c>
      <c r="BF48" s="5">
        <v>382</v>
      </c>
      <c r="BG48" s="5">
        <v>388</v>
      </c>
      <c r="BH48" s="5">
        <v>384</v>
      </c>
      <c r="BI48" s="5">
        <v>379</v>
      </c>
      <c r="BJ48" s="5">
        <v>382</v>
      </c>
    </row>
    <row r="49" spans="7:62" x14ac:dyDescent="0.2">
      <c r="G49" s="13" t="s">
        <v>562</v>
      </c>
      <c r="H49" s="53" t="s">
        <v>554</v>
      </c>
      <c r="I49" s="13" t="s">
        <v>76</v>
      </c>
      <c r="J49" s="13" t="s">
        <v>569</v>
      </c>
      <c r="K49" s="13" t="s">
        <v>476</v>
      </c>
      <c r="L49" s="5">
        <v>102</v>
      </c>
      <c r="M49" s="5">
        <v>108</v>
      </c>
      <c r="N49" s="5">
        <v>107</v>
      </c>
      <c r="O49" s="5">
        <v>107</v>
      </c>
      <c r="P49" s="5">
        <v>109</v>
      </c>
      <c r="Q49" s="5">
        <v>110</v>
      </c>
      <c r="R49" s="5">
        <v>110</v>
      </c>
      <c r="S49" s="5">
        <v>112</v>
      </c>
      <c r="T49" s="5">
        <v>113</v>
      </c>
      <c r="U49" s="5">
        <v>119</v>
      </c>
      <c r="V49" s="5">
        <v>126</v>
      </c>
      <c r="W49" s="5">
        <v>126</v>
      </c>
      <c r="X49" s="5">
        <v>128</v>
      </c>
      <c r="Y49" s="5">
        <v>127</v>
      </c>
      <c r="Z49" s="5">
        <v>128</v>
      </c>
      <c r="AA49" s="5">
        <v>134</v>
      </c>
      <c r="AB49" s="5">
        <v>139</v>
      </c>
      <c r="AC49" s="5">
        <v>144</v>
      </c>
      <c r="AD49" s="5">
        <v>151</v>
      </c>
      <c r="AE49" s="5">
        <v>157</v>
      </c>
      <c r="AF49" s="5">
        <v>158</v>
      </c>
      <c r="AG49" s="5">
        <v>157</v>
      </c>
      <c r="AH49" s="5">
        <v>157</v>
      </c>
      <c r="AI49" s="5">
        <v>153</v>
      </c>
      <c r="AJ49" s="5">
        <v>151</v>
      </c>
      <c r="AK49" s="5">
        <v>153</v>
      </c>
      <c r="AL49" s="5">
        <v>155</v>
      </c>
      <c r="AM49" s="5">
        <v>147</v>
      </c>
      <c r="AN49" s="5">
        <v>146</v>
      </c>
      <c r="AO49" s="5">
        <v>143</v>
      </c>
      <c r="AP49" s="5">
        <v>144</v>
      </c>
      <c r="AQ49" s="5">
        <v>143</v>
      </c>
      <c r="AR49" s="5">
        <v>143</v>
      </c>
      <c r="AS49" s="5">
        <v>139</v>
      </c>
      <c r="AT49" s="5">
        <v>146</v>
      </c>
      <c r="AU49" s="5">
        <v>142</v>
      </c>
      <c r="AV49" s="5">
        <v>145</v>
      </c>
      <c r="AW49" s="5">
        <v>143</v>
      </c>
      <c r="AX49" s="5">
        <v>143</v>
      </c>
      <c r="AY49" s="5">
        <v>151</v>
      </c>
      <c r="AZ49" s="5">
        <v>155</v>
      </c>
      <c r="BA49" s="5">
        <v>155</v>
      </c>
      <c r="BB49" s="5">
        <v>154</v>
      </c>
      <c r="BC49" s="5">
        <v>155</v>
      </c>
      <c r="BD49" s="5">
        <v>154</v>
      </c>
      <c r="BE49" s="5">
        <v>153</v>
      </c>
      <c r="BF49" s="5">
        <v>155</v>
      </c>
      <c r="BG49" s="5">
        <v>154</v>
      </c>
      <c r="BH49" s="5">
        <v>153</v>
      </c>
      <c r="BI49" s="5">
        <v>158</v>
      </c>
      <c r="BJ49" s="5">
        <v>158</v>
      </c>
    </row>
    <row r="50" spans="7:62" x14ac:dyDescent="0.2">
      <c r="G50" s="13" t="s">
        <v>562</v>
      </c>
      <c r="H50" s="53" t="s">
        <v>555</v>
      </c>
      <c r="I50" s="13" t="s">
        <v>76</v>
      </c>
      <c r="J50" s="13" t="s">
        <v>569</v>
      </c>
      <c r="K50" s="13" t="s">
        <v>476</v>
      </c>
      <c r="L50" s="5">
        <v>98</v>
      </c>
      <c r="M50" s="5">
        <v>98</v>
      </c>
      <c r="N50" s="5">
        <v>101</v>
      </c>
      <c r="O50" s="5">
        <v>104</v>
      </c>
      <c r="P50" s="5">
        <v>111</v>
      </c>
      <c r="Q50" s="5">
        <v>113</v>
      </c>
      <c r="R50" s="5">
        <v>110</v>
      </c>
      <c r="S50" s="5">
        <v>109</v>
      </c>
      <c r="T50" s="5">
        <v>118</v>
      </c>
      <c r="U50" s="5">
        <v>122</v>
      </c>
      <c r="V50" s="5">
        <v>123</v>
      </c>
      <c r="W50" s="5">
        <v>119</v>
      </c>
      <c r="X50" s="5">
        <v>117</v>
      </c>
      <c r="Y50" s="5">
        <v>122</v>
      </c>
      <c r="Z50" s="5">
        <v>117</v>
      </c>
      <c r="AA50" s="5">
        <v>120</v>
      </c>
      <c r="AB50" s="5">
        <v>128</v>
      </c>
      <c r="AC50" s="5">
        <v>136</v>
      </c>
      <c r="AD50" s="5">
        <v>140</v>
      </c>
      <c r="AE50" s="5">
        <v>135</v>
      </c>
      <c r="AF50" s="5">
        <v>136</v>
      </c>
      <c r="AG50" s="5">
        <v>142</v>
      </c>
      <c r="AH50" s="5">
        <v>142</v>
      </c>
      <c r="AI50" s="5">
        <v>156</v>
      </c>
      <c r="AJ50" s="5">
        <v>156</v>
      </c>
      <c r="AK50" s="5">
        <v>149</v>
      </c>
      <c r="AL50" s="5">
        <v>146</v>
      </c>
      <c r="AM50" s="5">
        <v>146</v>
      </c>
      <c r="AN50" s="5">
        <v>151</v>
      </c>
      <c r="AO50" s="5">
        <v>150</v>
      </c>
      <c r="AP50" s="5">
        <v>153</v>
      </c>
      <c r="AQ50" s="5">
        <v>151</v>
      </c>
      <c r="AR50" s="5">
        <v>139</v>
      </c>
      <c r="AS50" s="5">
        <v>148</v>
      </c>
      <c r="AT50" s="5">
        <v>152</v>
      </c>
      <c r="AU50" s="5">
        <v>157</v>
      </c>
      <c r="AV50" s="5">
        <v>167</v>
      </c>
      <c r="AW50" s="5">
        <v>166</v>
      </c>
      <c r="AX50" s="5">
        <v>157</v>
      </c>
      <c r="AY50" s="5">
        <v>159</v>
      </c>
      <c r="AZ50" s="5">
        <v>162</v>
      </c>
      <c r="BA50" s="5">
        <v>159</v>
      </c>
      <c r="BB50" s="5">
        <v>165</v>
      </c>
      <c r="BC50" s="5">
        <v>157</v>
      </c>
      <c r="BD50" s="5">
        <v>157</v>
      </c>
      <c r="BE50" s="5">
        <v>159</v>
      </c>
      <c r="BF50" s="5">
        <v>161</v>
      </c>
      <c r="BG50" s="5">
        <v>166</v>
      </c>
      <c r="BH50" s="5">
        <v>165</v>
      </c>
      <c r="BI50" s="5">
        <v>164</v>
      </c>
      <c r="BJ50" s="5">
        <v>165</v>
      </c>
    </row>
    <row r="51" spans="7:62" x14ac:dyDescent="0.2">
      <c r="G51" s="13" t="s">
        <v>562</v>
      </c>
      <c r="H51" s="53" t="s">
        <v>556</v>
      </c>
      <c r="I51" s="13" t="s">
        <v>76</v>
      </c>
      <c r="J51" s="13" t="s">
        <v>569</v>
      </c>
      <c r="K51" s="13" t="s">
        <v>476</v>
      </c>
      <c r="L51" s="5">
        <v>232</v>
      </c>
      <c r="M51" s="5">
        <v>231</v>
      </c>
      <c r="N51" s="5">
        <v>232</v>
      </c>
      <c r="O51" s="5">
        <v>232</v>
      </c>
      <c r="P51" s="5">
        <v>237</v>
      </c>
      <c r="Q51" s="5">
        <v>241</v>
      </c>
      <c r="R51" s="5">
        <v>248</v>
      </c>
      <c r="S51" s="5">
        <v>249</v>
      </c>
      <c r="T51" s="5">
        <v>257</v>
      </c>
      <c r="U51" s="5">
        <v>255</v>
      </c>
      <c r="V51" s="5">
        <v>263</v>
      </c>
      <c r="W51" s="5">
        <v>251</v>
      </c>
      <c r="X51" s="5">
        <v>256</v>
      </c>
      <c r="Y51" s="5">
        <v>255</v>
      </c>
      <c r="Z51" s="5">
        <v>239</v>
      </c>
      <c r="AA51" s="5">
        <v>240</v>
      </c>
      <c r="AB51" s="5">
        <v>244</v>
      </c>
      <c r="AC51" s="5">
        <v>254</v>
      </c>
      <c r="AD51" s="5">
        <v>256</v>
      </c>
      <c r="AE51" s="5">
        <v>225</v>
      </c>
      <c r="AF51" s="5">
        <v>217</v>
      </c>
      <c r="AG51" s="5">
        <v>216</v>
      </c>
      <c r="AH51" s="5">
        <v>220</v>
      </c>
      <c r="AI51" s="5">
        <v>216</v>
      </c>
      <c r="AJ51" s="5">
        <v>237</v>
      </c>
      <c r="AK51" s="5">
        <v>215</v>
      </c>
      <c r="AL51" s="5">
        <v>193</v>
      </c>
      <c r="AM51" s="5">
        <v>206</v>
      </c>
      <c r="AN51" s="5">
        <v>200</v>
      </c>
      <c r="AO51" s="5">
        <v>216</v>
      </c>
      <c r="AP51" s="5">
        <v>208</v>
      </c>
      <c r="AQ51" s="5">
        <v>200</v>
      </c>
      <c r="AR51" s="5">
        <v>186</v>
      </c>
      <c r="AS51" s="5">
        <v>191</v>
      </c>
      <c r="AT51" s="5">
        <v>185</v>
      </c>
      <c r="AU51" s="5">
        <v>183</v>
      </c>
      <c r="AV51" s="5">
        <v>185</v>
      </c>
      <c r="AW51" s="5">
        <v>186</v>
      </c>
      <c r="AX51" s="5">
        <v>196</v>
      </c>
      <c r="AY51" s="5">
        <v>195</v>
      </c>
      <c r="AZ51" s="5">
        <v>209</v>
      </c>
      <c r="BA51" s="5">
        <v>207</v>
      </c>
      <c r="BB51" s="5">
        <v>214</v>
      </c>
      <c r="BC51" s="5">
        <v>214</v>
      </c>
      <c r="BD51" s="5">
        <v>225</v>
      </c>
      <c r="BE51" s="5">
        <v>237</v>
      </c>
      <c r="BF51" s="5">
        <v>232</v>
      </c>
      <c r="BG51" s="5">
        <v>238</v>
      </c>
      <c r="BH51" s="5">
        <v>236</v>
      </c>
      <c r="BI51" s="5">
        <v>238</v>
      </c>
      <c r="BJ51" s="5">
        <v>228</v>
      </c>
    </row>
    <row r="52" spans="7:62" x14ac:dyDescent="0.2">
      <c r="G52" s="13" t="s">
        <v>562</v>
      </c>
      <c r="H52" s="53" t="s">
        <v>557</v>
      </c>
      <c r="I52" s="13" t="s">
        <v>76</v>
      </c>
      <c r="J52" s="13" t="s">
        <v>569</v>
      </c>
      <c r="K52" s="13" t="s">
        <v>476</v>
      </c>
      <c r="L52" s="5">
        <v>212</v>
      </c>
      <c r="M52" s="5">
        <v>290</v>
      </c>
      <c r="N52" s="5">
        <v>239</v>
      </c>
      <c r="O52" s="5">
        <v>219</v>
      </c>
      <c r="P52" s="5">
        <v>252</v>
      </c>
      <c r="Q52" s="5">
        <v>244</v>
      </c>
      <c r="R52" s="5">
        <v>295</v>
      </c>
      <c r="S52" s="5">
        <v>324</v>
      </c>
      <c r="T52" s="5">
        <v>355</v>
      </c>
      <c r="U52" s="5">
        <v>354</v>
      </c>
      <c r="V52" s="5">
        <v>321</v>
      </c>
      <c r="W52" s="5">
        <v>349</v>
      </c>
      <c r="X52" s="5">
        <v>267</v>
      </c>
      <c r="Y52" s="5">
        <v>276</v>
      </c>
      <c r="Z52" s="5">
        <v>344</v>
      </c>
      <c r="AA52" s="5">
        <v>195</v>
      </c>
      <c r="AB52" s="5">
        <v>247</v>
      </c>
      <c r="AC52" s="5">
        <v>294</v>
      </c>
      <c r="AD52" s="5">
        <v>388</v>
      </c>
      <c r="AE52" s="5">
        <v>333</v>
      </c>
      <c r="AF52" s="5">
        <v>311</v>
      </c>
      <c r="AG52" s="5">
        <v>354</v>
      </c>
      <c r="AH52" s="5">
        <v>270</v>
      </c>
      <c r="AI52" s="5">
        <v>256</v>
      </c>
      <c r="AJ52" s="5">
        <v>330</v>
      </c>
      <c r="AK52" s="5">
        <v>323</v>
      </c>
      <c r="AL52" s="5">
        <v>301</v>
      </c>
      <c r="AM52" s="5">
        <v>310</v>
      </c>
      <c r="AN52" s="5">
        <v>297</v>
      </c>
      <c r="AO52" s="5">
        <v>302</v>
      </c>
      <c r="AP52" s="5">
        <v>377</v>
      </c>
      <c r="AQ52" s="5">
        <v>354</v>
      </c>
      <c r="AR52" s="5">
        <v>366</v>
      </c>
      <c r="AS52" s="5">
        <v>362</v>
      </c>
      <c r="AT52" s="5">
        <v>364</v>
      </c>
      <c r="AU52" s="5">
        <v>366</v>
      </c>
      <c r="AV52" s="5">
        <v>400</v>
      </c>
      <c r="AW52" s="5">
        <v>416</v>
      </c>
      <c r="AX52" s="5">
        <v>438</v>
      </c>
      <c r="AY52" s="5">
        <v>431</v>
      </c>
      <c r="AZ52" s="5">
        <v>456</v>
      </c>
      <c r="BA52" s="5">
        <v>465</v>
      </c>
      <c r="BB52" s="5">
        <v>477</v>
      </c>
      <c r="BC52" s="5">
        <v>468</v>
      </c>
      <c r="BD52" s="5">
        <v>461</v>
      </c>
      <c r="BE52" s="5">
        <v>462</v>
      </c>
      <c r="BF52" s="5">
        <v>459</v>
      </c>
      <c r="BG52" s="5">
        <v>473</v>
      </c>
      <c r="BH52" s="5">
        <v>462</v>
      </c>
      <c r="BI52" s="5">
        <v>454</v>
      </c>
      <c r="BJ52" s="5">
        <v>469</v>
      </c>
    </row>
    <row r="53" spans="7:62" x14ac:dyDescent="0.2">
      <c r="G53" s="14" t="s">
        <v>562</v>
      </c>
      <c r="H53" s="112" t="s">
        <v>558</v>
      </c>
      <c r="I53" s="14" t="s">
        <v>76</v>
      </c>
      <c r="J53" s="14" t="s">
        <v>569</v>
      </c>
      <c r="K53" s="14" t="s">
        <v>476</v>
      </c>
      <c r="L53" s="6">
        <v>261</v>
      </c>
      <c r="M53" s="6">
        <v>284</v>
      </c>
      <c r="N53" s="6">
        <v>281</v>
      </c>
      <c r="O53" s="6">
        <v>274</v>
      </c>
      <c r="P53" s="6">
        <v>272</v>
      </c>
      <c r="Q53" s="6">
        <v>249</v>
      </c>
      <c r="R53" s="6">
        <v>256</v>
      </c>
      <c r="S53" s="6">
        <v>259</v>
      </c>
      <c r="T53" s="6">
        <v>285</v>
      </c>
      <c r="U53" s="6">
        <v>301</v>
      </c>
      <c r="V53" s="6">
        <v>258</v>
      </c>
      <c r="W53" s="6">
        <v>284</v>
      </c>
      <c r="X53" s="6">
        <v>255</v>
      </c>
      <c r="Y53" s="6">
        <v>281</v>
      </c>
      <c r="Z53" s="6">
        <v>285</v>
      </c>
      <c r="AA53" s="6">
        <v>281</v>
      </c>
      <c r="AB53" s="6">
        <v>285</v>
      </c>
      <c r="AC53" s="6">
        <v>274</v>
      </c>
      <c r="AD53" s="6">
        <v>242</v>
      </c>
      <c r="AE53" s="6">
        <v>259</v>
      </c>
      <c r="AF53" s="6">
        <v>259</v>
      </c>
      <c r="AG53" s="6">
        <v>260</v>
      </c>
      <c r="AH53" s="6">
        <v>266</v>
      </c>
      <c r="AI53" s="6">
        <v>241</v>
      </c>
      <c r="AJ53" s="6">
        <v>257</v>
      </c>
      <c r="AK53" s="6">
        <v>245</v>
      </c>
      <c r="AL53" s="6">
        <v>244</v>
      </c>
      <c r="AM53" s="6">
        <v>246</v>
      </c>
      <c r="AN53" s="6">
        <v>271</v>
      </c>
      <c r="AO53" s="6">
        <v>232</v>
      </c>
      <c r="AP53" s="6">
        <v>258</v>
      </c>
      <c r="AQ53" s="6">
        <v>247</v>
      </c>
      <c r="AR53" s="6">
        <v>248</v>
      </c>
      <c r="AS53" s="6">
        <v>246</v>
      </c>
      <c r="AT53" s="6">
        <v>240</v>
      </c>
      <c r="AU53" s="6">
        <v>265</v>
      </c>
      <c r="AV53" s="6">
        <v>268</v>
      </c>
      <c r="AW53" s="6">
        <v>243</v>
      </c>
      <c r="AX53" s="6">
        <v>244</v>
      </c>
      <c r="AY53" s="6">
        <v>231</v>
      </c>
      <c r="AZ53" s="6">
        <v>231</v>
      </c>
      <c r="BA53" s="6">
        <v>221</v>
      </c>
      <c r="BB53" s="6">
        <v>223</v>
      </c>
      <c r="BC53" s="6">
        <v>236</v>
      </c>
      <c r="BD53" s="6">
        <v>230</v>
      </c>
      <c r="BE53" s="6">
        <v>244</v>
      </c>
      <c r="BF53" s="6">
        <v>219</v>
      </c>
      <c r="BG53" s="6">
        <v>231</v>
      </c>
      <c r="BH53" s="6">
        <v>227</v>
      </c>
      <c r="BI53" s="6">
        <v>213</v>
      </c>
      <c r="BJ53" s="6">
        <v>227</v>
      </c>
    </row>
    <row r="54" spans="7:62" x14ac:dyDescent="0.2">
      <c r="G54" s="12" t="s">
        <v>563</v>
      </c>
      <c r="H54" s="12" t="s">
        <v>22</v>
      </c>
      <c r="I54" s="12" t="s">
        <v>76</v>
      </c>
      <c r="J54" s="12" t="s">
        <v>10</v>
      </c>
      <c r="K54" s="12" t="s">
        <v>476</v>
      </c>
      <c r="L54" s="4">
        <v>110</v>
      </c>
      <c r="M54" s="4">
        <v>113</v>
      </c>
      <c r="N54" s="4">
        <v>119</v>
      </c>
      <c r="O54" s="4">
        <v>121</v>
      </c>
      <c r="P54" s="4">
        <v>126</v>
      </c>
      <c r="Q54" s="4">
        <v>129</v>
      </c>
      <c r="R54" s="4">
        <v>132</v>
      </c>
      <c r="S54" s="4">
        <v>134</v>
      </c>
      <c r="T54" s="4">
        <v>132</v>
      </c>
      <c r="U54" s="4">
        <v>133</v>
      </c>
      <c r="V54" s="4">
        <v>136</v>
      </c>
      <c r="W54" s="4">
        <v>138</v>
      </c>
      <c r="X54" s="4">
        <v>137</v>
      </c>
      <c r="Y54" s="4">
        <v>140</v>
      </c>
      <c r="Z54" s="4">
        <v>140</v>
      </c>
      <c r="AA54" s="4">
        <v>141</v>
      </c>
      <c r="AB54" s="4">
        <v>142</v>
      </c>
      <c r="AC54" s="4">
        <v>146</v>
      </c>
      <c r="AD54" s="4">
        <v>152</v>
      </c>
      <c r="AE54" s="4">
        <v>155</v>
      </c>
      <c r="AF54" s="4">
        <v>155</v>
      </c>
      <c r="AG54" s="4">
        <v>154</v>
      </c>
      <c r="AH54" s="4">
        <v>156</v>
      </c>
      <c r="AI54" s="4">
        <v>159</v>
      </c>
      <c r="AJ54" s="4">
        <v>163</v>
      </c>
      <c r="AK54" s="4">
        <v>164</v>
      </c>
      <c r="AL54" s="4">
        <v>168</v>
      </c>
      <c r="AM54" s="4">
        <v>173</v>
      </c>
      <c r="AN54" s="4">
        <v>174</v>
      </c>
      <c r="AO54" s="4">
        <v>177</v>
      </c>
      <c r="AP54" s="4">
        <v>178</v>
      </c>
      <c r="AQ54" s="4">
        <v>180</v>
      </c>
      <c r="AR54" s="4">
        <v>182</v>
      </c>
      <c r="AS54" s="4">
        <v>186</v>
      </c>
      <c r="AT54" s="4">
        <v>189</v>
      </c>
      <c r="AU54" s="4">
        <v>188</v>
      </c>
      <c r="AV54" s="4">
        <v>191</v>
      </c>
      <c r="AW54" s="4">
        <v>197</v>
      </c>
      <c r="AX54" s="4">
        <v>199</v>
      </c>
      <c r="AY54" s="4">
        <v>203</v>
      </c>
      <c r="AZ54" s="4">
        <v>202</v>
      </c>
      <c r="BA54" s="4">
        <v>205</v>
      </c>
      <c r="BB54" s="4">
        <v>209</v>
      </c>
      <c r="BC54" s="4">
        <v>209</v>
      </c>
      <c r="BD54" s="4">
        <v>211</v>
      </c>
      <c r="BE54" s="4">
        <v>216</v>
      </c>
      <c r="BF54" s="4">
        <v>220</v>
      </c>
      <c r="BG54" s="4">
        <v>224</v>
      </c>
      <c r="BH54" s="4">
        <v>227</v>
      </c>
      <c r="BI54" s="4">
        <v>230</v>
      </c>
      <c r="BJ54" s="4">
        <v>230</v>
      </c>
    </row>
    <row r="55" spans="7:62" x14ac:dyDescent="0.2">
      <c r="G55" s="98" t="s">
        <v>563</v>
      </c>
      <c r="H55" s="98" t="s">
        <v>544</v>
      </c>
      <c r="I55" s="98" t="s">
        <v>76</v>
      </c>
      <c r="J55" s="99" t="s">
        <v>457</v>
      </c>
      <c r="K55" s="98" t="s">
        <v>35</v>
      </c>
      <c r="L55" s="100">
        <f>((L56*L146)+(L57*L147)+(L58*L148)+(L59*L149))/L145</f>
        <v>235.88305549628134</v>
      </c>
      <c r="M55" s="100">
        <f t="shared" ref="M55:BJ55" si="6">((M56*M146)+(M57*M147)+(M58*M148)+(M59*M149))/M145</f>
        <v>244.39145914793048</v>
      </c>
      <c r="N55" s="100">
        <f t="shared" si="6"/>
        <v>249.52971440187017</v>
      </c>
      <c r="O55" s="100">
        <f t="shared" si="6"/>
        <v>247.4562542771954</v>
      </c>
      <c r="P55" s="100">
        <f t="shared" si="6"/>
        <v>257.5436716952695</v>
      </c>
      <c r="Q55" s="100">
        <f t="shared" si="6"/>
        <v>264.40218198997087</v>
      </c>
      <c r="R55" s="100">
        <f t="shared" si="6"/>
        <v>274.99064872975003</v>
      </c>
      <c r="S55" s="100">
        <f t="shared" si="6"/>
        <v>282.59505720319743</v>
      </c>
      <c r="T55" s="100">
        <f t="shared" si="6"/>
        <v>281.52674217729555</v>
      </c>
      <c r="U55" s="100">
        <f t="shared" si="6"/>
        <v>287.92494472854099</v>
      </c>
      <c r="V55" s="100">
        <f t="shared" si="6"/>
        <v>300.1141885183809</v>
      </c>
      <c r="W55" s="100">
        <f t="shared" si="6"/>
        <v>305.942853224413</v>
      </c>
      <c r="X55" s="100">
        <f t="shared" si="6"/>
        <v>304.29481217384711</v>
      </c>
      <c r="Y55" s="100">
        <f t="shared" si="6"/>
        <v>312.92262790063944</v>
      </c>
      <c r="Z55" s="100">
        <f t="shared" si="6"/>
        <v>314.80919778794288</v>
      </c>
      <c r="AA55" s="100">
        <f t="shared" si="6"/>
        <v>319.16518153589288</v>
      </c>
      <c r="AB55" s="100">
        <f t="shared" si="6"/>
        <v>322.78215649659433</v>
      </c>
      <c r="AC55" s="100">
        <f t="shared" si="6"/>
        <v>329.58728391653227</v>
      </c>
      <c r="AD55" s="100">
        <f t="shared" si="6"/>
        <v>336.33396248944166</v>
      </c>
      <c r="AE55" s="100">
        <f t="shared" si="6"/>
        <v>339.48931886341956</v>
      </c>
      <c r="AF55" s="100">
        <f t="shared" si="6"/>
        <v>336.22770586567196</v>
      </c>
      <c r="AG55" s="100">
        <f t="shared" si="6"/>
        <v>330.50695612755487</v>
      </c>
      <c r="AH55" s="100">
        <f t="shared" si="6"/>
        <v>338.21171905002177</v>
      </c>
      <c r="AI55" s="100">
        <f t="shared" si="6"/>
        <v>340.28750865013433</v>
      </c>
      <c r="AJ55" s="100">
        <f t="shared" si="6"/>
        <v>344.72262609971051</v>
      </c>
      <c r="AK55" s="100">
        <f t="shared" si="6"/>
        <v>348.41435915617802</v>
      </c>
      <c r="AL55" s="100">
        <f t="shared" si="6"/>
        <v>356.86226944835323</v>
      </c>
      <c r="AM55" s="100">
        <f t="shared" si="6"/>
        <v>365.12261459603934</v>
      </c>
      <c r="AN55" s="100">
        <f t="shared" si="6"/>
        <v>365.51330040939632</v>
      </c>
      <c r="AO55" s="100">
        <f t="shared" si="6"/>
        <v>366.88509592149433</v>
      </c>
      <c r="AP55" s="100">
        <f t="shared" si="6"/>
        <v>359.54620592732482</v>
      </c>
      <c r="AQ55" s="100">
        <f t="shared" si="6"/>
        <v>361.8456815227446</v>
      </c>
      <c r="AR55" s="100">
        <f t="shared" si="6"/>
        <v>354.2702305807519</v>
      </c>
      <c r="AS55" s="100">
        <f t="shared" si="6"/>
        <v>351.44099589648374</v>
      </c>
      <c r="AT55" s="100">
        <f t="shared" si="6"/>
        <v>347.70459459959716</v>
      </c>
      <c r="AU55" s="100">
        <f t="shared" si="6"/>
        <v>348.02491553173718</v>
      </c>
      <c r="AV55" s="100">
        <f t="shared" si="6"/>
        <v>341.09537963209317</v>
      </c>
      <c r="AW55" s="100">
        <f t="shared" si="6"/>
        <v>352.21133411478405</v>
      </c>
      <c r="AX55" s="100">
        <f t="shared" si="6"/>
        <v>350.84393132397304</v>
      </c>
      <c r="AY55" s="100">
        <f t="shared" si="6"/>
        <v>346.93993196412652</v>
      </c>
      <c r="AZ55" s="100">
        <f t="shared" si="6"/>
        <v>347.01489572989078</v>
      </c>
      <c r="BA55" s="100">
        <f t="shared" si="6"/>
        <v>352.94283822919681</v>
      </c>
      <c r="BB55" s="100">
        <f t="shared" si="6"/>
        <v>353.86332807114439</v>
      </c>
      <c r="BC55" s="100">
        <f t="shared" si="6"/>
        <v>351.58134544661226</v>
      </c>
      <c r="BD55" s="100">
        <f t="shared" si="6"/>
        <v>353.62196574306751</v>
      </c>
      <c r="BE55" s="100">
        <f t="shared" si="6"/>
        <v>352.87174502548373</v>
      </c>
      <c r="BF55" s="100">
        <f t="shared" si="6"/>
        <v>359.63508935647502</v>
      </c>
      <c r="BG55" s="100">
        <f t="shared" si="6"/>
        <v>359.58645694518179</v>
      </c>
      <c r="BH55" s="100">
        <f t="shared" si="6"/>
        <v>354.82772741324618</v>
      </c>
      <c r="BI55" s="100">
        <f t="shared" si="6"/>
        <v>356.88534920304005</v>
      </c>
      <c r="BJ55" s="100">
        <f t="shared" si="6"/>
        <v>354.85796102356557</v>
      </c>
    </row>
    <row r="56" spans="7:62" x14ac:dyDescent="0.2">
      <c r="G56" s="13" t="s">
        <v>563</v>
      </c>
      <c r="H56" s="53" t="s">
        <v>453</v>
      </c>
      <c r="I56" s="13" t="s">
        <v>76</v>
      </c>
      <c r="J56" s="13" t="s">
        <v>10</v>
      </c>
      <c r="K56" s="13" t="s">
        <v>476</v>
      </c>
      <c r="L56" s="5">
        <v>331</v>
      </c>
      <c r="M56" s="5">
        <v>334</v>
      </c>
      <c r="N56" s="5">
        <v>345</v>
      </c>
      <c r="O56" s="5">
        <v>355</v>
      </c>
      <c r="P56" s="5">
        <v>345</v>
      </c>
      <c r="Q56" s="5">
        <v>355</v>
      </c>
      <c r="R56" s="5">
        <v>372</v>
      </c>
      <c r="S56" s="5">
        <v>378</v>
      </c>
      <c r="T56" s="5">
        <v>363</v>
      </c>
      <c r="U56" s="5">
        <v>366</v>
      </c>
      <c r="V56" s="5">
        <v>377</v>
      </c>
      <c r="W56" s="5">
        <v>374</v>
      </c>
      <c r="X56" s="5">
        <v>352</v>
      </c>
      <c r="Y56" s="5">
        <v>368</v>
      </c>
      <c r="Z56" s="5">
        <v>351</v>
      </c>
      <c r="AA56" s="5">
        <v>374</v>
      </c>
      <c r="AB56" s="5">
        <v>375</v>
      </c>
      <c r="AC56" s="5">
        <v>371</v>
      </c>
      <c r="AD56" s="5">
        <v>378</v>
      </c>
      <c r="AE56" s="5">
        <v>387</v>
      </c>
      <c r="AF56" s="5">
        <v>387</v>
      </c>
      <c r="AG56" s="5">
        <v>375</v>
      </c>
      <c r="AH56" s="5">
        <v>386</v>
      </c>
      <c r="AI56" s="5">
        <v>387</v>
      </c>
      <c r="AJ56" s="5">
        <v>394</v>
      </c>
      <c r="AK56" s="5">
        <v>392</v>
      </c>
      <c r="AL56" s="5">
        <v>392</v>
      </c>
      <c r="AM56" s="5">
        <v>403</v>
      </c>
      <c r="AN56" s="5">
        <v>401</v>
      </c>
      <c r="AO56" s="5">
        <v>400</v>
      </c>
      <c r="AP56" s="5">
        <v>405</v>
      </c>
      <c r="AQ56" s="5">
        <v>418</v>
      </c>
      <c r="AR56" s="5">
        <v>415</v>
      </c>
      <c r="AS56" s="5">
        <v>424</v>
      </c>
      <c r="AT56" s="5">
        <v>420</v>
      </c>
      <c r="AU56" s="5">
        <v>418</v>
      </c>
      <c r="AV56" s="5">
        <v>416</v>
      </c>
      <c r="AW56" s="5">
        <v>431</v>
      </c>
      <c r="AX56" s="5">
        <v>445</v>
      </c>
      <c r="AY56" s="5">
        <v>437</v>
      </c>
      <c r="AZ56" s="5">
        <v>435</v>
      </c>
      <c r="BA56" s="5">
        <v>447</v>
      </c>
      <c r="BB56" s="5">
        <v>443</v>
      </c>
      <c r="BC56" s="5">
        <v>453</v>
      </c>
      <c r="BD56" s="5">
        <v>450</v>
      </c>
      <c r="BE56" s="5">
        <v>451</v>
      </c>
      <c r="BF56" s="5">
        <v>454</v>
      </c>
      <c r="BG56" s="5">
        <v>445</v>
      </c>
      <c r="BH56" s="5">
        <v>430</v>
      </c>
      <c r="BI56" s="5">
        <v>430</v>
      </c>
      <c r="BJ56" s="5">
        <v>424</v>
      </c>
    </row>
    <row r="57" spans="7:62" x14ac:dyDescent="0.2">
      <c r="G57" s="13" t="s">
        <v>563</v>
      </c>
      <c r="H57" s="53" t="s">
        <v>750</v>
      </c>
      <c r="I57" s="13" t="s">
        <v>76</v>
      </c>
      <c r="J57" s="13" t="s">
        <v>10</v>
      </c>
      <c r="K57" s="13" t="s">
        <v>476</v>
      </c>
      <c r="L57" s="5">
        <v>230</v>
      </c>
      <c r="M57" s="5">
        <v>240</v>
      </c>
      <c r="N57" s="5">
        <v>244</v>
      </c>
      <c r="O57" s="5">
        <v>237</v>
      </c>
      <c r="P57" s="5">
        <v>255</v>
      </c>
      <c r="Q57" s="5">
        <v>261</v>
      </c>
      <c r="R57" s="5">
        <v>271</v>
      </c>
      <c r="S57" s="5">
        <v>280</v>
      </c>
      <c r="T57" s="5">
        <v>282</v>
      </c>
      <c r="U57" s="5">
        <v>290</v>
      </c>
      <c r="V57" s="5">
        <v>303</v>
      </c>
      <c r="W57" s="5">
        <v>311</v>
      </c>
      <c r="X57" s="5">
        <v>316</v>
      </c>
      <c r="Y57" s="5">
        <v>326</v>
      </c>
      <c r="Z57" s="5">
        <v>332</v>
      </c>
      <c r="AA57" s="5">
        <v>330</v>
      </c>
      <c r="AB57" s="5">
        <v>335</v>
      </c>
      <c r="AC57" s="5">
        <v>345</v>
      </c>
      <c r="AD57" s="5">
        <v>353</v>
      </c>
      <c r="AE57" s="5">
        <v>355</v>
      </c>
      <c r="AF57" s="5">
        <v>350</v>
      </c>
      <c r="AG57" s="5">
        <v>345</v>
      </c>
      <c r="AH57" s="5">
        <v>353</v>
      </c>
      <c r="AI57" s="5">
        <v>355</v>
      </c>
      <c r="AJ57" s="5">
        <v>358</v>
      </c>
      <c r="AK57" s="5">
        <v>363</v>
      </c>
      <c r="AL57" s="5">
        <v>375</v>
      </c>
      <c r="AM57" s="5">
        <v>383</v>
      </c>
      <c r="AN57" s="5">
        <v>384</v>
      </c>
      <c r="AO57" s="5">
        <v>386</v>
      </c>
      <c r="AP57" s="5">
        <v>373</v>
      </c>
      <c r="AQ57" s="5">
        <v>371</v>
      </c>
      <c r="AR57" s="5">
        <v>360</v>
      </c>
      <c r="AS57" s="5">
        <v>352</v>
      </c>
      <c r="AT57" s="5">
        <v>346</v>
      </c>
      <c r="AU57" s="5">
        <v>347</v>
      </c>
      <c r="AV57" s="5">
        <v>338</v>
      </c>
      <c r="AW57" s="5">
        <v>349</v>
      </c>
      <c r="AX57" s="5">
        <v>340</v>
      </c>
      <c r="AY57" s="5">
        <v>336</v>
      </c>
      <c r="AZ57" s="5">
        <v>337</v>
      </c>
      <c r="BA57" s="5">
        <v>341</v>
      </c>
      <c r="BB57" s="5">
        <v>343</v>
      </c>
      <c r="BC57" s="5">
        <v>336</v>
      </c>
      <c r="BD57" s="5">
        <v>338</v>
      </c>
      <c r="BE57" s="5">
        <v>337</v>
      </c>
      <c r="BF57" s="5">
        <v>345</v>
      </c>
      <c r="BG57" s="5">
        <v>349</v>
      </c>
      <c r="BH57" s="5">
        <v>348</v>
      </c>
      <c r="BI57" s="5">
        <v>350</v>
      </c>
      <c r="BJ57" s="5">
        <v>347</v>
      </c>
    </row>
    <row r="58" spans="7:62" x14ac:dyDescent="0.2">
      <c r="G58" s="13" t="s">
        <v>563</v>
      </c>
      <c r="H58" s="53" t="s">
        <v>235</v>
      </c>
      <c r="I58" s="13" t="s">
        <v>76</v>
      </c>
      <c r="J58" s="13" t="s">
        <v>10</v>
      </c>
      <c r="K58" s="13" t="s">
        <v>476</v>
      </c>
      <c r="L58" s="5">
        <v>27</v>
      </c>
      <c r="M58" s="5">
        <v>34</v>
      </c>
      <c r="N58" s="5">
        <v>35</v>
      </c>
      <c r="O58" s="5">
        <v>39</v>
      </c>
      <c r="P58" s="5">
        <v>43</v>
      </c>
      <c r="Q58" s="5">
        <v>51</v>
      </c>
      <c r="R58" s="5">
        <v>54</v>
      </c>
      <c r="S58" s="5">
        <v>55</v>
      </c>
      <c r="T58" s="5">
        <v>61</v>
      </c>
      <c r="U58" s="5">
        <v>69</v>
      </c>
      <c r="V58" s="5">
        <v>76</v>
      </c>
      <c r="W58" s="5">
        <v>85</v>
      </c>
      <c r="X58" s="5">
        <v>91</v>
      </c>
      <c r="Y58" s="5">
        <v>88</v>
      </c>
      <c r="Z58" s="5">
        <v>91</v>
      </c>
      <c r="AA58" s="5">
        <v>96</v>
      </c>
      <c r="AB58" s="5">
        <v>104</v>
      </c>
      <c r="AC58" s="5">
        <v>111</v>
      </c>
      <c r="AD58" s="5">
        <v>118</v>
      </c>
      <c r="AE58" s="5">
        <v>116</v>
      </c>
      <c r="AF58" s="5">
        <v>117</v>
      </c>
      <c r="AG58" s="5">
        <v>119</v>
      </c>
      <c r="AH58" s="5">
        <v>121</v>
      </c>
      <c r="AI58" s="5">
        <v>124</v>
      </c>
      <c r="AJ58" s="5">
        <v>129</v>
      </c>
      <c r="AK58" s="5">
        <v>135</v>
      </c>
      <c r="AL58" s="5">
        <v>141</v>
      </c>
      <c r="AM58" s="5">
        <v>147</v>
      </c>
      <c r="AN58" s="5">
        <v>149</v>
      </c>
      <c r="AO58" s="5">
        <v>148</v>
      </c>
      <c r="AP58" s="5">
        <v>149</v>
      </c>
      <c r="AQ58" s="5">
        <v>154</v>
      </c>
      <c r="AR58" s="5">
        <v>155</v>
      </c>
      <c r="AS58" s="5">
        <v>157</v>
      </c>
      <c r="AT58" s="5">
        <v>165</v>
      </c>
      <c r="AU58" s="5">
        <v>168</v>
      </c>
      <c r="AV58" s="5">
        <v>159</v>
      </c>
      <c r="AW58" s="5">
        <v>159</v>
      </c>
      <c r="AX58" s="5">
        <v>166</v>
      </c>
      <c r="AY58" s="5">
        <v>170</v>
      </c>
      <c r="AZ58" s="5">
        <v>169</v>
      </c>
      <c r="BA58" s="5">
        <v>170</v>
      </c>
      <c r="BB58" s="5">
        <v>171</v>
      </c>
      <c r="BC58" s="5">
        <v>170</v>
      </c>
      <c r="BD58" s="5">
        <v>179</v>
      </c>
      <c r="BE58" s="5">
        <v>175</v>
      </c>
      <c r="BF58" s="5">
        <v>176</v>
      </c>
      <c r="BG58" s="5">
        <v>178</v>
      </c>
      <c r="BH58" s="5">
        <v>176</v>
      </c>
      <c r="BI58" s="5">
        <v>182</v>
      </c>
      <c r="BJ58" s="5">
        <v>186</v>
      </c>
    </row>
    <row r="59" spans="7:62" x14ac:dyDescent="0.2">
      <c r="G59" s="13" t="s">
        <v>563</v>
      </c>
      <c r="H59" s="53" t="s">
        <v>454</v>
      </c>
      <c r="I59" s="13" t="s">
        <v>76</v>
      </c>
      <c r="J59" s="13" t="s">
        <v>10</v>
      </c>
      <c r="K59" s="13" t="s">
        <v>476</v>
      </c>
      <c r="L59" s="5">
        <v>511</v>
      </c>
      <c r="M59" s="5">
        <v>534</v>
      </c>
      <c r="N59" s="5">
        <v>523</v>
      </c>
      <c r="O59" s="5">
        <v>521</v>
      </c>
      <c r="P59" s="5">
        <v>501</v>
      </c>
      <c r="Q59" s="5">
        <v>489</v>
      </c>
      <c r="R59" s="5">
        <v>479</v>
      </c>
      <c r="S59" s="5">
        <v>491</v>
      </c>
      <c r="T59" s="5">
        <v>513</v>
      </c>
      <c r="U59" s="5">
        <v>490</v>
      </c>
      <c r="V59" s="5">
        <v>522</v>
      </c>
      <c r="W59" s="5">
        <v>545</v>
      </c>
      <c r="X59" s="5">
        <v>503</v>
      </c>
      <c r="Y59" s="5">
        <v>428</v>
      </c>
      <c r="Z59" s="5">
        <v>521</v>
      </c>
      <c r="AA59" s="5">
        <v>530</v>
      </c>
      <c r="AB59" s="5">
        <v>485</v>
      </c>
      <c r="AC59" s="5">
        <v>510</v>
      </c>
      <c r="AD59" s="5">
        <v>459</v>
      </c>
      <c r="AE59" s="5">
        <v>461</v>
      </c>
      <c r="AF59" s="5">
        <v>456</v>
      </c>
      <c r="AG59" s="5">
        <v>459</v>
      </c>
      <c r="AH59" s="5">
        <v>443</v>
      </c>
      <c r="AI59" s="5">
        <v>455</v>
      </c>
      <c r="AJ59" s="5">
        <v>474</v>
      </c>
      <c r="AK59" s="5">
        <v>485</v>
      </c>
      <c r="AL59" s="5">
        <v>479</v>
      </c>
      <c r="AM59" s="5">
        <v>467</v>
      </c>
      <c r="AN59" s="5">
        <v>461</v>
      </c>
      <c r="AO59" s="5">
        <v>480</v>
      </c>
      <c r="AP59" s="5">
        <v>466</v>
      </c>
      <c r="AQ59" s="5">
        <v>464</v>
      </c>
      <c r="AR59" s="5">
        <v>467</v>
      </c>
      <c r="AS59" s="5">
        <v>460</v>
      </c>
      <c r="AT59" s="5">
        <v>467</v>
      </c>
      <c r="AU59" s="5">
        <v>449</v>
      </c>
      <c r="AV59" s="5">
        <v>450</v>
      </c>
      <c r="AW59" s="5">
        <v>462</v>
      </c>
      <c r="AX59" s="5">
        <v>460</v>
      </c>
      <c r="AY59" s="5">
        <v>459</v>
      </c>
      <c r="AZ59" s="5">
        <v>450</v>
      </c>
      <c r="BA59" s="5">
        <v>455</v>
      </c>
      <c r="BB59" s="5">
        <v>476</v>
      </c>
      <c r="BC59" s="5">
        <v>448</v>
      </c>
      <c r="BD59" s="5">
        <v>472</v>
      </c>
      <c r="BE59" s="5">
        <v>461</v>
      </c>
      <c r="BF59" s="5">
        <v>495</v>
      </c>
      <c r="BG59" s="5">
        <v>463</v>
      </c>
      <c r="BH59" s="5">
        <v>451</v>
      </c>
      <c r="BI59" s="5">
        <v>453</v>
      </c>
      <c r="BJ59" s="5">
        <v>494</v>
      </c>
    </row>
    <row r="60" spans="7:62" x14ac:dyDescent="0.2">
      <c r="G60" s="98" t="s">
        <v>563</v>
      </c>
      <c r="H60" s="98" t="s">
        <v>789</v>
      </c>
      <c r="I60" s="98" t="s">
        <v>76</v>
      </c>
      <c r="J60" s="99" t="s">
        <v>457</v>
      </c>
      <c r="K60" s="98" t="s">
        <v>35</v>
      </c>
      <c r="L60" s="100">
        <f>((L61*L151)+(L62*L152)+(L63*L153)+(L64*L154)+(L65*L155)+(L66*L156)+(L67*L157)+(L68*L158))/L150</f>
        <v>51.736475170747937</v>
      </c>
      <c r="M60" s="100">
        <f t="shared" ref="M60:BJ60" si="7">((M61*M151)+(M62*M152)+(M63*M153)+(M64*M154)+(M65*M155)+(M66*M156)+(M67*M157)+(M68*M158))/M150</f>
        <v>54.64524723384713</v>
      </c>
      <c r="N60" s="100">
        <f t="shared" si="7"/>
        <v>60.573304805926888</v>
      </c>
      <c r="O60" s="100">
        <f t="shared" si="7"/>
        <v>64.630037771578273</v>
      </c>
      <c r="P60" s="100">
        <f t="shared" si="7"/>
        <v>67.249408272689976</v>
      </c>
      <c r="Q60" s="100">
        <f t="shared" si="7"/>
        <v>70.126206575967615</v>
      </c>
      <c r="R60" s="100">
        <f t="shared" si="7"/>
        <v>71.041990820264843</v>
      </c>
      <c r="S60" s="100">
        <f t="shared" si="7"/>
        <v>72.066354316563263</v>
      </c>
      <c r="T60" s="100">
        <f t="shared" si="7"/>
        <v>71.627006194380925</v>
      </c>
      <c r="U60" s="100">
        <f t="shared" si="7"/>
        <v>70.505047889553779</v>
      </c>
      <c r="V60" s="100">
        <f t="shared" si="7"/>
        <v>72.107050867439781</v>
      </c>
      <c r="W60" s="100">
        <f t="shared" si="7"/>
        <v>74.190264079938885</v>
      </c>
      <c r="X60" s="100">
        <f t="shared" si="7"/>
        <v>74.384139434410926</v>
      </c>
      <c r="Y60" s="100">
        <f t="shared" si="7"/>
        <v>74.40043208914102</v>
      </c>
      <c r="Z60" s="100">
        <f t="shared" si="7"/>
        <v>76.227979968363314</v>
      </c>
      <c r="AA60" s="100">
        <f t="shared" si="7"/>
        <v>76.411115172736231</v>
      </c>
      <c r="AB60" s="100">
        <f t="shared" si="7"/>
        <v>77.858793548376696</v>
      </c>
      <c r="AC60" s="100">
        <f t="shared" si="7"/>
        <v>81.767571639288477</v>
      </c>
      <c r="AD60" s="100">
        <f t="shared" si="7"/>
        <v>87.996574426312037</v>
      </c>
      <c r="AE60" s="100">
        <f t="shared" si="7"/>
        <v>92.695866867430766</v>
      </c>
      <c r="AF60" s="100">
        <f t="shared" si="7"/>
        <v>94.308819511791285</v>
      </c>
      <c r="AG60" s="100">
        <f t="shared" si="7"/>
        <v>95.569694926242249</v>
      </c>
      <c r="AH60" s="100">
        <f t="shared" si="7"/>
        <v>96.819658510911282</v>
      </c>
      <c r="AI60" s="100">
        <f t="shared" si="7"/>
        <v>100.2562812245484</v>
      </c>
      <c r="AJ60" s="100">
        <f t="shared" si="7"/>
        <v>104.86039475243821</v>
      </c>
      <c r="AK60" s="100">
        <f t="shared" si="7"/>
        <v>106.84848888484393</v>
      </c>
      <c r="AL60" s="100">
        <f t="shared" si="7"/>
        <v>109.82622140262586</v>
      </c>
      <c r="AM60" s="100">
        <f t="shared" si="7"/>
        <v>114.06931078247295</v>
      </c>
      <c r="AN60" s="100">
        <f t="shared" si="7"/>
        <v>116.24033344809541</v>
      </c>
      <c r="AO60" s="100">
        <f t="shared" si="7"/>
        <v>120.32372079226873</v>
      </c>
      <c r="AP60" s="100">
        <f t="shared" si="7"/>
        <v>125.22363410039588</v>
      </c>
      <c r="AQ60" s="100">
        <f t="shared" si="7"/>
        <v>133.36146088606043</v>
      </c>
      <c r="AR60" s="100">
        <f t="shared" si="7"/>
        <v>137.62243837949387</v>
      </c>
      <c r="AS60" s="100">
        <f t="shared" si="7"/>
        <v>144.32006674552059</v>
      </c>
      <c r="AT60" s="100">
        <f t="shared" si="7"/>
        <v>149.58333679690659</v>
      </c>
      <c r="AU60" s="100">
        <f t="shared" si="7"/>
        <v>149.11379113345771</v>
      </c>
      <c r="AV60" s="100">
        <f t="shared" si="7"/>
        <v>154.00128617349503</v>
      </c>
      <c r="AW60" s="100">
        <f t="shared" si="7"/>
        <v>159.09117175238754</v>
      </c>
      <c r="AX60" s="100">
        <f t="shared" si="7"/>
        <v>162.64719202567721</v>
      </c>
      <c r="AY60" s="100">
        <f t="shared" si="7"/>
        <v>168.60523925737775</v>
      </c>
      <c r="AZ60" s="100">
        <f t="shared" si="7"/>
        <v>167.10856024852674</v>
      </c>
      <c r="BA60" s="100">
        <f t="shared" si="7"/>
        <v>170.3571039433223</v>
      </c>
      <c r="BB60" s="100">
        <f t="shared" si="7"/>
        <v>174.94232541749594</v>
      </c>
      <c r="BC60" s="100">
        <f t="shared" si="7"/>
        <v>175.63335652055093</v>
      </c>
      <c r="BD60" s="100">
        <f t="shared" si="7"/>
        <v>179.28635128273879</v>
      </c>
      <c r="BE60" s="100">
        <f t="shared" si="7"/>
        <v>184.53870388635548</v>
      </c>
      <c r="BF60" s="100">
        <f t="shared" si="7"/>
        <v>188.94918495034054</v>
      </c>
      <c r="BG60" s="100">
        <f t="shared" si="7"/>
        <v>194.54300866491172</v>
      </c>
      <c r="BH60" s="100">
        <f t="shared" si="7"/>
        <v>198.56971940470211</v>
      </c>
      <c r="BI60" s="100">
        <f t="shared" si="7"/>
        <v>201.95178208039502</v>
      </c>
      <c r="BJ60" s="100">
        <f t="shared" si="7"/>
        <v>203.0215931645528</v>
      </c>
    </row>
    <row r="61" spans="7:62" x14ac:dyDescent="0.2">
      <c r="G61" s="13" t="s">
        <v>563</v>
      </c>
      <c r="H61" s="53" t="s">
        <v>551</v>
      </c>
      <c r="I61" s="13" t="s">
        <v>76</v>
      </c>
      <c r="J61" s="13" t="s">
        <v>10</v>
      </c>
      <c r="K61" s="13" t="s">
        <v>476</v>
      </c>
      <c r="L61" s="5">
        <v>124</v>
      </c>
      <c r="M61" s="5">
        <v>124</v>
      </c>
      <c r="N61" s="5">
        <v>123</v>
      </c>
      <c r="O61" s="5">
        <v>122</v>
      </c>
      <c r="P61" s="5">
        <v>121</v>
      </c>
      <c r="Q61" s="5">
        <v>118</v>
      </c>
      <c r="R61" s="5">
        <v>118</v>
      </c>
      <c r="S61" s="5">
        <v>116</v>
      </c>
      <c r="T61" s="5">
        <v>115</v>
      </c>
      <c r="U61" s="5">
        <v>115</v>
      </c>
      <c r="V61" s="5">
        <v>117</v>
      </c>
      <c r="W61" s="5">
        <v>122</v>
      </c>
      <c r="X61" s="5">
        <v>128</v>
      </c>
      <c r="Y61" s="5">
        <v>136</v>
      </c>
      <c r="Z61" s="5">
        <v>148</v>
      </c>
      <c r="AA61" s="5">
        <v>161</v>
      </c>
      <c r="AB61" s="5">
        <v>170</v>
      </c>
      <c r="AC61" s="5">
        <v>174</v>
      </c>
      <c r="AD61" s="5">
        <v>177</v>
      </c>
      <c r="AE61" s="5">
        <v>187</v>
      </c>
      <c r="AF61" s="5">
        <v>194</v>
      </c>
      <c r="AG61" s="5">
        <v>198</v>
      </c>
      <c r="AH61" s="5">
        <v>208</v>
      </c>
      <c r="AI61" s="5">
        <v>203</v>
      </c>
      <c r="AJ61" s="5">
        <v>189</v>
      </c>
      <c r="AK61" s="5">
        <v>170</v>
      </c>
      <c r="AL61" s="5">
        <v>165</v>
      </c>
      <c r="AM61" s="5">
        <v>163</v>
      </c>
      <c r="AN61" s="5">
        <v>146</v>
      </c>
      <c r="AO61" s="5">
        <v>149</v>
      </c>
      <c r="AP61" s="5">
        <v>162</v>
      </c>
      <c r="AQ61" s="5">
        <v>167</v>
      </c>
      <c r="AR61" s="5">
        <v>170</v>
      </c>
      <c r="AS61" s="5">
        <v>180</v>
      </c>
      <c r="AT61" s="5">
        <v>179</v>
      </c>
      <c r="AU61" s="5">
        <v>173</v>
      </c>
      <c r="AV61" s="5">
        <v>185</v>
      </c>
      <c r="AW61" s="5">
        <v>197</v>
      </c>
      <c r="AX61" s="5">
        <v>204</v>
      </c>
      <c r="AY61" s="5">
        <v>215</v>
      </c>
      <c r="AZ61" s="5">
        <v>221</v>
      </c>
      <c r="BA61" s="5">
        <v>228</v>
      </c>
      <c r="BB61" s="5">
        <v>226</v>
      </c>
      <c r="BC61" s="5">
        <v>233</v>
      </c>
      <c r="BD61" s="5">
        <v>238</v>
      </c>
      <c r="BE61" s="5">
        <v>241</v>
      </c>
      <c r="BF61" s="5">
        <v>244</v>
      </c>
      <c r="BG61" s="5">
        <v>248</v>
      </c>
      <c r="BH61" s="5">
        <v>252</v>
      </c>
      <c r="BI61" s="5">
        <v>252</v>
      </c>
      <c r="BJ61" s="5">
        <v>250</v>
      </c>
    </row>
    <row r="62" spans="7:62" x14ac:dyDescent="0.2">
      <c r="G62" s="13" t="s">
        <v>563</v>
      </c>
      <c r="H62" s="53" t="s">
        <v>552</v>
      </c>
      <c r="I62" s="13" t="s">
        <v>76</v>
      </c>
      <c r="J62" s="13" t="s">
        <v>10</v>
      </c>
      <c r="K62" s="13" t="s">
        <v>476</v>
      </c>
      <c r="L62" s="5">
        <v>121</v>
      </c>
      <c r="M62" s="5">
        <v>127</v>
      </c>
      <c r="N62" s="5">
        <v>132</v>
      </c>
      <c r="O62" s="5">
        <v>130</v>
      </c>
      <c r="P62" s="5">
        <v>123</v>
      </c>
      <c r="Q62" s="5">
        <v>127</v>
      </c>
      <c r="R62" s="5">
        <v>128</v>
      </c>
      <c r="S62" s="5">
        <v>143</v>
      </c>
      <c r="T62" s="5">
        <v>141</v>
      </c>
      <c r="U62" s="5">
        <v>140</v>
      </c>
      <c r="V62" s="5">
        <v>139</v>
      </c>
      <c r="W62" s="5">
        <v>137</v>
      </c>
      <c r="X62" s="5">
        <v>134</v>
      </c>
      <c r="Y62" s="5">
        <v>128</v>
      </c>
      <c r="Z62" s="5">
        <v>127</v>
      </c>
      <c r="AA62" s="5">
        <v>133</v>
      </c>
      <c r="AB62" s="5">
        <v>146</v>
      </c>
      <c r="AC62" s="5">
        <v>144</v>
      </c>
      <c r="AD62" s="5">
        <v>138</v>
      </c>
      <c r="AE62" s="5">
        <v>142</v>
      </c>
      <c r="AF62" s="5">
        <v>142</v>
      </c>
      <c r="AG62" s="5">
        <v>144</v>
      </c>
      <c r="AH62" s="5">
        <v>145</v>
      </c>
      <c r="AI62" s="5">
        <v>149</v>
      </c>
      <c r="AJ62" s="5">
        <v>148</v>
      </c>
      <c r="AK62" s="5">
        <v>146</v>
      </c>
      <c r="AL62" s="5">
        <v>145</v>
      </c>
      <c r="AM62" s="5">
        <v>147</v>
      </c>
      <c r="AN62" s="5">
        <v>152</v>
      </c>
      <c r="AO62" s="5">
        <v>150</v>
      </c>
      <c r="AP62" s="5">
        <v>138</v>
      </c>
      <c r="AQ62" s="5">
        <v>124</v>
      </c>
      <c r="AR62" s="5">
        <v>130</v>
      </c>
      <c r="AS62" s="5">
        <v>128</v>
      </c>
      <c r="AT62" s="5">
        <v>128</v>
      </c>
      <c r="AU62" s="5">
        <v>135</v>
      </c>
      <c r="AV62" s="5">
        <v>133</v>
      </c>
      <c r="AW62" s="5">
        <v>142</v>
      </c>
      <c r="AX62" s="5">
        <v>146</v>
      </c>
      <c r="AY62" s="5">
        <v>146</v>
      </c>
      <c r="AZ62" s="5">
        <v>146</v>
      </c>
      <c r="BA62" s="5">
        <v>149</v>
      </c>
      <c r="BB62" s="5">
        <v>145</v>
      </c>
      <c r="BC62" s="5">
        <v>155</v>
      </c>
      <c r="BD62" s="5">
        <v>161</v>
      </c>
      <c r="BE62" s="5">
        <v>175</v>
      </c>
      <c r="BF62" s="5">
        <v>191</v>
      </c>
      <c r="BG62" s="5">
        <v>203</v>
      </c>
      <c r="BH62" s="5">
        <v>208</v>
      </c>
      <c r="BI62" s="5">
        <v>213</v>
      </c>
      <c r="BJ62" s="5">
        <v>208</v>
      </c>
    </row>
    <row r="63" spans="7:62" x14ac:dyDescent="0.2">
      <c r="G63" s="13" t="s">
        <v>563</v>
      </c>
      <c r="H63" s="53" t="s">
        <v>553</v>
      </c>
      <c r="I63" s="13" t="s">
        <v>76</v>
      </c>
      <c r="J63" s="13" t="s">
        <v>10</v>
      </c>
      <c r="K63" s="13" t="s">
        <v>476</v>
      </c>
      <c r="L63" s="5">
        <v>202</v>
      </c>
      <c r="M63" s="5">
        <v>202</v>
      </c>
      <c r="N63" s="5">
        <v>199</v>
      </c>
      <c r="O63" s="5">
        <v>182</v>
      </c>
      <c r="P63" s="5">
        <v>186</v>
      </c>
      <c r="Q63" s="5">
        <v>193</v>
      </c>
      <c r="R63" s="5">
        <v>195</v>
      </c>
      <c r="S63" s="5">
        <v>204</v>
      </c>
      <c r="T63" s="5">
        <v>209</v>
      </c>
      <c r="U63" s="5">
        <v>206</v>
      </c>
      <c r="V63" s="5">
        <v>188</v>
      </c>
      <c r="W63" s="5">
        <v>184</v>
      </c>
      <c r="X63" s="5">
        <v>185</v>
      </c>
      <c r="Y63" s="5">
        <v>197</v>
      </c>
      <c r="Z63" s="5">
        <v>207</v>
      </c>
      <c r="AA63" s="5">
        <v>210</v>
      </c>
      <c r="AB63" s="5">
        <v>210</v>
      </c>
      <c r="AC63" s="5">
        <v>219</v>
      </c>
      <c r="AD63" s="5">
        <v>222</v>
      </c>
      <c r="AE63" s="5">
        <v>227</v>
      </c>
      <c r="AF63" s="5">
        <v>226</v>
      </c>
      <c r="AG63" s="5">
        <v>209</v>
      </c>
      <c r="AH63" s="5">
        <v>202</v>
      </c>
      <c r="AI63" s="5">
        <v>200</v>
      </c>
      <c r="AJ63" s="5">
        <v>208</v>
      </c>
      <c r="AK63" s="5">
        <v>217</v>
      </c>
      <c r="AL63" s="5">
        <v>220</v>
      </c>
      <c r="AM63" s="5">
        <v>219</v>
      </c>
      <c r="AN63" s="5">
        <v>225</v>
      </c>
      <c r="AO63" s="5">
        <v>228</v>
      </c>
      <c r="AP63" s="5">
        <v>242</v>
      </c>
      <c r="AQ63" s="5">
        <v>245</v>
      </c>
      <c r="AR63" s="5">
        <v>254</v>
      </c>
      <c r="AS63" s="5">
        <v>264</v>
      </c>
      <c r="AT63" s="5">
        <v>283</v>
      </c>
      <c r="AU63" s="5">
        <v>282</v>
      </c>
      <c r="AV63" s="5">
        <v>291</v>
      </c>
      <c r="AW63" s="5">
        <v>296</v>
      </c>
      <c r="AX63" s="5">
        <v>311</v>
      </c>
      <c r="AY63" s="5">
        <v>315</v>
      </c>
      <c r="AZ63" s="5">
        <v>309</v>
      </c>
      <c r="BA63" s="5">
        <v>308</v>
      </c>
      <c r="BB63" s="5">
        <v>312</v>
      </c>
      <c r="BC63" s="5">
        <v>318</v>
      </c>
      <c r="BD63" s="5">
        <v>303</v>
      </c>
      <c r="BE63" s="5">
        <v>321</v>
      </c>
      <c r="BF63" s="5">
        <v>335</v>
      </c>
      <c r="BG63" s="5">
        <v>348</v>
      </c>
      <c r="BH63" s="5">
        <v>348</v>
      </c>
      <c r="BI63" s="5">
        <v>356</v>
      </c>
      <c r="BJ63" s="5">
        <v>366</v>
      </c>
    </row>
    <row r="64" spans="7:62" x14ac:dyDescent="0.2">
      <c r="G64" s="13" t="s">
        <v>563</v>
      </c>
      <c r="H64" s="53" t="s">
        <v>554</v>
      </c>
      <c r="I64" s="13" t="s">
        <v>76</v>
      </c>
      <c r="J64" s="13" t="s">
        <v>10</v>
      </c>
      <c r="K64" s="13" t="s">
        <v>476</v>
      </c>
      <c r="L64" s="5">
        <v>68</v>
      </c>
      <c r="M64" s="5">
        <v>66</v>
      </c>
      <c r="N64" s="5">
        <v>66</v>
      </c>
      <c r="O64" s="5">
        <v>66</v>
      </c>
      <c r="P64" s="5">
        <v>67</v>
      </c>
      <c r="Q64" s="5">
        <v>68</v>
      </c>
      <c r="R64" s="5">
        <v>68</v>
      </c>
      <c r="S64" s="5">
        <v>70</v>
      </c>
      <c r="T64" s="5">
        <v>70</v>
      </c>
      <c r="U64" s="5">
        <v>69</v>
      </c>
      <c r="V64" s="5">
        <v>68</v>
      </c>
      <c r="W64" s="5">
        <v>68</v>
      </c>
      <c r="X64" s="5">
        <v>68</v>
      </c>
      <c r="Y64" s="5">
        <v>66</v>
      </c>
      <c r="Z64" s="5">
        <v>66</v>
      </c>
      <c r="AA64" s="5">
        <v>68</v>
      </c>
      <c r="AB64" s="5">
        <v>70</v>
      </c>
      <c r="AC64" s="5">
        <v>71</v>
      </c>
      <c r="AD64" s="5">
        <v>71</v>
      </c>
      <c r="AE64" s="5">
        <v>73</v>
      </c>
      <c r="AF64" s="5">
        <v>73</v>
      </c>
      <c r="AG64" s="5">
        <v>74</v>
      </c>
      <c r="AH64" s="5">
        <v>74</v>
      </c>
      <c r="AI64" s="5">
        <v>74</v>
      </c>
      <c r="AJ64" s="5">
        <v>74</v>
      </c>
      <c r="AK64" s="5">
        <v>72</v>
      </c>
      <c r="AL64" s="5">
        <v>72</v>
      </c>
      <c r="AM64" s="5">
        <v>72</v>
      </c>
      <c r="AN64" s="5">
        <v>72</v>
      </c>
      <c r="AO64" s="5">
        <v>73</v>
      </c>
      <c r="AP64" s="5">
        <v>73</v>
      </c>
      <c r="AQ64" s="5">
        <v>73</v>
      </c>
      <c r="AR64" s="5">
        <v>72</v>
      </c>
      <c r="AS64" s="5">
        <v>71</v>
      </c>
      <c r="AT64" s="5">
        <v>73</v>
      </c>
      <c r="AU64" s="5">
        <v>72</v>
      </c>
      <c r="AV64" s="5">
        <v>74</v>
      </c>
      <c r="AW64" s="5">
        <v>74</v>
      </c>
      <c r="AX64" s="5">
        <v>75</v>
      </c>
      <c r="AY64" s="5">
        <v>77</v>
      </c>
      <c r="AZ64" s="5">
        <v>75</v>
      </c>
      <c r="BA64" s="5">
        <v>77</v>
      </c>
      <c r="BB64" s="5">
        <v>78</v>
      </c>
      <c r="BC64" s="5">
        <v>79</v>
      </c>
      <c r="BD64" s="5">
        <v>81</v>
      </c>
      <c r="BE64" s="5">
        <v>83</v>
      </c>
      <c r="BF64" s="5">
        <v>86</v>
      </c>
      <c r="BG64" s="5">
        <v>88</v>
      </c>
      <c r="BH64" s="5">
        <v>87</v>
      </c>
      <c r="BI64" s="5">
        <v>88</v>
      </c>
      <c r="BJ64" s="5">
        <v>88</v>
      </c>
    </row>
    <row r="65" spans="7:62" x14ac:dyDescent="0.2">
      <c r="G65" s="13" t="s">
        <v>563</v>
      </c>
      <c r="H65" s="53" t="s">
        <v>555</v>
      </c>
      <c r="I65" s="13" t="s">
        <v>76</v>
      </c>
      <c r="J65" s="13" t="s">
        <v>10</v>
      </c>
      <c r="K65" s="13" t="s">
        <v>476</v>
      </c>
      <c r="L65" s="5">
        <v>31</v>
      </c>
      <c r="M65" s="5">
        <v>35</v>
      </c>
      <c r="N65" s="5">
        <v>43</v>
      </c>
      <c r="O65" s="5">
        <v>50</v>
      </c>
      <c r="P65" s="5">
        <v>53</v>
      </c>
      <c r="Q65" s="5">
        <v>56</v>
      </c>
      <c r="R65" s="5">
        <v>57</v>
      </c>
      <c r="S65" s="5">
        <v>57</v>
      </c>
      <c r="T65" s="5">
        <v>56</v>
      </c>
      <c r="U65" s="5">
        <v>55</v>
      </c>
      <c r="V65" s="5">
        <v>59</v>
      </c>
      <c r="W65" s="5">
        <v>62</v>
      </c>
      <c r="X65" s="5">
        <v>62</v>
      </c>
      <c r="Y65" s="5">
        <v>61</v>
      </c>
      <c r="Z65" s="5">
        <v>62</v>
      </c>
      <c r="AA65" s="5">
        <v>61</v>
      </c>
      <c r="AB65" s="5">
        <v>62</v>
      </c>
      <c r="AC65" s="5">
        <v>66</v>
      </c>
      <c r="AD65" s="5">
        <v>74</v>
      </c>
      <c r="AE65" s="5">
        <v>79</v>
      </c>
      <c r="AF65" s="5">
        <v>81</v>
      </c>
      <c r="AG65" s="5">
        <v>84</v>
      </c>
      <c r="AH65" s="5">
        <v>86</v>
      </c>
      <c r="AI65" s="5">
        <v>91</v>
      </c>
      <c r="AJ65" s="5">
        <v>97</v>
      </c>
      <c r="AK65" s="5">
        <v>100</v>
      </c>
      <c r="AL65" s="5">
        <v>104</v>
      </c>
      <c r="AM65" s="5">
        <v>110</v>
      </c>
      <c r="AN65" s="5">
        <v>113</v>
      </c>
      <c r="AO65" s="5">
        <v>118</v>
      </c>
      <c r="AP65" s="5">
        <v>123</v>
      </c>
      <c r="AQ65" s="5">
        <v>131</v>
      </c>
      <c r="AR65" s="5">
        <v>136</v>
      </c>
      <c r="AS65" s="5">
        <v>144</v>
      </c>
      <c r="AT65" s="5">
        <v>149</v>
      </c>
      <c r="AU65" s="5">
        <v>149</v>
      </c>
      <c r="AV65" s="5">
        <v>154</v>
      </c>
      <c r="AW65" s="5">
        <v>160</v>
      </c>
      <c r="AX65" s="5">
        <v>163</v>
      </c>
      <c r="AY65" s="5">
        <v>170</v>
      </c>
      <c r="AZ65" s="5">
        <v>169</v>
      </c>
      <c r="BA65" s="5">
        <v>173</v>
      </c>
      <c r="BB65" s="5">
        <v>179</v>
      </c>
      <c r="BC65" s="5">
        <v>179</v>
      </c>
      <c r="BD65" s="5">
        <v>185</v>
      </c>
      <c r="BE65" s="5">
        <v>190</v>
      </c>
      <c r="BF65" s="5">
        <v>194</v>
      </c>
      <c r="BG65" s="5">
        <v>200</v>
      </c>
      <c r="BH65" s="5">
        <v>206</v>
      </c>
      <c r="BI65" s="5">
        <v>210</v>
      </c>
      <c r="BJ65" s="5">
        <v>211</v>
      </c>
    </row>
    <row r="66" spans="7:62" x14ac:dyDescent="0.2">
      <c r="G66" s="13" t="s">
        <v>563</v>
      </c>
      <c r="H66" s="53" t="s">
        <v>556</v>
      </c>
      <c r="I66" s="13" t="s">
        <v>76</v>
      </c>
      <c r="J66" s="13" t="s">
        <v>10</v>
      </c>
      <c r="K66" s="13" t="s">
        <v>476</v>
      </c>
      <c r="L66" s="5">
        <v>128</v>
      </c>
      <c r="M66" s="5">
        <v>127</v>
      </c>
      <c r="N66" s="5">
        <v>135</v>
      </c>
      <c r="O66" s="5">
        <v>140</v>
      </c>
      <c r="P66" s="5">
        <v>136</v>
      </c>
      <c r="Q66" s="5">
        <v>136</v>
      </c>
      <c r="R66" s="5">
        <v>142</v>
      </c>
      <c r="S66" s="5">
        <v>150</v>
      </c>
      <c r="T66" s="5">
        <v>157</v>
      </c>
      <c r="U66" s="5">
        <v>163</v>
      </c>
      <c r="V66" s="5">
        <v>170</v>
      </c>
      <c r="W66" s="5">
        <v>175</v>
      </c>
      <c r="X66" s="5">
        <v>166</v>
      </c>
      <c r="Y66" s="5">
        <v>174</v>
      </c>
      <c r="Z66" s="5">
        <v>185</v>
      </c>
      <c r="AA66" s="5">
        <v>183</v>
      </c>
      <c r="AB66" s="5">
        <v>191</v>
      </c>
      <c r="AC66" s="5">
        <v>194</v>
      </c>
      <c r="AD66" s="5">
        <v>188</v>
      </c>
      <c r="AE66" s="5">
        <v>187</v>
      </c>
      <c r="AF66" s="5">
        <v>186</v>
      </c>
      <c r="AG66" s="5">
        <v>184</v>
      </c>
      <c r="AH66" s="5">
        <v>185</v>
      </c>
      <c r="AI66" s="5">
        <v>187</v>
      </c>
      <c r="AJ66" s="5">
        <v>192</v>
      </c>
      <c r="AK66" s="5">
        <v>201</v>
      </c>
      <c r="AL66" s="5">
        <v>200</v>
      </c>
      <c r="AM66" s="5">
        <v>185</v>
      </c>
      <c r="AN66" s="5">
        <v>195</v>
      </c>
      <c r="AO66" s="5">
        <v>214</v>
      </c>
      <c r="AP66" s="5">
        <v>219</v>
      </c>
      <c r="AQ66" s="5">
        <v>226</v>
      </c>
      <c r="AR66" s="5">
        <v>219</v>
      </c>
      <c r="AS66" s="5">
        <v>216</v>
      </c>
      <c r="AT66" s="5">
        <v>213</v>
      </c>
      <c r="AU66" s="5">
        <v>213</v>
      </c>
      <c r="AV66" s="5">
        <v>216</v>
      </c>
      <c r="AW66" s="5">
        <v>209</v>
      </c>
      <c r="AX66" s="5">
        <v>214</v>
      </c>
      <c r="AY66" s="5">
        <v>215</v>
      </c>
      <c r="AZ66" s="5">
        <v>209</v>
      </c>
      <c r="BA66" s="5">
        <v>201</v>
      </c>
      <c r="BB66" s="5">
        <v>198</v>
      </c>
      <c r="BC66" s="5">
        <v>204</v>
      </c>
      <c r="BD66" s="5">
        <v>207</v>
      </c>
      <c r="BE66" s="5">
        <v>209</v>
      </c>
      <c r="BF66" s="5">
        <v>207</v>
      </c>
      <c r="BG66" s="5">
        <v>209</v>
      </c>
      <c r="BH66" s="5">
        <v>195</v>
      </c>
      <c r="BI66" s="5">
        <v>188</v>
      </c>
      <c r="BJ66" s="5">
        <v>205</v>
      </c>
    </row>
    <row r="67" spans="7:62" x14ac:dyDescent="0.2">
      <c r="G67" s="13" t="s">
        <v>563</v>
      </c>
      <c r="H67" s="53" t="s">
        <v>557</v>
      </c>
      <c r="I67" s="13" t="s">
        <v>76</v>
      </c>
      <c r="J67" s="13" t="s">
        <v>10</v>
      </c>
      <c r="K67" s="13" t="s">
        <v>476</v>
      </c>
      <c r="L67" s="5">
        <v>149</v>
      </c>
      <c r="M67" s="5">
        <v>187</v>
      </c>
      <c r="N67" s="5">
        <v>184</v>
      </c>
      <c r="O67" s="5">
        <v>205</v>
      </c>
      <c r="P67" s="5">
        <v>194</v>
      </c>
      <c r="Q67" s="5">
        <v>156</v>
      </c>
      <c r="R67" s="5">
        <v>171</v>
      </c>
      <c r="S67" s="5">
        <v>167</v>
      </c>
      <c r="T67" s="5">
        <v>150</v>
      </c>
      <c r="U67" s="5">
        <v>156</v>
      </c>
      <c r="V67" s="5">
        <v>154</v>
      </c>
      <c r="W67" s="5">
        <v>161</v>
      </c>
      <c r="X67" s="5">
        <v>157</v>
      </c>
      <c r="Y67" s="5">
        <v>155</v>
      </c>
      <c r="Z67" s="5">
        <v>152</v>
      </c>
      <c r="AA67" s="5">
        <v>160</v>
      </c>
      <c r="AB67" s="5">
        <v>168</v>
      </c>
      <c r="AC67" s="5">
        <v>154</v>
      </c>
      <c r="AD67" s="5">
        <v>158</v>
      </c>
      <c r="AE67" s="5">
        <v>151</v>
      </c>
      <c r="AF67" s="5">
        <v>131</v>
      </c>
      <c r="AG67" s="5">
        <v>129</v>
      </c>
      <c r="AH67" s="5">
        <v>126</v>
      </c>
      <c r="AI67" s="5">
        <v>125</v>
      </c>
      <c r="AJ67" s="5">
        <v>119</v>
      </c>
      <c r="AK67" s="5">
        <v>111</v>
      </c>
      <c r="AL67" s="5">
        <v>124</v>
      </c>
      <c r="AM67" s="5">
        <v>115</v>
      </c>
      <c r="AN67" s="5">
        <v>132</v>
      </c>
      <c r="AO67" s="5">
        <v>108</v>
      </c>
      <c r="AP67" s="5">
        <v>121</v>
      </c>
      <c r="AQ67" s="5">
        <v>122</v>
      </c>
      <c r="AR67" s="5">
        <v>118</v>
      </c>
      <c r="AS67" s="5">
        <v>122</v>
      </c>
      <c r="AT67" s="5">
        <v>146</v>
      </c>
      <c r="AU67" s="5">
        <v>144</v>
      </c>
      <c r="AV67" s="5">
        <v>137</v>
      </c>
      <c r="AW67" s="5">
        <v>138</v>
      </c>
      <c r="AX67" s="5">
        <v>142</v>
      </c>
      <c r="AY67" s="5">
        <v>153</v>
      </c>
      <c r="AZ67" s="5">
        <v>171</v>
      </c>
      <c r="BA67" s="5">
        <v>176</v>
      </c>
      <c r="BB67" s="5">
        <v>190</v>
      </c>
      <c r="BC67" s="5">
        <v>189</v>
      </c>
      <c r="BD67" s="5">
        <v>201</v>
      </c>
      <c r="BE67" s="5">
        <v>195</v>
      </c>
      <c r="BF67" s="5">
        <v>192</v>
      </c>
      <c r="BG67" s="5">
        <v>170</v>
      </c>
      <c r="BH67" s="5">
        <v>150</v>
      </c>
      <c r="BI67" s="5">
        <v>145</v>
      </c>
      <c r="BJ67" s="5">
        <v>160</v>
      </c>
    </row>
    <row r="68" spans="7:62" x14ac:dyDescent="0.2">
      <c r="G68" s="14" t="s">
        <v>563</v>
      </c>
      <c r="H68" s="112" t="s">
        <v>558</v>
      </c>
      <c r="I68" s="14" t="s">
        <v>76</v>
      </c>
      <c r="J68" s="14" t="s">
        <v>10</v>
      </c>
      <c r="K68" s="14" t="s">
        <v>476</v>
      </c>
      <c r="L68" s="6">
        <v>178</v>
      </c>
      <c r="M68" s="6">
        <v>185</v>
      </c>
      <c r="N68" s="6">
        <v>180</v>
      </c>
      <c r="O68" s="6">
        <v>194</v>
      </c>
      <c r="P68" s="6">
        <v>196</v>
      </c>
      <c r="Q68" s="6">
        <v>203</v>
      </c>
      <c r="R68" s="6">
        <v>209</v>
      </c>
      <c r="S68" s="6">
        <v>202</v>
      </c>
      <c r="T68" s="6">
        <v>215</v>
      </c>
      <c r="U68" s="6">
        <v>216</v>
      </c>
      <c r="V68" s="6">
        <v>219</v>
      </c>
      <c r="W68" s="6">
        <v>241</v>
      </c>
      <c r="X68" s="6">
        <v>229</v>
      </c>
      <c r="Y68" s="6">
        <v>219</v>
      </c>
      <c r="Z68" s="6">
        <v>268</v>
      </c>
      <c r="AA68" s="6">
        <v>251</v>
      </c>
      <c r="AB68" s="6">
        <v>292</v>
      </c>
      <c r="AC68" s="6">
        <v>290</v>
      </c>
      <c r="AD68" s="6">
        <v>297</v>
      </c>
      <c r="AE68" s="6">
        <v>275</v>
      </c>
      <c r="AF68" s="6">
        <v>280</v>
      </c>
      <c r="AG68" s="6">
        <v>303</v>
      </c>
      <c r="AH68" s="6">
        <v>290</v>
      </c>
      <c r="AI68" s="6">
        <v>326</v>
      </c>
      <c r="AJ68" s="6">
        <v>404</v>
      </c>
      <c r="AK68" s="6">
        <v>382</v>
      </c>
      <c r="AL68" s="6">
        <v>406</v>
      </c>
      <c r="AM68" s="6">
        <v>410</v>
      </c>
      <c r="AN68" s="6">
        <v>417</v>
      </c>
      <c r="AO68" s="6">
        <v>409</v>
      </c>
      <c r="AP68" s="6">
        <v>433</v>
      </c>
      <c r="AQ68" s="6">
        <v>424</v>
      </c>
      <c r="AR68" s="6">
        <v>421</v>
      </c>
      <c r="AS68" s="6">
        <v>420</v>
      </c>
      <c r="AT68" s="6">
        <v>425</v>
      </c>
      <c r="AU68" s="6">
        <v>418</v>
      </c>
      <c r="AV68" s="6">
        <v>388</v>
      </c>
      <c r="AW68" s="6">
        <v>427</v>
      </c>
      <c r="AX68" s="6">
        <v>417</v>
      </c>
      <c r="AY68" s="6">
        <v>431</v>
      </c>
      <c r="AZ68" s="6">
        <v>465</v>
      </c>
      <c r="BA68" s="6">
        <v>455</v>
      </c>
      <c r="BB68" s="6">
        <v>452</v>
      </c>
      <c r="BC68" s="6">
        <v>454</v>
      </c>
      <c r="BD68" s="6">
        <v>463</v>
      </c>
      <c r="BE68" s="6">
        <v>443</v>
      </c>
      <c r="BF68" s="6">
        <v>472</v>
      </c>
      <c r="BG68" s="6">
        <v>473</v>
      </c>
      <c r="BH68" s="6">
        <v>468</v>
      </c>
      <c r="BI68" s="6">
        <v>461</v>
      </c>
      <c r="BJ68" s="6">
        <v>476</v>
      </c>
    </row>
    <row r="69" spans="7:62" x14ac:dyDescent="0.2">
      <c r="G69" s="12" t="s">
        <v>564</v>
      </c>
      <c r="H69" s="12" t="s">
        <v>22</v>
      </c>
      <c r="I69" s="12" t="s">
        <v>76</v>
      </c>
      <c r="J69" s="12" t="s">
        <v>455</v>
      </c>
      <c r="K69" s="12" t="s">
        <v>476</v>
      </c>
      <c r="L69" s="4">
        <v>118</v>
      </c>
      <c r="M69" s="4">
        <v>117</v>
      </c>
      <c r="N69" s="4">
        <v>119</v>
      </c>
      <c r="O69" s="4">
        <v>118</v>
      </c>
      <c r="P69" s="4">
        <v>115</v>
      </c>
      <c r="Q69" s="4">
        <v>117</v>
      </c>
      <c r="R69" s="4">
        <v>117</v>
      </c>
      <c r="S69" s="4">
        <v>118</v>
      </c>
      <c r="T69" s="4">
        <v>118</v>
      </c>
      <c r="U69" s="4">
        <v>118</v>
      </c>
      <c r="V69" s="4">
        <v>117</v>
      </c>
      <c r="W69" s="4">
        <v>116</v>
      </c>
      <c r="X69" s="4">
        <v>113</v>
      </c>
      <c r="Y69" s="4">
        <v>115</v>
      </c>
      <c r="Z69" s="4">
        <v>114</v>
      </c>
      <c r="AA69" s="4">
        <v>116</v>
      </c>
      <c r="AB69" s="4">
        <v>114</v>
      </c>
      <c r="AC69" s="4">
        <v>114</v>
      </c>
      <c r="AD69" s="4">
        <v>115</v>
      </c>
      <c r="AE69" s="4">
        <v>115</v>
      </c>
      <c r="AF69" s="4">
        <v>115</v>
      </c>
      <c r="AG69" s="4">
        <v>115</v>
      </c>
      <c r="AH69" s="4">
        <v>116</v>
      </c>
      <c r="AI69" s="4">
        <v>118</v>
      </c>
      <c r="AJ69" s="4">
        <v>121</v>
      </c>
      <c r="AK69" s="4">
        <v>121</v>
      </c>
      <c r="AL69" s="4">
        <v>120</v>
      </c>
      <c r="AM69" s="4">
        <v>118</v>
      </c>
      <c r="AN69" s="4">
        <v>119</v>
      </c>
      <c r="AO69" s="4">
        <v>117</v>
      </c>
      <c r="AP69" s="4">
        <v>115</v>
      </c>
      <c r="AQ69" s="4">
        <v>113</v>
      </c>
      <c r="AR69" s="4">
        <v>114</v>
      </c>
      <c r="AS69" s="4">
        <v>116</v>
      </c>
      <c r="AT69" s="4">
        <v>119</v>
      </c>
      <c r="AU69" s="4">
        <v>120</v>
      </c>
      <c r="AV69" s="4">
        <v>119</v>
      </c>
      <c r="AW69" s="4">
        <v>120</v>
      </c>
      <c r="AX69" s="4">
        <v>122</v>
      </c>
      <c r="AY69" s="4">
        <v>121</v>
      </c>
      <c r="AZ69" s="4">
        <v>120</v>
      </c>
      <c r="BA69" s="4">
        <v>122</v>
      </c>
      <c r="BB69" s="4">
        <v>124</v>
      </c>
      <c r="BC69" s="4">
        <v>125</v>
      </c>
      <c r="BD69" s="4">
        <v>128</v>
      </c>
      <c r="BE69" s="4">
        <v>131</v>
      </c>
      <c r="BF69" s="4">
        <v>133</v>
      </c>
      <c r="BG69" s="4">
        <v>133</v>
      </c>
      <c r="BH69" s="4">
        <v>135</v>
      </c>
      <c r="BI69" s="4">
        <v>137</v>
      </c>
      <c r="BJ69" s="4">
        <v>139</v>
      </c>
    </row>
    <row r="70" spans="7:62" x14ac:dyDescent="0.2">
      <c r="G70" s="98" t="s">
        <v>564</v>
      </c>
      <c r="H70" s="98" t="s">
        <v>544</v>
      </c>
      <c r="I70" s="98" t="s">
        <v>76</v>
      </c>
      <c r="J70" s="99" t="s">
        <v>457</v>
      </c>
      <c r="K70" s="98" t="s">
        <v>35</v>
      </c>
      <c r="L70" s="100">
        <f>((L71*L146)+(L72*L147)+(L73*L148)+(L74*L149))/L145</f>
        <v>267.8520165088816</v>
      </c>
      <c r="M70" s="100">
        <f t="shared" ref="M70:BJ70" si="8">((M71*M146)+(M72*M147)+(M73*M148)+(M74*M149))/M145</f>
        <v>266.81626390171556</v>
      </c>
      <c r="N70" s="100">
        <f t="shared" si="8"/>
        <v>273.19858115662163</v>
      </c>
      <c r="O70" s="100">
        <f t="shared" si="8"/>
        <v>271.40756484504618</v>
      </c>
      <c r="P70" s="100">
        <f t="shared" si="8"/>
        <v>265.67017316766186</v>
      </c>
      <c r="Q70" s="100">
        <f t="shared" si="8"/>
        <v>271.3621965562549</v>
      </c>
      <c r="R70" s="100">
        <f t="shared" si="8"/>
        <v>277.71114986892422</v>
      </c>
      <c r="S70" s="100">
        <f t="shared" si="8"/>
        <v>280.72143366419277</v>
      </c>
      <c r="T70" s="100">
        <f t="shared" si="8"/>
        <v>284.19689868884234</v>
      </c>
      <c r="U70" s="100">
        <f t="shared" si="8"/>
        <v>287.25394114693148</v>
      </c>
      <c r="V70" s="100">
        <f t="shared" si="8"/>
        <v>286.33382894730653</v>
      </c>
      <c r="W70" s="100">
        <f t="shared" si="8"/>
        <v>285.19039626665568</v>
      </c>
      <c r="X70" s="100">
        <f t="shared" si="8"/>
        <v>277.02593866821837</v>
      </c>
      <c r="Y70" s="100">
        <f t="shared" si="8"/>
        <v>282.39214085104078</v>
      </c>
      <c r="Z70" s="100">
        <f t="shared" si="8"/>
        <v>281.59000842038182</v>
      </c>
      <c r="AA70" s="100">
        <f t="shared" si="8"/>
        <v>283.71127539953073</v>
      </c>
      <c r="AB70" s="100">
        <f t="shared" si="8"/>
        <v>278.89457261300629</v>
      </c>
      <c r="AC70" s="100">
        <f t="shared" si="8"/>
        <v>281.37666432140213</v>
      </c>
      <c r="AD70" s="100">
        <f t="shared" si="8"/>
        <v>282.01528371726897</v>
      </c>
      <c r="AE70" s="100">
        <f t="shared" si="8"/>
        <v>279.36205442556934</v>
      </c>
      <c r="AF70" s="100">
        <f t="shared" si="8"/>
        <v>278.27199441572316</v>
      </c>
      <c r="AG70" s="100">
        <f t="shared" si="8"/>
        <v>276.92325940795558</v>
      </c>
      <c r="AH70" s="100">
        <f t="shared" si="8"/>
        <v>279.83341542001119</v>
      </c>
      <c r="AI70" s="100">
        <f t="shared" si="8"/>
        <v>285.28925621248584</v>
      </c>
      <c r="AJ70" s="100">
        <f t="shared" si="8"/>
        <v>293.09921591587943</v>
      </c>
      <c r="AK70" s="100">
        <f t="shared" si="8"/>
        <v>293.21292830551829</v>
      </c>
      <c r="AL70" s="100">
        <f t="shared" si="8"/>
        <v>292.62832567133989</v>
      </c>
      <c r="AM70" s="100">
        <f t="shared" si="8"/>
        <v>289.58307754604164</v>
      </c>
      <c r="AN70" s="100">
        <f t="shared" si="8"/>
        <v>291.84196344581801</v>
      </c>
      <c r="AO70" s="100">
        <f t="shared" si="8"/>
        <v>289.7790063618333</v>
      </c>
      <c r="AP70" s="100">
        <f t="shared" si="8"/>
        <v>283.82507454814527</v>
      </c>
      <c r="AQ70" s="100">
        <f t="shared" si="8"/>
        <v>278.98479455906505</v>
      </c>
      <c r="AR70" s="100">
        <f t="shared" si="8"/>
        <v>279.48960520551054</v>
      </c>
      <c r="AS70" s="100">
        <f t="shared" si="8"/>
        <v>288.45501119397858</v>
      </c>
      <c r="AT70" s="100">
        <f t="shared" si="8"/>
        <v>290.83260489404972</v>
      </c>
      <c r="AU70" s="100">
        <f t="shared" si="8"/>
        <v>290.49594135408995</v>
      </c>
      <c r="AV70" s="100">
        <f t="shared" si="8"/>
        <v>288.47286721366095</v>
      </c>
      <c r="AW70" s="100">
        <f t="shared" si="8"/>
        <v>292.82894032731741</v>
      </c>
      <c r="AX70" s="100">
        <f t="shared" si="8"/>
        <v>295.07111808463947</v>
      </c>
      <c r="AY70" s="100">
        <f t="shared" si="8"/>
        <v>293.84120243638347</v>
      </c>
      <c r="AZ70" s="100">
        <f t="shared" si="8"/>
        <v>295.46624580318718</v>
      </c>
      <c r="BA70" s="100">
        <f t="shared" si="8"/>
        <v>299.92762294103613</v>
      </c>
      <c r="BB70" s="100">
        <f t="shared" si="8"/>
        <v>298.14480772149307</v>
      </c>
      <c r="BC70" s="100">
        <f t="shared" si="8"/>
        <v>298.66634201832574</v>
      </c>
      <c r="BD70" s="100">
        <f t="shared" si="8"/>
        <v>301.57620216198683</v>
      </c>
      <c r="BE70" s="100">
        <f t="shared" si="8"/>
        <v>301.48874878451346</v>
      </c>
      <c r="BF70" s="100">
        <f t="shared" si="8"/>
        <v>303.72151558174909</v>
      </c>
      <c r="BG70" s="100">
        <f t="shared" si="8"/>
        <v>299.07748888076293</v>
      </c>
      <c r="BH70" s="100">
        <f t="shared" si="8"/>
        <v>301.95881335308997</v>
      </c>
      <c r="BI70" s="100">
        <f t="shared" si="8"/>
        <v>302.3066550423593</v>
      </c>
      <c r="BJ70" s="100">
        <f t="shared" si="8"/>
        <v>302.24137602971945</v>
      </c>
    </row>
    <row r="71" spans="7:62" x14ac:dyDescent="0.2">
      <c r="G71" s="13" t="s">
        <v>564</v>
      </c>
      <c r="H71" s="53" t="s">
        <v>453</v>
      </c>
      <c r="I71" s="13" t="s">
        <v>76</v>
      </c>
      <c r="J71" s="13" t="s">
        <v>455</v>
      </c>
      <c r="K71" s="13" t="s">
        <v>476</v>
      </c>
      <c r="L71" s="5">
        <v>380</v>
      </c>
      <c r="M71" s="5">
        <v>369</v>
      </c>
      <c r="N71" s="5">
        <v>370</v>
      </c>
      <c r="O71" s="5">
        <v>375</v>
      </c>
      <c r="P71" s="5">
        <v>378</v>
      </c>
      <c r="Q71" s="5">
        <v>382</v>
      </c>
      <c r="R71" s="5">
        <v>367</v>
      </c>
      <c r="S71" s="5">
        <v>367</v>
      </c>
      <c r="T71" s="5">
        <v>369</v>
      </c>
      <c r="U71" s="5">
        <v>367</v>
      </c>
      <c r="V71" s="5">
        <v>369</v>
      </c>
      <c r="W71" s="5">
        <v>371</v>
      </c>
      <c r="X71" s="5">
        <v>370</v>
      </c>
      <c r="Y71" s="5">
        <v>359</v>
      </c>
      <c r="Z71" s="5">
        <v>348</v>
      </c>
      <c r="AA71" s="5">
        <v>357</v>
      </c>
      <c r="AB71" s="5">
        <v>357</v>
      </c>
      <c r="AC71" s="5">
        <v>355</v>
      </c>
      <c r="AD71" s="5">
        <v>356</v>
      </c>
      <c r="AE71" s="5">
        <v>350</v>
      </c>
      <c r="AF71" s="5">
        <v>351</v>
      </c>
      <c r="AG71" s="5">
        <v>357</v>
      </c>
      <c r="AH71" s="5">
        <v>363</v>
      </c>
      <c r="AI71" s="5">
        <v>369</v>
      </c>
      <c r="AJ71" s="5">
        <v>379</v>
      </c>
      <c r="AK71" s="5">
        <v>383</v>
      </c>
      <c r="AL71" s="5">
        <v>391</v>
      </c>
      <c r="AM71" s="5">
        <v>378</v>
      </c>
      <c r="AN71" s="5">
        <v>371</v>
      </c>
      <c r="AO71" s="5">
        <v>371</v>
      </c>
      <c r="AP71" s="5">
        <v>371</v>
      </c>
      <c r="AQ71" s="5">
        <v>372</v>
      </c>
      <c r="AR71" s="5">
        <v>372</v>
      </c>
      <c r="AS71" s="5">
        <v>381</v>
      </c>
      <c r="AT71" s="5">
        <v>382</v>
      </c>
      <c r="AU71" s="5">
        <v>366</v>
      </c>
      <c r="AV71" s="5">
        <v>366</v>
      </c>
      <c r="AW71" s="5">
        <v>363</v>
      </c>
      <c r="AX71" s="5">
        <v>367</v>
      </c>
      <c r="AY71" s="5">
        <v>374</v>
      </c>
      <c r="AZ71" s="5">
        <v>371</v>
      </c>
      <c r="BA71" s="5">
        <v>375</v>
      </c>
      <c r="BB71" s="5">
        <v>374</v>
      </c>
      <c r="BC71" s="5">
        <v>364</v>
      </c>
      <c r="BD71" s="5">
        <v>367</v>
      </c>
      <c r="BE71" s="5">
        <v>363</v>
      </c>
      <c r="BF71" s="5">
        <v>364</v>
      </c>
      <c r="BG71" s="5">
        <v>364</v>
      </c>
      <c r="BH71" s="5">
        <v>362</v>
      </c>
      <c r="BI71" s="5">
        <v>362</v>
      </c>
      <c r="BJ71" s="5">
        <v>360</v>
      </c>
    </row>
    <row r="72" spans="7:62" x14ac:dyDescent="0.2">
      <c r="G72" s="13" t="s">
        <v>564</v>
      </c>
      <c r="H72" s="53" t="s">
        <v>750</v>
      </c>
      <c r="I72" s="13" t="s">
        <v>76</v>
      </c>
      <c r="J72" s="13" t="s">
        <v>455</v>
      </c>
      <c r="K72" s="13" t="s">
        <v>476</v>
      </c>
      <c r="L72" s="5">
        <v>263</v>
      </c>
      <c r="M72" s="5">
        <v>264</v>
      </c>
      <c r="N72" s="5">
        <v>272</v>
      </c>
      <c r="O72" s="5">
        <v>267</v>
      </c>
      <c r="P72" s="5">
        <v>257</v>
      </c>
      <c r="Q72" s="5">
        <v>263</v>
      </c>
      <c r="R72" s="5">
        <v>277</v>
      </c>
      <c r="S72" s="5">
        <v>281</v>
      </c>
      <c r="T72" s="5">
        <v>285</v>
      </c>
      <c r="U72" s="5">
        <v>290</v>
      </c>
      <c r="V72" s="5">
        <v>288</v>
      </c>
      <c r="W72" s="5">
        <v>285</v>
      </c>
      <c r="X72" s="5">
        <v>273</v>
      </c>
      <c r="Y72" s="5">
        <v>285</v>
      </c>
      <c r="Z72" s="5">
        <v>288</v>
      </c>
      <c r="AA72" s="5">
        <v>287</v>
      </c>
      <c r="AB72" s="5">
        <v>279</v>
      </c>
      <c r="AC72" s="5">
        <v>283</v>
      </c>
      <c r="AD72" s="5">
        <v>283</v>
      </c>
      <c r="AE72" s="5">
        <v>281</v>
      </c>
      <c r="AF72" s="5">
        <v>279</v>
      </c>
      <c r="AG72" s="5">
        <v>274</v>
      </c>
      <c r="AH72" s="5">
        <v>276</v>
      </c>
      <c r="AI72" s="5">
        <v>282</v>
      </c>
      <c r="AJ72" s="5">
        <v>290</v>
      </c>
      <c r="AK72" s="5">
        <v>289</v>
      </c>
      <c r="AL72" s="5">
        <v>285</v>
      </c>
      <c r="AM72" s="5">
        <v>283</v>
      </c>
      <c r="AN72" s="5">
        <v>288</v>
      </c>
      <c r="AO72" s="5">
        <v>285</v>
      </c>
      <c r="AP72" s="5">
        <v>275</v>
      </c>
      <c r="AQ72" s="5">
        <v>267</v>
      </c>
      <c r="AR72" s="5">
        <v>268</v>
      </c>
      <c r="AS72" s="5">
        <v>278</v>
      </c>
      <c r="AT72" s="5">
        <v>281</v>
      </c>
      <c r="AU72" s="5">
        <v>286</v>
      </c>
      <c r="AV72" s="5">
        <v>283</v>
      </c>
      <c r="AW72" s="5">
        <v>292</v>
      </c>
      <c r="AX72" s="5">
        <v>294</v>
      </c>
      <c r="AY72" s="5">
        <v>289</v>
      </c>
      <c r="AZ72" s="5">
        <v>293</v>
      </c>
      <c r="BA72" s="5">
        <v>298</v>
      </c>
      <c r="BB72" s="5">
        <v>296</v>
      </c>
      <c r="BC72" s="5">
        <v>301</v>
      </c>
      <c r="BD72" s="5">
        <v>304</v>
      </c>
      <c r="BE72" s="5">
        <v>305</v>
      </c>
      <c r="BF72" s="5">
        <v>308</v>
      </c>
      <c r="BG72" s="5">
        <v>301</v>
      </c>
      <c r="BH72" s="5">
        <v>307</v>
      </c>
      <c r="BI72" s="5">
        <v>307</v>
      </c>
      <c r="BJ72" s="5">
        <v>307</v>
      </c>
    </row>
    <row r="73" spans="7:62" x14ac:dyDescent="0.2">
      <c r="G73" s="13" t="s">
        <v>564</v>
      </c>
      <c r="H73" s="53" t="s">
        <v>235</v>
      </c>
      <c r="I73" s="13" t="s">
        <v>76</v>
      </c>
      <c r="J73" s="13" t="s">
        <v>455</v>
      </c>
      <c r="K73" s="13" t="s">
        <v>476</v>
      </c>
      <c r="L73" s="5">
        <v>43</v>
      </c>
      <c r="M73" s="5">
        <v>49</v>
      </c>
      <c r="N73" s="5">
        <v>56</v>
      </c>
      <c r="O73" s="5">
        <v>61</v>
      </c>
      <c r="P73" s="5">
        <v>63</v>
      </c>
      <c r="Q73" s="5">
        <v>67</v>
      </c>
      <c r="R73" s="5">
        <v>74</v>
      </c>
      <c r="S73" s="5">
        <v>76</v>
      </c>
      <c r="T73" s="5">
        <v>81</v>
      </c>
      <c r="U73" s="5">
        <v>83</v>
      </c>
      <c r="V73" s="5">
        <v>82</v>
      </c>
      <c r="W73" s="5">
        <v>87</v>
      </c>
      <c r="X73" s="5">
        <v>87</v>
      </c>
      <c r="Y73" s="5">
        <v>88</v>
      </c>
      <c r="Z73" s="5">
        <v>84</v>
      </c>
      <c r="AA73" s="5">
        <v>92</v>
      </c>
      <c r="AB73" s="5">
        <v>101</v>
      </c>
      <c r="AC73" s="5">
        <v>107</v>
      </c>
      <c r="AD73" s="5">
        <v>109</v>
      </c>
      <c r="AE73" s="5">
        <v>108</v>
      </c>
      <c r="AF73" s="5">
        <v>106</v>
      </c>
      <c r="AG73" s="5">
        <v>109</v>
      </c>
      <c r="AH73" s="5">
        <v>110</v>
      </c>
      <c r="AI73" s="5">
        <v>111</v>
      </c>
      <c r="AJ73" s="5">
        <v>113</v>
      </c>
      <c r="AK73" s="5">
        <v>112</v>
      </c>
      <c r="AL73" s="5">
        <v>113</v>
      </c>
      <c r="AM73" s="5">
        <v>121</v>
      </c>
      <c r="AN73" s="5">
        <v>123</v>
      </c>
      <c r="AO73" s="5">
        <v>123</v>
      </c>
      <c r="AP73" s="5">
        <v>128</v>
      </c>
      <c r="AQ73" s="5">
        <v>129</v>
      </c>
      <c r="AR73" s="5">
        <v>126</v>
      </c>
      <c r="AS73" s="5">
        <v>127</v>
      </c>
      <c r="AT73" s="5">
        <v>128</v>
      </c>
      <c r="AU73" s="5">
        <v>129</v>
      </c>
      <c r="AV73" s="5">
        <v>129</v>
      </c>
      <c r="AW73" s="5">
        <v>127</v>
      </c>
      <c r="AX73" s="5">
        <v>126</v>
      </c>
      <c r="AY73" s="5">
        <v>127</v>
      </c>
      <c r="AZ73" s="5">
        <v>125</v>
      </c>
      <c r="BA73" s="5">
        <v>125</v>
      </c>
      <c r="BB73" s="5">
        <v>124</v>
      </c>
      <c r="BC73" s="5">
        <v>124</v>
      </c>
      <c r="BD73" s="5">
        <v>122</v>
      </c>
      <c r="BE73" s="5">
        <v>118</v>
      </c>
      <c r="BF73" s="5">
        <v>120</v>
      </c>
      <c r="BG73" s="5">
        <v>116</v>
      </c>
      <c r="BH73" s="5">
        <v>115</v>
      </c>
      <c r="BI73" s="5">
        <v>114</v>
      </c>
      <c r="BJ73" s="5">
        <v>112</v>
      </c>
    </row>
    <row r="74" spans="7:62" x14ac:dyDescent="0.2">
      <c r="G74" s="13" t="s">
        <v>564</v>
      </c>
      <c r="H74" s="53" t="s">
        <v>454</v>
      </c>
      <c r="I74" s="13" t="s">
        <v>76</v>
      </c>
      <c r="J74" s="13" t="s">
        <v>455</v>
      </c>
      <c r="K74" s="13" t="s">
        <v>476</v>
      </c>
      <c r="L74" s="5">
        <v>333</v>
      </c>
      <c r="M74" s="5">
        <v>330</v>
      </c>
      <c r="N74" s="5">
        <v>331</v>
      </c>
      <c r="O74" s="5">
        <v>326</v>
      </c>
      <c r="P74" s="5">
        <v>332</v>
      </c>
      <c r="Q74" s="5">
        <v>359</v>
      </c>
      <c r="R74" s="5">
        <v>329</v>
      </c>
      <c r="S74" s="5">
        <v>341</v>
      </c>
      <c r="T74" s="5">
        <v>336</v>
      </c>
      <c r="U74" s="5">
        <v>338</v>
      </c>
      <c r="V74" s="5">
        <v>348</v>
      </c>
      <c r="W74" s="5">
        <v>348</v>
      </c>
      <c r="X74" s="5">
        <v>355</v>
      </c>
      <c r="Y74" s="5">
        <v>341</v>
      </c>
      <c r="Z74" s="5">
        <v>347</v>
      </c>
      <c r="AA74" s="5">
        <v>348</v>
      </c>
      <c r="AB74" s="5">
        <v>320</v>
      </c>
      <c r="AC74" s="5">
        <v>298</v>
      </c>
      <c r="AD74" s="5">
        <v>310</v>
      </c>
      <c r="AE74" s="5">
        <v>315</v>
      </c>
      <c r="AF74" s="5">
        <v>326</v>
      </c>
      <c r="AG74" s="5">
        <v>341</v>
      </c>
      <c r="AH74" s="5">
        <v>346</v>
      </c>
      <c r="AI74" s="5">
        <v>345</v>
      </c>
      <c r="AJ74" s="5">
        <v>345</v>
      </c>
      <c r="AK74" s="5">
        <v>335</v>
      </c>
      <c r="AL74" s="5">
        <v>332</v>
      </c>
      <c r="AM74" s="5">
        <v>349</v>
      </c>
      <c r="AN74" s="5">
        <v>365</v>
      </c>
      <c r="AO74" s="5">
        <v>350</v>
      </c>
      <c r="AP74" s="5">
        <v>344</v>
      </c>
      <c r="AQ74" s="5">
        <v>336</v>
      </c>
      <c r="AR74" s="5">
        <v>336</v>
      </c>
      <c r="AS74" s="5">
        <v>342</v>
      </c>
      <c r="AT74" s="5">
        <v>337</v>
      </c>
      <c r="AU74" s="5">
        <v>337</v>
      </c>
      <c r="AV74" s="5">
        <v>320</v>
      </c>
      <c r="AW74" s="5">
        <v>284</v>
      </c>
      <c r="AX74" s="5">
        <v>279</v>
      </c>
      <c r="AY74" s="5">
        <v>275</v>
      </c>
      <c r="AZ74" s="5">
        <v>269</v>
      </c>
      <c r="BA74" s="5">
        <v>278</v>
      </c>
      <c r="BB74" s="5">
        <v>262</v>
      </c>
      <c r="BC74" s="5">
        <v>252</v>
      </c>
      <c r="BD74" s="5">
        <v>270</v>
      </c>
      <c r="BE74" s="5">
        <v>300</v>
      </c>
      <c r="BF74" s="5">
        <v>288</v>
      </c>
      <c r="BG74" s="5">
        <v>286</v>
      </c>
      <c r="BH74" s="5">
        <v>267</v>
      </c>
      <c r="BI74" s="5">
        <v>282</v>
      </c>
      <c r="BJ74" s="5">
        <v>307</v>
      </c>
    </row>
    <row r="75" spans="7:62" x14ac:dyDescent="0.2">
      <c r="G75" s="98" t="s">
        <v>564</v>
      </c>
      <c r="H75" s="98" t="s">
        <v>789</v>
      </c>
      <c r="I75" s="98" t="s">
        <v>76</v>
      </c>
      <c r="J75" s="99" t="s">
        <v>457</v>
      </c>
      <c r="K75" s="98" t="s">
        <v>35</v>
      </c>
      <c r="L75" s="100">
        <f>((L76*L151)+(L77*L152)+(L78*L153)+(L79*L154)+(L80*L155)+(L81*L156)+(L82*L157)+(L83*L158))/L150</f>
        <v>49.062274578325408</v>
      </c>
      <c r="M75" s="100">
        <f t="shared" ref="M75:BJ75" si="9">((M76*M151)+(M77*M152)+(M78*M153)+(M79*M154)+(M80*M155)+(M81*M156)+(M82*M157)+(M83*M158))/M150</f>
        <v>49.967879611714949</v>
      </c>
      <c r="N75" s="100">
        <f t="shared" si="9"/>
        <v>50.149373354686787</v>
      </c>
      <c r="O75" s="100">
        <f t="shared" si="9"/>
        <v>50.109653946400421</v>
      </c>
      <c r="P75" s="100">
        <f t="shared" si="9"/>
        <v>49.975407214704362</v>
      </c>
      <c r="Q75" s="100">
        <f t="shared" si="9"/>
        <v>51.338431252831803</v>
      </c>
      <c r="R75" s="100">
        <f t="shared" si="9"/>
        <v>49.490649147771478</v>
      </c>
      <c r="S75" s="100">
        <f t="shared" si="9"/>
        <v>51.739636214792284</v>
      </c>
      <c r="T75" s="100">
        <f t="shared" si="9"/>
        <v>52.307764419889686</v>
      </c>
      <c r="U75" s="100">
        <f t="shared" si="9"/>
        <v>51.071330489480374</v>
      </c>
      <c r="V75" s="100">
        <f t="shared" si="9"/>
        <v>51.821831754438712</v>
      </c>
      <c r="W75" s="100">
        <f t="shared" si="9"/>
        <v>51.987061068192652</v>
      </c>
      <c r="X75" s="100">
        <f t="shared" si="9"/>
        <v>52.513360362115684</v>
      </c>
      <c r="Y75" s="100">
        <f t="shared" si="9"/>
        <v>54.162587220638393</v>
      </c>
      <c r="Z75" s="100">
        <f t="shared" si="9"/>
        <v>53.11527408933496</v>
      </c>
      <c r="AA75" s="100">
        <f t="shared" si="9"/>
        <v>55.917657990179933</v>
      </c>
      <c r="AB75" s="100">
        <f t="shared" si="9"/>
        <v>57.159823045605364</v>
      </c>
      <c r="AC75" s="100">
        <f t="shared" si="9"/>
        <v>56.852197715611247</v>
      </c>
      <c r="AD75" s="100">
        <f t="shared" si="9"/>
        <v>58.730603714936237</v>
      </c>
      <c r="AE75" s="100">
        <f t="shared" si="9"/>
        <v>59.610304211968234</v>
      </c>
      <c r="AF75" s="100">
        <f t="shared" si="9"/>
        <v>60.757078316815303</v>
      </c>
      <c r="AG75" s="100">
        <f t="shared" si="9"/>
        <v>62.048484471366578</v>
      </c>
      <c r="AH75" s="100">
        <f t="shared" si="9"/>
        <v>63.692524416560474</v>
      </c>
      <c r="AI75" s="100">
        <f t="shared" si="9"/>
        <v>64.419962864583241</v>
      </c>
      <c r="AJ75" s="100">
        <f t="shared" si="9"/>
        <v>66.612313819752913</v>
      </c>
      <c r="AK75" s="100">
        <f t="shared" si="9"/>
        <v>67.133105920680293</v>
      </c>
      <c r="AL75" s="100">
        <f t="shared" si="9"/>
        <v>67.239108243388984</v>
      </c>
      <c r="AM75" s="100">
        <f t="shared" si="9"/>
        <v>66.920542193731748</v>
      </c>
      <c r="AN75" s="100">
        <f t="shared" si="9"/>
        <v>67.893508650037333</v>
      </c>
      <c r="AO75" s="100">
        <f t="shared" si="9"/>
        <v>66.859740302121196</v>
      </c>
      <c r="AP75" s="100">
        <f t="shared" si="9"/>
        <v>66.561486823527204</v>
      </c>
      <c r="AQ75" s="100">
        <f t="shared" si="9"/>
        <v>71.125182788830969</v>
      </c>
      <c r="AR75" s="100">
        <f t="shared" si="9"/>
        <v>72.02719449391796</v>
      </c>
      <c r="AS75" s="100">
        <f t="shared" si="9"/>
        <v>72.974706829727964</v>
      </c>
      <c r="AT75" s="100">
        <f t="shared" si="9"/>
        <v>76.680999562811834</v>
      </c>
      <c r="AU75" s="100">
        <f t="shared" si="9"/>
        <v>78.831289118175448</v>
      </c>
      <c r="AV75" s="100">
        <f t="shared" si="9"/>
        <v>78.893452242873963</v>
      </c>
      <c r="AW75" s="100">
        <f t="shared" si="9"/>
        <v>79.397480803666284</v>
      </c>
      <c r="AX75" s="100">
        <f t="shared" si="9"/>
        <v>81.174661518917219</v>
      </c>
      <c r="AY75" s="100">
        <f t="shared" si="9"/>
        <v>80.978516503298835</v>
      </c>
      <c r="AZ75" s="100">
        <f t="shared" si="9"/>
        <v>80.450093854020523</v>
      </c>
      <c r="BA75" s="100">
        <f t="shared" si="9"/>
        <v>81.287046855834632</v>
      </c>
      <c r="BB75" s="100">
        <f t="shared" si="9"/>
        <v>84.511020751266301</v>
      </c>
      <c r="BC75" s="100">
        <f t="shared" si="9"/>
        <v>87.161233974035497</v>
      </c>
      <c r="BD75" s="100">
        <f t="shared" si="9"/>
        <v>89.553516266499187</v>
      </c>
      <c r="BE75" s="100">
        <f t="shared" si="9"/>
        <v>93.043190451008087</v>
      </c>
      <c r="BF75" s="100">
        <f t="shared" si="9"/>
        <v>96.241630784328478</v>
      </c>
      <c r="BG75" s="100">
        <f t="shared" si="9"/>
        <v>97.825742056888785</v>
      </c>
      <c r="BH75" s="100">
        <f t="shared" si="9"/>
        <v>99.600017676663413</v>
      </c>
      <c r="BI75" s="100">
        <f t="shared" si="9"/>
        <v>102.12981645885108</v>
      </c>
      <c r="BJ75" s="100">
        <f t="shared" si="9"/>
        <v>104.04602755815927</v>
      </c>
    </row>
    <row r="76" spans="7:62" x14ac:dyDescent="0.2">
      <c r="G76" s="13" t="s">
        <v>564</v>
      </c>
      <c r="H76" s="53" t="s">
        <v>551</v>
      </c>
      <c r="I76" s="13" t="s">
        <v>76</v>
      </c>
      <c r="J76" s="13" t="s">
        <v>455</v>
      </c>
      <c r="K76" s="13" t="s">
        <v>476</v>
      </c>
      <c r="L76" s="5">
        <v>89</v>
      </c>
      <c r="M76" s="5">
        <v>88</v>
      </c>
      <c r="N76" s="5">
        <v>87</v>
      </c>
      <c r="O76" s="5">
        <v>86</v>
      </c>
      <c r="P76" s="5">
        <v>81</v>
      </c>
      <c r="Q76" s="5">
        <v>104</v>
      </c>
      <c r="R76" s="5">
        <v>108</v>
      </c>
      <c r="S76" s="5">
        <v>107</v>
      </c>
      <c r="T76" s="5">
        <v>111</v>
      </c>
      <c r="U76" s="5">
        <v>114</v>
      </c>
      <c r="V76" s="5">
        <v>116</v>
      </c>
      <c r="W76" s="5">
        <v>135</v>
      </c>
      <c r="X76" s="5">
        <v>136</v>
      </c>
      <c r="Y76" s="5">
        <v>147</v>
      </c>
      <c r="Z76" s="5">
        <v>141</v>
      </c>
      <c r="AA76" s="5">
        <v>144</v>
      </c>
      <c r="AB76" s="5">
        <v>148</v>
      </c>
      <c r="AC76" s="5">
        <v>152</v>
      </c>
      <c r="AD76" s="5">
        <v>153</v>
      </c>
      <c r="AE76" s="5">
        <v>170</v>
      </c>
      <c r="AF76" s="5">
        <v>157</v>
      </c>
      <c r="AG76" s="5">
        <v>149</v>
      </c>
      <c r="AH76" s="5">
        <v>139</v>
      </c>
      <c r="AI76" s="5">
        <v>137</v>
      </c>
      <c r="AJ76" s="5">
        <v>148</v>
      </c>
      <c r="AK76" s="5">
        <v>137</v>
      </c>
      <c r="AL76" s="5">
        <v>130</v>
      </c>
      <c r="AM76" s="5">
        <v>130</v>
      </c>
      <c r="AN76" s="5">
        <v>126</v>
      </c>
      <c r="AO76" s="5">
        <v>132</v>
      </c>
      <c r="AP76" s="5">
        <v>122</v>
      </c>
      <c r="AQ76" s="5">
        <v>136</v>
      </c>
      <c r="AR76" s="5">
        <v>142</v>
      </c>
      <c r="AS76" s="5">
        <v>137</v>
      </c>
      <c r="AT76" s="5">
        <v>130</v>
      </c>
      <c r="AU76" s="5">
        <v>131</v>
      </c>
      <c r="AV76" s="5">
        <v>135</v>
      </c>
      <c r="AW76" s="5">
        <v>142</v>
      </c>
      <c r="AX76" s="5">
        <v>150</v>
      </c>
      <c r="AY76" s="5">
        <v>154</v>
      </c>
      <c r="AZ76" s="5">
        <v>159</v>
      </c>
      <c r="BA76" s="5">
        <v>159</v>
      </c>
      <c r="BB76" s="5">
        <v>159</v>
      </c>
      <c r="BC76" s="5">
        <v>157</v>
      </c>
      <c r="BD76" s="5">
        <v>159</v>
      </c>
      <c r="BE76" s="5">
        <v>157</v>
      </c>
      <c r="BF76" s="5">
        <v>162</v>
      </c>
      <c r="BG76" s="5">
        <v>161</v>
      </c>
      <c r="BH76" s="5">
        <v>157</v>
      </c>
      <c r="BI76" s="5">
        <v>154</v>
      </c>
      <c r="BJ76" s="5">
        <v>157</v>
      </c>
    </row>
    <row r="77" spans="7:62" x14ac:dyDescent="0.2">
      <c r="G77" s="13" t="s">
        <v>564</v>
      </c>
      <c r="H77" s="53" t="s">
        <v>552</v>
      </c>
      <c r="I77" s="13" t="s">
        <v>76</v>
      </c>
      <c r="J77" s="13" t="s">
        <v>455</v>
      </c>
      <c r="K77" s="13" t="s">
        <v>476</v>
      </c>
      <c r="L77" s="5">
        <v>79</v>
      </c>
      <c r="M77" s="5">
        <v>84</v>
      </c>
      <c r="N77" s="5">
        <v>91</v>
      </c>
      <c r="O77" s="5">
        <v>99</v>
      </c>
      <c r="P77" s="5">
        <v>101</v>
      </c>
      <c r="Q77" s="5">
        <v>101</v>
      </c>
      <c r="R77" s="5">
        <v>115</v>
      </c>
      <c r="S77" s="5">
        <v>131</v>
      </c>
      <c r="T77" s="5">
        <v>131</v>
      </c>
      <c r="U77" s="5">
        <v>149</v>
      </c>
      <c r="V77" s="5">
        <v>145</v>
      </c>
      <c r="W77" s="5">
        <v>137</v>
      </c>
      <c r="X77" s="5">
        <v>136</v>
      </c>
      <c r="Y77" s="5">
        <v>138</v>
      </c>
      <c r="Z77" s="5">
        <v>127</v>
      </c>
      <c r="AA77" s="5">
        <v>137</v>
      </c>
      <c r="AB77" s="5">
        <v>136</v>
      </c>
      <c r="AC77" s="5">
        <v>128</v>
      </c>
      <c r="AD77" s="5">
        <v>139</v>
      </c>
      <c r="AE77" s="5">
        <v>143</v>
      </c>
      <c r="AF77" s="5">
        <v>151</v>
      </c>
      <c r="AG77" s="5">
        <v>152</v>
      </c>
      <c r="AH77" s="5">
        <v>148</v>
      </c>
      <c r="AI77" s="5">
        <v>145</v>
      </c>
      <c r="AJ77" s="5">
        <v>144</v>
      </c>
      <c r="AK77" s="5">
        <v>138</v>
      </c>
      <c r="AL77" s="5">
        <v>141</v>
      </c>
      <c r="AM77" s="5">
        <v>133</v>
      </c>
      <c r="AN77" s="5">
        <v>134</v>
      </c>
      <c r="AO77" s="5">
        <v>130</v>
      </c>
      <c r="AP77" s="5">
        <v>123</v>
      </c>
      <c r="AQ77" s="5">
        <v>103</v>
      </c>
      <c r="AR77" s="5">
        <v>102</v>
      </c>
      <c r="AS77" s="5">
        <v>102</v>
      </c>
      <c r="AT77" s="5">
        <v>108</v>
      </c>
      <c r="AU77" s="5">
        <v>104</v>
      </c>
      <c r="AV77" s="5">
        <v>106</v>
      </c>
      <c r="AW77" s="5">
        <v>108</v>
      </c>
      <c r="AX77" s="5">
        <v>106</v>
      </c>
      <c r="AY77" s="5">
        <v>105</v>
      </c>
      <c r="AZ77" s="5">
        <v>104</v>
      </c>
      <c r="BA77" s="5">
        <v>105</v>
      </c>
      <c r="BB77" s="5">
        <v>95</v>
      </c>
      <c r="BC77" s="5">
        <v>94</v>
      </c>
      <c r="BD77" s="5">
        <v>94</v>
      </c>
      <c r="BE77" s="5">
        <v>100</v>
      </c>
      <c r="BF77" s="5">
        <v>100</v>
      </c>
      <c r="BG77" s="5">
        <v>111</v>
      </c>
      <c r="BH77" s="5">
        <v>111</v>
      </c>
      <c r="BI77" s="5">
        <v>106</v>
      </c>
      <c r="BJ77" s="5">
        <v>106</v>
      </c>
    </row>
    <row r="78" spans="7:62" x14ac:dyDescent="0.2">
      <c r="G78" s="13" t="s">
        <v>564</v>
      </c>
      <c r="H78" s="53" t="s">
        <v>553</v>
      </c>
      <c r="I78" s="13" t="s">
        <v>76</v>
      </c>
      <c r="J78" s="13" t="s">
        <v>455</v>
      </c>
      <c r="K78" s="13" t="s">
        <v>476</v>
      </c>
      <c r="L78" s="5">
        <v>125</v>
      </c>
      <c r="M78" s="5">
        <v>126</v>
      </c>
      <c r="N78" s="5">
        <v>129</v>
      </c>
      <c r="O78" s="5">
        <v>135</v>
      </c>
      <c r="P78" s="5">
        <v>139</v>
      </c>
      <c r="Q78" s="5">
        <v>139</v>
      </c>
      <c r="R78" s="5">
        <v>131</v>
      </c>
      <c r="S78" s="5">
        <v>136</v>
      </c>
      <c r="T78" s="5">
        <v>132</v>
      </c>
      <c r="U78" s="5">
        <v>132</v>
      </c>
      <c r="V78" s="5">
        <v>130</v>
      </c>
      <c r="W78" s="5">
        <v>128</v>
      </c>
      <c r="X78" s="5">
        <v>128</v>
      </c>
      <c r="Y78" s="5">
        <v>136</v>
      </c>
      <c r="Z78" s="5">
        <v>142</v>
      </c>
      <c r="AA78" s="5">
        <v>145</v>
      </c>
      <c r="AB78" s="5">
        <v>142</v>
      </c>
      <c r="AC78" s="5">
        <v>133</v>
      </c>
      <c r="AD78" s="5">
        <v>136</v>
      </c>
      <c r="AE78" s="5">
        <v>147</v>
      </c>
      <c r="AF78" s="5">
        <v>140</v>
      </c>
      <c r="AG78" s="5">
        <v>142</v>
      </c>
      <c r="AH78" s="5">
        <v>138</v>
      </c>
      <c r="AI78" s="5">
        <v>143</v>
      </c>
      <c r="AJ78" s="5">
        <v>141</v>
      </c>
      <c r="AK78" s="5">
        <v>149</v>
      </c>
      <c r="AL78" s="5">
        <v>153</v>
      </c>
      <c r="AM78" s="5">
        <v>150</v>
      </c>
      <c r="AN78" s="5">
        <v>155</v>
      </c>
      <c r="AO78" s="5">
        <v>151</v>
      </c>
      <c r="AP78" s="5">
        <v>158</v>
      </c>
      <c r="AQ78" s="5">
        <v>162</v>
      </c>
      <c r="AR78" s="5">
        <v>162</v>
      </c>
      <c r="AS78" s="5">
        <v>167</v>
      </c>
      <c r="AT78" s="5">
        <v>183</v>
      </c>
      <c r="AU78" s="5">
        <v>191</v>
      </c>
      <c r="AV78" s="5">
        <v>186</v>
      </c>
      <c r="AW78" s="5">
        <v>188</v>
      </c>
      <c r="AX78" s="5">
        <v>187</v>
      </c>
      <c r="AY78" s="5">
        <v>189</v>
      </c>
      <c r="AZ78" s="5">
        <v>183</v>
      </c>
      <c r="BA78" s="5">
        <v>183</v>
      </c>
      <c r="BB78" s="5">
        <v>181</v>
      </c>
      <c r="BC78" s="5">
        <v>178</v>
      </c>
      <c r="BD78" s="5">
        <v>188</v>
      </c>
      <c r="BE78" s="5">
        <v>194</v>
      </c>
      <c r="BF78" s="5">
        <v>194</v>
      </c>
      <c r="BG78" s="5">
        <v>206</v>
      </c>
      <c r="BH78" s="5">
        <v>205</v>
      </c>
      <c r="BI78" s="5">
        <v>215</v>
      </c>
      <c r="BJ78" s="5">
        <v>221</v>
      </c>
    </row>
    <row r="79" spans="7:62" x14ac:dyDescent="0.2">
      <c r="G79" s="13" t="s">
        <v>564</v>
      </c>
      <c r="H79" s="53" t="s">
        <v>554</v>
      </c>
      <c r="I79" s="13" t="s">
        <v>76</v>
      </c>
      <c r="J79" s="13" t="s">
        <v>455</v>
      </c>
      <c r="K79" s="13" t="s">
        <v>476</v>
      </c>
      <c r="L79" s="5">
        <v>55</v>
      </c>
      <c r="M79" s="5">
        <v>55</v>
      </c>
      <c r="N79" s="5">
        <v>54</v>
      </c>
      <c r="O79" s="5">
        <v>55</v>
      </c>
      <c r="P79" s="5">
        <v>58</v>
      </c>
      <c r="Q79" s="5">
        <v>58</v>
      </c>
      <c r="R79" s="5">
        <v>58</v>
      </c>
      <c r="S79" s="5">
        <v>60</v>
      </c>
      <c r="T79" s="5">
        <v>60</v>
      </c>
      <c r="U79" s="5">
        <v>60</v>
      </c>
      <c r="V79" s="5">
        <v>61</v>
      </c>
      <c r="W79" s="5">
        <v>60</v>
      </c>
      <c r="X79" s="5">
        <v>58</v>
      </c>
      <c r="Y79" s="5">
        <v>58</v>
      </c>
      <c r="Z79" s="5">
        <v>60</v>
      </c>
      <c r="AA79" s="5">
        <v>61</v>
      </c>
      <c r="AB79" s="5">
        <v>65</v>
      </c>
      <c r="AC79" s="5">
        <v>67</v>
      </c>
      <c r="AD79" s="5">
        <v>67</v>
      </c>
      <c r="AE79" s="5">
        <v>69</v>
      </c>
      <c r="AF79" s="5">
        <v>72</v>
      </c>
      <c r="AG79" s="5">
        <v>71</v>
      </c>
      <c r="AH79" s="5">
        <v>71</v>
      </c>
      <c r="AI79" s="5">
        <v>64</v>
      </c>
      <c r="AJ79" s="5">
        <v>68</v>
      </c>
      <c r="AK79" s="5">
        <v>65</v>
      </c>
      <c r="AL79" s="5">
        <v>65</v>
      </c>
      <c r="AM79" s="5">
        <v>65</v>
      </c>
      <c r="AN79" s="5">
        <v>65</v>
      </c>
      <c r="AO79" s="5">
        <v>64</v>
      </c>
      <c r="AP79" s="5">
        <v>61</v>
      </c>
      <c r="AQ79" s="5">
        <v>62</v>
      </c>
      <c r="AR79" s="5">
        <v>62</v>
      </c>
      <c r="AS79" s="5">
        <v>62</v>
      </c>
      <c r="AT79" s="5">
        <v>65</v>
      </c>
      <c r="AU79" s="5">
        <v>61</v>
      </c>
      <c r="AV79" s="5">
        <v>63</v>
      </c>
      <c r="AW79" s="5">
        <v>64</v>
      </c>
      <c r="AX79" s="5">
        <v>65</v>
      </c>
      <c r="AY79" s="5">
        <v>67</v>
      </c>
      <c r="AZ79" s="5">
        <v>70</v>
      </c>
      <c r="BA79" s="5">
        <v>75</v>
      </c>
      <c r="BB79" s="5">
        <v>78</v>
      </c>
      <c r="BC79" s="5">
        <v>78</v>
      </c>
      <c r="BD79" s="5">
        <v>79</v>
      </c>
      <c r="BE79" s="5">
        <v>80</v>
      </c>
      <c r="BF79" s="5">
        <v>81</v>
      </c>
      <c r="BG79" s="5">
        <v>81</v>
      </c>
      <c r="BH79" s="5">
        <v>80</v>
      </c>
      <c r="BI79" s="5">
        <v>83</v>
      </c>
      <c r="BJ79" s="5">
        <v>83</v>
      </c>
    </row>
    <row r="80" spans="7:62" x14ac:dyDescent="0.2">
      <c r="G80" s="13" t="s">
        <v>564</v>
      </c>
      <c r="H80" s="53" t="s">
        <v>555</v>
      </c>
      <c r="I80" s="13" t="s">
        <v>76</v>
      </c>
      <c r="J80" s="13" t="s">
        <v>455</v>
      </c>
      <c r="K80" s="13" t="s">
        <v>476</v>
      </c>
      <c r="L80" s="5">
        <v>39</v>
      </c>
      <c r="M80" s="5">
        <v>40</v>
      </c>
      <c r="N80" s="5">
        <v>40</v>
      </c>
      <c r="O80" s="5">
        <v>39</v>
      </c>
      <c r="P80" s="5">
        <v>38</v>
      </c>
      <c r="Q80" s="5">
        <v>39</v>
      </c>
      <c r="R80" s="5">
        <v>37</v>
      </c>
      <c r="S80" s="5">
        <v>39</v>
      </c>
      <c r="T80" s="5">
        <v>40</v>
      </c>
      <c r="U80" s="5">
        <v>38</v>
      </c>
      <c r="V80" s="5">
        <v>39</v>
      </c>
      <c r="W80" s="5">
        <v>39</v>
      </c>
      <c r="X80" s="5">
        <v>40</v>
      </c>
      <c r="Y80" s="5">
        <v>41</v>
      </c>
      <c r="Z80" s="5">
        <v>39</v>
      </c>
      <c r="AA80" s="5">
        <v>42</v>
      </c>
      <c r="AB80" s="5">
        <v>43</v>
      </c>
      <c r="AC80" s="5">
        <v>43</v>
      </c>
      <c r="AD80" s="5">
        <v>45</v>
      </c>
      <c r="AE80" s="5">
        <v>44</v>
      </c>
      <c r="AF80" s="5">
        <v>46</v>
      </c>
      <c r="AG80" s="5">
        <v>48</v>
      </c>
      <c r="AH80" s="5">
        <v>51</v>
      </c>
      <c r="AI80" s="5">
        <v>53</v>
      </c>
      <c r="AJ80" s="5">
        <v>55</v>
      </c>
      <c r="AK80" s="5">
        <v>56</v>
      </c>
      <c r="AL80" s="5">
        <v>56</v>
      </c>
      <c r="AM80" s="5">
        <v>56</v>
      </c>
      <c r="AN80" s="5">
        <v>57</v>
      </c>
      <c r="AO80" s="5">
        <v>56</v>
      </c>
      <c r="AP80" s="5">
        <v>56</v>
      </c>
      <c r="AQ80" s="5">
        <v>60</v>
      </c>
      <c r="AR80" s="5">
        <v>61</v>
      </c>
      <c r="AS80" s="5">
        <v>62</v>
      </c>
      <c r="AT80" s="5">
        <v>65</v>
      </c>
      <c r="AU80" s="5">
        <v>68</v>
      </c>
      <c r="AV80" s="5">
        <v>68</v>
      </c>
      <c r="AW80" s="5">
        <v>68</v>
      </c>
      <c r="AX80" s="5">
        <v>70</v>
      </c>
      <c r="AY80" s="5">
        <v>69</v>
      </c>
      <c r="AZ80" s="5">
        <v>68</v>
      </c>
      <c r="BA80" s="5">
        <v>68</v>
      </c>
      <c r="BB80" s="5">
        <v>72</v>
      </c>
      <c r="BC80" s="5">
        <v>76</v>
      </c>
      <c r="BD80" s="5">
        <v>78</v>
      </c>
      <c r="BE80" s="5">
        <v>82</v>
      </c>
      <c r="BF80" s="5">
        <v>86</v>
      </c>
      <c r="BG80" s="5">
        <v>87</v>
      </c>
      <c r="BH80" s="5">
        <v>90</v>
      </c>
      <c r="BI80" s="5">
        <v>92</v>
      </c>
      <c r="BJ80" s="5">
        <v>94</v>
      </c>
    </row>
    <row r="81" spans="7:62" x14ac:dyDescent="0.2">
      <c r="G81" s="13" t="s">
        <v>564</v>
      </c>
      <c r="H81" s="53" t="s">
        <v>556</v>
      </c>
      <c r="I81" s="13" t="s">
        <v>76</v>
      </c>
      <c r="J81" s="13" t="s">
        <v>455</v>
      </c>
      <c r="K81" s="13" t="s">
        <v>476</v>
      </c>
      <c r="L81" s="5">
        <v>74</v>
      </c>
      <c r="M81" s="5">
        <v>75</v>
      </c>
      <c r="N81" s="5">
        <v>82</v>
      </c>
      <c r="O81" s="5">
        <v>114</v>
      </c>
      <c r="P81" s="5">
        <v>107</v>
      </c>
      <c r="Q81" s="5">
        <v>102</v>
      </c>
      <c r="R81" s="5">
        <v>95</v>
      </c>
      <c r="S81" s="5">
        <v>81</v>
      </c>
      <c r="T81" s="5">
        <v>90</v>
      </c>
      <c r="U81" s="5">
        <v>103</v>
      </c>
      <c r="V81" s="5">
        <v>96</v>
      </c>
      <c r="W81" s="5">
        <v>104</v>
      </c>
      <c r="X81" s="5">
        <v>125</v>
      </c>
      <c r="Y81" s="5">
        <v>114</v>
      </c>
      <c r="Z81" s="5">
        <v>100</v>
      </c>
      <c r="AA81" s="5">
        <v>95</v>
      </c>
      <c r="AB81" s="5">
        <v>103</v>
      </c>
      <c r="AC81" s="5">
        <v>89</v>
      </c>
      <c r="AD81" s="5">
        <v>92</v>
      </c>
      <c r="AE81" s="5">
        <v>84</v>
      </c>
      <c r="AF81" s="5">
        <v>84</v>
      </c>
      <c r="AG81" s="5">
        <v>87</v>
      </c>
      <c r="AH81" s="5">
        <v>98</v>
      </c>
      <c r="AI81" s="5">
        <v>94</v>
      </c>
      <c r="AJ81" s="5">
        <v>68</v>
      </c>
      <c r="AK81" s="5">
        <v>84</v>
      </c>
      <c r="AL81" s="5">
        <v>84</v>
      </c>
      <c r="AM81" s="5">
        <v>74</v>
      </c>
      <c r="AN81" s="5">
        <v>69</v>
      </c>
      <c r="AO81" s="5">
        <v>84</v>
      </c>
      <c r="AP81" s="5">
        <v>88</v>
      </c>
      <c r="AQ81" s="5">
        <v>92</v>
      </c>
      <c r="AR81" s="5">
        <v>94</v>
      </c>
      <c r="AS81" s="5">
        <v>90</v>
      </c>
      <c r="AT81" s="5">
        <v>92</v>
      </c>
      <c r="AU81" s="5">
        <v>91</v>
      </c>
      <c r="AV81" s="5">
        <v>79</v>
      </c>
      <c r="AW81" s="5">
        <v>74</v>
      </c>
      <c r="AX81" s="5">
        <v>76</v>
      </c>
      <c r="AY81" s="5">
        <v>59</v>
      </c>
      <c r="AZ81" s="5">
        <v>67</v>
      </c>
      <c r="BA81" s="5">
        <v>62</v>
      </c>
      <c r="BB81" s="5">
        <v>64</v>
      </c>
      <c r="BC81" s="5">
        <v>70</v>
      </c>
      <c r="BD81" s="5">
        <v>71</v>
      </c>
      <c r="BE81" s="5">
        <v>73</v>
      </c>
      <c r="BF81" s="5">
        <v>70</v>
      </c>
      <c r="BG81" s="5">
        <v>63</v>
      </c>
      <c r="BH81" s="5">
        <v>68</v>
      </c>
      <c r="BI81" s="5">
        <v>69</v>
      </c>
      <c r="BJ81" s="5">
        <v>79</v>
      </c>
    </row>
    <row r="82" spans="7:62" x14ac:dyDescent="0.2">
      <c r="G82" s="13" t="s">
        <v>564</v>
      </c>
      <c r="H82" s="53" t="s">
        <v>557</v>
      </c>
      <c r="I82" s="13" t="s">
        <v>76</v>
      </c>
      <c r="J82" s="13" t="s">
        <v>455</v>
      </c>
      <c r="K82" s="13" t="s">
        <v>476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12</v>
      </c>
      <c r="U82" s="5">
        <v>12</v>
      </c>
      <c r="V82" s="5">
        <v>15</v>
      </c>
      <c r="W82" s="5">
        <v>14</v>
      </c>
      <c r="X82" s="5">
        <v>18</v>
      </c>
      <c r="Y82" s="5">
        <v>19</v>
      </c>
      <c r="Z82" s="5">
        <v>14</v>
      </c>
      <c r="AA82" s="5">
        <v>16</v>
      </c>
      <c r="AB82" s="5">
        <v>13</v>
      </c>
      <c r="AC82" s="5">
        <v>17</v>
      </c>
      <c r="AD82" s="5">
        <v>20</v>
      </c>
      <c r="AE82" s="5">
        <v>17</v>
      </c>
      <c r="AF82" s="5">
        <v>31</v>
      </c>
      <c r="AG82" s="5">
        <v>24</v>
      </c>
      <c r="AH82" s="5">
        <v>14</v>
      </c>
      <c r="AI82" s="5">
        <v>16</v>
      </c>
      <c r="AJ82" s="5">
        <v>23</v>
      </c>
      <c r="AK82" s="5">
        <v>14</v>
      </c>
      <c r="AL82" s="5">
        <v>28</v>
      </c>
      <c r="AM82" s="5">
        <v>21</v>
      </c>
      <c r="AN82" s="5">
        <v>22</v>
      </c>
      <c r="AO82" s="5">
        <v>27</v>
      </c>
      <c r="AP82" s="5">
        <v>24</v>
      </c>
      <c r="AQ82" s="5">
        <v>27</v>
      </c>
      <c r="AR82" s="5">
        <v>28</v>
      </c>
      <c r="AS82" s="5">
        <v>29</v>
      </c>
      <c r="AT82" s="5">
        <v>37</v>
      </c>
      <c r="AU82" s="5">
        <v>34</v>
      </c>
      <c r="AV82" s="5">
        <v>26</v>
      </c>
      <c r="AW82" s="5">
        <v>45</v>
      </c>
      <c r="AX82" s="5">
        <v>42</v>
      </c>
      <c r="AY82" s="5">
        <v>34</v>
      </c>
      <c r="AZ82" s="5">
        <v>29</v>
      </c>
      <c r="BA82" s="5">
        <v>31</v>
      </c>
      <c r="BB82" s="5">
        <v>19</v>
      </c>
      <c r="BC82" s="5">
        <v>18</v>
      </c>
      <c r="BD82" s="5">
        <v>19</v>
      </c>
      <c r="BE82" s="5">
        <v>24</v>
      </c>
      <c r="BF82" s="5">
        <v>22</v>
      </c>
      <c r="BG82" s="5">
        <v>27</v>
      </c>
      <c r="BH82" s="5">
        <v>58</v>
      </c>
      <c r="BI82" s="5">
        <v>27</v>
      </c>
      <c r="BJ82" s="5">
        <v>35</v>
      </c>
    </row>
    <row r="83" spans="7:62" x14ac:dyDescent="0.2">
      <c r="G83" s="14" t="s">
        <v>564</v>
      </c>
      <c r="H83" s="112" t="s">
        <v>558</v>
      </c>
      <c r="I83" s="14" t="s">
        <v>76</v>
      </c>
      <c r="J83" s="14" t="s">
        <v>455</v>
      </c>
      <c r="K83" s="14" t="s">
        <v>476</v>
      </c>
      <c r="L83" s="6">
        <v>44</v>
      </c>
      <c r="M83" s="6">
        <v>44</v>
      </c>
      <c r="N83" s="6">
        <v>45</v>
      </c>
      <c r="O83" s="6">
        <v>61</v>
      </c>
      <c r="P83" s="6">
        <v>64</v>
      </c>
      <c r="Q83" s="6">
        <v>76</v>
      </c>
      <c r="R83" s="6">
        <v>76</v>
      </c>
      <c r="S83" s="6">
        <v>81</v>
      </c>
      <c r="T83" s="6">
        <v>75</v>
      </c>
      <c r="U83" s="6">
        <v>78</v>
      </c>
      <c r="V83" s="6">
        <v>83</v>
      </c>
      <c r="W83" s="6">
        <v>69</v>
      </c>
      <c r="X83" s="6">
        <v>71</v>
      </c>
      <c r="Y83" s="6">
        <v>69</v>
      </c>
      <c r="Z83" s="6">
        <v>71</v>
      </c>
      <c r="AA83" s="6">
        <v>76</v>
      </c>
      <c r="AB83" s="6">
        <v>72</v>
      </c>
      <c r="AC83" s="6">
        <v>80</v>
      </c>
      <c r="AD83" s="6">
        <v>87</v>
      </c>
      <c r="AE83" s="6">
        <v>81</v>
      </c>
      <c r="AF83" s="6">
        <v>84</v>
      </c>
      <c r="AG83" s="6">
        <v>74</v>
      </c>
      <c r="AH83" s="6">
        <v>79</v>
      </c>
      <c r="AI83" s="6">
        <v>80</v>
      </c>
      <c r="AJ83" s="6">
        <v>87</v>
      </c>
      <c r="AK83" s="6">
        <v>84</v>
      </c>
      <c r="AL83" s="6">
        <v>100</v>
      </c>
      <c r="AM83" s="6">
        <v>93</v>
      </c>
      <c r="AN83" s="6">
        <v>93</v>
      </c>
      <c r="AO83" s="6">
        <v>97</v>
      </c>
      <c r="AP83" s="6">
        <v>103</v>
      </c>
      <c r="AQ83" s="6">
        <v>105</v>
      </c>
      <c r="AR83" s="6">
        <v>115</v>
      </c>
      <c r="AS83" s="6">
        <v>108</v>
      </c>
      <c r="AT83" s="6">
        <v>115</v>
      </c>
      <c r="AU83" s="6">
        <v>113</v>
      </c>
      <c r="AV83" s="6">
        <v>111</v>
      </c>
      <c r="AW83" s="6">
        <v>102</v>
      </c>
      <c r="AX83" s="6">
        <v>99</v>
      </c>
      <c r="AY83" s="6">
        <v>106</v>
      </c>
      <c r="AZ83" s="6">
        <v>124</v>
      </c>
      <c r="BA83" s="6">
        <v>122</v>
      </c>
      <c r="BB83" s="6">
        <v>123</v>
      </c>
      <c r="BC83" s="6">
        <v>123</v>
      </c>
      <c r="BD83" s="6">
        <v>122</v>
      </c>
      <c r="BE83" s="6">
        <v>115</v>
      </c>
      <c r="BF83" s="6">
        <v>126</v>
      </c>
      <c r="BG83" s="6">
        <v>115</v>
      </c>
      <c r="BH83" s="6">
        <v>116</v>
      </c>
      <c r="BI83" s="6">
        <v>123</v>
      </c>
      <c r="BJ83" s="6">
        <v>113</v>
      </c>
    </row>
    <row r="84" spans="7:62" x14ac:dyDescent="0.2">
      <c r="G84" s="12" t="s">
        <v>565</v>
      </c>
      <c r="H84" s="12" t="s">
        <v>22</v>
      </c>
      <c r="I84" s="12" t="s">
        <v>76</v>
      </c>
      <c r="J84" s="12" t="s">
        <v>570</v>
      </c>
      <c r="K84" s="12" t="s">
        <v>476</v>
      </c>
      <c r="L84" s="4">
        <v>17</v>
      </c>
      <c r="M84" s="4">
        <v>18</v>
      </c>
      <c r="N84" s="4">
        <v>18</v>
      </c>
      <c r="O84" s="4">
        <v>18</v>
      </c>
      <c r="P84" s="4">
        <v>19</v>
      </c>
      <c r="Q84" s="4">
        <v>19</v>
      </c>
      <c r="R84" s="4">
        <v>20</v>
      </c>
      <c r="S84" s="4">
        <v>20</v>
      </c>
      <c r="T84" s="4">
        <v>20</v>
      </c>
      <c r="U84" s="4">
        <v>21</v>
      </c>
      <c r="V84" s="4">
        <v>21</v>
      </c>
      <c r="W84" s="4">
        <v>22</v>
      </c>
      <c r="X84" s="4">
        <v>22</v>
      </c>
      <c r="Y84" s="4">
        <v>22</v>
      </c>
      <c r="Z84" s="4">
        <v>22</v>
      </c>
      <c r="AA84" s="4">
        <v>23</v>
      </c>
      <c r="AB84" s="4">
        <v>23</v>
      </c>
      <c r="AC84" s="4">
        <v>23</v>
      </c>
      <c r="AD84" s="4">
        <v>23</v>
      </c>
      <c r="AE84" s="4">
        <v>23</v>
      </c>
      <c r="AF84" s="4">
        <v>24</v>
      </c>
      <c r="AG84" s="4">
        <v>24</v>
      </c>
      <c r="AH84" s="4">
        <v>24</v>
      </c>
      <c r="AI84" s="4">
        <v>24</v>
      </c>
      <c r="AJ84" s="4">
        <v>25</v>
      </c>
      <c r="AK84" s="4">
        <v>25</v>
      </c>
      <c r="AL84" s="4">
        <v>26</v>
      </c>
      <c r="AM84" s="4">
        <v>25</v>
      </c>
      <c r="AN84" s="4">
        <v>26</v>
      </c>
      <c r="AO84" s="4">
        <v>26</v>
      </c>
      <c r="AP84" s="4">
        <v>25</v>
      </c>
      <c r="AQ84" s="4">
        <v>24</v>
      </c>
      <c r="AR84" s="4">
        <v>24</v>
      </c>
      <c r="AS84" s="4">
        <v>25</v>
      </c>
      <c r="AT84" s="4">
        <v>27</v>
      </c>
      <c r="AU84" s="4">
        <v>28</v>
      </c>
      <c r="AV84" s="4">
        <v>28</v>
      </c>
      <c r="AW84" s="4">
        <v>28</v>
      </c>
      <c r="AX84" s="4">
        <v>28</v>
      </c>
      <c r="AY84" s="4">
        <v>28</v>
      </c>
      <c r="AZ84" s="4">
        <v>29</v>
      </c>
      <c r="BA84" s="4">
        <v>29</v>
      </c>
      <c r="BB84" s="4">
        <v>29</v>
      </c>
      <c r="BC84" s="4">
        <v>30</v>
      </c>
      <c r="BD84" s="4">
        <v>31</v>
      </c>
      <c r="BE84" s="4">
        <v>31</v>
      </c>
      <c r="BF84" s="4">
        <v>32</v>
      </c>
      <c r="BG84" s="4">
        <v>33</v>
      </c>
      <c r="BH84" s="4">
        <v>33</v>
      </c>
      <c r="BI84" s="4">
        <v>33</v>
      </c>
      <c r="BJ84" s="4">
        <v>34</v>
      </c>
    </row>
    <row r="85" spans="7:62" x14ac:dyDescent="0.2">
      <c r="G85" s="98" t="s">
        <v>565</v>
      </c>
      <c r="H85" s="98" t="s">
        <v>544</v>
      </c>
      <c r="I85" s="98" t="s">
        <v>76</v>
      </c>
      <c r="J85" s="99" t="s">
        <v>457</v>
      </c>
      <c r="K85" s="98" t="s">
        <v>35</v>
      </c>
      <c r="L85" s="100">
        <f>((L86*L146)+(L87*L147)+(L88*L148)+(L89*L149))/L145</f>
        <v>33.930905230067815</v>
      </c>
      <c r="M85" s="100">
        <f t="shared" ref="M85:BJ85" si="10">((M86*M146)+(M87*M147)+(M88*M148)+(M89*M149))/M145</f>
        <v>34.974846816309146</v>
      </c>
      <c r="N85" s="100">
        <f t="shared" si="10"/>
        <v>36.346340075210897</v>
      </c>
      <c r="O85" s="100">
        <f t="shared" si="10"/>
        <v>35.462100908147193</v>
      </c>
      <c r="P85" s="100">
        <f t="shared" si="10"/>
        <v>37.903075619925914</v>
      </c>
      <c r="Q85" s="100">
        <f t="shared" si="10"/>
        <v>38.474872668041279</v>
      </c>
      <c r="R85" s="100">
        <f t="shared" si="10"/>
        <v>38.689208700424949</v>
      </c>
      <c r="S85" s="100">
        <f t="shared" si="10"/>
        <v>40.800940408585987</v>
      </c>
      <c r="T85" s="100">
        <f t="shared" si="10"/>
        <v>41.292346409159336</v>
      </c>
      <c r="U85" s="100">
        <f t="shared" si="10"/>
        <v>43.014826705346408</v>
      </c>
      <c r="V85" s="100">
        <f t="shared" si="10"/>
        <v>43.667475333010245</v>
      </c>
      <c r="W85" s="100">
        <f t="shared" si="10"/>
        <v>44.786360828993502</v>
      </c>
      <c r="X85" s="100">
        <f t="shared" si="10"/>
        <v>47.254325501191985</v>
      </c>
      <c r="Y85" s="100">
        <f t="shared" si="10"/>
        <v>47.798175777533302</v>
      </c>
      <c r="Z85" s="100">
        <f t="shared" si="10"/>
        <v>47.981802872032951</v>
      </c>
      <c r="AA85" s="100">
        <f t="shared" si="10"/>
        <v>52.634309999177852</v>
      </c>
      <c r="AB85" s="100">
        <f t="shared" si="10"/>
        <v>51.77757776665608</v>
      </c>
      <c r="AC85" s="100">
        <f t="shared" si="10"/>
        <v>53.08294755216729</v>
      </c>
      <c r="AD85" s="100">
        <f t="shared" si="10"/>
        <v>52.248723924589711</v>
      </c>
      <c r="AE85" s="100">
        <f t="shared" si="10"/>
        <v>52.518194563767942</v>
      </c>
      <c r="AF85" s="100">
        <f t="shared" si="10"/>
        <v>53.843525947254754</v>
      </c>
      <c r="AG85" s="100">
        <f t="shared" si="10"/>
        <v>53.598257306079148</v>
      </c>
      <c r="AH85" s="100">
        <f t="shared" si="10"/>
        <v>54.479048954083702</v>
      </c>
      <c r="AI85" s="100">
        <f t="shared" si="10"/>
        <v>56.065631530370212</v>
      </c>
      <c r="AJ85" s="100">
        <f t="shared" si="10"/>
        <v>57.224477326822942</v>
      </c>
      <c r="AK85" s="100">
        <f t="shared" si="10"/>
        <v>57.102721570812342</v>
      </c>
      <c r="AL85" s="100">
        <f t="shared" si="10"/>
        <v>58.029632710702032</v>
      </c>
      <c r="AM85" s="100">
        <f t="shared" si="10"/>
        <v>57.013649209808897</v>
      </c>
      <c r="AN85" s="100">
        <f t="shared" si="10"/>
        <v>58.312485094797097</v>
      </c>
      <c r="AO85" s="100">
        <f t="shared" si="10"/>
        <v>57.26413669831804</v>
      </c>
      <c r="AP85" s="100">
        <f t="shared" si="10"/>
        <v>53.802757196219893</v>
      </c>
      <c r="AQ85" s="100">
        <f t="shared" si="10"/>
        <v>48.770779017029405</v>
      </c>
      <c r="AR85" s="100">
        <f t="shared" si="10"/>
        <v>48.419342171450815</v>
      </c>
      <c r="AS85" s="100">
        <f t="shared" si="10"/>
        <v>48.454637926702254</v>
      </c>
      <c r="AT85" s="100">
        <f t="shared" si="10"/>
        <v>50.122534727279913</v>
      </c>
      <c r="AU85" s="100">
        <f t="shared" si="10"/>
        <v>50.71924465248145</v>
      </c>
      <c r="AV85" s="100">
        <f t="shared" si="10"/>
        <v>51.393760781484325</v>
      </c>
      <c r="AW85" s="100">
        <f t="shared" si="10"/>
        <v>52.695829856089901</v>
      </c>
      <c r="AX85" s="100">
        <f t="shared" si="10"/>
        <v>51.430364848337661</v>
      </c>
      <c r="AY85" s="100">
        <f t="shared" si="10"/>
        <v>51.660696984101506</v>
      </c>
      <c r="AZ85" s="100">
        <f t="shared" si="10"/>
        <v>52.918823789032317</v>
      </c>
      <c r="BA85" s="100">
        <f t="shared" si="10"/>
        <v>52.177539702981505</v>
      </c>
      <c r="BB85" s="100">
        <f t="shared" si="10"/>
        <v>52.605733230488582</v>
      </c>
      <c r="BC85" s="100">
        <f t="shared" si="10"/>
        <v>51.302159820482451</v>
      </c>
      <c r="BD85" s="100">
        <f t="shared" si="10"/>
        <v>54.163024950597666</v>
      </c>
      <c r="BE85" s="100">
        <f t="shared" si="10"/>
        <v>54.21132976352947</v>
      </c>
      <c r="BF85" s="100">
        <f t="shared" si="10"/>
        <v>54.634558959745952</v>
      </c>
      <c r="BG85" s="100">
        <f t="shared" si="10"/>
        <v>54.478440843516715</v>
      </c>
      <c r="BH85" s="100">
        <f t="shared" si="10"/>
        <v>53.147802429578903</v>
      </c>
      <c r="BI85" s="100">
        <f t="shared" si="10"/>
        <v>52.754189867899868</v>
      </c>
      <c r="BJ85" s="100">
        <f t="shared" si="10"/>
        <v>52.681099978103134</v>
      </c>
    </row>
    <row r="86" spans="7:62" x14ac:dyDescent="0.2">
      <c r="G86" s="13" t="s">
        <v>565</v>
      </c>
      <c r="H86" s="53" t="s">
        <v>453</v>
      </c>
      <c r="I86" s="13" t="s">
        <v>76</v>
      </c>
      <c r="J86" s="13" t="s">
        <v>570</v>
      </c>
      <c r="K86" s="13" t="s">
        <v>476</v>
      </c>
      <c r="L86" s="5">
        <v>20</v>
      </c>
      <c r="M86" s="5">
        <v>21</v>
      </c>
      <c r="N86" s="5">
        <v>20</v>
      </c>
      <c r="O86" s="5">
        <v>19</v>
      </c>
      <c r="P86" s="5">
        <v>20</v>
      </c>
      <c r="Q86" s="5">
        <v>22</v>
      </c>
      <c r="R86" s="5">
        <v>19</v>
      </c>
      <c r="S86" s="5">
        <v>21</v>
      </c>
      <c r="T86" s="5">
        <v>20</v>
      </c>
      <c r="U86" s="5">
        <v>22</v>
      </c>
      <c r="V86" s="5">
        <v>21</v>
      </c>
      <c r="W86" s="5">
        <v>23</v>
      </c>
      <c r="X86" s="5">
        <v>24</v>
      </c>
      <c r="Y86" s="5">
        <v>23</v>
      </c>
      <c r="Z86" s="5">
        <v>20</v>
      </c>
      <c r="AA86" s="5">
        <v>29</v>
      </c>
      <c r="AB86" s="5">
        <v>28</v>
      </c>
      <c r="AC86" s="5">
        <v>29</v>
      </c>
      <c r="AD86" s="5">
        <v>29</v>
      </c>
      <c r="AE86" s="5">
        <v>28</v>
      </c>
      <c r="AF86" s="5">
        <v>29</v>
      </c>
      <c r="AG86" s="5">
        <v>27</v>
      </c>
      <c r="AH86" s="5">
        <v>29</v>
      </c>
      <c r="AI86" s="5">
        <v>30</v>
      </c>
      <c r="AJ86" s="5">
        <v>31</v>
      </c>
      <c r="AK86" s="5">
        <v>32</v>
      </c>
      <c r="AL86" s="5">
        <v>34</v>
      </c>
      <c r="AM86" s="5">
        <v>30</v>
      </c>
      <c r="AN86" s="5">
        <v>34</v>
      </c>
      <c r="AO86" s="5">
        <v>30</v>
      </c>
      <c r="AP86" s="5">
        <v>30</v>
      </c>
      <c r="AQ86" s="5">
        <v>30</v>
      </c>
      <c r="AR86" s="5">
        <v>32</v>
      </c>
      <c r="AS86" s="5">
        <v>31</v>
      </c>
      <c r="AT86" s="5">
        <v>32</v>
      </c>
      <c r="AU86" s="5">
        <v>30</v>
      </c>
      <c r="AV86" s="5">
        <v>30</v>
      </c>
      <c r="AW86" s="5">
        <v>32</v>
      </c>
      <c r="AX86" s="5">
        <v>33</v>
      </c>
      <c r="AY86" s="5">
        <v>32</v>
      </c>
      <c r="AZ86" s="5">
        <v>30</v>
      </c>
      <c r="BA86" s="5">
        <v>31</v>
      </c>
      <c r="BB86" s="5">
        <v>33</v>
      </c>
      <c r="BC86" s="5">
        <v>34</v>
      </c>
      <c r="BD86" s="5">
        <v>37</v>
      </c>
      <c r="BE86" s="5">
        <v>38</v>
      </c>
      <c r="BF86" s="5">
        <v>36</v>
      </c>
      <c r="BG86" s="5">
        <v>36</v>
      </c>
      <c r="BH86" s="5">
        <v>35</v>
      </c>
      <c r="BI86" s="5">
        <v>36</v>
      </c>
      <c r="BJ86" s="5">
        <v>36</v>
      </c>
    </row>
    <row r="87" spans="7:62" x14ac:dyDescent="0.2">
      <c r="G87" s="13" t="s">
        <v>565</v>
      </c>
      <c r="H87" s="53" t="s">
        <v>750</v>
      </c>
      <c r="I87" s="13" t="s">
        <v>76</v>
      </c>
      <c r="J87" s="13" t="s">
        <v>570</v>
      </c>
      <c r="K87" s="13" t="s">
        <v>476</v>
      </c>
      <c r="L87" s="5">
        <v>27</v>
      </c>
      <c r="M87" s="5">
        <v>28</v>
      </c>
      <c r="N87" s="5">
        <v>30</v>
      </c>
      <c r="O87" s="5">
        <v>31</v>
      </c>
      <c r="P87" s="5">
        <v>31</v>
      </c>
      <c r="Q87" s="5">
        <v>31</v>
      </c>
      <c r="R87" s="5">
        <v>32</v>
      </c>
      <c r="S87" s="5">
        <v>33</v>
      </c>
      <c r="T87" s="5">
        <v>33</v>
      </c>
      <c r="U87" s="5">
        <v>35</v>
      </c>
      <c r="V87" s="5">
        <v>35</v>
      </c>
      <c r="W87" s="5">
        <v>36</v>
      </c>
      <c r="X87" s="5">
        <v>38</v>
      </c>
      <c r="Y87" s="5">
        <v>39</v>
      </c>
      <c r="Z87" s="5">
        <v>40</v>
      </c>
      <c r="AA87" s="5">
        <v>40</v>
      </c>
      <c r="AB87" s="5">
        <v>40</v>
      </c>
      <c r="AC87" s="5">
        <v>41</v>
      </c>
      <c r="AD87" s="5">
        <v>41</v>
      </c>
      <c r="AE87" s="5">
        <v>42</v>
      </c>
      <c r="AF87" s="5">
        <v>43</v>
      </c>
      <c r="AG87" s="5">
        <v>43</v>
      </c>
      <c r="AH87" s="5">
        <v>42</v>
      </c>
      <c r="AI87" s="5">
        <v>44</v>
      </c>
      <c r="AJ87" s="5">
        <v>45</v>
      </c>
      <c r="AK87" s="5">
        <v>45</v>
      </c>
      <c r="AL87" s="5">
        <v>45</v>
      </c>
      <c r="AM87" s="5">
        <v>45</v>
      </c>
      <c r="AN87" s="5">
        <v>45</v>
      </c>
      <c r="AO87" s="5">
        <v>45</v>
      </c>
      <c r="AP87" s="5">
        <v>41</v>
      </c>
      <c r="AQ87" s="5">
        <v>34</v>
      </c>
      <c r="AR87" s="5">
        <v>32</v>
      </c>
      <c r="AS87" s="5">
        <v>32</v>
      </c>
      <c r="AT87" s="5">
        <v>35</v>
      </c>
      <c r="AU87" s="5">
        <v>38</v>
      </c>
      <c r="AV87" s="5">
        <v>40</v>
      </c>
      <c r="AW87" s="5">
        <v>42</v>
      </c>
      <c r="AX87" s="5">
        <v>40</v>
      </c>
      <c r="AY87" s="5">
        <v>40</v>
      </c>
      <c r="AZ87" s="5">
        <v>42</v>
      </c>
      <c r="BA87" s="5">
        <v>42</v>
      </c>
      <c r="BB87" s="5">
        <v>42</v>
      </c>
      <c r="BC87" s="5">
        <v>41</v>
      </c>
      <c r="BD87" s="5">
        <v>45</v>
      </c>
      <c r="BE87" s="5">
        <v>46</v>
      </c>
      <c r="BF87" s="5">
        <v>48</v>
      </c>
      <c r="BG87" s="5">
        <v>48</v>
      </c>
      <c r="BH87" s="5">
        <v>48</v>
      </c>
      <c r="BI87" s="5">
        <v>47</v>
      </c>
      <c r="BJ87" s="5">
        <v>47</v>
      </c>
    </row>
    <row r="88" spans="7:62" x14ac:dyDescent="0.2">
      <c r="G88" s="13" t="s">
        <v>565</v>
      </c>
      <c r="H88" s="53" t="s">
        <v>235</v>
      </c>
      <c r="I88" s="13" t="s">
        <v>76</v>
      </c>
      <c r="J88" s="13" t="s">
        <v>570</v>
      </c>
      <c r="K88" s="13" t="s">
        <v>476</v>
      </c>
      <c r="L88" s="5">
        <v>115</v>
      </c>
      <c r="M88" s="5">
        <v>117</v>
      </c>
      <c r="N88" s="5">
        <v>120</v>
      </c>
      <c r="O88" s="5">
        <v>106</v>
      </c>
      <c r="P88" s="5">
        <v>129</v>
      </c>
      <c r="Q88" s="5">
        <v>130</v>
      </c>
      <c r="R88" s="5">
        <v>132</v>
      </c>
      <c r="S88" s="5">
        <v>142</v>
      </c>
      <c r="T88" s="5">
        <v>149</v>
      </c>
      <c r="U88" s="5">
        <v>148</v>
      </c>
      <c r="V88" s="5">
        <v>156</v>
      </c>
      <c r="W88" s="5">
        <v>156</v>
      </c>
      <c r="X88" s="5">
        <v>164</v>
      </c>
      <c r="Y88" s="5">
        <v>164</v>
      </c>
      <c r="Z88" s="5">
        <v>166</v>
      </c>
      <c r="AA88" s="5">
        <v>192</v>
      </c>
      <c r="AB88" s="5">
        <v>185</v>
      </c>
      <c r="AC88" s="5">
        <v>189</v>
      </c>
      <c r="AD88" s="5">
        <v>181</v>
      </c>
      <c r="AE88" s="5">
        <v>179</v>
      </c>
      <c r="AF88" s="5">
        <v>183</v>
      </c>
      <c r="AG88" s="5">
        <v>185</v>
      </c>
      <c r="AH88" s="5">
        <v>196</v>
      </c>
      <c r="AI88" s="5">
        <v>196</v>
      </c>
      <c r="AJ88" s="5">
        <v>199</v>
      </c>
      <c r="AK88" s="5">
        <v>196</v>
      </c>
      <c r="AL88" s="5">
        <v>201</v>
      </c>
      <c r="AM88" s="5">
        <v>201</v>
      </c>
      <c r="AN88" s="5">
        <v>205</v>
      </c>
      <c r="AO88" s="5">
        <v>204</v>
      </c>
      <c r="AP88" s="5">
        <v>196</v>
      </c>
      <c r="AQ88" s="5">
        <v>191</v>
      </c>
      <c r="AR88" s="5">
        <v>196</v>
      </c>
      <c r="AS88" s="5">
        <v>199</v>
      </c>
      <c r="AT88" s="5">
        <v>194</v>
      </c>
      <c r="AU88" s="5">
        <v>186</v>
      </c>
      <c r="AV88" s="5">
        <v>180</v>
      </c>
      <c r="AW88" s="5">
        <v>176</v>
      </c>
      <c r="AX88" s="5">
        <v>174</v>
      </c>
      <c r="AY88" s="5">
        <v>179</v>
      </c>
      <c r="AZ88" s="5">
        <v>184</v>
      </c>
      <c r="BA88" s="5">
        <v>174</v>
      </c>
      <c r="BB88" s="5">
        <v>173</v>
      </c>
      <c r="BC88" s="5">
        <v>163</v>
      </c>
      <c r="BD88" s="5">
        <v>160</v>
      </c>
      <c r="BE88" s="5">
        <v>152</v>
      </c>
      <c r="BF88" s="5">
        <v>149</v>
      </c>
      <c r="BG88" s="5">
        <v>148</v>
      </c>
      <c r="BH88" s="5">
        <v>138</v>
      </c>
      <c r="BI88" s="5">
        <v>138</v>
      </c>
      <c r="BJ88" s="5">
        <v>138</v>
      </c>
    </row>
    <row r="89" spans="7:62" x14ac:dyDescent="0.2">
      <c r="G89" s="13" t="s">
        <v>565</v>
      </c>
      <c r="H89" s="53" t="s">
        <v>454</v>
      </c>
      <c r="I89" s="13" t="s">
        <v>76</v>
      </c>
      <c r="J89" s="13" t="s">
        <v>570</v>
      </c>
      <c r="K89" s="13" t="s">
        <v>476</v>
      </c>
      <c r="L89" s="5">
        <v>19</v>
      </c>
      <c r="M89" s="5">
        <v>18</v>
      </c>
      <c r="N89" s="5">
        <v>16</v>
      </c>
      <c r="O89" s="5">
        <v>18</v>
      </c>
      <c r="P89" s="5">
        <v>18</v>
      </c>
      <c r="Q89" s="5">
        <v>20</v>
      </c>
      <c r="R89" s="5">
        <v>19</v>
      </c>
      <c r="S89" s="5">
        <v>19</v>
      </c>
      <c r="T89" s="5">
        <v>18</v>
      </c>
      <c r="U89" s="5">
        <v>18</v>
      </c>
      <c r="V89" s="5">
        <v>20</v>
      </c>
      <c r="W89" s="5">
        <v>17</v>
      </c>
      <c r="X89" s="5">
        <v>21</v>
      </c>
      <c r="Y89" s="5">
        <v>24</v>
      </c>
      <c r="Z89" s="5">
        <v>20</v>
      </c>
      <c r="AA89" s="5">
        <v>20</v>
      </c>
      <c r="AB89" s="5">
        <v>23</v>
      </c>
      <c r="AC89" s="5">
        <v>23</v>
      </c>
      <c r="AD89" s="5">
        <v>21</v>
      </c>
      <c r="AE89" s="5">
        <v>23</v>
      </c>
      <c r="AF89" s="5">
        <v>25</v>
      </c>
      <c r="AG89" s="5">
        <v>25</v>
      </c>
      <c r="AH89" s="5">
        <v>23</v>
      </c>
      <c r="AI89" s="5">
        <v>27</v>
      </c>
      <c r="AJ89" s="5">
        <v>27</v>
      </c>
      <c r="AK89" s="5">
        <v>27</v>
      </c>
      <c r="AL89" s="5">
        <v>28</v>
      </c>
      <c r="AM89" s="5">
        <v>26</v>
      </c>
      <c r="AN89" s="5">
        <v>28</v>
      </c>
      <c r="AO89" s="5">
        <v>30</v>
      </c>
      <c r="AP89" s="5">
        <v>29</v>
      </c>
      <c r="AQ89" s="5">
        <v>31</v>
      </c>
      <c r="AR89" s="5">
        <v>30</v>
      </c>
      <c r="AS89" s="5">
        <v>29</v>
      </c>
      <c r="AT89" s="5">
        <v>30</v>
      </c>
      <c r="AU89" s="5">
        <v>29</v>
      </c>
      <c r="AV89" s="5">
        <v>31</v>
      </c>
      <c r="AW89" s="5">
        <v>30</v>
      </c>
      <c r="AX89" s="5">
        <v>30</v>
      </c>
      <c r="AY89" s="5">
        <v>31</v>
      </c>
      <c r="AZ89" s="5">
        <v>33</v>
      </c>
      <c r="BA89" s="5">
        <v>35</v>
      </c>
      <c r="BB89" s="5">
        <v>38</v>
      </c>
      <c r="BC89" s="5">
        <v>43</v>
      </c>
      <c r="BD89" s="5">
        <v>39</v>
      </c>
      <c r="BE89" s="5">
        <v>39</v>
      </c>
      <c r="BF89" s="5">
        <v>41</v>
      </c>
      <c r="BG89" s="5">
        <v>41</v>
      </c>
      <c r="BH89" s="5">
        <v>39</v>
      </c>
      <c r="BI89" s="5">
        <v>40</v>
      </c>
      <c r="BJ89" s="5">
        <v>39</v>
      </c>
    </row>
    <row r="90" spans="7:62" x14ac:dyDescent="0.2">
      <c r="G90" s="98" t="s">
        <v>565</v>
      </c>
      <c r="H90" s="98" t="s">
        <v>789</v>
      </c>
      <c r="I90" s="98" t="s">
        <v>76</v>
      </c>
      <c r="J90" s="99" t="s">
        <v>457</v>
      </c>
      <c r="K90" s="98" t="s">
        <v>35</v>
      </c>
      <c r="L90" s="100">
        <f>((L91*L151)+(L92*L152)+(L93*L153)+(L94*L154)+(L95*L155)+(L96*L156)+(L97*L157)+(L98*L158))/L150</f>
        <v>13.511406913983752</v>
      </c>
      <c r="M90" s="100">
        <f t="shared" ref="M90:BJ90" si="11">((M91*M151)+(M92*M152)+(M93*M153)+(M94*M154)+(M95*M155)+(M96*M156)+(M97*M157)+(M98*M158))/M150</f>
        <v>14.314442739390499</v>
      </c>
      <c r="N90" s="100">
        <f t="shared" si="11"/>
        <v>14.392827618305827</v>
      </c>
      <c r="O90" s="100">
        <f t="shared" si="11"/>
        <v>14.633274516813399</v>
      </c>
      <c r="P90" s="100">
        <f t="shared" si="11"/>
        <v>15.252161703933616</v>
      </c>
      <c r="Q90" s="100">
        <f t="shared" si="11"/>
        <v>16.116766445692903</v>
      </c>
      <c r="R90" s="100">
        <f t="shared" si="11"/>
        <v>16.27164016944684</v>
      </c>
      <c r="S90" s="100">
        <f t="shared" si="11"/>
        <v>16.935776467542144</v>
      </c>
      <c r="T90" s="100">
        <f t="shared" si="11"/>
        <v>16.885722595473215</v>
      </c>
      <c r="U90" s="100">
        <f t="shared" si="11"/>
        <v>16.511513661715956</v>
      </c>
      <c r="V90" s="100">
        <f t="shared" si="11"/>
        <v>17.255321627435599</v>
      </c>
      <c r="W90" s="100">
        <f t="shared" si="11"/>
        <v>17.46873945558616</v>
      </c>
      <c r="X90" s="100">
        <f t="shared" si="11"/>
        <v>18.458619502651143</v>
      </c>
      <c r="Y90" s="100">
        <f t="shared" si="11"/>
        <v>18.268767774974975</v>
      </c>
      <c r="Z90" s="100">
        <f t="shared" si="11"/>
        <v>18.402906915328455</v>
      </c>
      <c r="AA90" s="100">
        <f t="shared" si="11"/>
        <v>18.427242639474322</v>
      </c>
      <c r="AB90" s="100">
        <f t="shared" si="11"/>
        <v>18.489905131709637</v>
      </c>
      <c r="AC90" s="100">
        <f t="shared" si="11"/>
        <v>18.61368584611893</v>
      </c>
      <c r="AD90" s="100">
        <f t="shared" si="11"/>
        <v>18.075012103056018</v>
      </c>
      <c r="AE90" s="100">
        <f t="shared" si="11"/>
        <v>18.163861859403724</v>
      </c>
      <c r="AF90" s="100">
        <f t="shared" si="11"/>
        <v>19.151030702273101</v>
      </c>
      <c r="AG90" s="100">
        <f t="shared" si="11"/>
        <v>18.948828587387812</v>
      </c>
      <c r="AH90" s="100">
        <f t="shared" si="11"/>
        <v>19.327192674833558</v>
      </c>
      <c r="AI90" s="100">
        <f t="shared" si="11"/>
        <v>19.27513113547996</v>
      </c>
      <c r="AJ90" s="100">
        <f t="shared" si="11"/>
        <v>20.039427234929203</v>
      </c>
      <c r="AK90" s="100">
        <f t="shared" si="11"/>
        <v>20.34122617626479</v>
      </c>
      <c r="AL90" s="100">
        <f t="shared" si="11"/>
        <v>21.003522591747135</v>
      </c>
      <c r="AM90" s="100">
        <f t="shared" si="11"/>
        <v>20.934788250488449</v>
      </c>
      <c r="AN90" s="100">
        <f t="shared" si="11"/>
        <v>21.724898112391443</v>
      </c>
      <c r="AO90" s="100">
        <f t="shared" si="11"/>
        <v>21.853600855090296</v>
      </c>
      <c r="AP90" s="100">
        <f t="shared" si="11"/>
        <v>21.425917546367721</v>
      </c>
      <c r="AQ90" s="100">
        <f t="shared" si="11"/>
        <v>21.79814606845563</v>
      </c>
      <c r="AR90" s="100">
        <f t="shared" si="11"/>
        <v>22.614301612789301</v>
      </c>
      <c r="AS90" s="100">
        <f t="shared" si="11"/>
        <v>23.936067042127178</v>
      </c>
      <c r="AT90" s="100">
        <f t="shared" si="11"/>
        <v>24.937154703039891</v>
      </c>
      <c r="AU90" s="100">
        <f t="shared" si="11"/>
        <v>25.757309729916102</v>
      </c>
      <c r="AV90" s="100">
        <f t="shared" si="11"/>
        <v>25.955737728200575</v>
      </c>
      <c r="AW90" s="100">
        <f t="shared" si="11"/>
        <v>25.704823646298003</v>
      </c>
      <c r="AX90" s="100">
        <f t="shared" si="11"/>
        <v>26.521417290986768</v>
      </c>
      <c r="AY90" s="100">
        <f t="shared" si="11"/>
        <v>26.380750472769751</v>
      </c>
      <c r="AZ90" s="100">
        <f t="shared" si="11"/>
        <v>26.595219280436297</v>
      </c>
      <c r="BA90" s="100">
        <f t="shared" si="11"/>
        <v>26.438347070996102</v>
      </c>
      <c r="BB90" s="100">
        <f t="shared" si="11"/>
        <v>27.376342847693458</v>
      </c>
      <c r="BC90" s="100">
        <f t="shared" si="11"/>
        <v>27.52674824116156</v>
      </c>
      <c r="BD90" s="100">
        <f t="shared" si="11"/>
        <v>28.218267977777639</v>
      </c>
      <c r="BE90" s="100">
        <f t="shared" si="11"/>
        <v>29.170304120837539</v>
      </c>
      <c r="BF90" s="100">
        <f t="shared" si="11"/>
        <v>30.157292708296882</v>
      </c>
      <c r="BG90" s="100">
        <f t="shared" si="11"/>
        <v>30.70559863867264</v>
      </c>
      <c r="BH90" s="100">
        <f t="shared" si="11"/>
        <v>30.576804015790184</v>
      </c>
      <c r="BI90" s="100">
        <f t="shared" si="11"/>
        <v>31.436548504496063</v>
      </c>
      <c r="BJ90" s="100">
        <f t="shared" si="11"/>
        <v>31.610252642016942</v>
      </c>
    </row>
    <row r="91" spans="7:62" x14ac:dyDescent="0.2">
      <c r="G91" s="13" t="s">
        <v>565</v>
      </c>
      <c r="H91" s="53" t="s">
        <v>551</v>
      </c>
      <c r="I91" s="13" t="s">
        <v>76</v>
      </c>
      <c r="J91" s="13" t="s">
        <v>570</v>
      </c>
      <c r="K91" s="13" t="s">
        <v>476</v>
      </c>
      <c r="L91" s="5">
        <v>4</v>
      </c>
      <c r="M91" s="5">
        <v>3</v>
      </c>
      <c r="N91" s="5">
        <v>5</v>
      </c>
      <c r="O91" s="5">
        <v>5</v>
      </c>
      <c r="P91" s="5">
        <v>5</v>
      </c>
      <c r="Q91" s="5">
        <v>5</v>
      </c>
      <c r="R91" s="5">
        <v>5</v>
      </c>
      <c r="S91" s="5">
        <v>5</v>
      </c>
      <c r="T91" s="5">
        <v>6</v>
      </c>
      <c r="U91" s="5">
        <v>7</v>
      </c>
      <c r="V91" s="5">
        <v>6</v>
      </c>
      <c r="W91" s="5">
        <v>6</v>
      </c>
      <c r="X91" s="5">
        <v>7</v>
      </c>
      <c r="Y91" s="5">
        <v>6</v>
      </c>
      <c r="Z91" s="5">
        <v>8</v>
      </c>
      <c r="AA91" s="5">
        <v>6</v>
      </c>
      <c r="AB91" s="5">
        <v>7</v>
      </c>
      <c r="AC91" s="5">
        <v>11</v>
      </c>
      <c r="AD91" s="5">
        <v>13</v>
      </c>
      <c r="AE91" s="5">
        <v>15</v>
      </c>
      <c r="AF91" s="5">
        <v>19</v>
      </c>
      <c r="AG91" s="5">
        <v>17</v>
      </c>
      <c r="AH91" s="5">
        <v>13</v>
      </c>
      <c r="AI91" s="5">
        <v>14</v>
      </c>
      <c r="AJ91" s="5">
        <v>14</v>
      </c>
      <c r="AK91" s="5">
        <v>14</v>
      </c>
      <c r="AL91" s="5">
        <v>15</v>
      </c>
      <c r="AM91" s="5">
        <v>15</v>
      </c>
      <c r="AN91" s="5">
        <v>15</v>
      </c>
      <c r="AO91" s="5">
        <v>17</v>
      </c>
      <c r="AP91" s="5">
        <v>17</v>
      </c>
      <c r="AQ91" s="5">
        <v>16</v>
      </c>
      <c r="AR91" s="5">
        <v>16</v>
      </c>
      <c r="AS91" s="5">
        <v>16</v>
      </c>
      <c r="AT91" s="5">
        <v>15</v>
      </c>
      <c r="AU91" s="5">
        <v>16</v>
      </c>
      <c r="AV91" s="5">
        <v>18</v>
      </c>
      <c r="AW91" s="5">
        <v>15</v>
      </c>
      <c r="AX91" s="5">
        <v>15</v>
      </c>
      <c r="AY91" s="5">
        <v>16</v>
      </c>
      <c r="AZ91" s="5">
        <v>16</v>
      </c>
      <c r="BA91" s="5">
        <v>18</v>
      </c>
      <c r="BB91" s="5">
        <v>17</v>
      </c>
      <c r="BC91" s="5">
        <v>17</v>
      </c>
      <c r="BD91" s="5">
        <v>19</v>
      </c>
      <c r="BE91" s="5">
        <v>19</v>
      </c>
      <c r="BF91" s="5">
        <v>20</v>
      </c>
      <c r="BG91" s="5">
        <v>21</v>
      </c>
      <c r="BH91" s="5">
        <v>20</v>
      </c>
      <c r="BI91" s="5">
        <v>20</v>
      </c>
      <c r="BJ91" s="5">
        <v>18</v>
      </c>
    </row>
    <row r="92" spans="7:62" x14ac:dyDescent="0.2">
      <c r="G92" s="13" t="s">
        <v>565</v>
      </c>
      <c r="H92" s="53" t="s">
        <v>552</v>
      </c>
      <c r="I92" s="13" t="s">
        <v>76</v>
      </c>
      <c r="J92" s="13" t="s">
        <v>570</v>
      </c>
      <c r="K92" s="13" t="s">
        <v>476</v>
      </c>
      <c r="L92" s="5">
        <v>15</v>
      </c>
      <c r="M92" s="5">
        <v>16</v>
      </c>
      <c r="N92" s="5">
        <v>19</v>
      </c>
      <c r="O92" s="5">
        <v>22</v>
      </c>
      <c r="P92" s="5">
        <v>17</v>
      </c>
      <c r="Q92" s="5">
        <v>21</v>
      </c>
      <c r="R92" s="5">
        <v>22</v>
      </c>
      <c r="S92" s="5">
        <v>20</v>
      </c>
      <c r="T92" s="5">
        <v>20</v>
      </c>
      <c r="U92" s="5">
        <v>20</v>
      </c>
      <c r="V92" s="5">
        <v>21</v>
      </c>
      <c r="W92" s="5">
        <v>22</v>
      </c>
      <c r="X92" s="5">
        <v>21</v>
      </c>
      <c r="Y92" s="5">
        <v>20</v>
      </c>
      <c r="Z92" s="5">
        <v>22</v>
      </c>
      <c r="AA92" s="5">
        <v>22</v>
      </c>
      <c r="AB92" s="5">
        <v>21</v>
      </c>
      <c r="AC92" s="5">
        <v>21</v>
      </c>
      <c r="AD92" s="5">
        <v>21</v>
      </c>
      <c r="AE92" s="5">
        <v>25</v>
      </c>
      <c r="AF92" s="5">
        <v>23</v>
      </c>
      <c r="AG92" s="5">
        <v>23</v>
      </c>
      <c r="AH92" s="5">
        <v>23</v>
      </c>
      <c r="AI92" s="5">
        <v>22</v>
      </c>
      <c r="AJ92" s="5">
        <v>24</v>
      </c>
      <c r="AK92" s="5">
        <v>26</v>
      </c>
      <c r="AL92" s="5">
        <v>25</v>
      </c>
      <c r="AM92" s="5">
        <v>25</v>
      </c>
      <c r="AN92" s="5">
        <v>23</v>
      </c>
      <c r="AO92" s="5">
        <v>23</v>
      </c>
      <c r="AP92" s="5">
        <v>18</v>
      </c>
      <c r="AQ92" s="5">
        <v>15</v>
      </c>
      <c r="AR92" s="5">
        <v>15</v>
      </c>
      <c r="AS92" s="5">
        <v>16</v>
      </c>
      <c r="AT92" s="5">
        <v>16</v>
      </c>
      <c r="AU92" s="5">
        <v>16</v>
      </c>
      <c r="AV92" s="5">
        <v>16</v>
      </c>
      <c r="AW92" s="5">
        <v>16</v>
      </c>
      <c r="AX92" s="5">
        <v>18</v>
      </c>
      <c r="AY92" s="5">
        <v>20</v>
      </c>
      <c r="AZ92" s="5">
        <v>20</v>
      </c>
      <c r="BA92" s="5">
        <v>17</v>
      </c>
      <c r="BB92" s="5">
        <v>17</v>
      </c>
      <c r="BC92" s="5">
        <v>18</v>
      </c>
      <c r="BD92" s="5">
        <v>18</v>
      </c>
      <c r="BE92" s="5">
        <v>18</v>
      </c>
      <c r="BF92" s="5">
        <v>19</v>
      </c>
      <c r="BG92" s="5">
        <v>19</v>
      </c>
      <c r="BH92" s="5">
        <v>19</v>
      </c>
      <c r="BI92" s="5">
        <v>17</v>
      </c>
      <c r="BJ92" s="5">
        <v>18</v>
      </c>
    </row>
    <row r="93" spans="7:62" x14ac:dyDescent="0.2">
      <c r="G93" s="13" t="s">
        <v>565</v>
      </c>
      <c r="H93" s="53" t="s">
        <v>553</v>
      </c>
      <c r="I93" s="13" t="s">
        <v>76</v>
      </c>
      <c r="J93" s="13" t="s">
        <v>570</v>
      </c>
      <c r="K93" s="13" t="s">
        <v>476</v>
      </c>
      <c r="L93" s="5">
        <v>9</v>
      </c>
      <c r="M93" s="5">
        <v>10</v>
      </c>
      <c r="N93" s="5">
        <v>10</v>
      </c>
      <c r="O93" s="5">
        <v>11</v>
      </c>
      <c r="P93" s="5">
        <v>10</v>
      </c>
      <c r="Q93" s="5">
        <v>11</v>
      </c>
      <c r="R93" s="5">
        <v>11</v>
      </c>
      <c r="S93" s="5">
        <v>12</v>
      </c>
      <c r="T93" s="5">
        <v>11</v>
      </c>
      <c r="U93" s="5">
        <v>12</v>
      </c>
      <c r="V93" s="5">
        <v>12</v>
      </c>
      <c r="W93" s="5">
        <v>13</v>
      </c>
      <c r="X93" s="5">
        <v>16</v>
      </c>
      <c r="Y93" s="5">
        <v>14</v>
      </c>
      <c r="Z93" s="5">
        <v>13</v>
      </c>
      <c r="AA93" s="5">
        <v>12</v>
      </c>
      <c r="AB93" s="5">
        <v>13</v>
      </c>
      <c r="AC93" s="5">
        <v>13</v>
      </c>
      <c r="AD93" s="5">
        <v>15</v>
      </c>
      <c r="AE93" s="5">
        <v>15</v>
      </c>
      <c r="AF93" s="5">
        <v>13</v>
      </c>
      <c r="AG93" s="5">
        <v>13</v>
      </c>
      <c r="AH93" s="5">
        <v>12</v>
      </c>
      <c r="AI93" s="5">
        <v>13</v>
      </c>
      <c r="AJ93" s="5">
        <v>13</v>
      </c>
      <c r="AK93" s="5">
        <v>15</v>
      </c>
      <c r="AL93" s="5">
        <v>14</v>
      </c>
      <c r="AM93" s="5">
        <v>13</v>
      </c>
      <c r="AN93" s="5">
        <v>14</v>
      </c>
      <c r="AO93" s="5">
        <v>13</v>
      </c>
      <c r="AP93" s="5">
        <v>12</v>
      </c>
      <c r="AQ93" s="5">
        <v>13</v>
      </c>
      <c r="AR93" s="5">
        <v>14</v>
      </c>
      <c r="AS93" s="5">
        <v>14</v>
      </c>
      <c r="AT93" s="5">
        <v>16</v>
      </c>
      <c r="AU93" s="5">
        <v>17</v>
      </c>
      <c r="AV93" s="5">
        <v>17</v>
      </c>
      <c r="AW93" s="5">
        <v>15</v>
      </c>
      <c r="AX93" s="5">
        <v>14</v>
      </c>
      <c r="AY93" s="5">
        <v>14</v>
      </c>
      <c r="AZ93" s="5">
        <v>15</v>
      </c>
      <c r="BA93" s="5">
        <v>15</v>
      </c>
      <c r="BB93" s="5">
        <v>16</v>
      </c>
      <c r="BC93" s="5">
        <v>16</v>
      </c>
      <c r="BD93" s="5">
        <v>15</v>
      </c>
      <c r="BE93" s="5">
        <v>16</v>
      </c>
      <c r="BF93" s="5">
        <v>17</v>
      </c>
      <c r="BG93" s="5">
        <v>17</v>
      </c>
      <c r="BH93" s="5">
        <v>16</v>
      </c>
      <c r="BI93" s="5">
        <v>16</v>
      </c>
      <c r="BJ93" s="5">
        <v>17</v>
      </c>
    </row>
    <row r="94" spans="7:62" x14ac:dyDescent="0.2">
      <c r="G94" s="13" t="s">
        <v>565</v>
      </c>
      <c r="H94" s="53" t="s">
        <v>554</v>
      </c>
      <c r="I94" s="13" t="s">
        <v>76</v>
      </c>
      <c r="J94" s="13" t="s">
        <v>570</v>
      </c>
      <c r="K94" s="13" t="s">
        <v>476</v>
      </c>
      <c r="L94" s="5">
        <v>9</v>
      </c>
      <c r="M94" s="5">
        <v>9</v>
      </c>
      <c r="N94" s="5">
        <v>9</v>
      </c>
      <c r="O94" s="5">
        <v>10</v>
      </c>
      <c r="P94" s="5">
        <v>10</v>
      </c>
      <c r="Q94" s="5">
        <v>10</v>
      </c>
      <c r="R94" s="5">
        <v>11</v>
      </c>
      <c r="S94" s="5">
        <v>10</v>
      </c>
      <c r="T94" s="5">
        <v>10</v>
      </c>
      <c r="U94" s="5">
        <v>12</v>
      </c>
      <c r="V94" s="5">
        <v>12</v>
      </c>
      <c r="W94" s="5">
        <v>13</v>
      </c>
      <c r="X94" s="5">
        <v>13</v>
      </c>
      <c r="Y94" s="5">
        <v>13</v>
      </c>
      <c r="Z94" s="5">
        <v>14</v>
      </c>
      <c r="AA94" s="5">
        <v>15</v>
      </c>
      <c r="AB94" s="5">
        <v>15</v>
      </c>
      <c r="AC94" s="5">
        <v>15</v>
      </c>
      <c r="AD94" s="5">
        <v>15</v>
      </c>
      <c r="AE94" s="5">
        <v>15</v>
      </c>
      <c r="AF94" s="5">
        <v>17</v>
      </c>
      <c r="AG94" s="5">
        <v>16</v>
      </c>
      <c r="AH94" s="5">
        <v>15</v>
      </c>
      <c r="AI94" s="5">
        <v>14</v>
      </c>
      <c r="AJ94" s="5">
        <v>14</v>
      </c>
      <c r="AK94" s="5">
        <v>15</v>
      </c>
      <c r="AL94" s="5">
        <v>15</v>
      </c>
      <c r="AM94" s="5">
        <v>15</v>
      </c>
      <c r="AN94" s="5">
        <v>15</v>
      </c>
      <c r="AO94" s="5">
        <v>16</v>
      </c>
      <c r="AP94" s="5">
        <v>14</v>
      </c>
      <c r="AQ94" s="5">
        <v>14</v>
      </c>
      <c r="AR94" s="5">
        <v>14</v>
      </c>
      <c r="AS94" s="5">
        <v>13</v>
      </c>
      <c r="AT94" s="5">
        <v>14</v>
      </c>
      <c r="AU94" s="5">
        <v>14</v>
      </c>
      <c r="AV94" s="5">
        <v>15</v>
      </c>
      <c r="AW94" s="5">
        <v>15</v>
      </c>
      <c r="AX94" s="5">
        <v>16</v>
      </c>
      <c r="AY94" s="5">
        <v>15</v>
      </c>
      <c r="AZ94" s="5">
        <v>16</v>
      </c>
      <c r="BA94" s="5">
        <v>15</v>
      </c>
      <c r="BB94" s="5">
        <v>16</v>
      </c>
      <c r="BC94" s="5">
        <v>17</v>
      </c>
      <c r="BD94" s="5">
        <v>17</v>
      </c>
      <c r="BE94" s="5">
        <v>18</v>
      </c>
      <c r="BF94" s="5">
        <v>19</v>
      </c>
      <c r="BG94" s="5">
        <v>18</v>
      </c>
      <c r="BH94" s="5">
        <v>18</v>
      </c>
      <c r="BI94" s="5">
        <v>19</v>
      </c>
      <c r="BJ94" s="5">
        <v>20</v>
      </c>
    </row>
    <row r="95" spans="7:62" x14ac:dyDescent="0.2">
      <c r="G95" s="13" t="s">
        <v>565</v>
      </c>
      <c r="H95" s="53" t="s">
        <v>555</v>
      </c>
      <c r="I95" s="13" t="s">
        <v>76</v>
      </c>
      <c r="J95" s="13" t="s">
        <v>570</v>
      </c>
      <c r="K95" s="13" t="s">
        <v>476</v>
      </c>
      <c r="L95" s="5">
        <v>15</v>
      </c>
      <c r="M95" s="5">
        <v>16</v>
      </c>
      <c r="N95" s="5">
        <v>16</v>
      </c>
      <c r="O95" s="5">
        <v>16</v>
      </c>
      <c r="P95" s="5">
        <v>17</v>
      </c>
      <c r="Q95" s="5">
        <v>18</v>
      </c>
      <c r="R95" s="5">
        <v>18</v>
      </c>
      <c r="S95" s="5">
        <v>19</v>
      </c>
      <c r="T95" s="5">
        <v>19</v>
      </c>
      <c r="U95" s="5">
        <v>18</v>
      </c>
      <c r="V95" s="5">
        <v>19</v>
      </c>
      <c r="W95" s="5">
        <v>19</v>
      </c>
      <c r="X95" s="5">
        <v>20</v>
      </c>
      <c r="Y95" s="5">
        <v>20</v>
      </c>
      <c r="Z95" s="5">
        <v>20</v>
      </c>
      <c r="AA95" s="5">
        <v>20</v>
      </c>
      <c r="AB95" s="5">
        <v>20</v>
      </c>
      <c r="AC95" s="5">
        <v>20</v>
      </c>
      <c r="AD95" s="5">
        <v>19</v>
      </c>
      <c r="AE95" s="5">
        <v>19</v>
      </c>
      <c r="AF95" s="5">
        <v>20</v>
      </c>
      <c r="AG95" s="5">
        <v>20</v>
      </c>
      <c r="AH95" s="5">
        <v>21</v>
      </c>
      <c r="AI95" s="5">
        <v>21</v>
      </c>
      <c r="AJ95" s="5">
        <v>22</v>
      </c>
      <c r="AK95" s="5">
        <v>22</v>
      </c>
      <c r="AL95" s="5">
        <v>23</v>
      </c>
      <c r="AM95" s="5">
        <v>23</v>
      </c>
      <c r="AN95" s="5">
        <v>24</v>
      </c>
      <c r="AO95" s="5">
        <v>24</v>
      </c>
      <c r="AP95" s="5">
        <v>24</v>
      </c>
      <c r="AQ95" s="5">
        <v>24</v>
      </c>
      <c r="AR95" s="5">
        <v>25</v>
      </c>
      <c r="AS95" s="5">
        <v>27</v>
      </c>
      <c r="AT95" s="5">
        <v>28</v>
      </c>
      <c r="AU95" s="5">
        <v>29</v>
      </c>
      <c r="AV95" s="5">
        <v>29</v>
      </c>
      <c r="AW95" s="5">
        <v>29</v>
      </c>
      <c r="AX95" s="5">
        <v>30</v>
      </c>
      <c r="AY95" s="5">
        <v>30</v>
      </c>
      <c r="AZ95" s="5">
        <v>30</v>
      </c>
      <c r="BA95" s="5">
        <v>30</v>
      </c>
      <c r="BB95" s="5">
        <v>31</v>
      </c>
      <c r="BC95" s="5">
        <v>31</v>
      </c>
      <c r="BD95" s="5">
        <v>32</v>
      </c>
      <c r="BE95" s="5">
        <v>33</v>
      </c>
      <c r="BF95" s="5">
        <v>34</v>
      </c>
      <c r="BG95" s="5">
        <v>35</v>
      </c>
      <c r="BH95" s="5">
        <v>35</v>
      </c>
      <c r="BI95" s="5">
        <v>36</v>
      </c>
      <c r="BJ95" s="5">
        <v>36</v>
      </c>
    </row>
    <row r="96" spans="7:62" x14ac:dyDescent="0.2">
      <c r="G96" s="13" t="s">
        <v>565</v>
      </c>
      <c r="H96" s="53" t="s">
        <v>556</v>
      </c>
      <c r="I96" s="13" t="s">
        <v>76</v>
      </c>
      <c r="J96" s="13" t="s">
        <v>570</v>
      </c>
      <c r="K96" s="13" t="s">
        <v>476</v>
      </c>
      <c r="L96" s="5">
        <v>38</v>
      </c>
      <c r="M96" s="5">
        <v>38</v>
      </c>
      <c r="N96" s="5">
        <v>43</v>
      </c>
      <c r="O96" s="5">
        <v>46</v>
      </c>
      <c r="P96" s="5">
        <v>42</v>
      </c>
      <c r="Q96" s="5">
        <v>45</v>
      </c>
      <c r="R96" s="5">
        <v>52</v>
      </c>
      <c r="S96" s="5">
        <v>51</v>
      </c>
      <c r="T96" s="5">
        <v>51</v>
      </c>
      <c r="U96" s="5">
        <v>51</v>
      </c>
      <c r="V96" s="5">
        <v>60</v>
      </c>
      <c r="W96" s="5">
        <v>57</v>
      </c>
      <c r="X96" s="5">
        <v>64</v>
      </c>
      <c r="Y96" s="5">
        <v>60</v>
      </c>
      <c r="Z96" s="5">
        <v>60</v>
      </c>
      <c r="AA96" s="5">
        <v>71</v>
      </c>
      <c r="AB96" s="5">
        <v>55</v>
      </c>
      <c r="AC96" s="5">
        <v>69</v>
      </c>
      <c r="AD96" s="5">
        <v>75</v>
      </c>
      <c r="AE96" s="5">
        <v>76</v>
      </c>
      <c r="AF96" s="5">
        <v>81</v>
      </c>
      <c r="AG96" s="5">
        <v>85</v>
      </c>
      <c r="AH96" s="5">
        <v>66</v>
      </c>
      <c r="AI96" s="5">
        <v>70</v>
      </c>
      <c r="AJ96" s="5">
        <v>79</v>
      </c>
      <c r="AK96" s="5">
        <v>76</v>
      </c>
      <c r="AL96" s="5">
        <v>61</v>
      </c>
      <c r="AM96" s="5">
        <v>67</v>
      </c>
      <c r="AN96" s="5">
        <v>68</v>
      </c>
      <c r="AO96" s="5">
        <v>67</v>
      </c>
      <c r="AP96" s="5">
        <v>68</v>
      </c>
      <c r="AQ96" s="5">
        <v>54</v>
      </c>
      <c r="AR96" s="5">
        <v>61</v>
      </c>
      <c r="AS96" s="5">
        <v>56</v>
      </c>
      <c r="AT96" s="5">
        <v>58</v>
      </c>
      <c r="AU96" s="5">
        <v>56</v>
      </c>
      <c r="AV96" s="5">
        <v>60</v>
      </c>
      <c r="AW96" s="5">
        <v>61</v>
      </c>
      <c r="AX96" s="5">
        <v>55</v>
      </c>
      <c r="AY96" s="5">
        <v>59</v>
      </c>
      <c r="AZ96" s="5">
        <v>60</v>
      </c>
      <c r="BA96" s="5">
        <v>62</v>
      </c>
      <c r="BB96" s="5">
        <v>73</v>
      </c>
      <c r="BC96" s="5">
        <v>71</v>
      </c>
      <c r="BD96" s="5">
        <v>70</v>
      </c>
      <c r="BE96" s="5">
        <v>72</v>
      </c>
      <c r="BF96" s="5">
        <v>72</v>
      </c>
      <c r="BG96" s="5">
        <v>72</v>
      </c>
      <c r="BH96" s="5">
        <v>72</v>
      </c>
      <c r="BI96" s="5">
        <v>72</v>
      </c>
      <c r="BJ96" s="5">
        <v>71</v>
      </c>
    </row>
    <row r="97" spans="7:62" x14ac:dyDescent="0.2">
      <c r="G97" s="13" t="s">
        <v>565</v>
      </c>
      <c r="H97" s="53" t="s">
        <v>557</v>
      </c>
      <c r="I97" s="13" t="s">
        <v>76</v>
      </c>
      <c r="J97" s="13" t="s">
        <v>570</v>
      </c>
      <c r="K97" s="13" t="s">
        <v>476</v>
      </c>
      <c r="L97" s="5">
        <v>75</v>
      </c>
      <c r="M97" s="5">
        <v>82</v>
      </c>
      <c r="N97" s="5">
        <v>81</v>
      </c>
      <c r="O97" s="5">
        <v>87</v>
      </c>
      <c r="P97" s="5">
        <v>91</v>
      </c>
      <c r="Q97" s="5">
        <v>99</v>
      </c>
      <c r="R97" s="5">
        <v>98</v>
      </c>
      <c r="S97" s="5">
        <v>99</v>
      </c>
      <c r="T97" s="5">
        <v>98</v>
      </c>
      <c r="U97" s="5">
        <v>93</v>
      </c>
      <c r="V97" s="5">
        <v>93</v>
      </c>
      <c r="W97" s="5">
        <v>92</v>
      </c>
      <c r="X97" s="5">
        <v>93</v>
      </c>
      <c r="Y97" s="5">
        <v>103</v>
      </c>
      <c r="Z97" s="5">
        <v>101</v>
      </c>
      <c r="AA97" s="5">
        <v>104</v>
      </c>
      <c r="AB97" s="5">
        <v>101</v>
      </c>
      <c r="AC97" s="5">
        <v>110</v>
      </c>
      <c r="AD97" s="5">
        <v>111</v>
      </c>
      <c r="AE97" s="5">
        <v>111</v>
      </c>
      <c r="AF97" s="5">
        <v>99</v>
      </c>
      <c r="AG97" s="5">
        <v>98</v>
      </c>
      <c r="AH97" s="5">
        <v>108</v>
      </c>
      <c r="AI97" s="5">
        <v>133</v>
      </c>
      <c r="AJ97" s="5">
        <v>133</v>
      </c>
      <c r="AK97" s="5">
        <v>134</v>
      </c>
      <c r="AL97" s="5">
        <v>136</v>
      </c>
      <c r="AM97" s="5">
        <v>134</v>
      </c>
      <c r="AN97" s="5">
        <v>138</v>
      </c>
      <c r="AO97" s="5">
        <v>136</v>
      </c>
      <c r="AP97" s="5">
        <v>138</v>
      </c>
      <c r="AQ97" s="5">
        <v>144</v>
      </c>
      <c r="AR97" s="5">
        <v>147</v>
      </c>
      <c r="AS97" s="5">
        <v>144</v>
      </c>
      <c r="AT97" s="5">
        <v>144</v>
      </c>
      <c r="AU97" s="5">
        <v>138</v>
      </c>
      <c r="AV97" s="5">
        <v>133</v>
      </c>
      <c r="AW97" s="5">
        <v>136</v>
      </c>
      <c r="AX97" s="5">
        <v>138</v>
      </c>
      <c r="AY97" s="5">
        <v>134</v>
      </c>
      <c r="AZ97" s="5">
        <v>131</v>
      </c>
      <c r="BA97" s="5">
        <v>134</v>
      </c>
      <c r="BB97" s="5">
        <v>139</v>
      </c>
      <c r="BC97" s="5">
        <v>130</v>
      </c>
      <c r="BD97" s="5">
        <v>141</v>
      </c>
      <c r="BE97" s="5">
        <v>136</v>
      </c>
      <c r="BF97" s="5">
        <v>143</v>
      </c>
      <c r="BG97" s="5">
        <v>146</v>
      </c>
      <c r="BH97" s="5">
        <v>156</v>
      </c>
      <c r="BI97" s="5">
        <v>153</v>
      </c>
      <c r="BJ97" s="5">
        <v>151</v>
      </c>
    </row>
    <row r="98" spans="7:62" x14ac:dyDescent="0.2">
      <c r="G98" s="14" t="s">
        <v>565</v>
      </c>
      <c r="H98" s="112" t="s">
        <v>558</v>
      </c>
      <c r="I98" s="14" t="s">
        <v>76</v>
      </c>
      <c r="J98" s="14" t="s">
        <v>570</v>
      </c>
      <c r="K98" s="14" t="s">
        <v>476</v>
      </c>
      <c r="L98" s="6">
        <v>86</v>
      </c>
      <c r="M98" s="6">
        <v>88</v>
      </c>
      <c r="N98" s="6">
        <v>77</v>
      </c>
      <c r="O98" s="6">
        <v>82</v>
      </c>
      <c r="P98" s="6">
        <v>80</v>
      </c>
      <c r="Q98" s="6">
        <v>80</v>
      </c>
      <c r="R98" s="6">
        <v>75</v>
      </c>
      <c r="S98" s="6">
        <v>84</v>
      </c>
      <c r="T98" s="6">
        <v>65</v>
      </c>
      <c r="U98" s="6">
        <v>72</v>
      </c>
      <c r="V98" s="6">
        <v>80</v>
      </c>
      <c r="W98" s="6">
        <v>73</v>
      </c>
      <c r="X98" s="6">
        <v>69</v>
      </c>
      <c r="Y98" s="6">
        <v>72</v>
      </c>
      <c r="Z98" s="6">
        <v>60</v>
      </c>
      <c r="AA98" s="6">
        <v>79</v>
      </c>
      <c r="AB98" s="6">
        <v>72</v>
      </c>
      <c r="AC98" s="6">
        <v>68</v>
      </c>
      <c r="AD98" s="6">
        <v>86</v>
      </c>
      <c r="AE98" s="6">
        <v>82</v>
      </c>
      <c r="AF98" s="6">
        <v>100</v>
      </c>
      <c r="AG98" s="6">
        <v>88</v>
      </c>
      <c r="AH98" s="6">
        <v>76</v>
      </c>
      <c r="AI98" s="6">
        <v>83</v>
      </c>
      <c r="AJ98" s="6">
        <v>86</v>
      </c>
      <c r="AK98" s="6">
        <v>75</v>
      </c>
      <c r="AL98" s="6">
        <v>84</v>
      </c>
      <c r="AM98" s="6">
        <v>88</v>
      </c>
      <c r="AN98" s="6">
        <v>94</v>
      </c>
      <c r="AO98" s="6">
        <v>92</v>
      </c>
      <c r="AP98" s="6">
        <v>91</v>
      </c>
      <c r="AQ98" s="6">
        <v>94</v>
      </c>
      <c r="AR98" s="6">
        <v>95</v>
      </c>
      <c r="AS98" s="6">
        <v>96</v>
      </c>
      <c r="AT98" s="6">
        <v>95</v>
      </c>
      <c r="AU98" s="6">
        <v>107</v>
      </c>
      <c r="AV98" s="6">
        <v>102</v>
      </c>
      <c r="AW98" s="6">
        <v>106</v>
      </c>
      <c r="AX98" s="6">
        <v>108</v>
      </c>
      <c r="AY98" s="6">
        <v>111</v>
      </c>
      <c r="AZ98" s="6">
        <v>111</v>
      </c>
      <c r="BA98" s="6">
        <v>108</v>
      </c>
      <c r="BB98" s="6">
        <v>105</v>
      </c>
      <c r="BC98" s="6">
        <v>102</v>
      </c>
      <c r="BD98" s="6">
        <v>101</v>
      </c>
      <c r="BE98" s="6">
        <v>95</v>
      </c>
      <c r="BF98" s="6">
        <v>95</v>
      </c>
      <c r="BG98" s="6">
        <v>100</v>
      </c>
      <c r="BH98" s="6">
        <v>99</v>
      </c>
      <c r="BI98" s="6">
        <v>98</v>
      </c>
      <c r="BJ98" s="6">
        <v>97</v>
      </c>
    </row>
    <row r="99" spans="7:62" x14ac:dyDescent="0.2">
      <c r="G99" s="12" t="s">
        <v>566</v>
      </c>
      <c r="H99" s="12" t="s">
        <v>22</v>
      </c>
      <c r="I99" s="12" t="s">
        <v>76</v>
      </c>
      <c r="J99" s="12" t="s">
        <v>11</v>
      </c>
      <c r="K99" s="12" t="s">
        <v>476</v>
      </c>
      <c r="L99" s="4">
        <v>18</v>
      </c>
      <c r="M99" s="4">
        <v>18</v>
      </c>
      <c r="N99" s="4">
        <v>18</v>
      </c>
      <c r="O99" s="4">
        <v>18</v>
      </c>
      <c r="P99" s="4">
        <v>18</v>
      </c>
      <c r="Q99" s="4">
        <v>18</v>
      </c>
      <c r="R99" s="4">
        <v>19</v>
      </c>
      <c r="S99" s="4">
        <v>19</v>
      </c>
      <c r="T99" s="4">
        <v>19</v>
      </c>
      <c r="U99" s="4">
        <v>20</v>
      </c>
      <c r="V99" s="4">
        <v>20</v>
      </c>
      <c r="W99" s="4">
        <v>20</v>
      </c>
      <c r="X99" s="4">
        <v>20</v>
      </c>
      <c r="Y99" s="4">
        <v>20</v>
      </c>
      <c r="Z99" s="4">
        <v>20</v>
      </c>
      <c r="AA99" s="4">
        <v>20</v>
      </c>
      <c r="AB99" s="4">
        <v>21</v>
      </c>
      <c r="AC99" s="4">
        <v>21</v>
      </c>
      <c r="AD99" s="4">
        <v>21</v>
      </c>
      <c r="AE99" s="4">
        <v>22</v>
      </c>
      <c r="AF99" s="4">
        <v>22</v>
      </c>
      <c r="AG99" s="4">
        <v>22</v>
      </c>
      <c r="AH99" s="4">
        <v>22</v>
      </c>
      <c r="AI99" s="4">
        <v>23</v>
      </c>
      <c r="AJ99" s="4">
        <v>24</v>
      </c>
      <c r="AK99" s="4">
        <v>24</v>
      </c>
      <c r="AL99" s="4">
        <v>24</v>
      </c>
      <c r="AM99" s="4">
        <v>25</v>
      </c>
      <c r="AN99" s="4">
        <v>24</v>
      </c>
      <c r="AO99" s="4">
        <v>25</v>
      </c>
      <c r="AP99" s="4">
        <v>25</v>
      </c>
      <c r="AQ99" s="4">
        <v>25</v>
      </c>
      <c r="AR99" s="4">
        <v>26</v>
      </c>
      <c r="AS99" s="4">
        <v>28</v>
      </c>
      <c r="AT99" s="4">
        <v>29</v>
      </c>
      <c r="AU99" s="4">
        <v>29</v>
      </c>
      <c r="AV99" s="4">
        <v>30</v>
      </c>
      <c r="AW99" s="4">
        <v>30</v>
      </c>
      <c r="AX99" s="4">
        <v>31</v>
      </c>
      <c r="AY99" s="4">
        <v>32</v>
      </c>
      <c r="AZ99" s="4">
        <v>32</v>
      </c>
      <c r="BA99" s="4">
        <v>32</v>
      </c>
      <c r="BB99" s="4">
        <v>32</v>
      </c>
      <c r="BC99" s="4">
        <v>33</v>
      </c>
      <c r="BD99" s="4">
        <v>33</v>
      </c>
      <c r="BE99" s="4">
        <v>33</v>
      </c>
      <c r="BF99" s="4">
        <v>34</v>
      </c>
      <c r="BG99" s="4">
        <v>34</v>
      </c>
      <c r="BH99" s="4">
        <v>35</v>
      </c>
      <c r="BI99" s="4">
        <v>35</v>
      </c>
      <c r="BJ99" s="4">
        <v>35</v>
      </c>
    </row>
    <row r="100" spans="7:62" x14ac:dyDescent="0.2">
      <c r="G100" s="98" t="s">
        <v>566</v>
      </c>
      <c r="H100" s="98" t="s">
        <v>544</v>
      </c>
      <c r="I100" s="98" t="s">
        <v>76</v>
      </c>
      <c r="J100" s="99" t="s">
        <v>457</v>
      </c>
      <c r="K100" s="98" t="s">
        <v>35</v>
      </c>
      <c r="L100" s="100">
        <f>((L101*L146)+(L102*L147)+(L103*L148)+(L104*L149))/L145</f>
        <v>41.986085073826764</v>
      </c>
      <c r="M100" s="100">
        <f t="shared" ref="M100:BJ100" si="12">((M101*M146)+(M102*M147)+(M103*M148)+(M104*M149))/M145</f>
        <v>42.501815167602189</v>
      </c>
      <c r="N100" s="100">
        <f t="shared" si="12"/>
        <v>42.495662160788697</v>
      </c>
      <c r="O100" s="100">
        <f t="shared" si="12"/>
        <v>44.091101122195383</v>
      </c>
      <c r="P100" s="100">
        <f t="shared" si="12"/>
        <v>44.27505403411655</v>
      </c>
      <c r="Q100" s="100">
        <f t="shared" si="12"/>
        <v>44.476867658420637</v>
      </c>
      <c r="R100" s="100">
        <f t="shared" si="12"/>
        <v>46.002212055066416</v>
      </c>
      <c r="S100" s="100">
        <f t="shared" si="12"/>
        <v>46.858291420389875</v>
      </c>
      <c r="T100" s="100">
        <f t="shared" si="12"/>
        <v>47.67676688359694</v>
      </c>
      <c r="U100" s="100">
        <f t="shared" si="12"/>
        <v>50.421614201893433</v>
      </c>
      <c r="V100" s="100">
        <f t="shared" si="12"/>
        <v>51.0898523038992</v>
      </c>
      <c r="W100" s="100">
        <f t="shared" si="12"/>
        <v>51.927534906806336</v>
      </c>
      <c r="X100" s="100">
        <f t="shared" si="12"/>
        <v>51.219613255835256</v>
      </c>
      <c r="Y100" s="100">
        <f t="shared" si="12"/>
        <v>51.49020313077753</v>
      </c>
      <c r="Z100" s="100">
        <f t="shared" si="12"/>
        <v>51.974021528868256</v>
      </c>
      <c r="AA100" s="100">
        <f t="shared" si="12"/>
        <v>51.817041164157025</v>
      </c>
      <c r="AB100" s="100">
        <f t="shared" si="12"/>
        <v>53.027855360567131</v>
      </c>
      <c r="AC100" s="100">
        <f t="shared" si="12"/>
        <v>54.050069022024701</v>
      </c>
      <c r="AD100" s="100">
        <f t="shared" si="12"/>
        <v>54.923523038346381</v>
      </c>
      <c r="AE100" s="100">
        <f t="shared" si="12"/>
        <v>54.690081889592236</v>
      </c>
      <c r="AF100" s="100">
        <f t="shared" si="12"/>
        <v>55.042467552298056</v>
      </c>
      <c r="AG100" s="100">
        <f t="shared" si="12"/>
        <v>55.148028439904969</v>
      </c>
      <c r="AH100" s="100">
        <f t="shared" si="12"/>
        <v>54.90925662189786</v>
      </c>
      <c r="AI100" s="100">
        <f t="shared" si="12"/>
        <v>54.721698770889709</v>
      </c>
      <c r="AJ100" s="100">
        <f t="shared" si="12"/>
        <v>55.200732163084737</v>
      </c>
      <c r="AK100" s="100">
        <f t="shared" si="12"/>
        <v>56.053149137690887</v>
      </c>
      <c r="AL100" s="100">
        <f t="shared" si="12"/>
        <v>56.435593970813414</v>
      </c>
      <c r="AM100" s="100">
        <f t="shared" si="12"/>
        <v>56.050467582501817</v>
      </c>
      <c r="AN100" s="100">
        <f t="shared" si="12"/>
        <v>54.522506856393342</v>
      </c>
      <c r="AO100" s="100">
        <f t="shared" si="12"/>
        <v>53.698271099558951</v>
      </c>
      <c r="AP100" s="100">
        <f t="shared" si="12"/>
        <v>53.258588904549711</v>
      </c>
      <c r="AQ100" s="100">
        <f t="shared" si="12"/>
        <v>52.072702822749889</v>
      </c>
      <c r="AR100" s="100">
        <f t="shared" si="12"/>
        <v>50.777527707011537</v>
      </c>
      <c r="AS100" s="100">
        <f t="shared" si="12"/>
        <v>49.928812598012946</v>
      </c>
      <c r="AT100" s="100">
        <f t="shared" si="12"/>
        <v>49.912560728981155</v>
      </c>
      <c r="AU100" s="100">
        <f t="shared" si="12"/>
        <v>44.127055982373513</v>
      </c>
      <c r="AV100" s="100">
        <f t="shared" si="12"/>
        <v>50.139600197192799</v>
      </c>
      <c r="AW100" s="100">
        <f t="shared" si="12"/>
        <v>50.942345180381338</v>
      </c>
      <c r="AX100" s="100">
        <f t="shared" si="12"/>
        <v>50.804902845469421</v>
      </c>
      <c r="AY100" s="100">
        <f t="shared" si="12"/>
        <v>50.694203188558724</v>
      </c>
      <c r="AZ100" s="100">
        <f t="shared" si="12"/>
        <v>51.563545656594322</v>
      </c>
      <c r="BA100" s="100">
        <f t="shared" si="12"/>
        <v>52.826694444095445</v>
      </c>
      <c r="BB100" s="100">
        <f t="shared" si="12"/>
        <v>52.160273550381675</v>
      </c>
      <c r="BC100" s="100">
        <f t="shared" si="12"/>
        <v>52.588205915352496</v>
      </c>
      <c r="BD100" s="100">
        <f t="shared" si="12"/>
        <v>52.075436784810691</v>
      </c>
      <c r="BE100" s="100">
        <f t="shared" si="12"/>
        <v>52.435314489526547</v>
      </c>
      <c r="BF100" s="100">
        <f t="shared" si="12"/>
        <v>52.422064350190979</v>
      </c>
      <c r="BG100" s="100">
        <f t="shared" si="12"/>
        <v>52.051703113692383</v>
      </c>
      <c r="BH100" s="100">
        <f t="shared" si="12"/>
        <v>51.823892077599119</v>
      </c>
      <c r="BI100" s="100">
        <f t="shared" si="12"/>
        <v>52.811176771601311</v>
      </c>
      <c r="BJ100" s="100">
        <f t="shared" si="12"/>
        <v>52.50060329661202</v>
      </c>
    </row>
    <row r="101" spans="7:62" x14ac:dyDescent="0.2">
      <c r="G101" s="13" t="s">
        <v>566</v>
      </c>
      <c r="H101" s="53" t="s">
        <v>453</v>
      </c>
      <c r="I101" s="13" t="s">
        <v>76</v>
      </c>
      <c r="J101" s="13" t="s">
        <v>11</v>
      </c>
      <c r="K101" s="13" t="s">
        <v>476</v>
      </c>
      <c r="L101" s="5">
        <v>66</v>
      </c>
      <c r="M101" s="5">
        <v>67</v>
      </c>
      <c r="N101" s="5">
        <v>66</v>
      </c>
      <c r="O101" s="5">
        <v>67</v>
      </c>
      <c r="P101" s="5">
        <v>66</v>
      </c>
      <c r="Q101" s="5">
        <v>66</v>
      </c>
      <c r="R101" s="5">
        <v>68</v>
      </c>
      <c r="S101" s="5">
        <v>67</v>
      </c>
      <c r="T101" s="5">
        <v>65</v>
      </c>
      <c r="U101" s="5">
        <v>66</v>
      </c>
      <c r="V101" s="5">
        <v>66</v>
      </c>
      <c r="W101" s="5">
        <v>64</v>
      </c>
      <c r="X101" s="5">
        <v>61</v>
      </c>
      <c r="Y101" s="5">
        <v>60</v>
      </c>
      <c r="Z101" s="5">
        <v>59</v>
      </c>
      <c r="AA101" s="5">
        <v>58</v>
      </c>
      <c r="AB101" s="5">
        <v>57</v>
      </c>
      <c r="AC101" s="5">
        <v>58</v>
      </c>
      <c r="AD101" s="5">
        <v>59</v>
      </c>
      <c r="AE101" s="5">
        <v>58</v>
      </c>
      <c r="AF101" s="5">
        <v>57</v>
      </c>
      <c r="AG101" s="5">
        <v>57</v>
      </c>
      <c r="AH101" s="5">
        <v>56</v>
      </c>
      <c r="AI101" s="5">
        <v>55</v>
      </c>
      <c r="AJ101" s="5">
        <v>54</v>
      </c>
      <c r="AK101" s="5">
        <v>54</v>
      </c>
      <c r="AL101" s="5">
        <v>54</v>
      </c>
      <c r="AM101" s="5">
        <v>52</v>
      </c>
      <c r="AN101" s="5">
        <v>51</v>
      </c>
      <c r="AO101" s="5">
        <v>50</v>
      </c>
      <c r="AP101" s="5">
        <v>50</v>
      </c>
      <c r="AQ101" s="5">
        <v>50</v>
      </c>
      <c r="AR101" s="5">
        <v>50</v>
      </c>
      <c r="AS101" s="5">
        <v>50</v>
      </c>
      <c r="AT101" s="5">
        <v>50</v>
      </c>
      <c r="AU101" s="5">
        <v>50</v>
      </c>
      <c r="AV101" s="5">
        <v>51</v>
      </c>
      <c r="AW101" s="5">
        <v>52</v>
      </c>
      <c r="AX101" s="5">
        <v>54</v>
      </c>
      <c r="AY101" s="5">
        <v>54</v>
      </c>
      <c r="AZ101" s="5">
        <v>55</v>
      </c>
      <c r="BA101" s="5">
        <v>55</v>
      </c>
      <c r="BB101" s="5">
        <v>55</v>
      </c>
      <c r="BC101" s="5">
        <v>55</v>
      </c>
      <c r="BD101" s="5">
        <v>55</v>
      </c>
      <c r="BE101" s="5">
        <v>54</v>
      </c>
      <c r="BF101" s="5">
        <v>53</v>
      </c>
      <c r="BG101" s="5">
        <v>52</v>
      </c>
      <c r="BH101" s="5">
        <v>52</v>
      </c>
      <c r="BI101" s="5">
        <v>53</v>
      </c>
      <c r="BJ101" s="5">
        <v>52</v>
      </c>
    </row>
    <row r="102" spans="7:62" x14ac:dyDescent="0.2">
      <c r="G102" s="13" t="s">
        <v>566</v>
      </c>
      <c r="H102" s="53" t="s">
        <v>750</v>
      </c>
      <c r="I102" s="13" t="s">
        <v>76</v>
      </c>
      <c r="J102" s="13" t="s">
        <v>11</v>
      </c>
      <c r="K102" s="13" t="s">
        <v>476</v>
      </c>
      <c r="L102" s="5">
        <v>35</v>
      </c>
      <c r="M102" s="5">
        <v>35</v>
      </c>
      <c r="N102" s="5">
        <v>35</v>
      </c>
      <c r="O102" s="5">
        <v>36</v>
      </c>
      <c r="P102" s="5">
        <v>36</v>
      </c>
      <c r="Q102" s="5">
        <v>37</v>
      </c>
      <c r="R102" s="5">
        <v>38</v>
      </c>
      <c r="S102" s="5">
        <v>39</v>
      </c>
      <c r="T102" s="5">
        <v>40</v>
      </c>
      <c r="U102" s="5">
        <v>43</v>
      </c>
      <c r="V102" s="5">
        <v>44</v>
      </c>
      <c r="W102" s="5">
        <v>46</v>
      </c>
      <c r="X102" s="5">
        <v>46</v>
      </c>
      <c r="Y102" s="5">
        <v>47</v>
      </c>
      <c r="Z102" s="5">
        <v>48</v>
      </c>
      <c r="AA102" s="5">
        <v>48</v>
      </c>
      <c r="AB102" s="5">
        <v>50</v>
      </c>
      <c r="AC102" s="5">
        <v>51</v>
      </c>
      <c r="AD102" s="5">
        <v>52</v>
      </c>
      <c r="AE102" s="5">
        <v>52</v>
      </c>
      <c r="AF102" s="5">
        <v>53</v>
      </c>
      <c r="AG102" s="5">
        <v>53</v>
      </c>
      <c r="AH102" s="5">
        <v>53</v>
      </c>
      <c r="AI102" s="5">
        <v>53</v>
      </c>
      <c r="AJ102" s="5">
        <v>54</v>
      </c>
      <c r="AK102" s="5">
        <v>55</v>
      </c>
      <c r="AL102" s="5">
        <v>55</v>
      </c>
      <c r="AM102" s="5">
        <v>55</v>
      </c>
      <c r="AN102" s="5">
        <v>53</v>
      </c>
      <c r="AO102" s="5">
        <v>52</v>
      </c>
      <c r="AP102" s="5">
        <v>51</v>
      </c>
      <c r="AQ102" s="5">
        <v>49</v>
      </c>
      <c r="AR102" s="5">
        <v>47</v>
      </c>
      <c r="AS102" s="5">
        <v>46</v>
      </c>
      <c r="AT102" s="5">
        <v>46</v>
      </c>
      <c r="AU102" s="5">
        <v>37</v>
      </c>
      <c r="AV102" s="5">
        <v>46</v>
      </c>
      <c r="AW102" s="5">
        <v>47</v>
      </c>
      <c r="AX102" s="5">
        <v>46</v>
      </c>
      <c r="AY102" s="5">
        <v>46</v>
      </c>
      <c r="AZ102" s="5">
        <v>47</v>
      </c>
      <c r="BA102" s="5">
        <v>49</v>
      </c>
      <c r="BB102" s="5">
        <v>48</v>
      </c>
      <c r="BC102" s="5">
        <v>49</v>
      </c>
      <c r="BD102" s="5">
        <v>48</v>
      </c>
      <c r="BE102" s="5">
        <v>49</v>
      </c>
      <c r="BF102" s="5">
        <v>49</v>
      </c>
      <c r="BG102" s="5">
        <v>49</v>
      </c>
      <c r="BH102" s="5">
        <v>49</v>
      </c>
      <c r="BI102" s="5">
        <v>50</v>
      </c>
      <c r="BJ102" s="5">
        <v>50</v>
      </c>
    </row>
    <row r="103" spans="7:62" x14ac:dyDescent="0.2">
      <c r="G103" s="13" t="s">
        <v>566</v>
      </c>
      <c r="H103" s="53" t="s">
        <v>235</v>
      </c>
      <c r="I103" s="13" t="s">
        <v>76</v>
      </c>
      <c r="J103" s="13" t="s">
        <v>11</v>
      </c>
      <c r="K103" s="13" t="s">
        <v>476</v>
      </c>
      <c r="L103" s="5">
        <v>36</v>
      </c>
      <c r="M103" s="5">
        <v>39</v>
      </c>
      <c r="N103" s="5">
        <v>41</v>
      </c>
      <c r="O103" s="5">
        <v>48</v>
      </c>
      <c r="P103" s="5">
        <v>52</v>
      </c>
      <c r="Q103" s="5">
        <v>47</v>
      </c>
      <c r="R103" s="5">
        <v>51</v>
      </c>
      <c r="S103" s="5">
        <v>55</v>
      </c>
      <c r="T103" s="5">
        <v>61</v>
      </c>
      <c r="U103" s="5">
        <v>66</v>
      </c>
      <c r="V103" s="5">
        <v>66</v>
      </c>
      <c r="W103" s="5">
        <v>65</v>
      </c>
      <c r="X103" s="5">
        <v>65</v>
      </c>
      <c r="Y103" s="5">
        <v>63</v>
      </c>
      <c r="Z103" s="5">
        <v>63</v>
      </c>
      <c r="AA103" s="5">
        <v>64</v>
      </c>
      <c r="AB103" s="5">
        <v>65</v>
      </c>
      <c r="AC103" s="5">
        <v>66</v>
      </c>
      <c r="AD103" s="5">
        <v>66</v>
      </c>
      <c r="AE103" s="5">
        <v>66</v>
      </c>
      <c r="AF103" s="5">
        <v>65</v>
      </c>
      <c r="AG103" s="5">
        <v>66</v>
      </c>
      <c r="AH103" s="5">
        <v>66</v>
      </c>
      <c r="AI103" s="5">
        <v>67</v>
      </c>
      <c r="AJ103" s="5">
        <v>68</v>
      </c>
      <c r="AK103" s="5">
        <v>70</v>
      </c>
      <c r="AL103" s="5">
        <v>74</v>
      </c>
      <c r="AM103" s="5">
        <v>75</v>
      </c>
      <c r="AN103" s="5">
        <v>75</v>
      </c>
      <c r="AO103" s="5">
        <v>75</v>
      </c>
      <c r="AP103" s="5">
        <v>78</v>
      </c>
      <c r="AQ103" s="5">
        <v>80</v>
      </c>
      <c r="AR103" s="5">
        <v>80</v>
      </c>
      <c r="AS103" s="5">
        <v>79</v>
      </c>
      <c r="AT103" s="5">
        <v>79</v>
      </c>
      <c r="AU103" s="5">
        <v>79</v>
      </c>
      <c r="AV103" s="5">
        <v>79</v>
      </c>
      <c r="AW103" s="5">
        <v>78</v>
      </c>
      <c r="AX103" s="5">
        <v>78</v>
      </c>
      <c r="AY103" s="5">
        <v>77</v>
      </c>
      <c r="AZ103" s="5">
        <v>77</v>
      </c>
      <c r="BA103" s="5">
        <v>77</v>
      </c>
      <c r="BB103" s="5">
        <v>77</v>
      </c>
      <c r="BC103" s="5">
        <v>75</v>
      </c>
      <c r="BD103" s="5">
        <v>76</v>
      </c>
      <c r="BE103" s="5">
        <v>75</v>
      </c>
      <c r="BF103" s="5">
        <v>78</v>
      </c>
      <c r="BG103" s="5">
        <v>77</v>
      </c>
      <c r="BH103" s="5">
        <v>75</v>
      </c>
      <c r="BI103" s="5">
        <v>76</v>
      </c>
      <c r="BJ103" s="5">
        <v>75</v>
      </c>
    </row>
    <row r="104" spans="7:62" x14ac:dyDescent="0.2">
      <c r="G104" s="13" t="s">
        <v>566</v>
      </c>
      <c r="H104" s="53" t="s">
        <v>454</v>
      </c>
      <c r="I104" s="13" t="s">
        <v>76</v>
      </c>
      <c r="J104" s="13" t="s">
        <v>11</v>
      </c>
      <c r="K104" s="13" t="s">
        <v>476</v>
      </c>
      <c r="L104" s="5">
        <v>49</v>
      </c>
      <c r="M104" s="5">
        <v>48</v>
      </c>
      <c r="N104" s="5">
        <v>48</v>
      </c>
      <c r="O104" s="5">
        <v>49</v>
      </c>
      <c r="P104" s="5">
        <v>49</v>
      </c>
      <c r="Q104" s="5">
        <v>49</v>
      </c>
      <c r="R104" s="5">
        <v>50</v>
      </c>
      <c r="S104" s="5">
        <v>50</v>
      </c>
      <c r="T104" s="5">
        <v>49</v>
      </c>
      <c r="U104" s="5">
        <v>50</v>
      </c>
      <c r="V104" s="5">
        <v>49</v>
      </c>
      <c r="W104" s="5">
        <v>51</v>
      </c>
      <c r="X104" s="5">
        <v>47</v>
      </c>
      <c r="Y104" s="5">
        <v>48</v>
      </c>
      <c r="Z104" s="5">
        <v>50</v>
      </c>
      <c r="AA104" s="5">
        <v>47</v>
      </c>
      <c r="AB104" s="5">
        <v>47</v>
      </c>
      <c r="AC104" s="5">
        <v>49</v>
      </c>
      <c r="AD104" s="5">
        <v>48</v>
      </c>
      <c r="AE104" s="5">
        <v>47</v>
      </c>
      <c r="AF104" s="5">
        <v>48</v>
      </c>
      <c r="AG104" s="5">
        <v>48</v>
      </c>
      <c r="AH104" s="5">
        <v>47</v>
      </c>
      <c r="AI104" s="5">
        <v>43</v>
      </c>
      <c r="AJ104" s="5">
        <v>40</v>
      </c>
      <c r="AK104" s="5">
        <v>40</v>
      </c>
      <c r="AL104" s="5">
        <v>39</v>
      </c>
      <c r="AM104" s="5">
        <v>38</v>
      </c>
      <c r="AN104" s="5">
        <v>39</v>
      </c>
      <c r="AO104" s="5">
        <v>43</v>
      </c>
      <c r="AP104" s="5">
        <v>38</v>
      </c>
      <c r="AQ104" s="5">
        <v>33</v>
      </c>
      <c r="AR104" s="5">
        <v>33</v>
      </c>
      <c r="AS104" s="5">
        <v>27</v>
      </c>
      <c r="AT104" s="5">
        <v>26</v>
      </c>
      <c r="AU104" s="5">
        <v>25</v>
      </c>
      <c r="AV104" s="5">
        <v>25</v>
      </c>
      <c r="AW104" s="5">
        <v>26</v>
      </c>
      <c r="AX104" s="5">
        <v>26</v>
      </c>
      <c r="AY104" s="5">
        <v>25</v>
      </c>
      <c r="AZ104" s="5">
        <v>24</v>
      </c>
      <c r="BA104" s="5">
        <v>24</v>
      </c>
      <c r="BB104" s="5">
        <v>22</v>
      </c>
      <c r="BC104" s="5">
        <v>22</v>
      </c>
      <c r="BD104" s="5">
        <v>23</v>
      </c>
      <c r="BE104" s="5">
        <v>28</v>
      </c>
      <c r="BF104" s="5">
        <v>26</v>
      </c>
      <c r="BG104" s="5">
        <v>26</v>
      </c>
      <c r="BH104" s="5">
        <v>25</v>
      </c>
      <c r="BI104" s="5">
        <v>26</v>
      </c>
      <c r="BJ104" s="5">
        <v>29</v>
      </c>
    </row>
    <row r="105" spans="7:62" x14ac:dyDescent="0.2">
      <c r="G105" s="98" t="s">
        <v>566</v>
      </c>
      <c r="H105" s="98" t="s">
        <v>789</v>
      </c>
      <c r="I105" s="98" t="s">
        <v>76</v>
      </c>
      <c r="J105" s="99" t="s">
        <v>457</v>
      </c>
      <c r="K105" s="98" t="s">
        <v>35</v>
      </c>
      <c r="L105" s="100">
        <f>((L106*L151)+(L107*L152)+(L108*L153)+(L109*L154)+(L110*L155)+(L111*L156)+(L112*L157)+(L113*L158))/L150</f>
        <v>7.9314124367264274</v>
      </c>
      <c r="M105" s="100">
        <f t="shared" ref="M105:BJ105" si="13">((M106*M151)+(M107*M152)+(M108*M153)+(M109*M154)+(M110*M155)+(M111*M156)+(M112*M157)+(M113*M158))/M150</f>
        <v>7.8725619214318536</v>
      </c>
      <c r="N105" s="100">
        <f t="shared" si="13"/>
        <v>7.9096723332114109</v>
      </c>
      <c r="O105" s="100">
        <f t="shared" si="13"/>
        <v>7.9112295179881142</v>
      </c>
      <c r="P105" s="100">
        <f t="shared" si="13"/>
        <v>8.0874611487278987</v>
      </c>
      <c r="Q105" s="100">
        <f t="shared" si="13"/>
        <v>8.1968368571979244</v>
      </c>
      <c r="R105" s="100">
        <f t="shared" si="13"/>
        <v>8.9490701547258613</v>
      </c>
      <c r="S105" s="100">
        <f t="shared" si="13"/>
        <v>9.0211857628035546</v>
      </c>
      <c r="T105" s="100">
        <f t="shared" si="13"/>
        <v>9.0575076977751792</v>
      </c>
      <c r="U105" s="100">
        <f t="shared" si="13"/>
        <v>9.8456433850847862</v>
      </c>
      <c r="V105" s="100">
        <f t="shared" si="13"/>
        <v>9.9185172776077284</v>
      </c>
      <c r="W105" s="100">
        <f t="shared" si="13"/>
        <v>9.9452334648253693</v>
      </c>
      <c r="X105" s="100">
        <f t="shared" si="13"/>
        <v>10.025877234551791</v>
      </c>
      <c r="Y105" s="100">
        <f t="shared" si="13"/>
        <v>9.9991178552904092</v>
      </c>
      <c r="Z105" s="100">
        <f t="shared" si="13"/>
        <v>10.248747349872062</v>
      </c>
      <c r="AA105" s="100">
        <f t="shared" si="13"/>
        <v>10.348009911535172</v>
      </c>
      <c r="AB105" s="100">
        <f t="shared" si="13"/>
        <v>11.140490391627507</v>
      </c>
      <c r="AC105" s="100">
        <f t="shared" si="13"/>
        <v>11.249203237478097</v>
      </c>
      <c r="AD105" s="100">
        <f t="shared" si="13"/>
        <v>11.421710583763792</v>
      </c>
      <c r="AE105" s="100">
        <f t="shared" si="13"/>
        <v>11.529685850511299</v>
      </c>
      <c r="AF105" s="100">
        <f t="shared" si="13"/>
        <v>11.6696732265771</v>
      </c>
      <c r="AG105" s="100">
        <f t="shared" si="13"/>
        <v>12.427582244886734</v>
      </c>
      <c r="AH105" s="100">
        <f t="shared" si="13"/>
        <v>12.359855543022377</v>
      </c>
      <c r="AI105" s="100">
        <f t="shared" si="13"/>
        <v>13.980516935202635</v>
      </c>
      <c r="AJ105" s="100">
        <f t="shared" si="13"/>
        <v>14.833300106840126</v>
      </c>
      <c r="AK105" s="100">
        <f t="shared" si="13"/>
        <v>15.036571319100409</v>
      </c>
      <c r="AL105" s="100">
        <f t="shared" si="13"/>
        <v>15.73790692332549</v>
      </c>
      <c r="AM105" s="100">
        <f t="shared" si="13"/>
        <v>16.722770074773955</v>
      </c>
      <c r="AN105" s="100">
        <f t="shared" si="13"/>
        <v>16.468158739589068</v>
      </c>
      <c r="AO105" s="100">
        <f t="shared" si="13"/>
        <v>17.31697714182318</v>
      </c>
      <c r="AP105" s="100">
        <f t="shared" si="13"/>
        <v>18.88910071704521</v>
      </c>
      <c r="AQ105" s="100">
        <f t="shared" si="13"/>
        <v>19.700519904037179</v>
      </c>
      <c r="AR105" s="100">
        <f t="shared" si="13"/>
        <v>20.42623658031701</v>
      </c>
      <c r="AS105" s="100">
        <f t="shared" si="13"/>
        <v>23.468658949470175</v>
      </c>
      <c r="AT105" s="100">
        <f t="shared" si="13"/>
        <v>24.319245146978123</v>
      </c>
      <c r="AU105" s="100">
        <f t="shared" si="13"/>
        <v>26.331375151651763</v>
      </c>
      <c r="AV105" s="100">
        <f t="shared" si="13"/>
        <v>25.688524156262005</v>
      </c>
      <c r="AW105" s="100">
        <f t="shared" si="13"/>
        <v>26.542904460007694</v>
      </c>
      <c r="AX105" s="100">
        <f t="shared" si="13"/>
        <v>27.41723755859098</v>
      </c>
      <c r="AY105" s="100">
        <f t="shared" si="13"/>
        <v>28.204382730379255</v>
      </c>
      <c r="AZ105" s="100">
        <f t="shared" si="13"/>
        <v>28.261306248586717</v>
      </c>
      <c r="BA105" s="100">
        <f t="shared" si="13"/>
        <v>28.187807369969502</v>
      </c>
      <c r="BB105" s="100">
        <f t="shared" si="13"/>
        <v>28.907403207676055</v>
      </c>
      <c r="BC105" s="100">
        <f t="shared" si="13"/>
        <v>28.882595884061839</v>
      </c>
      <c r="BD105" s="100">
        <f t="shared" si="13"/>
        <v>29.666761591499025</v>
      </c>
      <c r="BE105" s="100">
        <f t="shared" si="13"/>
        <v>29.219877904744866</v>
      </c>
      <c r="BF105" s="100">
        <f t="shared" si="13"/>
        <v>30.589528326261103</v>
      </c>
      <c r="BG105" s="100">
        <f t="shared" si="13"/>
        <v>31.438671141508898</v>
      </c>
      <c r="BH105" s="100">
        <f t="shared" si="13"/>
        <v>31.426493333941874</v>
      </c>
      <c r="BI105" s="100">
        <f t="shared" si="13"/>
        <v>32.358711906680412</v>
      </c>
      <c r="BJ105" s="100">
        <f t="shared" si="13"/>
        <v>31.720539918122544</v>
      </c>
    </row>
    <row r="106" spans="7:62" x14ac:dyDescent="0.2">
      <c r="G106" s="13" t="s">
        <v>566</v>
      </c>
      <c r="H106" s="53" t="s">
        <v>551</v>
      </c>
      <c r="I106" s="13" t="s">
        <v>76</v>
      </c>
      <c r="J106" s="13" t="s">
        <v>11</v>
      </c>
      <c r="K106" s="13" t="s">
        <v>476</v>
      </c>
      <c r="L106" s="5">
        <v>13</v>
      </c>
      <c r="M106" s="5">
        <v>13</v>
      </c>
      <c r="N106" s="5">
        <v>14</v>
      </c>
      <c r="O106" s="5">
        <v>14</v>
      </c>
      <c r="P106" s="5">
        <v>15</v>
      </c>
      <c r="Q106" s="5">
        <v>16</v>
      </c>
      <c r="R106" s="5">
        <v>18</v>
      </c>
      <c r="S106" s="5">
        <v>18</v>
      </c>
      <c r="T106" s="5">
        <v>19</v>
      </c>
      <c r="U106" s="5">
        <v>20</v>
      </c>
      <c r="V106" s="5">
        <v>20</v>
      </c>
      <c r="W106" s="5">
        <v>21</v>
      </c>
      <c r="X106" s="5">
        <v>21</v>
      </c>
      <c r="Y106" s="5">
        <v>20</v>
      </c>
      <c r="Z106" s="5">
        <v>21</v>
      </c>
      <c r="AA106" s="5">
        <v>22</v>
      </c>
      <c r="AB106" s="5">
        <v>24</v>
      </c>
      <c r="AC106" s="5">
        <v>25</v>
      </c>
      <c r="AD106" s="5">
        <v>26</v>
      </c>
      <c r="AE106" s="5">
        <v>27</v>
      </c>
      <c r="AF106" s="5">
        <v>27</v>
      </c>
      <c r="AG106" s="5">
        <v>28</v>
      </c>
      <c r="AH106" s="5">
        <v>28</v>
      </c>
      <c r="AI106" s="5">
        <v>28</v>
      </c>
      <c r="AJ106" s="5">
        <v>30</v>
      </c>
      <c r="AK106" s="5">
        <v>35</v>
      </c>
      <c r="AL106" s="5">
        <v>34</v>
      </c>
      <c r="AM106" s="5">
        <v>38</v>
      </c>
      <c r="AN106" s="5">
        <v>35</v>
      </c>
      <c r="AO106" s="5">
        <v>33</v>
      </c>
      <c r="AP106" s="5">
        <v>37</v>
      </c>
      <c r="AQ106" s="5">
        <v>37</v>
      </c>
      <c r="AR106" s="5">
        <v>38</v>
      </c>
      <c r="AS106" s="5">
        <v>38</v>
      </c>
      <c r="AT106" s="5">
        <v>37</v>
      </c>
      <c r="AU106" s="5">
        <v>36</v>
      </c>
      <c r="AV106" s="5">
        <v>38</v>
      </c>
      <c r="AW106" s="5">
        <v>40</v>
      </c>
      <c r="AX106" s="5">
        <v>43</v>
      </c>
      <c r="AY106" s="5">
        <v>46</v>
      </c>
      <c r="AZ106" s="5">
        <v>49</v>
      </c>
      <c r="BA106" s="5">
        <v>50</v>
      </c>
      <c r="BB106" s="5">
        <v>49</v>
      </c>
      <c r="BC106" s="5">
        <v>50</v>
      </c>
      <c r="BD106" s="5">
        <v>50</v>
      </c>
      <c r="BE106" s="5">
        <v>56</v>
      </c>
      <c r="BF106" s="5">
        <v>55</v>
      </c>
      <c r="BG106" s="5">
        <v>55</v>
      </c>
      <c r="BH106" s="5">
        <v>55</v>
      </c>
      <c r="BI106" s="5">
        <v>55</v>
      </c>
      <c r="BJ106" s="5">
        <v>55</v>
      </c>
    </row>
    <row r="107" spans="7:62" x14ac:dyDescent="0.2">
      <c r="G107" s="13" t="s">
        <v>566</v>
      </c>
      <c r="H107" s="53" t="s">
        <v>552</v>
      </c>
      <c r="I107" s="13" t="s">
        <v>76</v>
      </c>
      <c r="J107" s="13" t="s">
        <v>11</v>
      </c>
      <c r="K107" s="13" t="s">
        <v>476</v>
      </c>
      <c r="L107" s="5">
        <v>8</v>
      </c>
      <c r="M107" s="5">
        <v>9</v>
      </c>
      <c r="N107" s="5">
        <v>10</v>
      </c>
      <c r="O107" s="5">
        <v>10</v>
      </c>
      <c r="P107" s="5">
        <v>11</v>
      </c>
      <c r="Q107" s="5">
        <v>12</v>
      </c>
      <c r="R107" s="5">
        <v>14</v>
      </c>
      <c r="S107" s="5">
        <v>14</v>
      </c>
      <c r="T107" s="5">
        <v>15</v>
      </c>
      <c r="U107" s="5">
        <v>16</v>
      </c>
      <c r="V107" s="5">
        <v>16</v>
      </c>
      <c r="W107" s="5">
        <v>16</v>
      </c>
      <c r="X107" s="5">
        <v>17</v>
      </c>
      <c r="Y107" s="5">
        <v>17</v>
      </c>
      <c r="Z107" s="5">
        <v>18</v>
      </c>
      <c r="AA107" s="5">
        <v>18</v>
      </c>
      <c r="AB107" s="5">
        <v>17</v>
      </c>
      <c r="AC107" s="5">
        <v>18</v>
      </c>
      <c r="AD107" s="5">
        <v>18</v>
      </c>
      <c r="AE107" s="5">
        <v>19</v>
      </c>
      <c r="AF107" s="5">
        <v>19</v>
      </c>
      <c r="AG107" s="5">
        <v>18</v>
      </c>
      <c r="AH107" s="5">
        <v>19</v>
      </c>
      <c r="AI107" s="5">
        <v>19</v>
      </c>
      <c r="AJ107" s="5">
        <v>18</v>
      </c>
      <c r="AK107" s="5">
        <v>18</v>
      </c>
      <c r="AL107" s="5">
        <v>18</v>
      </c>
      <c r="AM107" s="5">
        <v>17</v>
      </c>
      <c r="AN107" s="5">
        <v>16</v>
      </c>
      <c r="AO107" s="5">
        <v>19</v>
      </c>
      <c r="AP107" s="5">
        <v>19</v>
      </c>
      <c r="AQ107" s="5">
        <v>17</v>
      </c>
      <c r="AR107" s="5">
        <v>13</v>
      </c>
      <c r="AS107" s="5">
        <v>13</v>
      </c>
      <c r="AT107" s="5">
        <v>13</v>
      </c>
      <c r="AU107" s="5">
        <v>12</v>
      </c>
      <c r="AV107" s="5">
        <v>13</v>
      </c>
      <c r="AW107" s="5">
        <v>12</v>
      </c>
      <c r="AX107" s="5">
        <v>14</v>
      </c>
      <c r="AY107" s="5">
        <v>14</v>
      </c>
      <c r="AZ107" s="5">
        <v>14</v>
      </c>
      <c r="BA107" s="5">
        <v>16</v>
      </c>
      <c r="BB107" s="5">
        <v>15</v>
      </c>
      <c r="BC107" s="5">
        <v>14</v>
      </c>
      <c r="BD107" s="5">
        <v>17</v>
      </c>
      <c r="BE107" s="5">
        <v>19</v>
      </c>
      <c r="BF107" s="5">
        <v>18</v>
      </c>
      <c r="BG107" s="5">
        <v>18</v>
      </c>
      <c r="BH107" s="5">
        <v>19</v>
      </c>
      <c r="BI107" s="5">
        <v>20</v>
      </c>
      <c r="BJ107" s="5">
        <v>20</v>
      </c>
    </row>
    <row r="108" spans="7:62" x14ac:dyDescent="0.2">
      <c r="G108" s="13" t="s">
        <v>566</v>
      </c>
      <c r="H108" s="53" t="s">
        <v>553</v>
      </c>
      <c r="I108" s="13" t="s">
        <v>76</v>
      </c>
      <c r="J108" s="13" t="s">
        <v>11</v>
      </c>
      <c r="K108" s="13" t="s">
        <v>476</v>
      </c>
      <c r="L108" s="5">
        <v>13</v>
      </c>
      <c r="M108" s="5">
        <v>12</v>
      </c>
      <c r="N108" s="5">
        <v>12</v>
      </c>
      <c r="O108" s="5">
        <v>12</v>
      </c>
      <c r="P108" s="5">
        <v>12</v>
      </c>
      <c r="Q108" s="5">
        <v>13</v>
      </c>
      <c r="R108" s="5">
        <v>12</v>
      </c>
      <c r="S108" s="5">
        <v>13</v>
      </c>
      <c r="T108" s="5">
        <v>13</v>
      </c>
      <c r="U108" s="5">
        <v>13</v>
      </c>
      <c r="V108" s="5">
        <v>14</v>
      </c>
      <c r="W108" s="5">
        <v>14</v>
      </c>
      <c r="X108" s="5">
        <v>15</v>
      </c>
      <c r="Y108" s="5">
        <v>15</v>
      </c>
      <c r="Z108" s="5">
        <v>16</v>
      </c>
      <c r="AA108" s="5">
        <v>17</v>
      </c>
      <c r="AB108" s="5">
        <v>17</v>
      </c>
      <c r="AC108" s="5">
        <v>18</v>
      </c>
      <c r="AD108" s="5">
        <v>20</v>
      </c>
      <c r="AE108" s="5">
        <v>21</v>
      </c>
      <c r="AF108" s="5">
        <v>21</v>
      </c>
      <c r="AG108" s="5">
        <v>21</v>
      </c>
      <c r="AH108" s="5">
        <v>20</v>
      </c>
      <c r="AI108" s="5">
        <v>22</v>
      </c>
      <c r="AJ108" s="5">
        <v>23</v>
      </c>
      <c r="AK108" s="5">
        <v>24</v>
      </c>
      <c r="AL108" s="5">
        <v>24</v>
      </c>
      <c r="AM108" s="5">
        <v>24</v>
      </c>
      <c r="AN108" s="5">
        <v>24</v>
      </c>
      <c r="AO108" s="5">
        <v>24</v>
      </c>
      <c r="AP108" s="5">
        <v>24</v>
      </c>
      <c r="AQ108" s="5">
        <v>23</v>
      </c>
      <c r="AR108" s="5">
        <v>23</v>
      </c>
      <c r="AS108" s="5">
        <v>24</v>
      </c>
      <c r="AT108" s="5">
        <v>24</v>
      </c>
      <c r="AU108" s="5">
        <v>24</v>
      </c>
      <c r="AV108" s="5">
        <v>25</v>
      </c>
      <c r="AW108" s="5">
        <v>24</v>
      </c>
      <c r="AX108" s="5">
        <v>25</v>
      </c>
      <c r="AY108" s="5">
        <v>25</v>
      </c>
      <c r="AZ108" s="5">
        <v>25</v>
      </c>
      <c r="BA108" s="5">
        <v>24</v>
      </c>
      <c r="BB108" s="5">
        <v>25</v>
      </c>
      <c r="BC108" s="5">
        <v>25</v>
      </c>
      <c r="BD108" s="5">
        <v>26</v>
      </c>
      <c r="BE108" s="5">
        <v>28</v>
      </c>
      <c r="BF108" s="5">
        <v>28</v>
      </c>
      <c r="BG108" s="5">
        <v>28</v>
      </c>
      <c r="BH108" s="5">
        <v>31</v>
      </c>
      <c r="BI108" s="5">
        <v>32</v>
      </c>
      <c r="BJ108" s="5">
        <v>34</v>
      </c>
    </row>
    <row r="109" spans="7:62" x14ac:dyDescent="0.2">
      <c r="G109" s="13" t="s">
        <v>566</v>
      </c>
      <c r="H109" s="53" t="s">
        <v>554</v>
      </c>
      <c r="I109" s="13" t="s">
        <v>76</v>
      </c>
      <c r="J109" s="13" t="s">
        <v>11</v>
      </c>
      <c r="K109" s="13" t="s">
        <v>476</v>
      </c>
      <c r="L109" s="5">
        <v>4</v>
      </c>
      <c r="M109" s="5">
        <v>4</v>
      </c>
      <c r="N109" s="5">
        <v>4</v>
      </c>
      <c r="O109" s="5">
        <v>4</v>
      </c>
      <c r="P109" s="5">
        <v>5</v>
      </c>
      <c r="Q109" s="5">
        <v>5</v>
      </c>
      <c r="R109" s="5">
        <v>5</v>
      </c>
      <c r="S109" s="5">
        <v>5</v>
      </c>
      <c r="T109" s="5">
        <v>5</v>
      </c>
      <c r="U109" s="5">
        <v>5</v>
      </c>
      <c r="V109" s="5">
        <v>5</v>
      </c>
      <c r="W109" s="5">
        <v>5</v>
      </c>
      <c r="X109" s="5">
        <v>5</v>
      </c>
      <c r="Y109" s="5">
        <v>5</v>
      </c>
      <c r="Z109" s="5">
        <v>6</v>
      </c>
      <c r="AA109" s="5">
        <v>6</v>
      </c>
      <c r="AB109" s="5">
        <v>6</v>
      </c>
      <c r="AC109" s="5">
        <v>6</v>
      </c>
      <c r="AD109" s="5">
        <v>6</v>
      </c>
      <c r="AE109" s="5">
        <v>6</v>
      </c>
      <c r="AF109" s="5">
        <v>7</v>
      </c>
      <c r="AG109" s="5">
        <v>7</v>
      </c>
      <c r="AH109" s="5">
        <v>7</v>
      </c>
      <c r="AI109" s="5">
        <v>7</v>
      </c>
      <c r="AJ109" s="5">
        <v>7</v>
      </c>
      <c r="AK109" s="5">
        <v>7</v>
      </c>
      <c r="AL109" s="5">
        <v>7</v>
      </c>
      <c r="AM109" s="5">
        <v>8</v>
      </c>
      <c r="AN109" s="5">
        <v>7</v>
      </c>
      <c r="AO109" s="5">
        <v>8</v>
      </c>
      <c r="AP109" s="5">
        <v>8</v>
      </c>
      <c r="AQ109" s="5">
        <v>7</v>
      </c>
      <c r="AR109" s="5">
        <v>7</v>
      </c>
      <c r="AS109" s="5">
        <v>7</v>
      </c>
      <c r="AT109" s="5">
        <v>8</v>
      </c>
      <c r="AU109" s="5">
        <v>7</v>
      </c>
      <c r="AV109" s="5">
        <v>7</v>
      </c>
      <c r="AW109" s="5">
        <v>8</v>
      </c>
      <c r="AX109" s="5">
        <v>8</v>
      </c>
      <c r="AY109" s="5">
        <v>8</v>
      </c>
      <c r="AZ109" s="5">
        <v>8</v>
      </c>
      <c r="BA109" s="5">
        <v>8</v>
      </c>
      <c r="BB109" s="5">
        <v>8</v>
      </c>
      <c r="BC109" s="5">
        <v>8</v>
      </c>
      <c r="BD109" s="5">
        <v>8</v>
      </c>
      <c r="BE109" s="5">
        <v>8</v>
      </c>
      <c r="BF109" s="5">
        <v>8</v>
      </c>
      <c r="BG109" s="5">
        <v>9</v>
      </c>
      <c r="BH109" s="5">
        <v>8</v>
      </c>
      <c r="BI109" s="5">
        <v>9</v>
      </c>
      <c r="BJ109" s="5">
        <v>9</v>
      </c>
    </row>
    <row r="110" spans="7:62" x14ac:dyDescent="0.2">
      <c r="G110" s="13" t="s">
        <v>566</v>
      </c>
      <c r="H110" s="53" t="s">
        <v>555</v>
      </c>
      <c r="I110" s="13" t="s">
        <v>76</v>
      </c>
      <c r="J110" s="13" t="s">
        <v>11</v>
      </c>
      <c r="K110" s="13" t="s">
        <v>476</v>
      </c>
      <c r="L110" s="5">
        <v>8</v>
      </c>
      <c r="M110" s="5">
        <v>8</v>
      </c>
      <c r="N110" s="5">
        <v>8</v>
      </c>
      <c r="O110" s="5">
        <v>8</v>
      </c>
      <c r="P110" s="5">
        <v>8</v>
      </c>
      <c r="Q110" s="5">
        <v>8</v>
      </c>
      <c r="R110" s="5">
        <v>9</v>
      </c>
      <c r="S110" s="5">
        <v>9</v>
      </c>
      <c r="T110" s="5">
        <v>9</v>
      </c>
      <c r="U110" s="5">
        <v>10</v>
      </c>
      <c r="V110" s="5">
        <v>10</v>
      </c>
      <c r="W110" s="5">
        <v>10</v>
      </c>
      <c r="X110" s="5">
        <v>10</v>
      </c>
      <c r="Y110" s="5">
        <v>10</v>
      </c>
      <c r="Z110" s="5">
        <v>10</v>
      </c>
      <c r="AA110" s="5">
        <v>10</v>
      </c>
      <c r="AB110" s="5">
        <v>11</v>
      </c>
      <c r="AC110" s="5">
        <v>11</v>
      </c>
      <c r="AD110" s="5">
        <v>11</v>
      </c>
      <c r="AE110" s="5">
        <v>11</v>
      </c>
      <c r="AF110" s="5">
        <v>11</v>
      </c>
      <c r="AG110" s="5">
        <v>12</v>
      </c>
      <c r="AH110" s="5">
        <v>12</v>
      </c>
      <c r="AI110" s="5">
        <v>14</v>
      </c>
      <c r="AJ110" s="5">
        <v>15</v>
      </c>
      <c r="AK110" s="5">
        <v>15</v>
      </c>
      <c r="AL110" s="5">
        <v>16</v>
      </c>
      <c r="AM110" s="5">
        <v>17</v>
      </c>
      <c r="AN110" s="5">
        <v>17</v>
      </c>
      <c r="AO110" s="5">
        <v>18</v>
      </c>
      <c r="AP110" s="5">
        <v>20</v>
      </c>
      <c r="AQ110" s="5">
        <v>21</v>
      </c>
      <c r="AR110" s="5">
        <v>22</v>
      </c>
      <c r="AS110" s="5">
        <v>26</v>
      </c>
      <c r="AT110" s="5">
        <v>27</v>
      </c>
      <c r="AU110" s="5">
        <v>30</v>
      </c>
      <c r="AV110" s="5">
        <v>29</v>
      </c>
      <c r="AW110" s="5">
        <v>30</v>
      </c>
      <c r="AX110" s="5">
        <v>31</v>
      </c>
      <c r="AY110" s="5">
        <v>32</v>
      </c>
      <c r="AZ110" s="5">
        <v>32</v>
      </c>
      <c r="BA110" s="5">
        <v>32</v>
      </c>
      <c r="BB110" s="5">
        <v>33</v>
      </c>
      <c r="BC110" s="5">
        <v>33</v>
      </c>
      <c r="BD110" s="5">
        <v>34</v>
      </c>
      <c r="BE110" s="5">
        <v>33</v>
      </c>
      <c r="BF110" s="5">
        <v>35</v>
      </c>
      <c r="BG110" s="5">
        <v>36</v>
      </c>
      <c r="BH110" s="5">
        <v>36</v>
      </c>
      <c r="BI110" s="5">
        <v>37</v>
      </c>
      <c r="BJ110" s="5">
        <v>36</v>
      </c>
    </row>
    <row r="111" spans="7:62" x14ac:dyDescent="0.2">
      <c r="G111" s="13" t="s">
        <v>566</v>
      </c>
      <c r="H111" s="53" t="s">
        <v>556</v>
      </c>
      <c r="I111" s="13" t="s">
        <v>76</v>
      </c>
      <c r="J111" s="13" t="s">
        <v>11</v>
      </c>
      <c r="K111" s="13" t="s">
        <v>476</v>
      </c>
      <c r="L111" s="5">
        <v>7</v>
      </c>
      <c r="M111" s="5">
        <v>8</v>
      </c>
      <c r="N111" s="5">
        <v>8</v>
      </c>
      <c r="O111" s="5">
        <v>8</v>
      </c>
      <c r="P111" s="5">
        <v>8</v>
      </c>
      <c r="Q111" s="5">
        <v>7</v>
      </c>
      <c r="R111" s="5">
        <v>8</v>
      </c>
      <c r="S111" s="5">
        <v>7</v>
      </c>
      <c r="T111" s="5">
        <v>7</v>
      </c>
      <c r="U111" s="5">
        <v>7</v>
      </c>
      <c r="V111" s="5">
        <v>8</v>
      </c>
      <c r="W111" s="5">
        <v>8</v>
      </c>
      <c r="X111" s="5">
        <v>7</v>
      </c>
      <c r="Y111" s="5">
        <v>8</v>
      </c>
      <c r="Z111" s="5">
        <v>9</v>
      </c>
      <c r="AA111" s="5">
        <v>9</v>
      </c>
      <c r="AB111" s="5">
        <v>9</v>
      </c>
      <c r="AC111" s="5">
        <v>10</v>
      </c>
      <c r="AD111" s="5">
        <v>11</v>
      </c>
      <c r="AE111" s="5">
        <v>12</v>
      </c>
      <c r="AF111" s="5">
        <v>11</v>
      </c>
      <c r="AG111" s="5">
        <v>11</v>
      </c>
      <c r="AH111" s="5">
        <v>12</v>
      </c>
      <c r="AI111" s="5">
        <v>12</v>
      </c>
      <c r="AJ111" s="5">
        <v>12</v>
      </c>
      <c r="AK111" s="5">
        <v>11</v>
      </c>
      <c r="AL111" s="5">
        <v>11</v>
      </c>
      <c r="AM111" s="5">
        <v>12</v>
      </c>
      <c r="AN111" s="5">
        <v>12</v>
      </c>
      <c r="AO111" s="5">
        <v>12</v>
      </c>
      <c r="AP111" s="5">
        <v>11</v>
      </c>
      <c r="AQ111" s="5">
        <v>11</v>
      </c>
      <c r="AR111" s="5">
        <v>11</v>
      </c>
      <c r="AS111" s="5">
        <v>11</v>
      </c>
      <c r="AT111" s="5">
        <v>11</v>
      </c>
      <c r="AU111" s="5">
        <v>13</v>
      </c>
      <c r="AV111" s="5">
        <v>12</v>
      </c>
      <c r="AW111" s="5">
        <v>16</v>
      </c>
      <c r="AX111" s="5">
        <v>13</v>
      </c>
      <c r="AY111" s="5">
        <v>13</v>
      </c>
      <c r="AZ111" s="5">
        <v>20</v>
      </c>
      <c r="BA111" s="5">
        <v>16</v>
      </c>
      <c r="BB111" s="5">
        <v>11</v>
      </c>
      <c r="BC111" s="5">
        <v>10</v>
      </c>
      <c r="BD111" s="5">
        <v>13</v>
      </c>
      <c r="BE111" s="5">
        <v>13</v>
      </c>
      <c r="BF111" s="5">
        <v>13</v>
      </c>
      <c r="BG111" s="5">
        <v>10</v>
      </c>
      <c r="BH111" s="5">
        <v>12</v>
      </c>
      <c r="BI111" s="5">
        <v>15</v>
      </c>
      <c r="BJ111" s="5">
        <v>14</v>
      </c>
    </row>
    <row r="112" spans="7:62" x14ac:dyDescent="0.2">
      <c r="G112" s="13" t="s">
        <v>566</v>
      </c>
      <c r="H112" s="53" t="s">
        <v>557</v>
      </c>
      <c r="I112" s="13" t="s">
        <v>76</v>
      </c>
      <c r="J112" s="13" t="s">
        <v>11</v>
      </c>
      <c r="K112" s="13" t="s">
        <v>476</v>
      </c>
      <c r="L112" s="5">
        <v>6</v>
      </c>
      <c r="M112" s="5">
        <v>6</v>
      </c>
      <c r="N112" s="5">
        <v>6</v>
      </c>
      <c r="O112" s="5">
        <v>6</v>
      </c>
      <c r="P112" s="5">
        <v>6</v>
      </c>
      <c r="Q112" s="5">
        <v>6</v>
      </c>
      <c r="R112" s="5">
        <v>6</v>
      </c>
      <c r="S112" s="5">
        <v>6</v>
      </c>
      <c r="T112" s="5">
        <v>6</v>
      </c>
      <c r="U112" s="5">
        <v>6</v>
      </c>
      <c r="V112" s="5">
        <v>6</v>
      </c>
      <c r="W112" s="5">
        <v>6</v>
      </c>
      <c r="X112" s="5">
        <v>8</v>
      </c>
      <c r="Y112" s="5">
        <v>8</v>
      </c>
      <c r="Z112" s="5">
        <v>7</v>
      </c>
      <c r="AA112" s="5">
        <v>9</v>
      </c>
      <c r="AB112" s="5">
        <v>7</v>
      </c>
      <c r="AC112" s="5">
        <v>6</v>
      </c>
      <c r="AD112" s="5">
        <v>7</v>
      </c>
      <c r="AE112" s="5">
        <v>7</v>
      </c>
      <c r="AF112" s="5">
        <v>6</v>
      </c>
      <c r="AG112" s="5">
        <v>7</v>
      </c>
      <c r="AH112" s="5">
        <v>7</v>
      </c>
      <c r="AI112" s="5">
        <v>6</v>
      </c>
      <c r="AJ112" s="5">
        <v>6</v>
      </c>
      <c r="AK112" s="5">
        <v>6</v>
      </c>
      <c r="AL112" s="5">
        <v>6</v>
      </c>
      <c r="AM112" s="5">
        <v>5</v>
      </c>
      <c r="AN112" s="5">
        <v>5</v>
      </c>
      <c r="AO112" s="5">
        <v>5</v>
      </c>
      <c r="AP112" s="5">
        <v>5</v>
      </c>
      <c r="AQ112" s="5">
        <v>5</v>
      </c>
      <c r="AR112" s="5">
        <v>5</v>
      </c>
      <c r="AS112" s="5">
        <v>6</v>
      </c>
      <c r="AT112" s="5">
        <v>6</v>
      </c>
      <c r="AU112" s="5">
        <v>5</v>
      </c>
      <c r="AV112" s="5">
        <v>5</v>
      </c>
      <c r="AW112" s="5">
        <v>5</v>
      </c>
      <c r="AX112" s="5">
        <v>5</v>
      </c>
      <c r="AY112" s="5">
        <v>8</v>
      </c>
      <c r="AZ112" s="5">
        <v>8</v>
      </c>
      <c r="BA112" s="5">
        <v>8</v>
      </c>
      <c r="BB112" s="5">
        <v>8</v>
      </c>
      <c r="BC112" s="5">
        <v>8</v>
      </c>
      <c r="BD112" s="5">
        <v>9</v>
      </c>
      <c r="BE112" s="5">
        <v>9</v>
      </c>
      <c r="BF112" s="5">
        <v>9</v>
      </c>
      <c r="BG112" s="5">
        <v>9</v>
      </c>
      <c r="BH112" s="5">
        <v>9</v>
      </c>
      <c r="BI112" s="5">
        <v>10</v>
      </c>
      <c r="BJ112" s="5">
        <v>9</v>
      </c>
    </row>
    <row r="113" spans="7:62" x14ac:dyDescent="0.2">
      <c r="G113" s="14" t="s">
        <v>566</v>
      </c>
      <c r="H113" s="112" t="s">
        <v>558</v>
      </c>
      <c r="I113" s="14" t="s">
        <v>76</v>
      </c>
      <c r="J113" s="14" t="s">
        <v>11</v>
      </c>
      <c r="K113" s="14" t="s">
        <v>476</v>
      </c>
      <c r="L113" s="6">
        <v>5</v>
      </c>
      <c r="M113" s="6">
        <v>5</v>
      </c>
      <c r="N113" s="6">
        <v>5</v>
      </c>
      <c r="O113" s="6">
        <v>6</v>
      </c>
      <c r="P113" s="6">
        <v>7</v>
      </c>
      <c r="Q113" s="6">
        <v>10</v>
      </c>
      <c r="R113" s="6">
        <v>12</v>
      </c>
      <c r="S113" s="6">
        <v>12</v>
      </c>
      <c r="T113" s="6">
        <v>10</v>
      </c>
      <c r="U113" s="6">
        <v>16</v>
      </c>
      <c r="V113" s="6">
        <v>9</v>
      </c>
      <c r="W113" s="6">
        <v>7</v>
      </c>
      <c r="X113" s="6">
        <v>8</v>
      </c>
      <c r="Y113" s="6">
        <v>9</v>
      </c>
      <c r="Z113" s="6">
        <v>10</v>
      </c>
      <c r="AA113" s="6">
        <v>10</v>
      </c>
      <c r="AB113" s="6">
        <v>11</v>
      </c>
      <c r="AC113" s="6">
        <v>11</v>
      </c>
      <c r="AD113" s="6">
        <v>13</v>
      </c>
      <c r="AE113" s="6">
        <v>12</v>
      </c>
      <c r="AF113" s="6">
        <v>11</v>
      </c>
      <c r="AG113" s="6">
        <v>12</v>
      </c>
      <c r="AH113" s="6">
        <v>14</v>
      </c>
      <c r="AI113" s="6">
        <v>14</v>
      </c>
      <c r="AJ113" s="6">
        <v>16</v>
      </c>
      <c r="AK113" s="6">
        <v>15</v>
      </c>
      <c r="AL113" s="6">
        <v>15</v>
      </c>
      <c r="AM113" s="6">
        <v>15</v>
      </c>
      <c r="AN113" s="6">
        <v>13</v>
      </c>
      <c r="AO113" s="6">
        <v>14</v>
      </c>
      <c r="AP113" s="6">
        <v>17</v>
      </c>
      <c r="AQ113" s="6">
        <v>17</v>
      </c>
      <c r="AR113" s="6">
        <v>15</v>
      </c>
      <c r="AS113" s="6">
        <v>14</v>
      </c>
      <c r="AT113" s="6">
        <v>16</v>
      </c>
      <c r="AU113" s="6">
        <v>14</v>
      </c>
      <c r="AV113" s="6">
        <v>14</v>
      </c>
      <c r="AW113" s="6">
        <v>15</v>
      </c>
      <c r="AX113" s="6">
        <v>15</v>
      </c>
      <c r="AY113" s="6">
        <v>13</v>
      </c>
      <c r="AZ113" s="6">
        <v>18</v>
      </c>
      <c r="BA113" s="6">
        <v>21</v>
      </c>
      <c r="BB113" s="6">
        <v>22</v>
      </c>
      <c r="BC113" s="6">
        <v>23</v>
      </c>
      <c r="BD113" s="6">
        <v>24</v>
      </c>
      <c r="BE113" s="6">
        <v>25</v>
      </c>
      <c r="BF113" s="6">
        <v>23</v>
      </c>
      <c r="BG113" s="6">
        <v>26</v>
      </c>
      <c r="BH113" s="6">
        <v>28</v>
      </c>
      <c r="BI113" s="6">
        <v>29</v>
      </c>
      <c r="BJ113" s="6">
        <v>27</v>
      </c>
    </row>
    <row r="114" spans="7:62" x14ac:dyDescent="0.2">
      <c r="G114" s="12" t="s">
        <v>567</v>
      </c>
      <c r="H114" s="12" t="s">
        <v>22</v>
      </c>
      <c r="I114" s="12" t="s">
        <v>76</v>
      </c>
      <c r="J114" s="12" t="s">
        <v>457</v>
      </c>
      <c r="K114" s="12" t="s">
        <v>35</v>
      </c>
      <c r="L114" s="4">
        <f>L129-L9-L24-L39-L54-L69-L84-L99</f>
        <v>540</v>
      </c>
      <c r="M114" s="4">
        <f t="shared" ref="M114:BJ119" si="14">M129-M9-M24-M39-M54-M69-M84-M99</f>
        <v>545</v>
      </c>
      <c r="N114" s="4">
        <f t="shared" si="14"/>
        <v>535</v>
      </c>
      <c r="O114" s="4">
        <f t="shared" si="14"/>
        <v>531</v>
      </c>
      <c r="P114" s="4">
        <f t="shared" si="14"/>
        <v>545</v>
      </c>
      <c r="Q114" s="4">
        <f t="shared" si="14"/>
        <v>542</v>
      </c>
      <c r="R114" s="4">
        <f t="shared" si="14"/>
        <v>535</v>
      </c>
      <c r="S114" s="4">
        <f t="shared" si="14"/>
        <v>542</v>
      </c>
      <c r="T114" s="4">
        <f t="shared" si="14"/>
        <v>540</v>
      </c>
      <c r="U114" s="4">
        <f t="shared" si="14"/>
        <v>544</v>
      </c>
      <c r="V114" s="4">
        <f t="shared" si="14"/>
        <v>537</v>
      </c>
      <c r="W114" s="4">
        <f t="shared" si="14"/>
        <v>522</v>
      </c>
      <c r="X114" s="4">
        <f t="shared" si="14"/>
        <v>534</v>
      </c>
      <c r="Y114" s="4">
        <f t="shared" si="14"/>
        <v>528</v>
      </c>
      <c r="Z114" s="4">
        <f t="shared" si="14"/>
        <v>528</v>
      </c>
      <c r="AA114" s="4">
        <f t="shared" si="14"/>
        <v>522</v>
      </c>
      <c r="AB114" s="4">
        <f t="shared" si="14"/>
        <v>523</v>
      </c>
      <c r="AC114" s="4">
        <f t="shared" si="14"/>
        <v>530</v>
      </c>
      <c r="AD114" s="4">
        <f t="shared" si="14"/>
        <v>521</v>
      </c>
      <c r="AE114" s="4">
        <f t="shared" si="14"/>
        <v>513</v>
      </c>
      <c r="AF114" s="4">
        <f t="shared" si="14"/>
        <v>513</v>
      </c>
      <c r="AG114" s="4">
        <f t="shared" si="14"/>
        <v>512</v>
      </c>
      <c r="AH114" s="4">
        <f t="shared" si="14"/>
        <v>514</v>
      </c>
      <c r="AI114" s="4">
        <f t="shared" si="14"/>
        <v>513</v>
      </c>
      <c r="AJ114" s="4">
        <f t="shared" si="14"/>
        <v>506</v>
      </c>
      <c r="AK114" s="4">
        <f t="shared" si="14"/>
        <v>502</v>
      </c>
      <c r="AL114" s="4">
        <f t="shared" si="14"/>
        <v>504</v>
      </c>
      <c r="AM114" s="4">
        <f t="shared" si="14"/>
        <v>502</v>
      </c>
      <c r="AN114" s="4">
        <f t="shared" si="14"/>
        <v>502</v>
      </c>
      <c r="AO114" s="4">
        <f t="shared" si="14"/>
        <v>501</v>
      </c>
      <c r="AP114" s="4">
        <f t="shared" si="14"/>
        <v>499</v>
      </c>
      <c r="AQ114" s="4">
        <f t="shared" si="14"/>
        <v>502</v>
      </c>
      <c r="AR114" s="4">
        <f t="shared" si="14"/>
        <v>509</v>
      </c>
      <c r="AS114" s="4">
        <f t="shared" si="14"/>
        <v>516</v>
      </c>
      <c r="AT114" s="4">
        <f t="shared" si="14"/>
        <v>522</v>
      </c>
      <c r="AU114" s="4">
        <f t="shared" si="14"/>
        <v>518</v>
      </c>
      <c r="AV114" s="4">
        <f t="shared" si="14"/>
        <v>526</v>
      </c>
      <c r="AW114" s="4">
        <f t="shared" si="14"/>
        <v>531</v>
      </c>
      <c r="AX114" s="4">
        <f t="shared" si="14"/>
        <v>542</v>
      </c>
      <c r="AY114" s="4">
        <f t="shared" si="14"/>
        <v>549</v>
      </c>
      <c r="AZ114" s="4">
        <f t="shared" si="14"/>
        <v>554</v>
      </c>
      <c r="BA114" s="4">
        <f t="shared" si="14"/>
        <v>559</v>
      </c>
      <c r="BB114" s="4">
        <f t="shared" si="14"/>
        <v>562</v>
      </c>
      <c r="BC114" s="4">
        <f t="shared" si="14"/>
        <v>570</v>
      </c>
      <c r="BD114" s="4">
        <f t="shared" si="14"/>
        <v>578</v>
      </c>
      <c r="BE114" s="4">
        <f t="shared" si="14"/>
        <v>581</v>
      </c>
      <c r="BF114" s="4">
        <f t="shared" si="14"/>
        <v>598</v>
      </c>
      <c r="BG114" s="4">
        <f t="shared" si="14"/>
        <v>603</v>
      </c>
      <c r="BH114" s="4">
        <f t="shared" si="14"/>
        <v>601</v>
      </c>
      <c r="BI114" s="4">
        <f t="shared" si="14"/>
        <v>616</v>
      </c>
      <c r="BJ114" s="4">
        <f t="shared" si="14"/>
        <v>625</v>
      </c>
    </row>
    <row r="115" spans="7:62" x14ac:dyDescent="0.2">
      <c r="G115" s="98" t="s">
        <v>567</v>
      </c>
      <c r="H115" s="98" t="s">
        <v>544</v>
      </c>
      <c r="I115" s="98" t="s">
        <v>76</v>
      </c>
      <c r="J115" s="99" t="s">
        <v>457</v>
      </c>
      <c r="K115" s="98" t="s">
        <v>35</v>
      </c>
      <c r="L115" s="100">
        <f t="shared" ref="L115:AA128" si="15">L130-L10-L25-L40-L55-L70-L85-L100</f>
        <v>712.36959284684542</v>
      </c>
      <c r="M115" s="100">
        <f t="shared" si="15"/>
        <v>720.66687303699666</v>
      </c>
      <c r="N115" s="100">
        <f t="shared" si="15"/>
        <v>732.31065352169935</v>
      </c>
      <c r="O115" s="100">
        <f t="shared" si="15"/>
        <v>740.44204569778231</v>
      </c>
      <c r="P115" s="100">
        <f t="shared" si="15"/>
        <v>740.75285083402457</v>
      </c>
      <c r="Q115" s="100">
        <f t="shared" si="15"/>
        <v>748.33640537574604</v>
      </c>
      <c r="R115" s="100">
        <f t="shared" si="15"/>
        <v>751.12842105673633</v>
      </c>
      <c r="S115" s="100">
        <f t="shared" si="15"/>
        <v>771.13321166825449</v>
      </c>
      <c r="T115" s="100">
        <f t="shared" si="15"/>
        <v>767.46018646554353</v>
      </c>
      <c r="U115" s="100">
        <f t="shared" si="15"/>
        <v>772.58645747206526</v>
      </c>
      <c r="V115" s="100">
        <f t="shared" si="15"/>
        <v>766.57236920731634</v>
      </c>
      <c r="W115" s="100">
        <f t="shared" si="15"/>
        <v>760.88822731454104</v>
      </c>
      <c r="X115" s="100">
        <f t="shared" si="15"/>
        <v>774.15496316744293</v>
      </c>
      <c r="Y115" s="100">
        <f t="shared" si="15"/>
        <v>766.98364145339622</v>
      </c>
      <c r="Z115" s="100">
        <f t="shared" si="15"/>
        <v>768.6266056757928</v>
      </c>
      <c r="AA115" s="100">
        <f t="shared" si="15"/>
        <v>774.77232281198815</v>
      </c>
      <c r="AB115" s="100">
        <f t="shared" si="14"/>
        <v>769.62355036782276</v>
      </c>
      <c r="AC115" s="100">
        <f t="shared" si="14"/>
        <v>779.11957108377942</v>
      </c>
      <c r="AD115" s="100">
        <f t="shared" si="14"/>
        <v>785.86408105323176</v>
      </c>
      <c r="AE115" s="100">
        <f t="shared" si="14"/>
        <v>771.10546293709706</v>
      </c>
      <c r="AF115" s="100">
        <f t="shared" si="14"/>
        <v>769.81893331588253</v>
      </c>
      <c r="AG115" s="100">
        <f t="shared" si="14"/>
        <v>780.40632695142972</v>
      </c>
      <c r="AH115" s="100">
        <f t="shared" si="14"/>
        <v>788.84911234451636</v>
      </c>
      <c r="AI115" s="100">
        <f t="shared" si="14"/>
        <v>792.0364755525186</v>
      </c>
      <c r="AJ115" s="100">
        <f t="shared" si="14"/>
        <v>792.43500055660024</v>
      </c>
      <c r="AK115" s="100">
        <f t="shared" si="14"/>
        <v>771.03761406707667</v>
      </c>
      <c r="AL115" s="100">
        <f t="shared" si="14"/>
        <v>772.15360270229871</v>
      </c>
      <c r="AM115" s="100">
        <f t="shared" si="14"/>
        <v>770.41844717950789</v>
      </c>
      <c r="AN115" s="100">
        <f t="shared" si="14"/>
        <v>771.436079037323</v>
      </c>
      <c r="AO115" s="100">
        <f t="shared" si="14"/>
        <v>763.288563931608</v>
      </c>
      <c r="AP115" s="100">
        <f t="shared" si="14"/>
        <v>730.52238164227913</v>
      </c>
      <c r="AQ115" s="100">
        <f t="shared" si="14"/>
        <v>769.96645626102827</v>
      </c>
      <c r="AR115" s="100">
        <f t="shared" si="14"/>
        <v>759.09143557207085</v>
      </c>
      <c r="AS115" s="100">
        <f t="shared" si="14"/>
        <v>750.58245126721022</v>
      </c>
      <c r="AT115" s="100">
        <f t="shared" si="14"/>
        <v>727.89234120734523</v>
      </c>
      <c r="AU115" s="100">
        <f t="shared" si="14"/>
        <v>729.12175216121739</v>
      </c>
      <c r="AV115" s="100">
        <f t="shared" si="14"/>
        <v>736.07213517134903</v>
      </c>
      <c r="AW115" s="100">
        <f t="shared" si="14"/>
        <v>731.87137358016935</v>
      </c>
      <c r="AX115" s="100">
        <f t="shared" si="14"/>
        <v>744.52151621861196</v>
      </c>
      <c r="AY115" s="100">
        <f t="shared" si="14"/>
        <v>746.35990281041541</v>
      </c>
      <c r="AZ115" s="100">
        <f t="shared" si="14"/>
        <v>743.94503318043564</v>
      </c>
      <c r="BA115" s="100">
        <f t="shared" si="14"/>
        <v>753.32722528300951</v>
      </c>
      <c r="BB115" s="100">
        <f t="shared" si="14"/>
        <v>760.88700479229487</v>
      </c>
      <c r="BC115" s="100">
        <f t="shared" si="14"/>
        <v>772.68018060836494</v>
      </c>
      <c r="BD115" s="100">
        <f t="shared" si="14"/>
        <v>770.48152349238569</v>
      </c>
      <c r="BE115" s="100">
        <f t="shared" si="14"/>
        <v>771.2730444279166</v>
      </c>
      <c r="BF115" s="100">
        <f t="shared" si="14"/>
        <v>774.8044104409754</v>
      </c>
      <c r="BG115" s="100">
        <f t="shared" si="14"/>
        <v>763.38926968759017</v>
      </c>
      <c r="BH115" s="100">
        <f t="shared" si="14"/>
        <v>751.86865898025962</v>
      </c>
      <c r="BI115" s="100">
        <f t="shared" si="14"/>
        <v>742.75276993347575</v>
      </c>
      <c r="BJ115" s="100">
        <f t="shared" si="14"/>
        <v>747.66462597875216</v>
      </c>
    </row>
    <row r="116" spans="7:62" x14ac:dyDescent="0.2">
      <c r="G116" s="13" t="s">
        <v>567</v>
      </c>
      <c r="H116" s="53" t="s">
        <v>453</v>
      </c>
      <c r="I116" s="13" t="s">
        <v>76</v>
      </c>
      <c r="J116" s="13" t="s">
        <v>457</v>
      </c>
      <c r="K116" s="13" t="s">
        <v>35</v>
      </c>
      <c r="L116" s="5">
        <f t="shared" si="15"/>
        <v>672</v>
      </c>
      <c r="M116" s="5">
        <f t="shared" si="14"/>
        <v>674</v>
      </c>
      <c r="N116" s="5">
        <f t="shared" si="14"/>
        <v>674</v>
      </c>
      <c r="O116" s="5">
        <f t="shared" si="14"/>
        <v>668</v>
      </c>
      <c r="P116" s="5">
        <f t="shared" si="14"/>
        <v>666</v>
      </c>
      <c r="Q116" s="5">
        <f t="shared" si="14"/>
        <v>664</v>
      </c>
      <c r="R116" s="5">
        <f t="shared" si="14"/>
        <v>671</v>
      </c>
      <c r="S116" s="5">
        <f t="shared" si="14"/>
        <v>687</v>
      </c>
      <c r="T116" s="5">
        <f t="shared" si="14"/>
        <v>683</v>
      </c>
      <c r="U116" s="5">
        <f t="shared" si="14"/>
        <v>677</v>
      </c>
      <c r="V116" s="5">
        <f t="shared" si="14"/>
        <v>684</v>
      </c>
      <c r="W116" s="5">
        <f t="shared" si="14"/>
        <v>667</v>
      </c>
      <c r="X116" s="5">
        <f t="shared" si="14"/>
        <v>671</v>
      </c>
      <c r="Y116" s="5">
        <f t="shared" si="14"/>
        <v>672</v>
      </c>
      <c r="Z116" s="5">
        <f t="shared" si="14"/>
        <v>695</v>
      </c>
      <c r="AA116" s="5">
        <f t="shared" si="14"/>
        <v>678</v>
      </c>
      <c r="AB116" s="5">
        <f t="shared" si="14"/>
        <v>670</v>
      </c>
      <c r="AC116" s="5">
        <f t="shared" si="14"/>
        <v>693</v>
      </c>
      <c r="AD116" s="5">
        <f t="shared" si="14"/>
        <v>706</v>
      </c>
      <c r="AE116" s="5">
        <f t="shared" si="14"/>
        <v>682</v>
      </c>
      <c r="AF116" s="5">
        <f t="shared" si="14"/>
        <v>718</v>
      </c>
      <c r="AG116" s="5">
        <f t="shared" si="14"/>
        <v>692</v>
      </c>
      <c r="AH116" s="5">
        <f t="shared" si="14"/>
        <v>708</v>
      </c>
      <c r="AI116" s="5">
        <f t="shared" si="14"/>
        <v>725</v>
      </c>
      <c r="AJ116" s="5">
        <f t="shared" si="14"/>
        <v>751</v>
      </c>
      <c r="AK116" s="5">
        <f t="shared" si="14"/>
        <v>702</v>
      </c>
      <c r="AL116" s="5">
        <f t="shared" si="14"/>
        <v>726</v>
      </c>
      <c r="AM116" s="5">
        <f t="shared" si="14"/>
        <v>705</v>
      </c>
      <c r="AN116" s="5">
        <f t="shared" si="14"/>
        <v>701</v>
      </c>
      <c r="AO116" s="5">
        <f t="shared" si="14"/>
        <v>690</v>
      </c>
      <c r="AP116" s="5">
        <f t="shared" si="14"/>
        <v>706</v>
      </c>
      <c r="AQ116" s="5">
        <f t="shared" si="14"/>
        <v>696</v>
      </c>
      <c r="AR116" s="5">
        <f t="shared" si="14"/>
        <v>693</v>
      </c>
      <c r="AS116" s="5">
        <f t="shared" si="14"/>
        <v>733</v>
      </c>
      <c r="AT116" s="5">
        <f t="shared" si="14"/>
        <v>678</v>
      </c>
      <c r="AU116" s="5">
        <f t="shared" si="14"/>
        <v>690</v>
      </c>
      <c r="AV116" s="5">
        <f t="shared" si="14"/>
        <v>710</v>
      </c>
      <c r="AW116" s="5">
        <f t="shared" si="14"/>
        <v>724</v>
      </c>
      <c r="AX116" s="5">
        <f t="shared" si="14"/>
        <v>740</v>
      </c>
      <c r="AY116" s="5">
        <f t="shared" si="14"/>
        <v>739</v>
      </c>
      <c r="AZ116" s="5">
        <f t="shared" si="14"/>
        <v>724</v>
      </c>
      <c r="BA116" s="5">
        <f t="shared" si="14"/>
        <v>744</v>
      </c>
      <c r="BB116" s="5">
        <f t="shared" si="14"/>
        <v>761</v>
      </c>
      <c r="BC116" s="5">
        <f t="shared" si="14"/>
        <v>770</v>
      </c>
      <c r="BD116" s="5">
        <f t="shared" si="14"/>
        <v>767</v>
      </c>
      <c r="BE116" s="5">
        <f t="shared" si="14"/>
        <v>751</v>
      </c>
      <c r="BF116" s="5">
        <f t="shared" si="14"/>
        <v>752</v>
      </c>
      <c r="BG116" s="5">
        <f t="shared" si="14"/>
        <v>735</v>
      </c>
      <c r="BH116" s="5">
        <f t="shared" si="14"/>
        <v>726</v>
      </c>
      <c r="BI116" s="5">
        <f t="shared" si="14"/>
        <v>735</v>
      </c>
      <c r="BJ116" s="5">
        <f t="shared" si="14"/>
        <v>705</v>
      </c>
    </row>
    <row r="117" spans="7:62" x14ac:dyDescent="0.2">
      <c r="G117" s="13" t="s">
        <v>567</v>
      </c>
      <c r="H117" s="53" t="s">
        <v>750</v>
      </c>
      <c r="I117" s="13" t="s">
        <v>76</v>
      </c>
      <c r="J117" s="13" t="s">
        <v>457</v>
      </c>
      <c r="K117" s="13" t="s">
        <v>35</v>
      </c>
      <c r="L117" s="5">
        <f t="shared" si="15"/>
        <v>752</v>
      </c>
      <c r="M117" s="5">
        <f t="shared" si="14"/>
        <v>763</v>
      </c>
      <c r="N117" s="5">
        <f t="shared" si="14"/>
        <v>778</v>
      </c>
      <c r="O117" s="5">
        <f t="shared" si="14"/>
        <v>792</v>
      </c>
      <c r="P117" s="5">
        <f t="shared" si="14"/>
        <v>794</v>
      </c>
      <c r="Q117" s="5">
        <f t="shared" si="14"/>
        <v>804</v>
      </c>
      <c r="R117" s="5">
        <f t="shared" si="14"/>
        <v>805</v>
      </c>
      <c r="S117" s="5">
        <f t="shared" si="14"/>
        <v>829</v>
      </c>
      <c r="T117" s="5">
        <f t="shared" si="14"/>
        <v>827</v>
      </c>
      <c r="U117" s="5">
        <f t="shared" si="14"/>
        <v>837</v>
      </c>
      <c r="V117" s="5">
        <f t="shared" si="14"/>
        <v>824</v>
      </c>
      <c r="W117" s="5">
        <f t="shared" si="14"/>
        <v>818</v>
      </c>
      <c r="X117" s="5">
        <f t="shared" si="14"/>
        <v>840</v>
      </c>
      <c r="Y117" s="5">
        <f t="shared" si="14"/>
        <v>833</v>
      </c>
      <c r="Z117" s="5">
        <f t="shared" si="14"/>
        <v>826</v>
      </c>
      <c r="AA117" s="5">
        <f t="shared" si="14"/>
        <v>844</v>
      </c>
      <c r="AB117" s="5">
        <f t="shared" si="14"/>
        <v>838</v>
      </c>
      <c r="AC117" s="5">
        <f t="shared" si="14"/>
        <v>844</v>
      </c>
      <c r="AD117" s="5">
        <f t="shared" si="14"/>
        <v>848</v>
      </c>
      <c r="AE117" s="5">
        <f t="shared" si="14"/>
        <v>835</v>
      </c>
      <c r="AF117" s="5">
        <f t="shared" si="14"/>
        <v>822</v>
      </c>
      <c r="AG117" s="5">
        <f t="shared" si="14"/>
        <v>845</v>
      </c>
      <c r="AH117" s="5">
        <f t="shared" si="14"/>
        <v>851</v>
      </c>
      <c r="AI117" s="5">
        <f t="shared" si="14"/>
        <v>850</v>
      </c>
      <c r="AJ117" s="5">
        <f t="shared" si="14"/>
        <v>841</v>
      </c>
      <c r="AK117" s="5">
        <f t="shared" si="14"/>
        <v>823</v>
      </c>
      <c r="AL117" s="5">
        <f t="shared" si="14"/>
        <v>814</v>
      </c>
      <c r="AM117" s="5">
        <f t="shared" si="14"/>
        <v>817</v>
      </c>
      <c r="AN117" s="5">
        <f t="shared" si="14"/>
        <v>822</v>
      </c>
      <c r="AO117" s="5">
        <f t="shared" si="14"/>
        <v>813</v>
      </c>
      <c r="AP117" s="5">
        <f t="shared" si="14"/>
        <v>760</v>
      </c>
      <c r="AQ117" s="5">
        <f t="shared" si="14"/>
        <v>824</v>
      </c>
      <c r="AR117" s="5">
        <f t="shared" si="14"/>
        <v>810</v>
      </c>
      <c r="AS117" s="5">
        <f t="shared" si="14"/>
        <v>781</v>
      </c>
      <c r="AT117" s="5">
        <f t="shared" si="14"/>
        <v>767</v>
      </c>
      <c r="AU117" s="5">
        <f t="shared" si="14"/>
        <v>763</v>
      </c>
      <c r="AV117" s="5">
        <f t="shared" si="14"/>
        <v>768</v>
      </c>
      <c r="AW117" s="5">
        <f t="shared" si="14"/>
        <v>761</v>
      </c>
      <c r="AX117" s="5">
        <f t="shared" si="14"/>
        <v>774</v>
      </c>
      <c r="AY117" s="5">
        <f t="shared" si="14"/>
        <v>776</v>
      </c>
      <c r="AZ117" s="5">
        <f t="shared" si="14"/>
        <v>779</v>
      </c>
      <c r="BA117" s="5">
        <f t="shared" si="14"/>
        <v>788</v>
      </c>
      <c r="BB117" s="5">
        <f t="shared" si="14"/>
        <v>793</v>
      </c>
      <c r="BC117" s="5">
        <f t="shared" si="14"/>
        <v>808</v>
      </c>
      <c r="BD117" s="5">
        <f t="shared" si="14"/>
        <v>806</v>
      </c>
      <c r="BE117" s="5">
        <f t="shared" si="14"/>
        <v>815</v>
      </c>
      <c r="BF117" s="5">
        <f t="shared" si="14"/>
        <v>820</v>
      </c>
      <c r="BG117" s="5">
        <f t="shared" si="14"/>
        <v>810</v>
      </c>
      <c r="BH117" s="5">
        <f t="shared" si="14"/>
        <v>799</v>
      </c>
      <c r="BI117" s="5">
        <f t="shared" si="14"/>
        <v>781</v>
      </c>
      <c r="BJ117" s="5">
        <f t="shared" si="14"/>
        <v>800</v>
      </c>
    </row>
    <row r="118" spans="7:62" x14ac:dyDescent="0.2">
      <c r="G118" s="13" t="s">
        <v>567</v>
      </c>
      <c r="H118" s="53" t="s">
        <v>235</v>
      </c>
      <c r="I118" s="13" t="s">
        <v>76</v>
      </c>
      <c r="J118" s="13" t="s">
        <v>457</v>
      </c>
      <c r="K118" s="13" t="s">
        <v>35</v>
      </c>
      <c r="L118" s="5">
        <f t="shared" si="15"/>
        <v>526</v>
      </c>
      <c r="M118" s="5">
        <f t="shared" si="14"/>
        <v>529</v>
      </c>
      <c r="N118" s="5">
        <f t="shared" si="14"/>
        <v>543</v>
      </c>
      <c r="O118" s="5">
        <f t="shared" si="14"/>
        <v>545</v>
      </c>
      <c r="P118" s="5">
        <f t="shared" si="14"/>
        <v>540</v>
      </c>
      <c r="Q118" s="5">
        <f t="shared" si="14"/>
        <v>553</v>
      </c>
      <c r="R118" s="5">
        <f t="shared" si="14"/>
        <v>558</v>
      </c>
      <c r="S118" s="5">
        <f t="shared" si="14"/>
        <v>564</v>
      </c>
      <c r="T118" s="5">
        <f t="shared" si="14"/>
        <v>550</v>
      </c>
      <c r="U118" s="5">
        <f t="shared" si="14"/>
        <v>549</v>
      </c>
      <c r="V118" s="5">
        <f t="shared" si="14"/>
        <v>559</v>
      </c>
      <c r="W118" s="5">
        <f t="shared" si="14"/>
        <v>581</v>
      </c>
      <c r="X118" s="5">
        <f t="shared" si="14"/>
        <v>565</v>
      </c>
      <c r="Y118" s="5">
        <f t="shared" si="14"/>
        <v>541</v>
      </c>
      <c r="Z118" s="5">
        <f t="shared" si="14"/>
        <v>553</v>
      </c>
      <c r="AA118" s="5">
        <f t="shared" si="14"/>
        <v>538</v>
      </c>
      <c r="AB118" s="5">
        <f t="shared" si="14"/>
        <v>547</v>
      </c>
      <c r="AC118" s="5">
        <f t="shared" si="14"/>
        <v>552</v>
      </c>
      <c r="AD118" s="5">
        <f t="shared" si="14"/>
        <v>568</v>
      </c>
      <c r="AE118" s="5">
        <f t="shared" si="14"/>
        <v>562</v>
      </c>
      <c r="AF118" s="5">
        <f t="shared" si="14"/>
        <v>554</v>
      </c>
      <c r="AG118" s="5">
        <f t="shared" si="14"/>
        <v>568</v>
      </c>
      <c r="AH118" s="5">
        <f t="shared" si="14"/>
        <v>580</v>
      </c>
      <c r="AI118" s="5">
        <f t="shared" si="14"/>
        <v>574</v>
      </c>
      <c r="AJ118" s="5">
        <f t="shared" si="14"/>
        <v>581</v>
      </c>
      <c r="AK118" s="5">
        <f t="shared" si="14"/>
        <v>593</v>
      </c>
      <c r="AL118" s="5">
        <f t="shared" si="14"/>
        <v>608</v>
      </c>
      <c r="AM118" s="5">
        <f t="shared" si="14"/>
        <v>624</v>
      </c>
      <c r="AN118" s="5">
        <f t="shared" si="14"/>
        <v>612</v>
      </c>
      <c r="AO118" s="5">
        <f t="shared" si="14"/>
        <v>611</v>
      </c>
      <c r="AP118" s="5">
        <f t="shared" si="14"/>
        <v>602</v>
      </c>
      <c r="AQ118" s="5">
        <f t="shared" si="14"/>
        <v>606</v>
      </c>
      <c r="AR118" s="5">
        <f t="shared" si="14"/>
        <v>599</v>
      </c>
      <c r="AS118" s="5">
        <f t="shared" si="14"/>
        <v>606</v>
      </c>
      <c r="AT118" s="5">
        <f t="shared" si="14"/>
        <v>604</v>
      </c>
      <c r="AU118" s="5">
        <f t="shared" si="14"/>
        <v>610</v>
      </c>
      <c r="AV118" s="5">
        <f t="shared" si="14"/>
        <v>604</v>
      </c>
      <c r="AW118" s="5">
        <f t="shared" si="14"/>
        <v>577</v>
      </c>
      <c r="AX118" s="5">
        <f t="shared" si="14"/>
        <v>580</v>
      </c>
      <c r="AY118" s="5">
        <f t="shared" si="14"/>
        <v>586</v>
      </c>
      <c r="AZ118" s="5">
        <f t="shared" si="14"/>
        <v>576</v>
      </c>
      <c r="BA118" s="5">
        <f t="shared" si="14"/>
        <v>565</v>
      </c>
      <c r="BB118" s="5">
        <f t="shared" si="14"/>
        <v>566</v>
      </c>
      <c r="BC118" s="5">
        <f t="shared" si="14"/>
        <v>567</v>
      </c>
      <c r="BD118" s="5">
        <f t="shared" si="14"/>
        <v>560</v>
      </c>
      <c r="BE118" s="5">
        <f t="shared" si="14"/>
        <v>555</v>
      </c>
      <c r="BF118" s="5">
        <f t="shared" si="14"/>
        <v>552</v>
      </c>
      <c r="BG118" s="5">
        <f t="shared" si="14"/>
        <v>542</v>
      </c>
      <c r="BH118" s="5">
        <f t="shared" si="14"/>
        <v>522</v>
      </c>
      <c r="BI118" s="5">
        <f t="shared" si="14"/>
        <v>514</v>
      </c>
      <c r="BJ118" s="5">
        <f t="shared" si="14"/>
        <v>526</v>
      </c>
    </row>
    <row r="119" spans="7:62" x14ac:dyDescent="0.2">
      <c r="G119" s="13" t="s">
        <v>567</v>
      </c>
      <c r="H119" s="53" t="s">
        <v>454</v>
      </c>
      <c r="I119" s="13" t="s">
        <v>76</v>
      </c>
      <c r="J119" s="13" t="s">
        <v>457</v>
      </c>
      <c r="K119" s="13" t="s">
        <v>35</v>
      </c>
      <c r="L119" s="5">
        <f t="shared" si="15"/>
        <v>724</v>
      </c>
      <c r="M119" s="5">
        <f t="shared" si="14"/>
        <v>737</v>
      </c>
      <c r="N119" s="5">
        <f t="shared" si="14"/>
        <v>753</v>
      </c>
      <c r="O119" s="5">
        <f t="shared" si="14"/>
        <v>744</v>
      </c>
      <c r="P119" s="5">
        <f t="shared" si="14"/>
        <v>741</v>
      </c>
      <c r="Q119" s="5">
        <f t="shared" si="14"/>
        <v>752</v>
      </c>
      <c r="R119" s="5">
        <f t="shared" si="14"/>
        <v>768</v>
      </c>
      <c r="S119" s="5">
        <f t="shared" si="14"/>
        <v>768</v>
      </c>
      <c r="T119" s="5">
        <f t="shared" si="14"/>
        <v>773</v>
      </c>
      <c r="U119" s="5">
        <f t="shared" si="14"/>
        <v>776</v>
      </c>
      <c r="V119" s="5">
        <f t="shared" si="14"/>
        <v>796</v>
      </c>
      <c r="W119" s="5">
        <f t="shared" si="14"/>
        <v>798</v>
      </c>
      <c r="X119" s="5">
        <f t="shared" si="14"/>
        <v>767</v>
      </c>
      <c r="Y119" s="5">
        <f t="shared" si="14"/>
        <v>757</v>
      </c>
      <c r="Z119" s="5">
        <f t="shared" si="14"/>
        <v>768</v>
      </c>
      <c r="AA119" s="5">
        <f t="shared" si="14"/>
        <v>746</v>
      </c>
      <c r="AB119" s="5">
        <f t="shared" si="14"/>
        <v>736</v>
      </c>
      <c r="AC119" s="5">
        <f t="shared" si="14"/>
        <v>740</v>
      </c>
      <c r="AD119" s="5">
        <f t="shared" si="14"/>
        <v>722</v>
      </c>
      <c r="AE119" s="5">
        <f t="shared" si="14"/>
        <v>717</v>
      </c>
      <c r="AF119" s="5">
        <f t="shared" si="14"/>
        <v>726</v>
      </c>
      <c r="AG119" s="5">
        <f t="shared" ref="M119:BJ124" si="16">AG134-AG14-AG29-AG44-AG59-AG74-AG89-AG104</f>
        <v>727</v>
      </c>
      <c r="AH119" s="5">
        <f t="shared" si="16"/>
        <v>715</v>
      </c>
      <c r="AI119" s="5">
        <f t="shared" si="16"/>
        <v>760</v>
      </c>
      <c r="AJ119" s="5">
        <f t="shared" si="16"/>
        <v>744</v>
      </c>
      <c r="AK119" s="5">
        <f t="shared" si="16"/>
        <v>767</v>
      </c>
      <c r="AL119" s="5">
        <f t="shared" si="16"/>
        <v>768</v>
      </c>
      <c r="AM119" s="5">
        <f t="shared" si="16"/>
        <v>741</v>
      </c>
      <c r="AN119" s="5">
        <f t="shared" si="16"/>
        <v>739</v>
      </c>
      <c r="AO119" s="5">
        <f t="shared" si="16"/>
        <v>766</v>
      </c>
      <c r="AP119" s="5">
        <f t="shared" si="16"/>
        <v>702</v>
      </c>
      <c r="AQ119" s="5">
        <f t="shared" si="16"/>
        <v>702</v>
      </c>
      <c r="AR119" s="5">
        <f t="shared" si="16"/>
        <v>688</v>
      </c>
      <c r="AS119" s="5">
        <f t="shared" si="16"/>
        <v>697</v>
      </c>
      <c r="AT119" s="5">
        <f t="shared" si="16"/>
        <v>683</v>
      </c>
      <c r="AU119" s="5">
        <f t="shared" si="16"/>
        <v>709</v>
      </c>
      <c r="AV119" s="5">
        <f t="shared" si="16"/>
        <v>688</v>
      </c>
      <c r="AW119" s="5">
        <f t="shared" si="16"/>
        <v>667</v>
      </c>
      <c r="AX119" s="5">
        <f t="shared" si="16"/>
        <v>678</v>
      </c>
      <c r="AY119" s="5">
        <f t="shared" si="16"/>
        <v>693</v>
      </c>
      <c r="AZ119" s="5">
        <f t="shared" si="16"/>
        <v>720</v>
      </c>
      <c r="BA119" s="5">
        <f t="shared" si="16"/>
        <v>710</v>
      </c>
      <c r="BB119" s="5">
        <f t="shared" si="16"/>
        <v>712</v>
      </c>
      <c r="BC119" s="5">
        <f t="shared" si="16"/>
        <v>712</v>
      </c>
      <c r="BD119" s="5">
        <f t="shared" si="16"/>
        <v>739</v>
      </c>
      <c r="BE119" s="5">
        <f t="shared" si="16"/>
        <v>727</v>
      </c>
      <c r="BF119" s="5">
        <f t="shared" si="16"/>
        <v>750</v>
      </c>
      <c r="BG119" s="5">
        <f t="shared" si="16"/>
        <v>760</v>
      </c>
      <c r="BH119" s="5">
        <f t="shared" si="16"/>
        <v>740</v>
      </c>
      <c r="BI119" s="5">
        <f t="shared" si="16"/>
        <v>762</v>
      </c>
      <c r="BJ119" s="5">
        <f t="shared" si="16"/>
        <v>755</v>
      </c>
    </row>
    <row r="120" spans="7:62" x14ac:dyDescent="0.2">
      <c r="G120" s="98" t="s">
        <v>567</v>
      </c>
      <c r="H120" s="98" t="s">
        <v>789</v>
      </c>
      <c r="I120" s="98" t="s">
        <v>76</v>
      </c>
      <c r="J120" s="99" t="s">
        <v>457</v>
      </c>
      <c r="K120" s="98" t="s">
        <v>35</v>
      </c>
      <c r="L120" s="100">
        <f t="shared" si="15"/>
        <v>469.06083546090855</v>
      </c>
      <c r="M120" s="100">
        <f t="shared" si="16"/>
        <v>470.46719072483432</v>
      </c>
      <c r="N120" s="100">
        <f t="shared" si="16"/>
        <v>454.49841991302003</v>
      </c>
      <c r="O120" s="100">
        <f t="shared" si="16"/>
        <v>447.92524718586526</v>
      </c>
      <c r="P120" s="100">
        <f t="shared" si="16"/>
        <v>468.6378504039327</v>
      </c>
      <c r="Q120" s="100">
        <f t="shared" si="16"/>
        <v>460.83058743300734</v>
      </c>
      <c r="R120" s="100">
        <f t="shared" si="16"/>
        <v>452.64999598816416</v>
      </c>
      <c r="S120" s="100">
        <f t="shared" si="16"/>
        <v>455.63965971286012</v>
      </c>
      <c r="T120" s="100">
        <f t="shared" si="16"/>
        <v>452.06612951703551</v>
      </c>
      <c r="U120" s="100">
        <f t="shared" si="16"/>
        <v>461.5284145191178</v>
      </c>
      <c r="V120" s="100">
        <f t="shared" si="16"/>
        <v>452.84323623288566</v>
      </c>
      <c r="W120" s="100">
        <f t="shared" si="16"/>
        <v>438.81100549004196</v>
      </c>
      <c r="X120" s="100">
        <f t="shared" si="16"/>
        <v>448.49658358493002</v>
      </c>
      <c r="Y120" s="100">
        <f t="shared" si="16"/>
        <v>443.68057928994102</v>
      </c>
      <c r="Z120" s="100">
        <f t="shared" si="16"/>
        <v>444.04627925737884</v>
      </c>
      <c r="AA120" s="100">
        <f t="shared" si="16"/>
        <v>436.98931065082047</v>
      </c>
      <c r="AB120" s="100">
        <f t="shared" si="16"/>
        <v>441.29686224699202</v>
      </c>
      <c r="AC120" s="100">
        <f t="shared" si="16"/>
        <v>446.95529052835997</v>
      </c>
      <c r="AD120" s="100">
        <f t="shared" si="16"/>
        <v>435.21557108682475</v>
      </c>
      <c r="AE120" s="100">
        <f t="shared" si="16"/>
        <v>431.63484143009691</v>
      </c>
      <c r="AF120" s="100">
        <f t="shared" si="16"/>
        <v>432.24482874849195</v>
      </c>
      <c r="AG120" s="100">
        <f t="shared" si="16"/>
        <v>431.32197625049577</v>
      </c>
      <c r="AH120" s="100">
        <f t="shared" si="16"/>
        <v>431.66113116985878</v>
      </c>
      <c r="AI120" s="100">
        <f t="shared" si="16"/>
        <v>431.31361352886779</v>
      </c>
      <c r="AJ120" s="100">
        <f t="shared" si="16"/>
        <v>423.58074024287089</v>
      </c>
      <c r="AK120" s="100">
        <f t="shared" si="16"/>
        <v>425.399937592421</v>
      </c>
      <c r="AL120" s="100">
        <f t="shared" si="16"/>
        <v>429.44826044130974</v>
      </c>
      <c r="AM120" s="100">
        <f t="shared" si="16"/>
        <v>429.72258216222423</v>
      </c>
      <c r="AN120" s="100">
        <f t="shared" si="16"/>
        <v>429.41878734169995</v>
      </c>
      <c r="AO120" s="100">
        <f t="shared" si="16"/>
        <v>434.08617289861581</v>
      </c>
      <c r="AP120" s="100">
        <f t="shared" si="16"/>
        <v>437.64726433248643</v>
      </c>
      <c r="AQ120" s="100">
        <f t="shared" si="16"/>
        <v>445.42683467735742</v>
      </c>
      <c r="AR120" s="100">
        <f t="shared" si="16"/>
        <v>461.43325723065493</v>
      </c>
      <c r="AS120" s="100">
        <f t="shared" si="16"/>
        <v>468.59110410890537</v>
      </c>
      <c r="AT120" s="100">
        <f t="shared" si="16"/>
        <v>484.13515426162945</v>
      </c>
      <c r="AU120" s="100">
        <f t="shared" si="16"/>
        <v>479.89315473060628</v>
      </c>
      <c r="AV120" s="100">
        <f t="shared" si="16"/>
        <v>486.73937438214409</v>
      </c>
      <c r="AW120" s="100">
        <f t="shared" si="16"/>
        <v>492.28250663573732</v>
      </c>
      <c r="AX120" s="100">
        <f t="shared" si="16"/>
        <v>505.70977541589957</v>
      </c>
      <c r="AY120" s="100">
        <f t="shared" si="16"/>
        <v>515.72814787962477</v>
      </c>
      <c r="AZ120" s="100">
        <f t="shared" si="16"/>
        <v>522.91585334620424</v>
      </c>
      <c r="BA120" s="100">
        <f t="shared" si="16"/>
        <v>527.70378431769609</v>
      </c>
      <c r="BB120" s="100">
        <f t="shared" si="16"/>
        <v>528.97649403802188</v>
      </c>
      <c r="BC120" s="100">
        <f t="shared" si="16"/>
        <v>537.30868682194887</v>
      </c>
      <c r="BD120" s="100">
        <f t="shared" si="16"/>
        <v>545.24029991653879</v>
      </c>
      <c r="BE120" s="100">
        <f t="shared" si="16"/>
        <v>549.6108376996749</v>
      </c>
      <c r="BF120" s="100">
        <f t="shared" si="16"/>
        <v>568.39887770122766</v>
      </c>
      <c r="BG120" s="100">
        <f t="shared" si="16"/>
        <v>576.83086888356036</v>
      </c>
      <c r="BH120" s="100">
        <f t="shared" si="16"/>
        <v>580.25650378056048</v>
      </c>
      <c r="BI120" s="100">
        <f t="shared" si="16"/>
        <v>598.09977291852442</v>
      </c>
      <c r="BJ120" s="100">
        <f t="shared" si="16"/>
        <v>610.05547922738992</v>
      </c>
    </row>
    <row r="121" spans="7:62" x14ac:dyDescent="0.2">
      <c r="G121" s="13" t="s">
        <v>567</v>
      </c>
      <c r="H121" s="53" t="s">
        <v>551</v>
      </c>
      <c r="I121" s="13" t="s">
        <v>76</v>
      </c>
      <c r="J121" s="13" t="s">
        <v>457</v>
      </c>
      <c r="K121" s="13" t="s">
        <v>35</v>
      </c>
      <c r="L121" s="5">
        <f t="shared" si="15"/>
        <v>349</v>
      </c>
      <c r="M121" s="5">
        <f t="shared" si="16"/>
        <v>338</v>
      </c>
      <c r="N121" s="5">
        <f t="shared" si="16"/>
        <v>341</v>
      </c>
      <c r="O121" s="5">
        <f t="shared" si="16"/>
        <v>374</v>
      </c>
      <c r="P121" s="5">
        <f t="shared" si="16"/>
        <v>373</v>
      </c>
      <c r="Q121" s="5">
        <f t="shared" si="16"/>
        <v>375</v>
      </c>
      <c r="R121" s="5">
        <f t="shared" si="16"/>
        <v>378</v>
      </c>
      <c r="S121" s="5">
        <f t="shared" si="16"/>
        <v>372</v>
      </c>
      <c r="T121" s="5">
        <f t="shared" si="16"/>
        <v>366</v>
      </c>
      <c r="U121" s="5">
        <f t="shared" si="16"/>
        <v>375</v>
      </c>
      <c r="V121" s="5">
        <f t="shared" si="16"/>
        <v>388</v>
      </c>
      <c r="W121" s="5">
        <f t="shared" si="16"/>
        <v>382</v>
      </c>
      <c r="X121" s="5">
        <f t="shared" si="16"/>
        <v>386</v>
      </c>
      <c r="Y121" s="5">
        <f t="shared" si="16"/>
        <v>384</v>
      </c>
      <c r="Z121" s="5">
        <f t="shared" si="16"/>
        <v>382</v>
      </c>
      <c r="AA121" s="5">
        <f t="shared" si="16"/>
        <v>367</v>
      </c>
      <c r="AB121" s="5">
        <f t="shared" si="16"/>
        <v>375</v>
      </c>
      <c r="AC121" s="5">
        <f t="shared" si="16"/>
        <v>391</v>
      </c>
      <c r="AD121" s="5">
        <f t="shared" si="16"/>
        <v>382</v>
      </c>
      <c r="AE121" s="5">
        <f t="shared" si="16"/>
        <v>461</v>
      </c>
      <c r="AF121" s="5">
        <f t="shared" si="16"/>
        <v>507</v>
      </c>
      <c r="AG121" s="5">
        <f t="shared" si="16"/>
        <v>464</v>
      </c>
      <c r="AH121" s="5">
        <f t="shared" si="16"/>
        <v>449</v>
      </c>
      <c r="AI121" s="5">
        <f t="shared" si="16"/>
        <v>418</v>
      </c>
      <c r="AJ121" s="5">
        <f t="shared" si="16"/>
        <v>445</v>
      </c>
      <c r="AK121" s="5">
        <f t="shared" si="16"/>
        <v>438</v>
      </c>
      <c r="AL121" s="5">
        <f t="shared" si="16"/>
        <v>422</v>
      </c>
      <c r="AM121" s="5">
        <f t="shared" si="16"/>
        <v>426</v>
      </c>
      <c r="AN121" s="5">
        <f t="shared" si="16"/>
        <v>414</v>
      </c>
      <c r="AO121" s="5">
        <f t="shared" si="16"/>
        <v>442</v>
      </c>
      <c r="AP121" s="5">
        <f t="shared" si="16"/>
        <v>455</v>
      </c>
      <c r="AQ121" s="5">
        <f t="shared" si="16"/>
        <v>448</v>
      </c>
      <c r="AR121" s="5">
        <f t="shared" si="16"/>
        <v>428</v>
      </c>
      <c r="AS121" s="5">
        <f t="shared" si="16"/>
        <v>433</v>
      </c>
      <c r="AT121" s="5">
        <f t="shared" si="16"/>
        <v>437</v>
      </c>
      <c r="AU121" s="5">
        <f t="shared" si="16"/>
        <v>440</v>
      </c>
      <c r="AV121" s="5">
        <f t="shared" si="16"/>
        <v>451</v>
      </c>
      <c r="AW121" s="5">
        <f t="shared" si="16"/>
        <v>434</v>
      </c>
      <c r="AX121" s="5">
        <f t="shared" si="16"/>
        <v>447</v>
      </c>
      <c r="AY121" s="5">
        <f t="shared" si="16"/>
        <v>452</v>
      </c>
      <c r="AZ121" s="5">
        <f t="shared" si="16"/>
        <v>461</v>
      </c>
      <c r="BA121" s="5">
        <f t="shared" si="16"/>
        <v>462</v>
      </c>
      <c r="BB121" s="5">
        <f t="shared" si="16"/>
        <v>475</v>
      </c>
      <c r="BC121" s="5">
        <f t="shared" si="16"/>
        <v>479</v>
      </c>
      <c r="BD121" s="5">
        <f t="shared" si="16"/>
        <v>472</v>
      </c>
      <c r="BE121" s="5">
        <f t="shared" si="16"/>
        <v>473</v>
      </c>
      <c r="BF121" s="5">
        <f t="shared" si="16"/>
        <v>475</v>
      </c>
      <c r="BG121" s="5">
        <f t="shared" si="16"/>
        <v>467</v>
      </c>
      <c r="BH121" s="5">
        <f t="shared" si="16"/>
        <v>467</v>
      </c>
      <c r="BI121" s="5">
        <f t="shared" si="16"/>
        <v>458</v>
      </c>
      <c r="BJ121" s="5">
        <f t="shared" si="16"/>
        <v>437</v>
      </c>
    </row>
    <row r="122" spans="7:62" x14ac:dyDescent="0.2">
      <c r="G122" s="13" t="s">
        <v>567</v>
      </c>
      <c r="H122" s="53" t="s">
        <v>552</v>
      </c>
      <c r="I122" s="13" t="s">
        <v>76</v>
      </c>
      <c r="J122" s="13" t="s">
        <v>457</v>
      </c>
      <c r="K122" s="13" t="s">
        <v>35</v>
      </c>
      <c r="L122" s="5">
        <f t="shared" si="15"/>
        <v>584</v>
      </c>
      <c r="M122" s="5">
        <f t="shared" si="16"/>
        <v>582</v>
      </c>
      <c r="N122" s="5">
        <f t="shared" si="16"/>
        <v>609</v>
      </c>
      <c r="O122" s="5">
        <f t="shared" si="16"/>
        <v>614</v>
      </c>
      <c r="P122" s="5">
        <f t="shared" si="16"/>
        <v>605</v>
      </c>
      <c r="Q122" s="5">
        <f t="shared" si="16"/>
        <v>620</v>
      </c>
      <c r="R122" s="5">
        <f t="shared" si="16"/>
        <v>603</v>
      </c>
      <c r="S122" s="5">
        <f t="shared" si="16"/>
        <v>597</v>
      </c>
      <c r="T122" s="5">
        <f t="shared" si="16"/>
        <v>608</v>
      </c>
      <c r="U122" s="5">
        <f t="shared" si="16"/>
        <v>616</v>
      </c>
      <c r="V122" s="5">
        <f t="shared" si="16"/>
        <v>638</v>
      </c>
      <c r="W122" s="5">
        <f t="shared" si="16"/>
        <v>658</v>
      </c>
      <c r="X122" s="5">
        <f t="shared" si="16"/>
        <v>656</v>
      </c>
      <c r="Y122" s="5">
        <f t="shared" si="16"/>
        <v>676</v>
      </c>
      <c r="Z122" s="5">
        <f t="shared" si="16"/>
        <v>674</v>
      </c>
      <c r="AA122" s="5">
        <f t="shared" si="16"/>
        <v>674</v>
      </c>
      <c r="AB122" s="5">
        <f t="shared" si="16"/>
        <v>690</v>
      </c>
      <c r="AC122" s="5">
        <f t="shared" si="16"/>
        <v>728</v>
      </c>
      <c r="AD122" s="5">
        <f t="shared" si="16"/>
        <v>687</v>
      </c>
      <c r="AE122" s="5">
        <f t="shared" si="16"/>
        <v>700</v>
      </c>
      <c r="AF122" s="5">
        <f t="shared" si="16"/>
        <v>689</v>
      </c>
      <c r="AG122" s="5">
        <f t="shared" si="16"/>
        <v>676</v>
      </c>
      <c r="AH122" s="5">
        <f t="shared" si="16"/>
        <v>668</v>
      </c>
      <c r="AI122" s="5">
        <f t="shared" si="16"/>
        <v>666</v>
      </c>
      <c r="AJ122" s="5">
        <f t="shared" si="16"/>
        <v>670</v>
      </c>
      <c r="AK122" s="5">
        <f t="shared" si="16"/>
        <v>641</v>
      </c>
      <c r="AL122" s="5">
        <f t="shared" si="16"/>
        <v>654</v>
      </c>
      <c r="AM122" s="5">
        <f t="shared" si="16"/>
        <v>648</v>
      </c>
      <c r="AN122" s="5">
        <f t="shared" si="16"/>
        <v>643</v>
      </c>
      <c r="AO122" s="5">
        <f t="shared" si="16"/>
        <v>586</v>
      </c>
      <c r="AP122" s="5">
        <f t="shared" si="16"/>
        <v>577</v>
      </c>
      <c r="AQ122" s="5">
        <f t="shared" si="16"/>
        <v>590</v>
      </c>
      <c r="AR122" s="5">
        <f t="shared" si="16"/>
        <v>535</v>
      </c>
      <c r="AS122" s="5">
        <f t="shared" si="16"/>
        <v>543</v>
      </c>
      <c r="AT122" s="5">
        <f t="shared" si="16"/>
        <v>540</v>
      </c>
      <c r="AU122" s="5">
        <f t="shared" si="16"/>
        <v>553</v>
      </c>
      <c r="AV122" s="5">
        <f t="shared" si="16"/>
        <v>538</v>
      </c>
      <c r="AW122" s="5">
        <f t="shared" si="16"/>
        <v>558</v>
      </c>
      <c r="AX122" s="5">
        <f t="shared" si="16"/>
        <v>612</v>
      </c>
      <c r="AY122" s="5">
        <f t="shared" si="16"/>
        <v>620</v>
      </c>
      <c r="AZ122" s="5">
        <f t="shared" si="16"/>
        <v>649</v>
      </c>
      <c r="BA122" s="5">
        <f t="shared" si="16"/>
        <v>621</v>
      </c>
      <c r="BB122" s="5">
        <f t="shared" si="16"/>
        <v>710</v>
      </c>
      <c r="BC122" s="5">
        <f t="shared" si="16"/>
        <v>676</v>
      </c>
      <c r="BD122" s="5">
        <f t="shared" si="16"/>
        <v>665</v>
      </c>
      <c r="BE122" s="5">
        <f t="shared" si="16"/>
        <v>678</v>
      </c>
      <c r="BF122" s="5">
        <f t="shared" si="16"/>
        <v>684</v>
      </c>
      <c r="BG122" s="5">
        <f t="shared" si="16"/>
        <v>668</v>
      </c>
      <c r="BH122" s="5">
        <f t="shared" si="16"/>
        <v>688</v>
      </c>
      <c r="BI122" s="5">
        <f t="shared" si="16"/>
        <v>707</v>
      </c>
      <c r="BJ122" s="5">
        <f t="shared" si="16"/>
        <v>707</v>
      </c>
    </row>
    <row r="123" spans="7:62" x14ac:dyDescent="0.2">
      <c r="G123" s="13" t="s">
        <v>567</v>
      </c>
      <c r="H123" s="53" t="s">
        <v>553</v>
      </c>
      <c r="I123" s="13" t="s">
        <v>76</v>
      </c>
      <c r="J123" s="13" t="s">
        <v>457</v>
      </c>
      <c r="K123" s="13" t="s">
        <v>35</v>
      </c>
      <c r="L123" s="5">
        <f t="shared" si="15"/>
        <v>639</v>
      </c>
      <c r="M123" s="5">
        <f t="shared" si="16"/>
        <v>643</v>
      </c>
      <c r="N123" s="5">
        <f t="shared" si="16"/>
        <v>660</v>
      </c>
      <c r="O123" s="5">
        <f t="shared" si="16"/>
        <v>674</v>
      </c>
      <c r="P123" s="5">
        <f t="shared" si="16"/>
        <v>706</v>
      </c>
      <c r="Q123" s="5">
        <f t="shared" si="16"/>
        <v>693</v>
      </c>
      <c r="R123" s="5">
        <f t="shared" si="16"/>
        <v>726</v>
      </c>
      <c r="S123" s="5">
        <f t="shared" si="16"/>
        <v>721</v>
      </c>
      <c r="T123" s="5">
        <f t="shared" si="16"/>
        <v>714</v>
      </c>
      <c r="U123" s="5">
        <f t="shared" si="16"/>
        <v>714</v>
      </c>
      <c r="V123" s="5">
        <f t="shared" si="16"/>
        <v>733</v>
      </c>
      <c r="W123" s="5">
        <f t="shared" si="16"/>
        <v>712</v>
      </c>
      <c r="X123" s="5">
        <f t="shared" si="16"/>
        <v>638</v>
      </c>
      <c r="Y123" s="5">
        <f t="shared" si="16"/>
        <v>642</v>
      </c>
      <c r="Z123" s="5">
        <f t="shared" si="16"/>
        <v>632</v>
      </c>
      <c r="AA123" s="5">
        <f t="shared" si="16"/>
        <v>610</v>
      </c>
      <c r="AB123" s="5">
        <f t="shared" si="16"/>
        <v>615</v>
      </c>
      <c r="AC123" s="5">
        <f t="shared" si="16"/>
        <v>610</v>
      </c>
      <c r="AD123" s="5">
        <f t="shared" si="16"/>
        <v>609</v>
      </c>
      <c r="AE123" s="5">
        <f t="shared" si="16"/>
        <v>604</v>
      </c>
      <c r="AF123" s="5">
        <f t="shared" si="16"/>
        <v>604</v>
      </c>
      <c r="AG123" s="5">
        <f t="shared" si="16"/>
        <v>595</v>
      </c>
      <c r="AH123" s="5">
        <f t="shared" si="16"/>
        <v>569</v>
      </c>
      <c r="AI123" s="5">
        <f t="shared" si="16"/>
        <v>566</v>
      </c>
      <c r="AJ123" s="5">
        <f t="shared" si="16"/>
        <v>581</v>
      </c>
      <c r="AK123" s="5">
        <f t="shared" si="16"/>
        <v>560</v>
      </c>
      <c r="AL123" s="5">
        <f t="shared" si="16"/>
        <v>569</v>
      </c>
      <c r="AM123" s="5">
        <f t="shared" si="16"/>
        <v>570</v>
      </c>
      <c r="AN123" s="5">
        <f t="shared" si="16"/>
        <v>565</v>
      </c>
      <c r="AO123" s="5">
        <f t="shared" si="16"/>
        <v>537</v>
      </c>
      <c r="AP123" s="5">
        <f t="shared" si="16"/>
        <v>564</v>
      </c>
      <c r="AQ123" s="5">
        <f t="shared" si="16"/>
        <v>552</v>
      </c>
      <c r="AR123" s="5">
        <f t="shared" si="16"/>
        <v>556</v>
      </c>
      <c r="AS123" s="5">
        <f t="shared" si="16"/>
        <v>579</v>
      </c>
      <c r="AT123" s="5">
        <f t="shared" si="16"/>
        <v>583</v>
      </c>
      <c r="AU123" s="5">
        <f t="shared" si="16"/>
        <v>586</v>
      </c>
      <c r="AV123" s="5">
        <f t="shared" si="16"/>
        <v>595</v>
      </c>
      <c r="AW123" s="5">
        <f t="shared" si="16"/>
        <v>585</v>
      </c>
      <c r="AX123" s="5">
        <f t="shared" si="16"/>
        <v>603</v>
      </c>
      <c r="AY123" s="5">
        <f t="shared" si="16"/>
        <v>618</v>
      </c>
      <c r="AZ123" s="5">
        <f t="shared" si="16"/>
        <v>609</v>
      </c>
      <c r="BA123" s="5">
        <f t="shared" si="16"/>
        <v>614</v>
      </c>
      <c r="BB123" s="5">
        <f t="shared" si="16"/>
        <v>607</v>
      </c>
      <c r="BC123" s="5">
        <f t="shared" si="16"/>
        <v>610</v>
      </c>
      <c r="BD123" s="5">
        <f t="shared" si="16"/>
        <v>611</v>
      </c>
      <c r="BE123" s="5">
        <f t="shared" si="16"/>
        <v>621</v>
      </c>
      <c r="BF123" s="5">
        <f t="shared" si="16"/>
        <v>630</v>
      </c>
      <c r="BG123" s="5">
        <f t="shared" si="16"/>
        <v>641</v>
      </c>
      <c r="BH123" s="5">
        <f t="shared" si="16"/>
        <v>631</v>
      </c>
      <c r="BI123" s="5">
        <f t="shared" si="16"/>
        <v>649</v>
      </c>
      <c r="BJ123" s="5">
        <f t="shared" si="16"/>
        <v>662</v>
      </c>
    </row>
    <row r="124" spans="7:62" x14ac:dyDescent="0.2">
      <c r="G124" s="13" t="s">
        <v>567</v>
      </c>
      <c r="H124" s="53" t="s">
        <v>554</v>
      </c>
      <c r="I124" s="13" t="s">
        <v>76</v>
      </c>
      <c r="J124" s="13" t="s">
        <v>457</v>
      </c>
      <c r="K124" s="13" t="s">
        <v>35</v>
      </c>
      <c r="L124" s="5">
        <f t="shared" si="15"/>
        <v>568</v>
      </c>
      <c r="M124" s="5">
        <f t="shared" si="16"/>
        <v>572</v>
      </c>
      <c r="N124" s="5">
        <f t="shared" si="16"/>
        <v>575</v>
      </c>
      <c r="O124" s="5">
        <f t="shared" si="16"/>
        <v>578</v>
      </c>
      <c r="P124" s="5">
        <f t="shared" si="16"/>
        <v>581</v>
      </c>
      <c r="Q124" s="5">
        <f t="shared" si="16"/>
        <v>579</v>
      </c>
      <c r="R124" s="5">
        <f t="shared" si="16"/>
        <v>585</v>
      </c>
      <c r="S124" s="5">
        <f t="shared" si="16"/>
        <v>589</v>
      </c>
      <c r="T124" s="5">
        <f t="shared" si="16"/>
        <v>595</v>
      </c>
      <c r="U124" s="5">
        <f t="shared" si="16"/>
        <v>607</v>
      </c>
      <c r="V124" s="5">
        <f t="shared" si="16"/>
        <v>596</v>
      </c>
      <c r="W124" s="5">
        <f t="shared" si="16"/>
        <v>577</v>
      </c>
      <c r="X124" s="5">
        <f t="shared" si="16"/>
        <v>577</v>
      </c>
      <c r="Y124" s="5">
        <f t="shared" si="16"/>
        <v>593</v>
      </c>
      <c r="Z124" s="5">
        <f t="shared" si="16"/>
        <v>606</v>
      </c>
      <c r="AA124" s="5">
        <f t="shared" si="16"/>
        <v>596</v>
      </c>
      <c r="AB124" s="5">
        <f t="shared" si="16"/>
        <v>583</v>
      </c>
      <c r="AC124" s="5">
        <f t="shared" si="16"/>
        <v>582</v>
      </c>
      <c r="AD124" s="5">
        <f t="shared" si="16"/>
        <v>587</v>
      </c>
      <c r="AE124" s="5">
        <f t="shared" si="16"/>
        <v>578</v>
      </c>
      <c r="AF124" s="5">
        <f t="shared" si="16"/>
        <v>578</v>
      </c>
      <c r="AG124" s="5">
        <f t="shared" si="16"/>
        <v>579</v>
      </c>
      <c r="AH124" s="5">
        <f t="shared" si="16"/>
        <v>571</v>
      </c>
      <c r="AI124" s="5">
        <f t="shared" si="16"/>
        <v>565</v>
      </c>
      <c r="AJ124" s="5">
        <f t="shared" si="16"/>
        <v>564</v>
      </c>
      <c r="AK124" s="5">
        <f t="shared" si="16"/>
        <v>569</v>
      </c>
      <c r="AL124" s="5">
        <f t="shared" ref="M124:BJ128" si="17">AL139-AL19-AL34-AL49-AL64-AL79-AL94-AL109</f>
        <v>564</v>
      </c>
      <c r="AM124" s="5">
        <f t="shared" si="17"/>
        <v>574</v>
      </c>
      <c r="AN124" s="5">
        <f t="shared" si="17"/>
        <v>586</v>
      </c>
      <c r="AO124" s="5">
        <f t="shared" si="17"/>
        <v>583</v>
      </c>
      <c r="AP124" s="5">
        <f t="shared" si="17"/>
        <v>610</v>
      </c>
      <c r="AQ124" s="5">
        <f t="shared" si="17"/>
        <v>611</v>
      </c>
      <c r="AR124" s="5">
        <f t="shared" si="17"/>
        <v>616</v>
      </c>
      <c r="AS124" s="5">
        <f t="shared" si="17"/>
        <v>620</v>
      </c>
      <c r="AT124" s="5">
        <f t="shared" si="17"/>
        <v>625</v>
      </c>
      <c r="AU124" s="5">
        <f t="shared" si="17"/>
        <v>641</v>
      </c>
      <c r="AV124" s="5">
        <f t="shared" si="17"/>
        <v>649</v>
      </c>
      <c r="AW124" s="5">
        <f t="shared" si="17"/>
        <v>665</v>
      </c>
      <c r="AX124" s="5">
        <f t="shared" si="17"/>
        <v>674</v>
      </c>
      <c r="AY124" s="5">
        <f t="shared" si="17"/>
        <v>676</v>
      </c>
      <c r="AZ124" s="5">
        <f t="shared" si="17"/>
        <v>683</v>
      </c>
      <c r="BA124" s="5">
        <f t="shared" si="17"/>
        <v>691</v>
      </c>
      <c r="BB124" s="5">
        <f t="shared" si="17"/>
        <v>689</v>
      </c>
      <c r="BC124" s="5">
        <f t="shared" si="17"/>
        <v>701</v>
      </c>
      <c r="BD124" s="5">
        <f t="shared" si="17"/>
        <v>708</v>
      </c>
      <c r="BE124" s="5">
        <f t="shared" si="17"/>
        <v>726</v>
      </c>
      <c r="BF124" s="5">
        <f t="shared" si="17"/>
        <v>723</v>
      </c>
      <c r="BG124" s="5">
        <f t="shared" si="17"/>
        <v>729</v>
      </c>
      <c r="BH124" s="5">
        <f t="shared" si="17"/>
        <v>737</v>
      </c>
      <c r="BI124" s="5">
        <f t="shared" si="17"/>
        <v>743</v>
      </c>
      <c r="BJ124" s="5">
        <f t="shared" si="17"/>
        <v>761</v>
      </c>
    </row>
    <row r="125" spans="7:62" x14ac:dyDescent="0.2">
      <c r="G125" s="13" t="s">
        <v>567</v>
      </c>
      <c r="H125" s="53" t="s">
        <v>555</v>
      </c>
      <c r="I125" s="13" t="s">
        <v>76</v>
      </c>
      <c r="J125" s="13" t="s">
        <v>457</v>
      </c>
      <c r="K125" s="13" t="s">
        <v>35</v>
      </c>
      <c r="L125" s="5">
        <f t="shared" si="15"/>
        <v>436</v>
      </c>
      <c r="M125" s="5">
        <f t="shared" si="17"/>
        <v>437</v>
      </c>
      <c r="N125" s="5">
        <f t="shared" si="17"/>
        <v>413</v>
      </c>
      <c r="O125" s="5">
        <f t="shared" si="17"/>
        <v>401</v>
      </c>
      <c r="P125" s="5">
        <f t="shared" si="17"/>
        <v>425</v>
      </c>
      <c r="Q125" s="5">
        <f t="shared" si="17"/>
        <v>416</v>
      </c>
      <c r="R125" s="5">
        <f t="shared" si="17"/>
        <v>401</v>
      </c>
      <c r="S125" s="5">
        <f t="shared" si="17"/>
        <v>405</v>
      </c>
      <c r="T125" s="5">
        <f t="shared" si="17"/>
        <v>400</v>
      </c>
      <c r="U125" s="5">
        <f t="shared" si="17"/>
        <v>410</v>
      </c>
      <c r="V125" s="5">
        <f t="shared" si="17"/>
        <v>398</v>
      </c>
      <c r="W125" s="5">
        <f t="shared" si="17"/>
        <v>385</v>
      </c>
      <c r="X125" s="5">
        <f t="shared" si="17"/>
        <v>405</v>
      </c>
      <c r="Y125" s="5">
        <f t="shared" si="17"/>
        <v>395</v>
      </c>
      <c r="Z125" s="5">
        <f t="shared" si="17"/>
        <v>394</v>
      </c>
      <c r="AA125" s="5">
        <f t="shared" si="17"/>
        <v>389</v>
      </c>
      <c r="AB125" s="5">
        <f t="shared" si="17"/>
        <v>396</v>
      </c>
      <c r="AC125" s="5">
        <f t="shared" si="17"/>
        <v>403</v>
      </c>
      <c r="AD125" s="5">
        <f t="shared" si="17"/>
        <v>387</v>
      </c>
      <c r="AE125" s="5">
        <f t="shared" si="17"/>
        <v>381</v>
      </c>
      <c r="AF125" s="5">
        <f t="shared" si="17"/>
        <v>380</v>
      </c>
      <c r="AG125" s="5">
        <f t="shared" si="17"/>
        <v>381</v>
      </c>
      <c r="AH125" s="5">
        <f t="shared" si="17"/>
        <v>386</v>
      </c>
      <c r="AI125" s="5">
        <f t="shared" si="17"/>
        <v>388</v>
      </c>
      <c r="AJ125" s="5">
        <f t="shared" si="17"/>
        <v>375</v>
      </c>
      <c r="AK125" s="5">
        <f t="shared" si="17"/>
        <v>379</v>
      </c>
      <c r="AL125" s="5">
        <f t="shared" si="17"/>
        <v>385</v>
      </c>
      <c r="AM125" s="5">
        <f t="shared" si="17"/>
        <v>383</v>
      </c>
      <c r="AN125" s="5">
        <f t="shared" si="17"/>
        <v>381</v>
      </c>
      <c r="AO125" s="5">
        <f t="shared" si="17"/>
        <v>390</v>
      </c>
      <c r="AP125" s="5">
        <f t="shared" si="17"/>
        <v>386</v>
      </c>
      <c r="AQ125" s="5">
        <f t="shared" si="17"/>
        <v>389</v>
      </c>
      <c r="AR125" s="5">
        <f t="shared" si="17"/>
        <v>410</v>
      </c>
      <c r="AS125" s="5">
        <f t="shared" si="17"/>
        <v>416</v>
      </c>
      <c r="AT125" s="5">
        <f t="shared" si="17"/>
        <v>435</v>
      </c>
      <c r="AU125" s="5">
        <f t="shared" si="17"/>
        <v>425</v>
      </c>
      <c r="AV125" s="5">
        <f t="shared" si="17"/>
        <v>431</v>
      </c>
      <c r="AW125" s="5">
        <f t="shared" si="17"/>
        <v>436</v>
      </c>
      <c r="AX125" s="5">
        <f t="shared" si="17"/>
        <v>449</v>
      </c>
      <c r="AY125" s="5">
        <f t="shared" si="17"/>
        <v>460</v>
      </c>
      <c r="AZ125" s="5">
        <f t="shared" si="17"/>
        <v>468</v>
      </c>
      <c r="BA125" s="5">
        <f t="shared" si="17"/>
        <v>472</v>
      </c>
      <c r="BB125" s="5">
        <f t="shared" si="17"/>
        <v>473</v>
      </c>
      <c r="BC125" s="5">
        <f t="shared" si="17"/>
        <v>481</v>
      </c>
      <c r="BD125" s="5">
        <f t="shared" si="17"/>
        <v>490</v>
      </c>
      <c r="BE125" s="5">
        <f t="shared" si="17"/>
        <v>490</v>
      </c>
      <c r="BF125" s="5">
        <f t="shared" si="17"/>
        <v>515</v>
      </c>
      <c r="BG125" s="5">
        <f t="shared" si="17"/>
        <v>524</v>
      </c>
      <c r="BH125" s="5">
        <f t="shared" si="17"/>
        <v>527</v>
      </c>
      <c r="BI125" s="5">
        <f t="shared" si="17"/>
        <v>548</v>
      </c>
      <c r="BJ125" s="5">
        <f t="shared" si="17"/>
        <v>559</v>
      </c>
    </row>
    <row r="126" spans="7:62" x14ac:dyDescent="0.2">
      <c r="G126" s="13" t="s">
        <v>567</v>
      </c>
      <c r="H126" s="53" t="s">
        <v>556</v>
      </c>
      <c r="I126" s="13" t="s">
        <v>76</v>
      </c>
      <c r="J126" s="13" t="s">
        <v>457</v>
      </c>
      <c r="K126" s="13" t="s">
        <v>35</v>
      </c>
      <c r="L126" s="5">
        <f t="shared" si="15"/>
        <v>1167</v>
      </c>
      <c r="M126" s="5">
        <f t="shared" si="17"/>
        <v>1167</v>
      </c>
      <c r="N126" s="5">
        <f t="shared" si="17"/>
        <v>1156</v>
      </c>
      <c r="O126" s="5">
        <f t="shared" si="17"/>
        <v>1153</v>
      </c>
      <c r="P126" s="5">
        <f t="shared" si="17"/>
        <v>1148</v>
      </c>
      <c r="Q126" s="5">
        <f t="shared" si="17"/>
        <v>1107</v>
      </c>
      <c r="R126" s="5">
        <f t="shared" si="17"/>
        <v>1064</v>
      </c>
      <c r="S126" s="5">
        <f t="shared" si="17"/>
        <v>1108</v>
      </c>
      <c r="T126" s="5">
        <f t="shared" si="17"/>
        <v>1088</v>
      </c>
      <c r="U126" s="5">
        <f t="shared" si="17"/>
        <v>1090</v>
      </c>
      <c r="V126" s="5">
        <f t="shared" si="17"/>
        <v>1030</v>
      </c>
      <c r="W126" s="5">
        <f t="shared" si="17"/>
        <v>928</v>
      </c>
      <c r="X126" s="5">
        <f t="shared" si="17"/>
        <v>874</v>
      </c>
      <c r="Y126" s="5">
        <f t="shared" si="17"/>
        <v>849</v>
      </c>
      <c r="Z126" s="5">
        <f t="shared" si="17"/>
        <v>847</v>
      </c>
      <c r="AA126" s="5">
        <f t="shared" si="17"/>
        <v>824</v>
      </c>
      <c r="AB126" s="5">
        <f t="shared" si="17"/>
        <v>855</v>
      </c>
      <c r="AC126" s="5">
        <f t="shared" si="17"/>
        <v>846</v>
      </c>
      <c r="AD126" s="5">
        <f t="shared" si="17"/>
        <v>840</v>
      </c>
      <c r="AE126" s="5">
        <f t="shared" si="17"/>
        <v>862</v>
      </c>
      <c r="AF126" s="5">
        <f t="shared" si="17"/>
        <v>839</v>
      </c>
      <c r="AG126" s="5">
        <f t="shared" si="17"/>
        <v>834</v>
      </c>
      <c r="AH126" s="5">
        <f t="shared" si="17"/>
        <v>857</v>
      </c>
      <c r="AI126" s="5">
        <f t="shared" si="17"/>
        <v>877</v>
      </c>
      <c r="AJ126" s="5">
        <f t="shared" si="17"/>
        <v>893</v>
      </c>
      <c r="AK126" s="5">
        <f t="shared" si="17"/>
        <v>875</v>
      </c>
      <c r="AL126" s="5">
        <f t="shared" si="17"/>
        <v>843</v>
      </c>
      <c r="AM126" s="5">
        <f t="shared" si="17"/>
        <v>858</v>
      </c>
      <c r="AN126" s="5">
        <f t="shared" si="17"/>
        <v>839</v>
      </c>
      <c r="AO126" s="5">
        <f t="shared" si="17"/>
        <v>882</v>
      </c>
      <c r="AP126" s="5">
        <f t="shared" si="17"/>
        <v>838</v>
      </c>
      <c r="AQ126" s="5">
        <f t="shared" si="17"/>
        <v>822</v>
      </c>
      <c r="AR126" s="5">
        <f t="shared" si="17"/>
        <v>846</v>
      </c>
      <c r="AS126" s="5">
        <f t="shared" si="17"/>
        <v>859</v>
      </c>
      <c r="AT126" s="5">
        <f t="shared" si="17"/>
        <v>860</v>
      </c>
      <c r="AU126" s="5">
        <f t="shared" si="17"/>
        <v>901</v>
      </c>
      <c r="AV126" s="5">
        <f t="shared" si="17"/>
        <v>920</v>
      </c>
      <c r="AW126" s="5">
        <f t="shared" si="17"/>
        <v>936</v>
      </c>
      <c r="AX126" s="5">
        <f t="shared" si="17"/>
        <v>908</v>
      </c>
      <c r="AY126" s="5">
        <f t="shared" si="17"/>
        <v>914</v>
      </c>
      <c r="AZ126" s="5">
        <f t="shared" si="17"/>
        <v>916</v>
      </c>
      <c r="BA126" s="5">
        <f t="shared" si="17"/>
        <v>946</v>
      </c>
      <c r="BB126" s="5">
        <f t="shared" si="17"/>
        <v>954</v>
      </c>
      <c r="BC126" s="5">
        <f t="shared" si="17"/>
        <v>969</v>
      </c>
      <c r="BD126" s="5">
        <f t="shared" si="17"/>
        <v>972</v>
      </c>
      <c r="BE126" s="5">
        <f t="shared" si="17"/>
        <v>975</v>
      </c>
      <c r="BF126" s="5">
        <f t="shared" si="17"/>
        <v>975</v>
      </c>
      <c r="BG126" s="5">
        <f t="shared" si="17"/>
        <v>994</v>
      </c>
      <c r="BH126" s="5">
        <f t="shared" si="17"/>
        <v>983</v>
      </c>
      <c r="BI126" s="5">
        <f t="shared" si="17"/>
        <v>1008</v>
      </c>
      <c r="BJ126" s="5">
        <f t="shared" si="17"/>
        <v>1014</v>
      </c>
    </row>
    <row r="127" spans="7:62" x14ac:dyDescent="0.2">
      <c r="G127" s="13" t="s">
        <v>567</v>
      </c>
      <c r="H127" s="53" t="s">
        <v>557</v>
      </c>
      <c r="I127" s="13" t="s">
        <v>76</v>
      </c>
      <c r="J127" s="13" t="s">
        <v>457</v>
      </c>
      <c r="K127" s="13" t="s">
        <v>35</v>
      </c>
      <c r="L127" s="5">
        <f t="shared" si="15"/>
        <v>1342</v>
      </c>
      <c r="M127" s="5">
        <f t="shared" si="17"/>
        <v>1323</v>
      </c>
      <c r="N127" s="5">
        <f t="shared" si="17"/>
        <v>1298</v>
      </c>
      <c r="O127" s="5">
        <f t="shared" si="17"/>
        <v>1278</v>
      </c>
      <c r="P127" s="5">
        <f t="shared" si="17"/>
        <v>1260</v>
      </c>
      <c r="Q127" s="5">
        <f t="shared" si="17"/>
        <v>1266</v>
      </c>
      <c r="R127" s="5">
        <f t="shared" si="17"/>
        <v>1287</v>
      </c>
      <c r="S127" s="5">
        <f t="shared" si="17"/>
        <v>1288</v>
      </c>
      <c r="T127" s="5">
        <f t="shared" si="17"/>
        <v>1279</v>
      </c>
      <c r="U127" s="5">
        <f t="shared" si="17"/>
        <v>1278</v>
      </c>
      <c r="V127" s="5">
        <f t="shared" si="17"/>
        <v>1300</v>
      </c>
      <c r="W127" s="5">
        <f t="shared" si="17"/>
        <v>1303</v>
      </c>
      <c r="X127" s="5">
        <f t="shared" si="17"/>
        <v>1338</v>
      </c>
      <c r="Y127" s="5">
        <f t="shared" si="17"/>
        <v>1378</v>
      </c>
      <c r="Z127" s="5">
        <f t="shared" si="17"/>
        <v>1382</v>
      </c>
      <c r="AA127" s="5">
        <f t="shared" si="17"/>
        <v>1357</v>
      </c>
      <c r="AB127" s="5">
        <f t="shared" si="17"/>
        <v>1320</v>
      </c>
      <c r="AC127" s="5">
        <f t="shared" si="17"/>
        <v>1299</v>
      </c>
      <c r="AD127" s="5">
        <f t="shared" si="17"/>
        <v>1298</v>
      </c>
      <c r="AE127" s="5">
        <f t="shared" si="17"/>
        <v>1238</v>
      </c>
      <c r="AF127" s="5">
        <f t="shared" si="17"/>
        <v>1202</v>
      </c>
      <c r="AG127" s="5">
        <f t="shared" si="17"/>
        <v>1217</v>
      </c>
      <c r="AH127" s="5">
        <f t="shared" si="17"/>
        <v>1187</v>
      </c>
      <c r="AI127" s="5">
        <f t="shared" si="17"/>
        <v>1195</v>
      </c>
      <c r="AJ127" s="5">
        <f t="shared" si="17"/>
        <v>1137</v>
      </c>
      <c r="AK127" s="5">
        <f t="shared" si="17"/>
        <v>1082</v>
      </c>
      <c r="AL127" s="5">
        <f t="shared" si="17"/>
        <v>1048</v>
      </c>
      <c r="AM127" s="5">
        <f t="shared" si="17"/>
        <v>943</v>
      </c>
      <c r="AN127" s="5">
        <f t="shared" si="17"/>
        <v>940</v>
      </c>
      <c r="AO127" s="5">
        <f t="shared" si="17"/>
        <v>978</v>
      </c>
      <c r="AP127" s="5">
        <f t="shared" si="17"/>
        <v>944</v>
      </c>
      <c r="AQ127" s="5">
        <f t="shared" si="17"/>
        <v>942</v>
      </c>
      <c r="AR127" s="5">
        <f t="shared" si="17"/>
        <v>992</v>
      </c>
      <c r="AS127" s="5">
        <f t="shared" si="17"/>
        <v>973</v>
      </c>
      <c r="AT127" s="5">
        <f t="shared" si="17"/>
        <v>991</v>
      </c>
      <c r="AU127" s="5">
        <f t="shared" si="17"/>
        <v>1004</v>
      </c>
      <c r="AV127" s="5">
        <f t="shared" si="17"/>
        <v>1019</v>
      </c>
      <c r="AW127" s="5">
        <f t="shared" si="17"/>
        <v>1038</v>
      </c>
      <c r="AX127" s="5">
        <f t="shared" si="17"/>
        <v>1060</v>
      </c>
      <c r="AY127" s="5">
        <f t="shared" si="17"/>
        <v>1021</v>
      </c>
      <c r="AZ127" s="5">
        <f t="shared" si="17"/>
        <v>1025</v>
      </c>
      <c r="BA127" s="5">
        <f t="shared" si="17"/>
        <v>1016</v>
      </c>
      <c r="BB127" s="5">
        <f t="shared" si="17"/>
        <v>1002</v>
      </c>
      <c r="BC127" s="5">
        <f t="shared" si="17"/>
        <v>1022</v>
      </c>
      <c r="BD127" s="5">
        <f t="shared" si="17"/>
        <v>1083</v>
      </c>
      <c r="BE127" s="5">
        <f t="shared" si="17"/>
        <v>1075</v>
      </c>
      <c r="BF127" s="5">
        <f t="shared" si="17"/>
        <v>1091</v>
      </c>
      <c r="BG127" s="5">
        <f t="shared" si="17"/>
        <v>1099</v>
      </c>
      <c r="BH127" s="5">
        <f t="shared" si="17"/>
        <v>1090</v>
      </c>
      <c r="BI127" s="5">
        <f t="shared" si="17"/>
        <v>1112</v>
      </c>
      <c r="BJ127" s="5">
        <f t="shared" si="17"/>
        <v>1089</v>
      </c>
    </row>
    <row r="128" spans="7:62" x14ac:dyDescent="0.2">
      <c r="G128" s="14" t="s">
        <v>567</v>
      </c>
      <c r="H128" s="112" t="s">
        <v>558</v>
      </c>
      <c r="I128" s="14" t="s">
        <v>76</v>
      </c>
      <c r="J128" s="14" t="s">
        <v>457</v>
      </c>
      <c r="K128" s="14" t="s">
        <v>35</v>
      </c>
      <c r="L128" s="6">
        <f t="shared" si="15"/>
        <v>912</v>
      </c>
      <c r="M128" s="6">
        <f t="shared" si="17"/>
        <v>913</v>
      </c>
      <c r="N128" s="6">
        <f t="shared" si="17"/>
        <v>910</v>
      </c>
      <c r="O128" s="6">
        <f t="shared" si="17"/>
        <v>947</v>
      </c>
      <c r="P128" s="6">
        <f t="shared" si="17"/>
        <v>963</v>
      </c>
      <c r="Q128" s="6">
        <f t="shared" si="17"/>
        <v>1027</v>
      </c>
      <c r="R128" s="6">
        <f t="shared" si="17"/>
        <v>1044</v>
      </c>
      <c r="S128" s="6">
        <f t="shared" si="17"/>
        <v>1119</v>
      </c>
      <c r="T128" s="6">
        <f t="shared" si="17"/>
        <v>1050</v>
      </c>
      <c r="U128" s="6">
        <f t="shared" si="17"/>
        <v>1120</v>
      </c>
      <c r="V128" s="6">
        <f t="shared" si="17"/>
        <v>1147</v>
      </c>
      <c r="W128" s="6">
        <f t="shared" si="17"/>
        <v>1112</v>
      </c>
      <c r="X128" s="6">
        <f t="shared" si="17"/>
        <v>1119</v>
      </c>
      <c r="Y128" s="6">
        <f t="shared" si="17"/>
        <v>1133</v>
      </c>
      <c r="Z128" s="6">
        <f t="shared" si="17"/>
        <v>1137</v>
      </c>
      <c r="AA128" s="6">
        <f t="shared" si="17"/>
        <v>1148</v>
      </c>
      <c r="AB128" s="6">
        <f t="shared" si="17"/>
        <v>1109</v>
      </c>
      <c r="AC128" s="6">
        <f t="shared" si="17"/>
        <v>1094</v>
      </c>
      <c r="AD128" s="6">
        <f t="shared" si="17"/>
        <v>1116</v>
      </c>
      <c r="AE128" s="6">
        <f t="shared" si="17"/>
        <v>1073</v>
      </c>
      <c r="AF128" s="6">
        <f t="shared" si="17"/>
        <v>1085</v>
      </c>
      <c r="AG128" s="6">
        <f t="shared" si="17"/>
        <v>1065</v>
      </c>
      <c r="AH128" s="6">
        <f t="shared" si="17"/>
        <v>1063</v>
      </c>
      <c r="AI128" s="6">
        <f t="shared" si="17"/>
        <v>1032</v>
      </c>
      <c r="AJ128" s="6">
        <f t="shared" si="17"/>
        <v>1037</v>
      </c>
      <c r="AK128" s="6">
        <f t="shared" si="17"/>
        <v>1062</v>
      </c>
      <c r="AL128" s="6">
        <f t="shared" si="17"/>
        <v>1052</v>
      </c>
      <c r="AM128" s="6">
        <f t="shared" si="17"/>
        <v>1034</v>
      </c>
      <c r="AN128" s="6">
        <f t="shared" si="17"/>
        <v>973</v>
      </c>
      <c r="AO128" s="6">
        <f t="shared" si="17"/>
        <v>931</v>
      </c>
      <c r="AP128" s="6">
        <f t="shared" si="17"/>
        <v>862</v>
      </c>
      <c r="AQ128" s="6">
        <f t="shared" si="17"/>
        <v>811</v>
      </c>
      <c r="AR128" s="6">
        <f t="shared" si="17"/>
        <v>793</v>
      </c>
      <c r="AS128" s="6">
        <f t="shared" si="17"/>
        <v>757</v>
      </c>
      <c r="AT128" s="6">
        <f t="shared" si="17"/>
        <v>810</v>
      </c>
      <c r="AU128" s="6">
        <f t="shared" si="17"/>
        <v>832</v>
      </c>
      <c r="AV128" s="6">
        <f t="shared" si="17"/>
        <v>843</v>
      </c>
      <c r="AW128" s="6">
        <f t="shared" si="17"/>
        <v>840</v>
      </c>
      <c r="AX128" s="6">
        <f t="shared" si="17"/>
        <v>860</v>
      </c>
      <c r="AY128" s="6">
        <f t="shared" si="17"/>
        <v>899</v>
      </c>
      <c r="AZ128" s="6">
        <f t="shared" si="17"/>
        <v>921</v>
      </c>
      <c r="BA128" s="6">
        <f t="shared" si="17"/>
        <v>924</v>
      </c>
      <c r="BB128" s="6">
        <f t="shared" si="17"/>
        <v>935</v>
      </c>
      <c r="BC128" s="6">
        <f t="shared" si="17"/>
        <v>946</v>
      </c>
      <c r="BD128" s="6">
        <f t="shared" si="17"/>
        <v>963</v>
      </c>
      <c r="BE128" s="6">
        <f t="shared" si="17"/>
        <v>944</v>
      </c>
      <c r="BF128" s="6">
        <f t="shared" si="17"/>
        <v>978</v>
      </c>
      <c r="BG128" s="6">
        <f t="shared" si="17"/>
        <v>965</v>
      </c>
      <c r="BH128" s="6">
        <f t="shared" si="17"/>
        <v>949</v>
      </c>
      <c r="BI128" s="6">
        <f t="shared" si="17"/>
        <v>959</v>
      </c>
      <c r="BJ128" s="6">
        <f t="shared" si="17"/>
        <v>937</v>
      </c>
    </row>
    <row r="129" spans="7:62" x14ac:dyDescent="0.2">
      <c r="G129" s="12" t="s">
        <v>568</v>
      </c>
      <c r="H129" s="12" t="s">
        <v>22</v>
      </c>
      <c r="I129" s="12" t="s">
        <v>76</v>
      </c>
      <c r="J129" s="12" t="s">
        <v>477</v>
      </c>
      <c r="K129" s="12" t="s">
        <v>476</v>
      </c>
      <c r="L129" s="4">
        <v>2193</v>
      </c>
      <c r="M129" s="4">
        <v>2240</v>
      </c>
      <c r="N129" s="4">
        <v>2251</v>
      </c>
      <c r="O129" s="4">
        <v>2285</v>
      </c>
      <c r="P129" s="4">
        <v>2308</v>
      </c>
      <c r="Q129" s="4">
        <v>2325</v>
      </c>
      <c r="R129" s="4">
        <v>2328</v>
      </c>
      <c r="S129" s="4">
        <v>2332</v>
      </c>
      <c r="T129" s="4">
        <v>2342</v>
      </c>
      <c r="U129" s="4">
        <v>2388</v>
      </c>
      <c r="V129" s="4">
        <v>2364</v>
      </c>
      <c r="W129" s="4">
        <v>2351</v>
      </c>
      <c r="X129" s="4">
        <v>2388</v>
      </c>
      <c r="Y129" s="4">
        <v>2380</v>
      </c>
      <c r="Z129" s="4">
        <v>2395</v>
      </c>
      <c r="AA129" s="4">
        <v>2387</v>
      </c>
      <c r="AB129" s="4">
        <v>2417</v>
      </c>
      <c r="AC129" s="4">
        <v>2477</v>
      </c>
      <c r="AD129" s="4">
        <v>2476</v>
      </c>
      <c r="AE129" s="4">
        <v>2489</v>
      </c>
      <c r="AF129" s="4">
        <v>2502</v>
      </c>
      <c r="AG129" s="4">
        <v>2532</v>
      </c>
      <c r="AH129" s="4">
        <v>2575</v>
      </c>
      <c r="AI129" s="4">
        <v>2584</v>
      </c>
      <c r="AJ129" s="4">
        <v>2587</v>
      </c>
      <c r="AK129" s="4">
        <v>2589</v>
      </c>
      <c r="AL129" s="4">
        <v>2608</v>
      </c>
      <c r="AM129" s="4">
        <v>2624</v>
      </c>
      <c r="AN129" s="4">
        <v>2635</v>
      </c>
      <c r="AO129" s="4">
        <v>2619</v>
      </c>
      <c r="AP129" s="4">
        <v>2598</v>
      </c>
      <c r="AQ129" s="4">
        <v>2607</v>
      </c>
      <c r="AR129" s="4">
        <v>2613</v>
      </c>
      <c r="AS129" s="4">
        <v>2637</v>
      </c>
      <c r="AT129" s="4">
        <v>2662</v>
      </c>
      <c r="AU129" s="4">
        <v>2672</v>
      </c>
      <c r="AV129" s="4">
        <v>2686</v>
      </c>
      <c r="AW129" s="4">
        <v>2700</v>
      </c>
      <c r="AX129" s="4">
        <v>2714</v>
      </c>
      <c r="AY129" s="4">
        <v>2726</v>
      </c>
      <c r="AZ129" s="4">
        <v>2724</v>
      </c>
      <c r="BA129" s="4">
        <v>2726</v>
      </c>
      <c r="BB129" s="4">
        <v>2733</v>
      </c>
      <c r="BC129" s="4">
        <v>2746</v>
      </c>
      <c r="BD129" s="4">
        <v>2761</v>
      </c>
      <c r="BE129" s="4">
        <v>2778</v>
      </c>
      <c r="BF129" s="4">
        <v>2805</v>
      </c>
      <c r="BG129" s="4">
        <v>2822</v>
      </c>
      <c r="BH129" s="4">
        <v>2823</v>
      </c>
      <c r="BI129" s="4">
        <v>2851</v>
      </c>
      <c r="BJ129" s="4">
        <v>2868</v>
      </c>
    </row>
    <row r="130" spans="7:62" x14ac:dyDescent="0.2">
      <c r="G130" s="98" t="s">
        <v>568</v>
      </c>
      <c r="H130" s="98" t="s">
        <v>544</v>
      </c>
      <c r="I130" s="98" t="s">
        <v>76</v>
      </c>
      <c r="J130" s="99" t="s">
        <v>457</v>
      </c>
      <c r="K130" s="98" t="s">
        <v>35</v>
      </c>
      <c r="L130" s="100">
        <f>((L131*L146)+(L132*L147)+(L133*L148)+(L134*L149))/L145</f>
        <v>2954.0722404092871</v>
      </c>
      <c r="M130" s="100">
        <f t="shared" ref="M130:BJ130" si="18">((M131*M146)+(M132*M147)+(M133*M148)+(M134*M149))/M145</f>
        <v>2987.8123620626884</v>
      </c>
      <c r="N130" s="100">
        <f t="shared" si="18"/>
        <v>3010.238205102145</v>
      </c>
      <c r="O130" s="100">
        <f t="shared" si="18"/>
        <v>3029.755411248886</v>
      </c>
      <c r="P130" s="100">
        <f t="shared" si="18"/>
        <v>3043.4231661705671</v>
      </c>
      <c r="Q130" s="100">
        <f t="shared" si="18"/>
        <v>3062.6647412270127</v>
      </c>
      <c r="R130" s="100">
        <f t="shared" si="18"/>
        <v>3082.7587709591967</v>
      </c>
      <c r="S130" s="100">
        <f t="shared" si="18"/>
        <v>3111.4436875532565</v>
      </c>
      <c r="T130" s="100">
        <f t="shared" si="18"/>
        <v>3121.1981799691266</v>
      </c>
      <c r="U130" s="100">
        <f t="shared" si="18"/>
        <v>3151.1198372565236</v>
      </c>
      <c r="V130" s="100">
        <f t="shared" si="18"/>
        <v>3152.156947457077</v>
      </c>
      <c r="W130" s="100">
        <f t="shared" si="18"/>
        <v>3148.5548908713313</v>
      </c>
      <c r="X130" s="100">
        <f t="shared" si="18"/>
        <v>3172.0447161955017</v>
      </c>
      <c r="Y130" s="100">
        <f t="shared" si="18"/>
        <v>3167.9348126277077</v>
      </c>
      <c r="Z130" s="100">
        <f t="shared" si="18"/>
        <v>3150.131559136114</v>
      </c>
      <c r="AA130" s="100">
        <f t="shared" si="18"/>
        <v>3216.6863138189892</v>
      </c>
      <c r="AB130" s="100">
        <f t="shared" si="18"/>
        <v>3197.080046603488</v>
      </c>
      <c r="AC130" s="100">
        <f t="shared" si="18"/>
        <v>3223.1562863478885</v>
      </c>
      <c r="AD130" s="100">
        <f t="shared" si="18"/>
        <v>3245.1269017304744</v>
      </c>
      <c r="AE130" s="100">
        <f t="shared" si="18"/>
        <v>3236.6397226892673</v>
      </c>
      <c r="AF130" s="100">
        <f t="shared" si="18"/>
        <v>3221.7122683943021</v>
      </c>
      <c r="AG130" s="100">
        <f t="shared" si="18"/>
        <v>3228.6168786311541</v>
      </c>
      <c r="AH130" s="100">
        <f t="shared" si="18"/>
        <v>3241.761951791585</v>
      </c>
      <c r="AI130" s="100">
        <f t="shared" si="18"/>
        <v>3261.2878610709322</v>
      </c>
      <c r="AJ130" s="100">
        <f t="shared" si="18"/>
        <v>3294.282492923528</v>
      </c>
      <c r="AK130" s="100">
        <f t="shared" si="18"/>
        <v>3291.8493900946305</v>
      </c>
      <c r="AL130" s="100">
        <f t="shared" si="18"/>
        <v>3334.9895326156047</v>
      </c>
      <c r="AM130" s="100">
        <f t="shared" si="18"/>
        <v>3348.1771989375243</v>
      </c>
      <c r="AN130" s="100">
        <f t="shared" si="18"/>
        <v>3334.3324506140953</v>
      </c>
      <c r="AO130" s="100">
        <f t="shared" si="18"/>
        <v>3341.6320642325336</v>
      </c>
      <c r="AP130" s="100">
        <f t="shared" si="18"/>
        <v>3259.4362874409408</v>
      </c>
      <c r="AQ130" s="100">
        <f t="shared" si="18"/>
        <v>3270.272549602892</v>
      </c>
      <c r="AR130" s="100">
        <f t="shared" si="18"/>
        <v>3257.041138624304</v>
      </c>
      <c r="AS130" s="100">
        <f t="shared" si="18"/>
        <v>3246.0565685749348</v>
      </c>
      <c r="AT130" s="100">
        <f t="shared" si="18"/>
        <v>3229.3997662985444</v>
      </c>
      <c r="AU130" s="100">
        <f t="shared" si="18"/>
        <v>3239.1055368204657</v>
      </c>
      <c r="AV130" s="100">
        <f t="shared" si="18"/>
        <v>3259.5451390137323</v>
      </c>
      <c r="AW130" s="100">
        <f t="shared" si="18"/>
        <v>3282.1427108483622</v>
      </c>
      <c r="AX130" s="100">
        <f t="shared" si="18"/>
        <v>3293.4757282323931</v>
      </c>
      <c r="AY130" s="100">
        <f t="shared" si="18"/>
        <v>3318.4248698720994</v>
      </c>
      <c r="AZ130" s="100">
        <f t="shared" si="18"/>
        <v>3333.6696261092989</v>
      </c>
      <c r="BA130" s="100">
        <f t="shared" si="18"/>
        <v>3366.9658456986344</v>
      </c>
      <c r="BB130" s="100">
        <f t="shared" si="18"/>
        <v>3360.0985385300191</v>
      </c>
      <c r="BC130" s="100">
        <f t="shared" si="18"/>
        <v>3388.5724474848844</v>
      </c>
      <c r="BD130" s="100">
        <f t="shared" si="18"/>
        <v>3403.4923287715869</v>
      </c>
      <c r="BE130" s="100">
        <f t="shared" si="18"/>
        <v>3397.76517070104</v>
      </c>
      <c r="BF130" s="100">
        <f t="shared" si="18"/>
        <v>3405.8572848453364</v>
      </c>
      <c r="BG130" s="100">
        <f t="shared" si="18"/>
        <v>3386.4148481403681</v>
      </c>
      <c r="BH130" s="100">
        <f t="shared" si="18"/>
        <v>3361.5980214937176</v>
      </c>
      <c r="BI130" s="100">
        <f t="shared" si="18"/>
        <v>3363.5545514849423</v>
      </c>
      <c r="BJ130" s="100">
        <f t="shared" si="18"/>
        <v>3371.3617763649681</v>
      </c>
    </row>
    <row r="131" spans="7:62" x14ac:dyDescent="0.2">
      <c r="G131" s="13" t="s">
        <v>568</v>
      </c>
      <c r="H131" s="53" t="s">
        <v>453</v>
      </c>
      <c r="I131" s="13" t="s">
        <v>76</v>
      </c>
      <c r="J131" s="13" t="s">
        <v>477</v>
      </c>
      <c r="K131" s="13" t="s">
        <v>476</v>
      </c>
      <c r="L131" s="5">
        <v>2873</v>
      </c>
      <c r="M131" s="5">
        <v>2857</v>
      </c>
      <c r="N131" s="5">
        <v>2864</v>
      </c>
      <c r="O131" s="5">
        <v>2914</v>
      </c>
      <c r="P131" s="5">
        <v>2923</v>
      </c>
      <c r="Q131" s="5">
        <v>2951</v>
      </c>
      <c r="R131" s="5">
        <v>2975</v>
      </c>
      <c r="S131" s="5">
        <v>2995</v>
      </c>
      <c r="T131" s="5">
        <v>3029</v>
      </c>
      <c r="U131" s="5">
        <v>3023</v>
      </c>
      <c r="V131" s="5">
        <v>3040</v>
      </c>
      <c r="W131" s="5">
        <v>3050</v>
      </c>
      <c r="X131" s="5">
        <v>3033</v>
      </c>
      <c r="Y131" s="5">
        <v>3025</v>
      </c>
      <c r="Z131" s="5">
        <v>3019</v>
      </c>
      <c r="AA131" s="5">
        <v>3150</v>
      </c>
      <c r="AB131" s="5">
        <v>3122</v>
      </c>
      <c r="AC131" s="5">
        <v>3134</v>
      </c>
      <c r="AD131" s="5">
        <v>3186</v>
      </c>
      <c r="AE131" s="5">
        <v>3156</v>
      </c>
      <c r="AF131" s="5">
        <v>3188</v>
      </c>
      <c r="AG131" s="5">
        <v>3168</v>
      </c>
      <c r="AH131" s="5">
        <v>3199</v>
      </c>
      <c r="AI131" s="5">
        <v>3248</v>
      </c>
      <c r="AJ131" s="5">
        <v>3347</v>
      </c>
      <c r="AK131" s="5">
        <v>3326</v>
      </c>
      <c r="AL131" s="5">
        <v>3420</v>
      </c>
      <c r="AM131" s="5">
        <v>3414</v>
      </c>
      <c r="AN131" s="5">
        <v>3395</v>
      </c>
      <c r="AO131" s="5">
        <v>3447</v>
      </c>
      <c r="AP131" s="5">
        <v>3475</v>
      </c>
      <c r="AQ131" s="5">
        <v>3513</v>
      </c>
      <c r="AR131" s="5">
        <v>3557</v>
      </c>
      <c r="AS131" s="5">
        <v>3620</v>
      </c>
      <c r="AT131" s="5">
        <v>3543</v>
      </c>
      <c r="AU131" s="5">
        <v>3554</v>
      </c>
      <c r="AV131" s="5">
        <v>3622</v>
      </c>
      <c r="AW131" s="5">
        <v>3637</v>
      </c>
      <c r="AX131" s="5">
        <v>3655</v>
      </c>
      <c r="AY131" s="5">
        <v>3731</v>
      </c>
      <c r="AZ131" s="5">
        <v>3690</v>
      </c>
      <c r="BA131" s="5">
        <v>3759</v>
      </c>
      <c r="BB131" s="5">
        <v>3756</v>
      </c>
      <c r="BC131" s="5">
        <v>3786</v>
      </c>
      <c r="BD131" s="5">
        <v>3800</v>
      </c>
      <c r="BE131" s="5">
        <v>3758</v>
      </c>
      <c r="BF131" s="5">
        <v>3742</v>
      </c>
      <c r="BG131" s="5">
        <v>3684</v>
      </c>
      <c r="BH131" s="5">
        <v>3626</v>
      </c>
      <c r="BI131" s="5">
        <v>3633</v>
      </c>
      <c r="BJ131" s="5">
        <v>3617</v>
      </c>
    </row>
    <row r="132" spans="7:62" x14ac:dyDescent="0.2">
      <c r="G132" s="13" t="s">
        <v>568</v>
      </c>
      <c r="H132" s="53" t="s">
        <v>750</v>
      </c>
      <c r="I132" s="13" t="s">
        <v>76</v>
      </c>
      <c r="J132" s="13" t="s">
        <v>477</v>
      </c>
      <c r="K132" s="13" t="s">
        <v>476</v>
      </c>
      <c r="L132" s="5">
        <v>3040</v>
      </c>
      <c r="M132" s="5">
        <v>3088</v>
      </c>
      <c r="N132" s="5">
        <v>3113</v>
      </c>
      <c r="O132" s="5">
        <v>3123</v>
      </c>
      <c r="P132" s="5">
        <v>3143</v>
      </c>
      <c r="Q132" s="5">
        <v>3158</v>
      </c>
      <c r="R132" s="5">
        <v>3175</v>
      </c>
      <c r="S132" s="5">
        <v>3210</v>
      </c>
      <c r="T132" s="5">
        <v>3214</v>
      </c>
      <c r="U132" s="5">
        <v>3255</v>
      </c>
      <c r="V132" s="5">
        <v>3252</v>
      </c>
      <c r="W132" s="5">
        <v>3235</v>
      </c>
      <c r="X132" s="5">
        <v>3280</v>
      </c>
      <c r="Y132" s="5">
        <v>3283</v>
      </c>
      <c r="Z132" s="5">
        <v>3261</v>
      </c>
      <c r="AA132" s="5">
        <v>3312</v>
      </c>
      <c r="AB132" s="5">
        <v>3290</v>
      </c>
      <c r="AC132" s="5">
        <v>3324</v>
      </c>
      <c r="AD132" s="5">
        <v>3338</v>
      </c>
      <c r="AE132" s="5">
        <v>3336</v>
      </c>
      <c r="AF132" s="5">
        <v>3310</v>
      </c>
      <c r="AG132" s="5">
        <v>3317</v>
      </c>
      <c r="AH132" s="5">
        <v>3326</v>
      </c>
      <c r="AI132" s="5">
        <v>3338</v>
      </c>
      <c r="AJ132" s="5">
        <v>3348</v>
      </c>
      <c r="AK132" s="5">
        <v>3350</v>
      </c>
      <c r="AL132" s="5">
        <v>3379</v>
      </c>
      <c r="AM132" s="5">
        <v>3394</v>
      </c>
      <c r="AN132" s="5">
        <v>3375</v>
      </c>
      <c r="AO132" s="5">
        <v>3369</v>
      </c>
      <c r="AP132" s="5">
        <v>3236</v>
      </c>
      <c r="AQ132" s="5">
        <v>3237</v>
      </c>
      <c r="AR132" s="5">
        <v>3204</v>
      </c>
      <c r="AS132" s="5">
        <v>3162</v>
      </c>
      <c r="AT132" s="5">
        <v>3164</v>
      </c>
      <c r="AU132" s="5">
        <v>3168</v>
      </c>
      <c r="AV132" s="5">
        <v>3176</v>
      </c>
      <c r="AW132" s="5">
        <v>3213</v>
      </c>
      <c r="AX132" s="5">
        <v>3222</v>
      </c>
      <c r="AY132" s="5">
        <v>3230</v>
      </c>
      <c r="AZ132" s="5">
        <v>3269</v>
      </c>
      <c r="BA132" s="5">
        <v>3299</v>
      </c>
      <c r="BB132" s="5">
        <v>3289</v>
      </c>
      <c r="BC132" s="5">
        <v>3322</v>
      </c>
      <c r="BD132" s="5">
        <v>3340</v>
      </c>
      <c r="BE132" s="5">
        <v>3354</v>
      </c>
      <c r="BF132" s="5">
        <v>3365</v>
      </c>
      <c r="BG132" s="5">
        <v>3370</v>
      </c>
      <c r="BH132" s="5">
        <v>3363</v>
      </c>
      <c r="BI132" s="5">
        <v>3359</v>
      </c>
      <c r="BJ132" s="5">
        <v>3372</v>
      </c>
    </row>
    <row r="133" spans="7:62" x14ac:dyDescent="0.2">
      <c r="G133" s="13" t="s">
        <v>568</v>
      </c>
      <c r="H133" s="53" t="s">
        <v>235</v>
      </c>
      <c r="I133" s="13" t="s">
        <v>76</v>
      </c>
      <c r="J133" s="13" t="s">
        <v>477</v>
      </c>
      <c r="K133" s="13" t="s">
        <v>476</v>
      </c>
      <c r="L133" s="5">
        <v>2525</v>
      </c>
      <c r="M133" s="5">
        <v>2572</v>
      </c>
      <c r="N133" s="5">
        <v>2609</v>
      </c>
      <c r="O133" s="5">
        <v>2632</v>
      </c>
      <c r="P133" s="5">
        <v>2621</v>
      </c>
      <c r="Q133" s="5">
        <v>2643</v>
      </c>
      <c r="R133" s="5">
        <v>2690</v>
      </c>
      <c r="S133" s="5">
        <v>2700</v>
      </c>
      <c r="T133" s="5">
        <v>2699</v>
      </c>
      <c r="U133" s="5">
        <v>2738</v>
      </c>
      <c r="V133" s="5">
        <v>2729</v>
      </c>
      <c r="W133" s="5">
        <v>2782</v>
      </c>
      <c r="X133" s="5">
        <v>2773</v>
      </c>
      <c r="Y133" s="5">
        <v>2743</v>
      </c>
      <c r="Z133" s="5">
        <v>2717</v>
      </c>
      <c r="AA133" s="5">
        <v>2752</v>
      </c>
      <c r="AB133" s="5">
        <v>2774</v>
      </c>
      <c r="AC133" s="5">
        <v>2791</v>
      </c>
      <c r="AD133" s="5">
        <v>2808</v>
      </c>
      <c r="AE133" s="5">
        <v>2799</v>
      </c>
      <c r="AF133" s="5">
        <v>2750</v>
      </c>
      <c r="AG133" s="5">
        <v>2814</v>
      </c>
      <c r="AH133" s="5">
        <v>2829</v>
      </c>
      <c r="AI133" s="5">
        <v>2827</v>
      </c>
      <c r="AJ133" s="5">
        <v>2862</v>
      </c>
      <c r="AK133" s="5">
        <v>2874</v>
      </c>
      <c r="AL133" s="5">
        <v>2896</v>
      </c>
      <c r="AM133" s="5">
        <v>2942</v>
      </c>
      <c r="AN133" s="5">
        <v>2969</v>
      </c>
      <c r="AO133" s="5">
        <v>2949</v>
      </c>
      <c r="AP133" s="5">
        <v>2934</v>
      </c>
      <c r="AQ133" s="5">
        <v>2943</v>
      </c>
      <c r="AR133" s="5">
        <v>2926</v>
      </c>
      <c r="AS133" s="5">
        <v>2932</v>
      </c>
      <c r="AT133" s="5">
        <v>2921</v>
      </c>
      <c r="AU133" s="5">
        <v>2963</v>
      </c>
      <c r="AV133" s="5">
        <v>2939</v>
      </c>
      <c r="AW133" s="5">
        <v>2895</v>
      </c>
      <c r="AX133" s="5">
        <v>2898</v>
      </c>
      <c r="AY133" s="5">
        <v>2900</v>
      </c>
      <c r="AZ133" s="5">
        <v>2890</v>
      </c>
      <c r="BA133" s="5">
        <v>2853</v>
      </c>
      <c r="BB133" s="5">
        <v>2842</v>
      </c>
      <c r="BC133" s="5">
        <v>2843</v>
      </c>
      <c r="BD133" s="5">
        <v>2828</v>
      </c>
      <c r="BE133" s="5">
        <v>2777</v>
      </c>
      <c r="BF133" s="5">
        <v>2816</v>
      </c>
      <c r="BG133" s="5">
        <v>2732</v>
      </c>
      <c r="BH133" s="5">
        <v>2674</v>
      </c>
      <c r="BI133" s="5">
        <v>2692</v>
      </c>
      <c r="BJ133" s="5">
        <v>2719</v>
      </c>
    </row>
    <row r="134" spans="7:62" x14ac:dyDescent="0.2">
      <c r="G134" s="13" t="s">
        <v>568</v>
      </c>
      <c r="H134" s="53" t="s">
        <v>454</v>
      </c>
      <c r="I134" s="13" t="s">
        <v>76</v>
      </c>
      <c r="J134" s="13" t="s">
        <v>477</v>
      </c>
      <c r="K134" s="13" t="s">
        <v>476</v>
      </c>
      <c r="L134" s="5">
        <v>3056</v>
      </c>
      <c r="M134" s="5">
        <v>3082</v>
      </c>
      <c r="N134" s="5">
        <v>3123</v>
      </c>
      <c r="O134" s="5">
        <v>3106</v>
      </c>
      <c r="P134" s="5">
        <v>3067</v>
      </c>
      <c r="Q134" s="5">
        <v>3146</v>
      </c>
      <c r="R134" s="5">
        <v>3083</v>
      </c>
      <c r="S134" s="5">
        <v>3095</v>
      </c>
      <c r="T134" s="5">
        <v>3096</v>
      </c>
      <c r="U134" s="5">
        <v>3120</v>
      </c>
      <c r="V134" s="5">
        <v>3154</v>
      </c>
      <c r="W134" s="5">
        <v>3191</v>
      </c>
      <c r="X134" s="5">
        <v>3094</v>
      </c>
      <c r="Y134" s="5">
        <v>3029</v>
      </c>
      <c r="Z134" s="5">
        <v>3097</v>
      </c>
      <c r="AA134" s="5">
        <v>3132</v>
      </c>
      <c r="AB134" s="5">
        <v>3077</v>
      </c>
      <c r="AC134" s="5">
        <v>3040</v>
      </c>
      <c r="AD134" s="5">
        <v>3015</v>
      </c>
      <c r="AE134" s="5">
        <v>3056</v>
      </c>
      <c r="AF134" s="5">
        <v>3068</v>
      </c>
      <c r="AG134" s="5">
        <v>3096</v>
      </c>
      <c r="AH134" s="5">
        <v>3025</v>
      </c>
      <c r="AI134" s="5">
        <v>3080</v>
      </c>
      <c r="AJ134" s="5">
        <v>3105</v>
      </c>
      <c r="AK134" s="5">
        <v>3091</v>
      </c>
      <c r="AL134" s="5">
        <v>3112</v>
      </c>
      <c r="AM134" s="5">
        <v>3111</v>
      </c>
      <c r="AN134" s="5">
        <v>3116</v>
      </c>
      <c r="AO134" s="5">
        <v>3178</v>
      </c>
      <c r="AP134" s="5">
        <v>3116</v>
      </c>
      <c r="AQ134" s="5">
        <v>3119</v>
      </c>
      <c r="AR134" s="5">
        <v>3063</v>
      </c>
      <c r="AS134" s="5">
        <v>3062</v>
      </c>
      <c r="AT134" s="5">
        <v>3108</v>
      </c>
      <c r="AU134" s="5">
        <v>3082</v>
      </c>
      <c r="AV134" s="5">
        <v>3102</v>
      </c>
      <c r="AW134" s="5">
        <v>3033</v>
      </c>
      <c r="AX134" s="5">
        <v>3031</v>
      </c>
      <c r="AY134" s="5">
        <v>3025</v>
      </c>
      <c r="AZ134" s="5">
        <v>3083</v>
      </c>
      <c r="BA134" s="5">
        <v>3083</v>
      </c>
      <c r="BB134" s="5">
        <v>3116</v>
      </c>
      <c r="BC134" s="5">
        <v>3083</v>
      </c>
      <c r="BD134" s="5">
        <v>3129</v>
      </c>
      <c r="BE134" s="5">
        <v>3163</v>
      </c>
      <c r="BF134" s="5">
        <v>3208</v>
      </c>
      <c r="BG134" s="5">
        <v>3211</v>
      </c>
      <c r="BH134" s="5">
        <v>3196</v>
      </c>
      <c r="BI134" s="5">
        <v>3210</v>
      </c>
      <c r="BJ134" s="5">
        <v>3249</v>
      </c>
    </row>
    <row r="135" spans="7:62" x14ac:dyDescent="0.2">
      <c r="G135" s="98" t="s">
        <v>568</v>
      </c>
      <c r="H135" s="98" t="s">
        <v>789</v>
      </c>
      <c r="I135" s="98" t="s">
        <v>76</v>
      </c>
      <c r="J135" s="99" t="s">
        <v>457</v>
      </c>
      <c r="K135" s="98" t="s">
        <v>35</v>
      </c>
      <c r="L135" s="100">
        <f>((L136*L151)+(L137*L152)+(L138*L153)+(L139*L154)+(L140*L155)+(L141*L156)+(L142*L157)+(L143*L158))/L150</f>
        <v>1878.5685079264551</v>
      </c>
      <c r="M135" s="100">
        <f t="shared" ref="M135:BJ135" si="19">((M136*M151)+(M137*M152)+(M138*M153)+(M139*M154)+(M140*M155)+(M141*M156)+(M142*M157)+(M143*M158))/M150</f>
        <v>1933.2011028645522</v>
      </c>
      <c r="N135" s="100">
        <f t="shared" si="19"/>
        <v>1943.5095781639059</v>
      </c>
      <c r="O135" s="100">
        <f t="shared" si="19"/>
        <v>1986.2319771739599</v>
      </c>
      <c r="P135" s="100">
        <f t="shared" si="19"/>
        <v>2014.9159073604035</v>
      </c>
      <c r="Q135" s="100">
        <f t="shared" si="19"/>
        <v>2033.5865671409895</v>
      </c>
      <c r="R135" s="100">
        <f t="shared" si="19"/>
        <v>2036.0276255827398</v>
      </c>
      <c r="S135" s="100">
        <f t="shared" si="19"/>
        <v>2036.6981826697552</v>
      </c>
      <c r="T135" s="100">
        <f t="shared" si="19"/>
        <v>2050.8274438564968</v>
      </c>
      <c r="U135" s="100">
        <f t="shared" si="19"/>
        <v>2107.032182523194</v>
      </c>
      <c r="V135" s="100">
        <f t="shared" si="19"/>
        <v>2078.6842458526971</v>
      </c>
      <c r="W135" s="100">
        <f t="shared" si="19"/>
        <v>2069.0565023599638</v>
      </c>
      <c r="X135" s="100">
        <f t="shared" si="19"/>
        <v>2113.770697295372</v>
      </c>
      <c r="Y135" s="100">
        <f t="shared" si="19"/>
        <v>2107.930529469244</v>
      </c>
      <c r="Z135" s="100">
        <f t="shared" si="19"/>
        <v>2135.9591555654538</v>
      </c>
      <c r="AA135" s="100">
        <f t="shared" si="19"/>
        <v>2109.1243183022862</v>
      </c>
      <c r="AB135" s="100">
        <f t="shared" si="19"/>
        <v>2158.3070519352773</v>
      </c>
      <c r="AC135" s="100">
        <f t="shared" si="19"/>
        <v>2230.7702635493756</v>
      </c>
      <c r="AD135" s="100">
        <f t="shared" si="19"/>
        <v>2226.7052503967238</v>
      </c>
      <c r="AE135" s="100">
        <f t="shared" si="19"/>
        <v>2249.7442704455425</v>
      </c>
      <c r="AF135" s="100">
        <f t="shared" si="19"/>
        <v>2272.7506043475173</v>
      </c>
      <c r="AG135" s="100">
        <f t="shared" si="19"/>
        <v>2314.6452927880346</v>
      </c>
      <c r="AH135" s="100">
        <f t="shared" si="19"/>
        <v>2368.4471744548296</v>
      </c>
      <c r="AI135" s="100">
        <f t="shared" si="19"/>
        <v>2375.1441655869226</v>
      </c>
      <c r="AJ135" s="100">
        <f t="shared" si="19"/>
        <v>2374.2530402241282</v>
      </c>
      <c r="AK135" s="100">
        <f t="shared" si="19"/>
        <v>2381.9542978576851</v>
      </c>
      <c r="AL135" s="100">
        <f t="shared" si="19"/>
        <v>2394.9741731110385</v>
      </c>
      <c r="AM135" s="100">
        <f t="shared" si="19"/>
        <v>2416.5104921226557</v>
      </c>
      <c r="AN135" s="100">
        <f t="shared" si="19"/>
        <v>2436.6894870880219</v>
      </c>
      <c r="AO135" s="100">
        <f t="shared" si="19"/>
        <v>2418.204497893812</v>
      </c>
      <c r="AP135" s="100">
        <f t="shared" si="19"/>
        <v>2416.9312762229865</v>
      </c>
      <c r="AQ135" s="100">
        <f t="shared" si="19"/>
        <v>2479.1911547661693</v>
      </c>
      <c r="AR135" s="100">
        <f t="shared" si="19"/>
        <v>2491.3852163703505</v>
      </c>
      <c r="AS135" s="100">
        <f t="shared" si="19"/>
        <v>2523.7238807623512</v>
      </c>
      <c r="AT135" s="100">
        <f t="shared" si="19"/>
        <v>2560.3873749307381</v>
      </c>
      <c r="AU135" s="100">
        <f t="shared" si="19"/>
        <v>2573.2493602148411</v>
      </c>
      <c r="AV135" s="100">
        <f t="shared" si="19"/>
        <v>2585.0995014544496</v>
      </c>
      <c r="AW135" s="100">
        <f t="shared" si="19"/>
        <v>2596.9513007781934</v>
      </c>
      <c r="AX135" s="100">
        <f t="shared" si="19"/>
        <v>2613.3879100795384</v>
      </c>
      <c r="AY135" s="100">
        <f t="shared" si="19"/>
        <v>2623.5322360400551</v>
      </c>
      <c r="AZ135" s="100">
        <f t="shared" si="19"/>
        <v>2619.4362378234946</v>
      </c>
      <c r="BA135" s="100">
        <f t="shared" si="19"/>
        <v>2614.2337315837635</v>
      </c>
      <c r="BB135" s="100">
        <f t="shared" si="19"/>
        <v>2625.9281440402856</v>
      </c>
      <c r="BC135" s="100">
        <f t="shared" si="19"/>
        <v>2635.6103637158344</v>
      </c>
      <c r="BD135" s="100">
        <f t="shared" si="19"/>
        <v>2651.616747304929</v>
      </c>
      <c r="BE135" s="100">
        <f t="shared" si="19"/>
        <v>2673.2438030410954</v>
      </c>
      <c r="BF135" s="100">
        <f t="shared" si="19"/>
        <v>2705.9487586808209</v>
      </c>
      <c r="BG135" s="100">
        <f t="shared" si="19"/>
        <v>2730.4400454314355</v>
      </c>
      <c r="BH135" s="100">
        <f t="shared" si="19"/>
        <v>2738.219348738111</v>
      </c>
      <c r="BI135" s="100">
        <f t="shared" si="19"/>
        <v>2771.2335755416634</v>
      </c>
      <c r="BJ135" s="100">
        <f t="shared" si="19"/>
        <v>2792.7190190145548</v>
      </c>
    </row>
    <row r="136" spans="7:62" x14ac:dyDescent="0.2">
      <c r="G136" s="13" t="s">
        <v>568</v>
      </c>
      <c r="H136" s="53" t="s">
        <v>551</v>
      </c>
      <c r="I136" s="13" t="s">
        <v>76</v>
      </c>
      <c r="J136" s="13" t="s">
        <v>477</v>
      </c>
      <c r="K136" s="13" t="s">
        <v>476</v>
      </c>
      <c r="L136" s="5">
        <v>2180</v>
      </c>
      <c r="M136" s="5">
        <v>2174</v>
      </c>
      <c r="N136" s="5">
        <v>2194</v>
      </c>
      <c r="O136" s="5">
        <v>2241</v>
      </c>
      <c r="P136" s="5">
        <v>2261</v>
      </c>
      <c r="Q136" s="5">
        <v>2297</v>
      </c>
      <c r="R136" s="5">
        <v>2337</v>
      </c>
      <c r="S136" s="5">
        <v>2370</v>
      </c>
      <c r="T136" s="5">
        <v>2390</v>
      </c>
      <c r="U136" s="5">
        <v>2409</v>
      </c>
      <c r="V136" s="5">
        <v>2409</v>
      </c>
      <c r="W136" s="5">
        <v>2433</v>
      </c>
      <c r="X136" s="5">
        <v>2476</v>
      </c>
      <c r="Y136" s="5">
        <v>2496</v>
      </c>
      <c r="Z136" s="5">
        <v>2572</v>
      </c>
      <c r="AA136" s="5">
        <v>2546</v>
      </c>
      <c r="AB136" s="5">
        <v>2590</v>
      </c>
      <c r="AC136" s="5">
        <v>2644</v>
      </c>
      <c r="AD136" s="5">
        <v>2675</v>
      </c>
      <c r="AE136" s="5">
        <v>2798</v>
      </c>
      <c r="AF136" s="5">
        <v>2928</v>
      </c>
      <c r="AG136" s="5">
        <v>2903</v>
      </c>
      <c r="AH136" s="5">
        <v>2880</v>
      </c>
      <c r="AI136" s="5">
        <v>2831</v>
      </c>
      <c r="AJ136" s="5">
        <v>2890</v>
      </c>
      <c r="AK136" s="5">
        <v>2868</v>
      </c>
      <c r="AL136" s="5">
        <v>2781</v>
      </c>
      <c r="AM136" s="5">
        <v>2833</v>
      </c>
      <c r="AN136" s="5">
        <v>2799</v>
      </c>
      <c r="AO136" s="5">
        <v>2796</v>
      </c>
      <c r="AP136" s="5">
        <v>2812</v>
      </c>
      <c r="AQ136" s="5">
        <v>2821</v>
      </c>
      <c r="AR136" s="5">
        <v>2836</v>
      </c>
      <c r="AS136" s="5">
        <v>2837</v>
      </c>
      <c r="AT136" s="5">
        <v>2804</v>
      </c>
      <c r="AU136" s="5">
        <v>2820</v>
      </c>
      <c r="AV136" s="5">
        <v>2791</v>
      </c>
      <c r="AW136" s="5">
        <v>2806</v>
      </c>
      <c r="AX136" s="5">
        <v>2809</v>
      </c>
      <c r="AY136" s="5">
        <v>2856</v>
      </c>
      <c r="AZ136" s="5">
        <v>2913</v>
      </c>
      <c r="BA136" s="5">
        <v>2938</v>
      </c>
      <c r="BB136" s="5">
        <v>2940</v>
      </c>
      <c r="BC136" s="5">
        <v>2933</v>
      </c>
      <c r="BD136" s="5">
        <v>2913</v>
      </c>
      <c r="BE136" s="5">
        <v>2930</v>
      </c>
      <c r="BF136" s="5">
        <v>2948</v>
      </c>
      <c r="BG136" s="5">
        <v>2926</v>
      </c>
      <c r="BH136" s="5">
        <v>2901</v>
      </c>
      <c r="BI136" s="5">
        <v>2900</v>
      </c>
      <c r="BJ136" s="5">
        <v>2910</v>
      </c>
    </row>
    <row r="137" spans="7:62" x14ac:dyDescent="0.2">
      <c r="G137" s="13" t="s">
        <v>568</v>
      </c>
      <c r="H137" s="53" t="s">
        <v>552</v>
      </c>
      <c r="I137" s="13" t="s">
        <v>76</v>
      </c>
      <c r="J137" s="13" t="s">
        <v>477</v>
      </c>
      <c r="K137" s="13" t="s">
        <v>476</v>
      </c>
      <c r="L137" s="5">
        <v>1992</v>
      </c>
      <c r="M137" s="5">
        <v>2069</v>
      </c>
      <c r="N137" s="5">
        <v>2150</v>
      </c>
      <c r="O137" s="5">
        <v>2128</v>
      </c>
      <c r="P137" s="5">
        <v>2137</v>
      </c>
      <c r="Q137" s="5">
        <v>2113</v>
      </c>
      <c r="R137" s="5">
        <v>2142</v>
      </c>
      <c r="S137" s="5">
        <v>2188</v>
      </c>
      <c r="T137" s="5">
        <v>2229</v>
      </c>
      <c r="U137" s="5">
        <v>2285</v>
      </c>
      <c r="V137" s="5">
        <v>2368</v>
      </c>
      <c r="W137" s="5">
        <v>2344</v>
      </c>
      <c r="X137" s="5">
        <v>2339</v>
      </c>
      <c r="Y137" s="5">
        <v>2440</v>
      </c>
      <c r="Z137" s="5">
        <v>2369</v>
      </c>
      <c r="AA137" s="5">
        <v>2425</v>
      </c>
      <c r="AB137" s="5">
        <v>2412</v>
      </c>
      <c r="AC137" s="5">
        <v>2453</v>
      </c>
      <c r="AD137" s="5">
        <v>2416</v>
      </c>
      <c r="AE137" s="5">
        <v>2517</v>
      </c>
      <c r="AF137" s="5">
        <v>2523</v>
      </c>
      <c r="AG137" s="5">
        <v>2533</v>
      </c>
      <c r="AH137" s="5">
        <v>2554</v>
      </c>
      <c r="AI137" s="5">
        <v>2576</v>
      </c>
      <c r="AJ137" s="5">
        <v>2584</v>
      </c>
      <c r="AK137" s="5">
        <v>2569</v>
      </c>
      <c r="AL137" s="5">
        <v>2533</v>
      </c>
      <c r="AM137" s="5">
        <v>2456</v>
      </c>
      <c r="AN137" s="5">
        <v>2460</v>
      </c>
      <c r="AO137" s="5">
        <v>2389</v>
      </c>
      <c r="AP137" s="5">
        <v>2336</v>
      </c>
      <c r="AQ137" s="5">
        <v>2244</v>
      </c>
      <c r="AR137" s="5">
        <v>2201</v>
      </c>
      <c r="AS137" s="5">
        <v>2218</v>
      </c>
      <c r="AT137" s="5">
        <v>2225</v>
      </c>
      <c r="AU137" s="5">
        <v>2255</v>
      </c>
      <c r="AV137" s="5">
        <v>2295</v>
      </c>
      <c r="AW137" s="5">
        <v>2341</v>
      </c>
      <c r="AX137" s="5">
        <v>2437</v>
      </c>
      <c r="AY137" s="5">
        <v>2503</v>
      </c>
      <c r="AZ137" s="5">
        <v>2515</v>
      </c>
      <c r="BA137" s="5">
        <v>2542</v>
      </c>
      <c r="BB137" s="5">
        <v>2522</v>
      </c>
      <c r="BC137" s="5">
        <v>2573</v>
      </c>
      <c r="BD137" s="5">
        <v>2573</v>
      </c>
      <c r="BE137" s="5">
        <v>2598</v>
      </c>
      <c r="BF137" s="5">
        <v>2618</v>
      </c>
      <c r="BG137" s="5">
        <v>2563</v>
      </c>
      <c r="BH137" s="5">
        <v>2620</v>
      </c>
      <c r="BI137" s="5">
        <v>2668</v>
      </c>
      <c r="BJ137" s="5">
        <v>2703</v>
      </c>
    </row>
    <row r="138" spans="7:62" x14ac:dyDescent="0.2">
      <c r="G138" s="13" t="s">
        <v>568</v>
      </c>
      <c r="H138" s="53" t="s">
        <v>553</v>
      </c>
      <c r="I138" s="13" t="s">
        <v>76</v>
      </c>
      <c r="J138" s="13" t="s">
        <v>477</v>
      </c>
      <c r="K138" s="13" t="s">
        <v>476</v>
      </c>
      <c r="L138" s="5">
        <v>2304</v>
      </c>
      <c r="M138" s="5">
        <v>2332</v>
      </c>
      <c r="N138" s="5">
        <v>2298</v>
      </c>
      <c r="O138" s="5">
        <v>2366</v>
      </c>
      <c r="P138" s="5">
        <v>2386</v>
      </c>
      <c r="Q138" s="5">
        <v>2375</v>
      </c>
      <c r="R138" s="5">
        <v>2401</v>
      </c>
      <c r="S138" s="5">
        <v>2452</v>
      </c>
      <c r="T138" s="5">
        <v>2467</v>
      </c>
      <c r="U138" s="5">
        <v>2455</v>
      </c>
      <c r="V138" s="5">
        <v>2455</v>
      </c>
      <c r="W138" s="5">
        <v>2421</v>
      </c>
      <c r="X138" s="5">
        <v>2392</v>
      </c>
      <c r="Y138" s="5">
        <v>2485</v>
      </c>
      <c r="Z138" s="5">
        <v>2501</v>
      </c>
      <c r="AA138" s="5">
        <v>2527</v>
      </c>
      <c r="AB138" s="5">
        <v>2539</v>
      </c>
      <c r="AC138" s="5">
        <v>2566</v>
      </c>
      <c r="AD138" s="5">
        <v>2630</v>
      </c>
      <c r="AE138" s="5">
        <v>2644</v>
      </c>
      <c r="AF138" s="5">
        <v>2614</v>
      </c>
      <c r="AG138" s="5">
        <v>2589</v>
      </c>
      <c r="AH138" s="5">
        <v>2563</v>
      </c>
      <c r="AI138" s="5">
        <v>2555</v>
      </c>
      <c r="AJ138" s="5">
        <v>2571</v>
      </c>
      <c r="AK138" s="5">
        <v>2588</v>
      </c>
      <c r="AL138" s="5">
        <v>2631</v>
      </c>
      <c r="AM138" s="5">
        <v>2625</v>
      </c>
      <c r="AN138" s="5">
        <v>2609</v>
      </c>
      <c r="AO138" s="5">
        <v>2581</v>
      </c>
      <c r="AP138" s="5">
        <v>2639</v>
      </c>
      <c r="AQ138" s="5">
        <v>2662</v>
      </c>
      <c r="AR138" s="5">
        <v>2666</v>
      </c>
      <c r="AS138" s="5">
        <v>2703</v>
      </c>
      <c r="AT138" s="5">
        <v>2711</v>
      </c>
      <c r="AU138" s="5">
        <v>2724</v>
      </c>
      <c r="AV138" s="5">
        <v>2729</v>
      </c>
      <c r="AW138" s="5">
        <v>2724</v>
      </c>
      <c r="AX138" s="5">
        <v>2751</v>
      </c>
      <c r="AY138" s="5">
        <v>2779</v>
      </c>
      <c r="AZ138" s="5">
        <v>2785</v>
      </c>
      <c r="BA138" s="5">
        <v>2757</v>
      </c>
      <c r="BB138" s="5">
        <v>2840</v>
      </c>
      <c r="BC138" s="5">
        <v>2852</v>
      </c>
      <c r="BD138" s="5">
        <v>2865</v>
      </c>
      <c r="BE138" s="5">
        <v>2881</v>
      </c>
      <c r="BF138" s="5">
        <v>2902</v>
      </c>
      <c r="BG138" s="5">
        <v>2960</v>
      </c>
      <c r="BH138" s="5">
        <v>2949</v>
      </c>
      <c r="BI138" s="5">
        <v>2989</v>
      </c>
      <c r="BJ138" s="5">
        <v>3027</v>
      </c>
    </row>
    <row r="139" spans="7:62" x14ac:dyDescent="0.2">
      <c r="G139" s="13" t="s">
        <v>568</v>
      </c>
      <c r="H139" s="53" t="s">
        <v>554</v>
      </c>
      <c r="I139" s="13" t="s">
        <v>76</v>
      </c>
      <c r="J139" s="13" t="s">
        <v>477</v>
      </c>
      <c r="K139" s="13" t="s">
        <v>476</v>
      </c>
      <c r="L139" s="5">
        <v>1990</v>
      </c>
      <c r="M139" s="5">
        <v>2020</v>
      </c>
      <c r="N139" s="5">
        <v>2024</v>
      </c>
      <c r="O139" s="5">
        <v>2033</v>
      </c>
      <c r="P139" s="5">
        <v>2039</v>
      </c>
      <c r="Q139" s="5">
        <v>2007</v>
      </c>
      <c r="R139" s="5">
        <v>2039</v>
      </c>
      <c r="S139" s="5">
        <v>2051</v>
      </c>
      <c r="T139" s="5">
        <v>2084</v>
      </c>
      <c r="U139" s="5">
        <v>2105</v>
      </c>
      <c r="V139" s="5">
        <v>2088</v>
      </c>
      <c r="W139" s="5">
        <v>2050</v>
      </c>
      <c r="X139" s="5">
        <v>2082</v>
      </c>
      <c r="Y139" s="5">
        <v>2121</v>
      </c>
      <c r="Z139" s="5">
        <v>2131</v>
      </c>
      <c r="AA139" s="5">
        <v>2130</v>
      </c>
      <c r="AB139" s="5">
        <v>2145</v>
      </c>
      <c r="AC139" s="5">
        <v>2170</v>
      </c>
      <c r="AD139" s="5">
        <v>2198</v>
      </c>
      <c r="AE139" s="5">
        <v>2232</v>
      </c>
      <c r="AF139" s="5">
        <v>2243</v>
      </c>
      <c r="AG139" s="5">
        <v>2250</v>
      </c>
      <c r="AH139" s="5">
        <v>2214</v>
      </c>
      <c r="AI139" s="5">
        <v>2187</v>
      </c>
      <c r="AJ139" s="5">
        <v>2237</v>
      </c>
      <c r="AK139" s="5">
        <v>2272</v>
      </c>
      <c r="AL139" s="5">
        <v>2259</v>
      </c>
      <c r="AM139" s="5">
        <v>2278</v>
      </c>
      <c r="AN139" s="5">
        <v>2280</v>
      </c>
      <c r="AO139" s="5">
        <v>2293</v>
      </c>
      <c r="AP139" s="5">
        <v>2320</v>
      </c>
      <c r="AQ139" s="5">
        <v>2319</v>
      </c>
      <c r="AR139" s="5">
        <v>2340</v>
      </c>
      <c r="AS139" s="5">
        <v>2355</v>
      </c>
      <c r="AT139" s="5">
        <v>2375</v>
      </c>
      <c r="AU139" s="5">
        <v>2388</v>
      </c>
      <c r="AV139" s="5">
        <v>2401</v>
      </c>
      <c r="AW139" s="5">
        <v>2420</v>
      </c>
      <c r="AX139" s="5">
        <v>2430</v>
      </c>
      <c r="AY139" s="5">
        <v>2431</v>
      </c>
      <c r="AZ139" s="5">
        <v>2454</v>
      </c>
      <c r="BA139" s="5">
        <v>2467</v>
      </c>
      <c r="BB139" s="5">
        <v>2478</v>
      </c>
      <c r="BC139" s="5">
        <v>2488</v>
      </c>
      <c r="BD139" s="5">
        <v>2521</v>
      </c>
      <c r="BE139" s="5">
        <v>2540</v>
      </c>
      <c r="BF139" s="5">
        <v>2546</v>
      </c>
      <c r="BG139" s="5">
        <v>2562</v>
      </c>
      <c r="BH139" s="5">
        <v>2577</v>
      </c>
      <c r="BI139" s="5">
        <v>2596</v>
      </c>
      <c r="BJ139" s="5">
        <v>2615</v>
      </c>
    </row>
    <row r="140" spans="7:62" x14ac:dyDescent="0.2">
      <c r="G140" s="13" t="s">
        <v>568</v>
      </c>
      <c r="H140" s="53" t="s">
        <v>555</v>
      </c>
      <c r="I140" s="13" t="s">
        <v>76</v>
      </c>
      <c r="J140" s="13" t="s">
        <v>477</v>
      </c>
      <c r="K140" s="13" t="s">
        <v>476</v>
      </c>
      <c r="L140" s="5">
        <v>1805</v>
      </c>
      <c r="M140" s="5">
        <v>1868</v>
      </c>
      <c r="N140" s="5">
        <v>1882</v>
      </c>
      <c r="O140" s="5">
        <v>1929</v>
      </c>
      <c r="P140" s="5">
        <v>1963</v>
      </c>
      <c r="Q140" s="5">
        <v>1994</v>
      </c>
      <c r="R140" s="5">
        <v>1987</v>
      </c>
      <c r="S140" s="5">
        <v>1979</v>
      </c>
      <c r="T140" s="5">
        <v>1989</v>
      </c>
      <c r="U140" s="5">
        <v>2060</v>
      </c>
      <c r="V140" s="5">
        <v>2024</v>
      </c>
      <c r="W140" s="5">
        <v>2021</v>
      </c>
      <c r="X140" s="5">
        <v>2076</v>
      </c>
      <c r="Y140" s="5">
        <v>2050</v>
      </c>
      <c r="Z140" s="5">
        <v>2082</v>
      </c>
      <c r="AA140" s="5">
        <v>2044</v>
      </c>
      <c r="AB140" s="5">
        <v>2104</v>
      </c>
      <c r="AC140" s="5">
        <v>2191</v>
      </c>
      <c r="AD140" s="5">
        <v>2173</v>
      </c>
      <c r="AE140" s="5">
        <v>2190</v>
      </c>
      <c r="AF140" s="5">
        <v>2217</v>
      </c>
      <c r="AG140" s="5">
        <v>2275</v>
      </c>
      <c r="AH140" s="5">
        <v>2358</v>
      </c>
      <c r="AI140" s="5">
        <v>2375</v>
      </c>
      <c r="AJ140" s="5">
        <v>2360</v>
      </c>
      <c r="AK140" s="5">
        <v>2363</v>
      </c>
      <c r="AL140" s="5">
        <v>2383</v>
      </c>
      <c r="AM140" s="5">
        <v>2408</v>
      </c>
      <c r="AN140" s="5">
        <v>2438</v>
      </c>
      <c r="AO140" s="5">
        <v>2414</v>
      </c>
      <c r="AP140" s="5">
        <v>2401</v>
      </c>
      <c r="AQ140" s="5">
        <v>2432</v>
      </c>
      <c r="AR140" s="5">
        <v>2444</v>
      </c>
      <c r="AS140" s="5">
        <v>2481</v>
      </c>
      <c r="AT140" s="5">
        <v>2527</v>
      </c>
      <c r="AU140" s="5">
        <v>2540</v>
      </c>
      <c r="AV140" s="5">
        <v>2554</v>
      </c>
      <c r="AW140" s="5">
        <v>2566</v>
      </c>
      <c r="AX140" s="5">
        <v>2583</v>
      </c>
      <c r="AY140" s="5">
        <v>2592</v>
      </c>
      <c r="AZ140" s="5">
        <v>2579</v>
      </c>
      <c r="BA140" s="5">
        <v>2571</v>
      </c>
      <c r="BB140" s="5">
        <v>2577</v>
      </c>
      <c r="BC140" s="5">
        <v>2587</v>
      </c>
      <c r="BD140" s="5">
        <v>2601</v>
      </c>
      <c r="BE140" s="5">
        <v>2624</v>
      </c>
      <c r="BF140" s="5">
        <v>2665</v>
      </c>
      <c r="BG140" s="5">
        <v>2691</v>
      </c>
      <c r="BH140" s="5">
        <v>2700</v>
      </c>
      <c r="BI140" s="5">
        <v>2737</v>
      </c>
      <c r="BJ140" s="5">
        <v>2758</v>
      </c>
    </row>
    <row r="141" spans="7:62" x14ac:dyDescent="0.2">
      <c r="G141" s="13" t="s">
        <v>568</v>
      </c>
      <c r="H141" s="53" t="s">
        <v>556</v>
      </c>
      <c r="I141" s="13" t="s">
        <v>76</v>
      </c>
      <c r="J141" s="13" t="s">
        <v>477</v>
      </c>
      <c r="K141" s="13" t="s">
        <v>476</v>
      </c>
      <c r="L141" s="5">
        <v>2534</v>
      </c>
      <c r="M141" s="5">
        <v>2568</v>
      </c>
      <c r="N141" s="5">
        <v>2618</v>
      </c>
      <c r="O141" s="5">
        <v>2608</v>
      </c>
      <c r="P141" s="5">
        <v>2689</v>
      </c>
      <c r="Q141" s="5">
        <v>2577</v>
      </c>
      <c r="R141" s="5">
        <v>2557</v>
      </c>
      <c r="S141" s="5">
        <v>2540</v>
      </c>
      <c r="T141" s="5">
        <v>2570</v>
      </c>
      <c r="U141" s="5">
        <v>2420</v>
      </c>
      <c r="V141" s="5">
        <v>2605</v>
      </c>
      <c r="W141" s="5">
        <v>2550</v>
      </c>
      <c r="X141" s="5">
        <v>2500</v>
      </c>
      <c r="Y141" s="5">
        <v>2432</v>
      </c>
      <c r="Z141" s="5">
        <v>2410</v>
      </c>
      <c r="AA141" s="5">
        <v>2361</v>
      </c>
      <c r="AB141" s="5">
        <v>2439</v>
      </c>
      <c r="AC141" s="5">
        <v>2447</v>
      </c>
      <c r="AD141" s="5">
        <v>2499</v>
      </c>
      <c r="AE141" s="5">
        <v>2508</v>
      </c>
      <c r="AF141" s="5">
        <v>2309</v>
      </c>
      <c r="AG141" s="5">
        <v>2490</v>
      </c>
      <c r="AH141" s="5">
        <v>2495</v>
      </c>
      <c r="AI141" s="5">
        <v>2534</v>
      </c>
      <c r="AJ141" s="5">
        <v>2567</v>
      </c>
      <c r="AK141" s="5">
        <v>2512</v>
      </c>
      <c r="AL141" s="5">
        <v>2502</v>
      </c>
      <c r="AM141" s="5">
        <v>2505</v>
      </c>
      <c r="AN141" s="5">
        <v>2504</v>
      </c>
      <c r="AO141" s="5">
        <v>2548</v>
      </c>
      <c r="AP141" s="5">
        <v>2593</v>
      </c>
      <c r="AQ141" s="5">
        <v>2583</v>
      </c>
      <c r="AR141" s="5">
        <v>2633</v>
      </c>
      <c r="AS141" s="5">
        <v>2634</v>
      </c>
      <c r="AT141" s="5">
        <v>2620</v>
      </c>
      <c r="AU141" s="5">
        <v>2656</v>
      </c>
      <c r="AV141" s="5">
        <v>2706</v>
      </c>
      <c r="AW141" s="5">
        <v>2693</v>
      </c>
      <c r="AX141" s="5">
        <v>2680</v>
      </c>
      <c r="AY141" s="5">
        <v>2692</v>
      </c>
      <c r="AZ141" s="5">
        <v>2704</v>
      </c>
      <c r="BA141" s="5">
        <v>2734</v>
      </c>
      <c r="BB141" s="5">
        <v>2738</v>
      </c>
      <c r="BC141" s="5">
        <v>2730</v>
      </c>
      <c r="BD141" s="5">
        <v>2758</v>
      </c>
      <c r="BE141" s="5">
        <v>2775</v>
      </c>
      <c r="BF141" s="5">
        <v>2758</v>
      </c>
      <c r="BG141" s="5">
        <v>2784</v>
      </c>
      <c r="BH141" s="5">
        <v>2760</v>
      </c>
      <c r="BI141" s="5">
        <v>2773</v>
      </c>
      <c r="BJ141" s="5">
        <v>2774</v>
      </c>
    </row>
    <row r="142" spans="7:62" x14ac:dyDescent="0.2">
      <c r="G142" s="13" t="s">
        <v>568</v>
      </c>
      <c r="H142" s="53" t="s">
        <v>557</v>
      </c>
      <c r="I142" s="13" t="s">
        <v>76</v>
      </c>
      <c r="J142" s="13" t="s">
        <v>477</v>
      </c>
      <c r="K142" s="13" t="s">
        <v>476</v>
      </c>
      <c r="L142" s="5">
        <v>2424</v>
      </c>
      <c r="M142" s="5">
        <v>2509</v>
      </c>
      <c r="N142" s="5">
        <v>2519</v>
      </c>
      <c r="O142" s="5">
        <v>2549</v>
      </c>
      <c r="P142" s="5">
        <v>2537</v>
      </c>
      <c r="Q142" s="5">
        <v>2603</v>
      </c>
      <c r="R142" s="5">
        <v>2691</v>
      </c>
      <c r="S142" s="5">
        <v>2626</v>
      </c>
      <c r="T142" s="5">
        <v>2613</v>
      </c>
      <c r="U142" s="5">
        <v>2689</v>
      </c>
      <c r="V142" s="5">
        <v>2743</v>
      </c>
      <c r="W142" s="5">
        <v>2785</v>
      </c>
      <c r="X142" s="5">
        <v>2868</v>
      </c>
      <c r="Y142" s="5">
        <v>2890</v>
      </c>
      <c r="Z142" s="5">
        <v>2914</v>
      </c>
      <c r="AA142" s="5">
        <v>2859</v>
      </c>
      <c r="AB142" s="5">
        <v>2777</v>
      </c>
      <c r="AC142" s="5">
        <v>2854</v>
      </c>
      <c r="AD142" s="5">
        <v>2943</v>
      </c>
      <c r="AE142" s="5">
        <v>2894</v>
      </c>
      <c r="AF142" s="5">
        <v>2806</v>
      </c>
      <c r="AG142" s="5">
        <v>2814</v>
      </c>
      <c r="AH142" s="5">
        <v>2695</v>
      </c>
      <c r="AI142" s="5">
        <v>2683</v>
      </c>
      <c r="AJ142" s="5">
        <v>2680</v>
      </c>
      <c r="AK142" s="5">
        <v>2607</v>
      </c>
      <c r="AL142" s="5">
        <v>2593</v>
      </c>
      <c r="AM142" s="5">
        <v>2584</v>
      </c>
      <c r="AN142" s="5">
        <v>2543</v>
      </c>
      <c r="AO142" s="5">
        <v>2624</v>
      </c>
      <c r="AP142" s="5">
        <v>2717</v>
      </c>
      <c r="AQ142" s="5">
        <v>2727</v>
      </c>
      <c r="AR142" s="5">
        <v>2774</v>
      </c>
      <c r="AS142" s="5">
        <v>2672</v>
      </c>
      <c r="AT142" s="5">
        <v>2806</v>
      </c>
      <c r="AU142" s="5">
        <v>2764</v>
      </c>
      <c r="AV142" s="5">
        <v>2768</v>
      </c>
      <c r="AW142" s="5">
        <v>2839</v>
      </c>
      <c r="AX142" s="5">
        <v>2864</v>
      </c>
      <c r="AY142" s="5">
        <v>2843</v>
      </c>
      <c r="AZ142" s="5">
        <v>2886</v>
      </c>
      <c r="BA142" s="5">
        <v>2856</v>
      </c>
      <c r="BB142" s="5">
        <v>2876</v>
      </c>
      <c r="BC142" s="5">
        <v>2841</v>
      </c>
      <c r="BD142" s="5">
        <v>2939</v>
      </c>
      <c r="BE142" s="5">
        <v>2909</v>
      </c>
      <c r="BF142" s="5">
        <v>2919</v>
      </c>
      <c r="BG142" s="5">
        <v>2913</v>
      </c>
      <c r="BH142" s="5">
        <v>2948</v>
      </c>
      <c r="BI142" s="5">
        <v>2980</v>
      </c>
      <c r="BJ142" s="5">
        <v>3022</v>
      </c>
    </row>
    <row r="143" spans="7:62" x14ac:dyDescent="0.2">
      <c r="G143" s="14" t="s">
        <v>568</v>
      </c>
      <c r="H143" s="112" t="s">
        <v>558</v>
      </c>
      <c r="I143" s="14" t="s">
        <v>76</v>
      </c>
      <c r="J143" s="14" t="s">
        <v>477</v>
      </c>
      <c r="K143" s="14" t="s">
        <v>476</v>
      </c>
      <c r="L143" s="6">
        <v>2239</v>
      </c>
      <c r="M143" s="6">
        <v>2225</v>
      </c>
      <c r="N143" s="6">
        <v>2205</v>
      </c>
      <c r="O143" s="6">
        <v>2252</v>
      </c>
      <c r="P143" s="6">
        <v>2287</v>
      </c>
      <c r="Q143" s="6">
        <v>2337</v>
      </c>
      <c r="R143" s="6">
        <v>2377</v>
      </c>
      <c r="S143" s="6">
        <v>2406</v>
      </c>
      <c r="T143" s="6">
        <v>2437</v>
      </c>
      <c r="U143" s="6">
        <v>2517</v>
      </c>
      <c r="V143" s="6">
        <v>2487</v>
      </c>
      <c r="W143" s="6">
        <v>2507</v>
      </c>
      <c r="X143" s="6">
        <v>2524</v>
      </c>
      <c r="Y143" s="6">
        <v>2569</v>
      </c>
      <c r="Z143" s="6">
        <v>2606</v>
      </c>
      <c r="AA143" s="6">
        <v>2641</v>
      </c>
      <c r="AB143" s="6">
        <v>2631</v>
      </c>
      <c r="AC143" s="6">
        <v>2620</v>
      </c>
      <c r="AD143" s="6">
        <v>2642</v>
      </c>
      <c r="AE143" s="6">
        <v>2573</v>
      </c>
      <c r="AF143" s="6">
        <v>2605</v>
      </c>
      <c r="AG143" s="6">
        <v>2630</v>
      </c>
      <c r="AH143" s="6">
        <v>2627</v>
      </c>
      <c r="AI143" s="6">
        <v>2634</v>
      </c>
      <c r="AJ143" s="6">
        <v>2733</v>
      </c>
      <c r="AK143" s="6">
        <v>2688</v>
      </c>
      <c r="AL143" s="6">
        <v>2704</v>
      </c>
      <c r="AM143" s="6">
        <v>2731</v>
      </c>
      <c r="AN143" s="6">
        <v>2700</v>
      </c>
      <c r="AO143" s="6">
        <v>2686</v>
      </c>
      <c r="AP143" s="6">
        <v>2682</v>
      </c>
      <c r="AQ143" s="6">
        <v>2657</v>
      </c>
      <c r="AR143" s="6">
        <v>2609</v>
      </c>
      <c r="AS143" s="6">
        <v>2643</v>
      </c>
      <c r="AT143" s="6">
        <v>2680</v>
      </c>
      <c r="AU143" s="6">
        <v>2701</v>
      </c>
      <c r="AV143" s="6">
        <v>2698</v>
      </c>
      <c r="AW143" s="6">
        <v>2717</v>
      </c>
      <c r="AX143" s="6">
        <v>2746</v>
      </c>
      <c r="AY143" s="6">
        <v>2784</v>
      </c>
      <c r="AZ143" s="6">
        <v>2841</v>
      </c>
      <c r="BA143" s="6">
        <v>2846</v>
      </c>
      <c r="BB143" s="6">
        <v>2851</v>
      </c>
      <c r="BC143" s="6">
        <v>2891</v>
      </c>
      <c r="BD143" s="6">
        <v>2897</v>
      </c>
      <c r="BE143" s="6">
        <v>2875</v>
      </c>
      <c r="BF143" s="6">
        <v>2896</v>
      </c>
      <c r="BG143" s="6">
        <v>2913</v>
      </c>
      <c r="BH143" s="6">
        <v>2902</v>
      </c>
      <c r="BI143" s="6">
        <v>2885</v>
      </c>
      <c r="BJ143" s="6">
        <v>2889</v>
      </c>
    </row>
    <row r="144" spans="7:62" x14ac:dyDescent="0.2">
      <c r="G144" s="12" t="s">
        <v>464</v>
      </c>
      <c r="H144" s="12" t="s">
        <v>22</v>
      </c>
      <c r="I144" s="12" t="s">
        <v>463</v>
      </c>
      <c r="J144" s="12" t="s">
        <v>501</v>
      </c>
      <c r="K144" s="12" t="s">
        <v>6</v>
      </c>
      <c r="L144" s="4">
        <f>Data!F13</f>
        <v>3082.8290000000002</v>
      </c>
      <c r="M144" s="4">
        <f>Data!G13</f>
        <v>3141.078</v>
      </c>
      <c r="N144" s="4">
        <f>Data!H13</f>
        <v>3201.183</v>
      </c>
      <c r="O144" s="4">
        <f>Data!I13</f>
        <v>3263.74</v>
      </c>
      <c r="P144" s="4">
        <f>Data!J13</f>
        <v>3329.1289999999999</v>
      </c>
      <c r="Q144" s="4">
        <f>Data!K13</f>
        <v>3397.4740000000002</v>
      </c>
      <c r="R144" s="4">
        <f>Data!L13</f>
        <v>3468.5149999999999</v>
      </c>
      <c r="S144" s="4">
        <f>Data!M13</f>
        <v>3541.6709999999998</v>
      </c>
      <c r="T144" s="4">
        <f>Data!N13</f>
        <v>3616.1149999999998</v>
      </c>
      <c r="U144" s="4">
        <f>Data!O13</f>
        <v>3691.1729999999998</v>
      </c>
      <c r="V144" s="4">
        <f>Data!P13</f>
        <v>3766.7620000000002</v>
      </c>
      <c r="W144" s="4">
        <f>Data!Q13</f>
        <v>3842.8710000000001</v>
      </c>
      <c r="X144" s="4">
        <f>Data!R13</f>
        <v>3919.1819999999998</v>
      </c>
      <c r="Y144" s="4">
        <f>Data!S13</f>
        <v>3995.308</v>
      </c>
      <c r="Z144" s="4">
        <f>Data!T13</f>
        <v>4071.0230000000001</v>
      </c>
      <c r="AA144" s="4">
        <f>Data!U13</f>
        <v>4146.1480000000001</v>
      </c>
      <c r="AB144" s="4">
        <f>Data!V13</f>
        <v>4220.8230000000003</v>
      </c>
      <c r="AC144" s="4">
        <f>Data!W13</f>
        <v>4295.67</v>
      </c>
      <c r="AD144" s="4">
        <f>Data!X13</f>
        <v>4371.5320000000002</v>
      </c>
      <c r="AE144" s="4">
        <f>Data!Y13</f>
        <v>4449.0469999999996</v>
      </c>
      <c r="AF144" s="4">
        <f>Data!Z13</f>
        <v>4528.2349999999997</v>
      </c>
      <c r="AG144" s="4">
        <f>Data!AA13</f>
        <v>4608.9610000000002</v>
      </c>
      <c r="AH144" s="4">
        <f>Data!AB13</f>
        <v>4691.5600000000004</v>
      </c>
      <c r="AI144" s="4">
        <f>Data!AC13</f>
        <v>4776.3950000000004</v>
      </c>
      <c r="AJ144" s="4">
        <f>Data!AD13</f>
        <v>4863.6040000000003</v>
      </c>
      <c r="AK144" s="4">
        <f>Data!AE13</f>
        <v>4953.3829999999998</v>
      </c>
      <c r="AL144" s="4">
        <f>Data!AF13</f>
        <v>5045.3109999999997</v>
      </c>
      <c r="AM144" s="4">
        <f>Data!AG13</f>
        <v>5138.2179999999998</v>
      </c>
      <c r="AN144" s="4">
        <f>Data!AH13</f>
        <v>5230.4470000000001</v>
      </c>
      <c r="AO144" s="4">
        <f>Data!AI13</f>
        <v>5320.82</v>
      </c>
      <c r="AP144" s="4">
        <f>Data!AJ13</f>
        <v>5408.9040000000005</v>
      </c>
      <c r="AQ144" s="4">
        <f>Data!AK13</f>
        <v>5494.8980000000001</v>
      </c>
      <c r="AR144" s="4">
        <f>Data!AL13</f>
        <v>5578.8609999999999</v>
      </c>
      <c r="AS144" s="4">
        <f>Data!AM13</f>
        <v>5661.0870000000004</v>
      </c>
      <c r="AT144" s="4">
        <f>Data!AN13</f>
        <v>5741.8180000000002</v>
      </c>
      <c r="AU144" s="4">
        <f>Data!AO13</f>
        <v>5821.0150000000003</v>
      </c>
      <c r="AV144" s="4">
        <f>Data!AP13</f>
        <v>5898.6850000000004</v>
      </c>
      <c r="AW144" s="4">
        <f>Data!AQ13</f>
        <v>5975.3050000000003</v>
      </c>
      <c r="AX144" s="4">
        <f>Data!AR13</f>
        <v>6051.482</v>
      </c>
      <c r="AY144" s="4">
        <f>Data!AS13</f>
        <v>6127.6940000000004</v>
      </c>
      <c r="AZ144" s="4">
        <f>Data!AT13</f>
        <v>6204.1440000000002</v>
      </c>
      <c r="BA144" s="4">
        <f>Data!AU13</f>
        <v>6280.8580000000002</v>
      </c>
      <c r="BB144" s="4">
        <f>Data!AV13</f>
        <v>6357.9920000000002</v>
      </c>
      <c r="BC144" s="4">
        <f>Data!AW13</f>
        <v>6435.7039999999997</v>
      </c>
      <c r="BD144" s="4">
        <f>Data!AX13</f>
        <v>6514.0940000000001</v>
      </c>
      <c r="BE144" s="4">
        <f>Data!AY13</f>
        <v>6593.2349999999997</v>
      </c>
      <c r="BF144" s="4">
        <f>Data!AZ13</f>
        <v>6673.1009999999997</v>
      </c>
      <c r="BG144" s="4">
        <f>Data!BA13</f>
        <v>6753.643</v>
      </c>
      <c r="BH144" s="4">
        <f>Data!BB13</f>
        <v>6834.7179999999998</v>
      </c>
      <c r="BI144" s="4">
        <f>Data!BC13</f>
        <v>6916.1850000000004</v>
      </c>
      <c r="BJ144" s="4">
        <f>Data!BD13</f>
        <v>6997.991</v>
      </c>
    </row>
    <row r="145" spans="7:62" x14ac:dyDescent="0.2">
      <c r="G145" s="13" t="s">
        <v>464</v>
      </c>
      <c r="H145" s="13" t="s">
        <v>544</v>
      </c>
      <c r="I145" s="13" t="s">
        <v>463</v>
      </c>
      <c r="J145" s="54" t="s">
        <v>457</v>
      </c>
      <c r="K145" s="13" t="s">
        <v>35</v>
      </c>
      <c r="L145" s="5">
        <f>Data!F59</f>
        <v>960.69499999999994</v>
      </c>
      <c r="M145" s="5">
        <f>Data!G59</f>
        <v>972.36200000000008</v>
      </c>
      <c r="N145" s="5">
        <f>Data!H59</f>
        <v>983.89999999999986</v>
      </c>
      <c r="O145" s="5">
        <f>Data!I59</f>
        <v>995.10300000000007</v>
      </c>
      <c r="P145" s="5">
        <f>Data!J59</f>
        <v>1005.846</v>
      </c>
      <c r="Q145" s="5">
        <f>Data!K59</f>
        <v>1016.045</v>
      </c>
      <c r="R145" s="5">
        <f>Data!L59</f>
        <v>1025.7430000000002</v>
      </c>
      <c r="S145" s="5">
        <f>Data!M59</f>
        <v>1035.0820000000001</v>
      </c>
      <c r="T145" s="5">
        <f>Data!N59</f>
        <v>1044.268</v>
      </c>
      <c r="U145" s="5">
        <f>Data!O59</f>
        <v>1053.4369999999999</v>
      </c>
      <c r="V145" s="5">
        <f>Data!P59</f>
        <v>1062.655</v>
      </c>
      <c r="W145" s="5">
        <f>Data!Q59</f>
        <v>1071.854</v>
      </c>
      <c r="X145" s="5">
        <f>Data!R59</f>
        <v>1080.973</v>
      </c>
      <c r="Y145" s="5">
        <f>Data!S59</f>
        <v>1089.8890000000001</v>
      </c>
      <c r="Z145" s="5">
        <f>Data!T59</f>
        <v>1098.5250000000001</v>
      </c>
      <c r="AA145" s="5">
        <f>Data!U59</f>
        <v>1106.8609999999999</v>
      </c>
      <c r="AB145" s="5">
        <f>Data!V59</f>
        <v>1114.9380000000001</v>
      </c>
      <c r="AC145" s="5">
        <f>Data!W59</f>
        <v>1122.8300000000002</v>
      </c>
      <c r="AD145" s="5">
        <f>Data!X59</f>
        <v>1130.615</v>
      </c>
      <c r="AE145" s="5">
        <f>Data!Y59</f>
        <v>1138.3620000000001</v>
      </c>
      <c r="AF145" s="5">
        <f>Data!Z59</f>
        <v>1146.075</v>
      </c>
      <c r="AG145" s="5">
        <f>Data!AA59</f>
        <v>1153.731</v>
      </c>
      <c r="AH145" s="5">
        <f>Data!AB59</f>
        <v>1161.374</v>
      </c>
      <c r="AI145" s="5">
        <f>Data!AC59</f>
        <v>1169.0569999999998</v>
      </c>
      <c r="AJ145" s="5">
        <f>Data!AD59</f>
        <v>1176.787</v>
      </c>
      <c r="AK145" s="5">
        <f>Data!AE59</f>
        <v>1184.6099999999999</v>
      </c>
      <c r="AL145" s="5">
        <f>Data!AF59</f>
        <v>1192.4659999999999</v>
      </c>
      <c r="AM145" s="5">
        <f>Data!AG59</f>
        <v>1200.2160000000001</v>
      </c>
      <c r="AN145" s="5">
        <f>Data!AH59</f>
        <v>1207.6319999999998</v>
      </c>
      <c r="AO145" s="5">
        <f>Data!AI59</f>
        <v>1214.587</v>
      </c>
      <c r="AP145" s="5">
        <f>Data!AJ59</f>
        <v>1221.0230000000001</v>
      </c>
      <c r="AQ145" s="5">
        <f>Data!AK59</f>
        <v>1226.9949999999999</v>
      </c>
      <c r="AR145" s="5">
        <f>Data!AL59</f>
        <v>1232.5400000000002</v>
      </c>
      <c r="AS145" s="5">
        <f>Data!AM59</f>
        <v>1237.7190000000003</v>
      </c>
      <c r="AT145" s="5">
        <f>Data!AN59</f>
        <v>1242.6109999999999</v>
      </c>
      <c r="AU145" s="5">
        <f>Data!AO59</f>
        <v>1247.2139999999999</v>
      </c>
      <c r="AV145" s="5">
        <f>Data!AP59</f>
        <v>1251.567</v>
      </c>
      <c r="AW145" s="5">
        <f>Data!AQ59</f>
        <v>1255.7840000000001</v>
      </c>
      <c r="AX145" s="5">
        <f>Data!AR59</f>
        <v>1260.0029999999999</v>
      </c>
      <c r="AY145" s="5">
        <f>Data!AS59</f>
        <v>1264.3329999999999</v>
      </c>
      <c r="AZ145" s="5">
        <f>Data!AT59</f>
        <v>1268.82</v>
      </c>
      <c r="BA145" s="5">
        <f>Data!AU59</f>
        <v>1273.4559999999999</v>
      </c>
      <c r="BB145" s="5">
        <f>Data!AV59</f>
        <v>1278.3019999999999</v>
      </c>
      <c r="BC145" s="5">
        <f>Data!AW59</f>
        <v>1283.4399999999998</v>
      </c>
      <c r="BD145" s="5">
        <f>Data!AX59</f>
        <v>1288.9070000000002</v>
      </c>
      <c r="BE145" s="5">
        <f>Data!AY59</f>
        <v>1294.7489999999998</v>
      </c>
      <c r="BF145" s="5">
        <f>Data!AZ59</f>
        <v>1300.913</v>
      </c>
      <c r="BG145" s="5">
        <f>Data!BA59</f>
        <v>1307.194</v>
      </c>
      <c r="BH145" s="5">
        <f>Data!BB59</f>
        <v>1313.3139999999999</v>
      </c>
      <c r="BI145" s="5">
        <f>Data!BC59</f>
        <v>1319.0749999999998</v>
      </c>
      <c r="BJ145" s="5">
        <f>Data!BD59</f>
        <v>1324.3899999999999</v>
      </c>
    </row>
    <row r="146" spans="7:62" x14ac:dyDescent="0.2">
      <c r="G146" s="13" t="s">
        <v>464</v>
      </c>
      <c r="H146" s="53" t="s">
        <v>453</v>
      </c>
      <c r="I146" s="13" t="s">
        <v>463</v>
      </c>
      <c r="J146" s="13" t="s">
        <v>501</v>
      </c>
      <c r="K146" s="13" t="s">
        <v>6</v>
      </c>
      <c r="L146" s="5">
        <f>Data!F149</f>
        <v>207.654</v>
      </c>
      <c r="M146" s="5">
        <f>Data!G149</f>
        <v>210.82</v>
      </c>
      <c r="N146" s="5">
        <f>Data!H149</f>
        <v>213.84200000000001</v>
      </c>
      <c r="O146" s="5">
        <f>Data!I149</f>
        <v>216.72200000000001</v>
      </c>
      <c r="P146" s="5">
        <f>Data!J149</f>
        <v>219.46700000000001</v>
      </c>
      <c r="Q146" s="5">
        <f>Data!K149</f>
        <v>222.06800000000001</v>
      </c>
      <c r="R146" s="5">
        <f>Data!L149</f>
        <v>224.52699999999999</v>
      </c>
      <c r="S146" s="5">
        <f>Data!M149</f>
        <v>226.881</v>
      </c>
      <c r="T146" s="5">
        <f>Data!N149</f>
        <v>229.16900000000001</v>
      </c>
      <c r="U146" s="5">
        <f>Data!O149</f>
        <v>231.428</v>
      </c>
      <c r="V146" s="5">
        <f>Data!P149</f>
        <v>233.673</v>
      </c>
      <c r="W146" s="5">
        <f>Data!Q149</f>
        <v>235.90299999999999</v>
      </c>
      <c r="X146" s="5">
        <f>Data!R149</f>
        <v>238.13900000000001</v>
      </c>
      <c r="Y146" s="5">
        <f>Data!S149</f>
        <v>240.39500000000001</v>
      </c>
      <c r="Z146" s="5">
        <f>Data!T149</f>
        <v>242.685</v>
      </c>
      <c r="AA146" s="5">
        <f>Data!U149</f>
        <v>245.02099999999999</v>
      </c>
      <c r="AB146" s="5">
        <f>Data!V149</f>
        <v>247.40799999999999</v>
      </c>
      <c r="AC146" s="5">
        <f>Data!W149</f>
        <v>249.84</v>
      </c>
      <c r="AD146" s="5">
        <f>Data!X149</f>
        <v>252.30699999999999</v>
      </c>
      <c r="AE146" s="5">
        <f>Data!Y149</f>
        <v>254.79900000000001</v>
      </c>
      <c r="AF146" s="5">
        <f>Data!Z149</f>
        <v>257.31799999999998</v>
      </c>
      <c r="AG146" s="5">
        <f>Data!AA149</f>
        <v>259.87</v>
      </c>
      <c r="AH146" s="5">
        <f>Data!AB149</f>
        <v>262.46300000000002</v>
      </c>
      <c r="AI146" s="5">
        <f>Data!AC149</f>
        <v>265.11399999999998</v>
      </c>
      <c r="AJ146" s="5">
        <f>Data!AD149</f>
        <v>267.83</v>
      </c>
      <c r="AK146" s="5">
        <f>Data!AE149</f>
        <v>270.62400000000002</v>
      </c>
      <c r="AL146" s="5">
        <f>Data!AF149</f>
        <v>273.48899999999998</v>
      </c>
      <c r="AM146" s="5">
        <f>Data!AG149</f>
        <v>276.40499999999997</v>
      </c>
      <c r="AN146" s="5">
        <f>Data!AH149</f>
        <v>279.34300000000002</v>
      </c>
      <c r="AO146" s="5">
        <f>Data!AI149</f>
        <v>282.28699999999998</v>
      </c>
      <c r="AP146" s="5">
        <f>Data!AJ149</f>
        <v>285.20800000000003</v>
      </c>
      <c r="AQ146" s="5">
        <f>Data!AK149</f>
        <v>288.12299999999999</v>
      </c>
      <c r="AR146" s="5">
        <f>Data!AL149</f>
        <v>291.089</v>
      </c>
      <c r="AS146" s="5">
        <f>Data!AM149</f>
        <v>294.18400000000003</v>
      </c>
      <c r="AT146" s="5">
        <f>Data!AN149</f>
        <v>297.45800000000003</v>
      </c>
      <c r="AU146" s="5">
        <f>Data!AO149</f>
        <v>300.94200000000001</v>
      </c>
      <c r="AV146" s="5">
        <f>Data!AP149</f>
        <v>304.59699999999998</v>
      </c>
      <c r="AW146" s="5">
        <f>Data!AQ149</f>
        <v>308.31900000000002</v>
      </c>
      <c r="AX146" s="5">
        <f>Data!AR149</f>
        <v>311.95999999999998</v>
      </c>
      <c r="AY146" s="5">
        <f>Data!AS149</f>
        <v>315.416</v>
      </c>
      <c r="AZ146" s="5">
        <f>Data!AT149</f>
        <v>318.64499999999998</v>
      </c>
      <c r="BA146" s="5">
        <f>Data!AU149</f>
        <v>321.68</v>
      </c>
      <c r="BB146" s="5">
        <f>Data!AV149</f>
        <v>324.60199999999998</v>
      </c>
      <c r="BC146" s="5">
        <f>Data!AW149</f>
        <v>327.52800000000002</v>
      </c>
      <c r="BD146" s="5">
        <f>Data!AX149</f>
        <v>330.54599999999999</v>
      </c>
      <c r="BE146" s="5">
        <f>Data!AY149</f>
        <v>333.68099999999998</v>
      </c>
      <c r="BF146" s="5">
        <f>Data!AZ149</f>
        <v>336.90100000000001</v>
      </c>
      <c r="BG146" s="5">
        <f>Data!BA149</f>
        <v>340.15499999999997</v>
      </c>
      <c r="BH146" s="5">
        <f>Data!BB149</f>
        <v>343.37299999999999</v>
      </c>
      <c r="BI146" s="5">
        <f>Data!BC149</f>
        <v>346.50099999999998</v>
      </c>
      <c r="BJ146" s="5">
        <f>Data!BD149</f>
        <v>349.52699999999999</v>
      </c>
    </row>
    <row r="147" spans="7:62" x14ac:dyDescent="0.2">
      <c r="G147" s="13" t="s">
        <v>464</v>
      </c>
      <c r="H147" s="53" t="s">
        <v>750</v>
      </c>
      <c r="I147" s="13" t="s">
        <v>463</v>
      </c>
      <c r="J147" s="13" t="s">
        <v>501</v>
      </c>
      <c r="K147" s="13" t="s">
        <v>6</v>
      </c>
      <c r="L147" s="5">
        <f>Data!F195</f>
        <v>646.76499999999999</v>
      </c>
      <c r="M147" s="5">
        <f>Data!G195</f>
        <v>654.11</v>
      </c>
      <c r="N147" s="5">
        <f>Data!H195</f>
        <v>661.40599999999995</v>
      </c>
      <c r="O147" s="5">
        <f>Data!I195</f>
        <v>668.43100000000004</v>
      </c>
      <c r="P147" s="5">
        <f>Data!J195</f>
        <v>675.04100000000005</v>
      </c>
      <c r="Q147" s="5">
        <f>Data!K195</f>
        <v>681.15599999999995</v>
      </c>
      <c r="R147" s="5">
        <f>Data!L195</f>
        <v>686.82500000000005</v>
      </c>
      <c r="S147" s="5">
        <f>Data!M195</f>
        <v>692.16800000000001</v>
      </c>
      <c r="T147" s="5">
        <f>Data!N195</f>
        <v>697.37800000000004</v>
      </c>
      <c r="U147" s="5">
        <f>Data!O195</f>
        <v>702.57600000000002</v>
      </c>
      <c r="V147" s="5">
        <f>Data!P195</f>
        <v>707.81600000000003</v>
      </c>
      <c r="W147" s="5">
        <f>Data!Q195</f>
        <v>713.03899999999999</v>
      </c>
      <c r="X147" s="5">
        <f>Data!R195</f>
        <v>718.20600000000002</v>
      </c>
      <c r="Y147" s="5">
        <f>Data!S195</f>
        <v>723.23099999999999</v>
      </c>
      <c r="Z147" s="5">
        <f>Data!T195</f>
        <v>728.05899999999997</v>
      </c>
      <c r="AA147" s="5">
        <f>Data!U195</f>
        <v>732.68299999999999</v>
      </c>
      <c r="AB147" s="5">
        <f>Data!V195</f>
        <v>737.12699999999995</v>
      </c>
      <c r="AC147" s="5">
        <f>Data!W195</f>
        <v>741.43700000000001</v>
      </c>
      <c r="AD147" s="5">
        <f>Data!X195</f>
        <v>745.64700000000005</v>
      </c>
      <c r="AE147" s="5">
        <f>Data!Y195</f>
        <v>749.79600000000005</v>
      </c>
      <c r="AF147" s="5">
        <f>Data!Z195</f>
        <v>753.87199999999996</v>
      </c>
      <c r="AG147" s="5">
        <f>Data!AA195</f>
        <v>757.86199999999997</v>
      </c>
      <c r="AH147" s="5">
        <f>Data!AB195</f>
        <v>761.82500000000005</v>
      </c>
      <c r="AI147" s="5">
        <f>Data!AC195</f>
        <v>765.83100000000002</v>
      </c>
      <c r="AJ147" s="5">
        <f>Data!AD195</f>
        <v>769.90800000000002</v>
      </c>
      <c r="AK147" s="5">
        <f>Data!AE195</f>
        <v>774.09699999999998</v>
      </c>
      <c r="AL147" s="5">
        <f>Data!AF195</f>
        <v>778.32799999999997</v>
      </c>
      <c r="AM147" s="5">
        <f>Data!AG195</f>
        <v>782.45699999999999</v>
      </c>
      <c r="AN147" s="5">
        <f>Data!AH195</f>
        <v>786.24599999999998</v>
      </c>
      <c r="AO147" s="5">
        <f>Data!AI195</f>
        <v>789.55600000000004</v>
      </c>
      <c r="AP147" s="5">
        <f>Data!AJ195</f>
        <v>792.34400000000005</v>
      </c>
      <c r="AQ147" s="5">
        <f>Data!AK195</f>
        <v>794.66</v>
      </c>
      <c r="AR147" s="5">
        <f>Data!AL195</f>
        <v>796.50200000000007</v>
      </c>
      <c r="AS147" s="5">
        <f>Data!AM195</f>
        <v>797.88900000000001</v>
      </c>
      <c r="AT147" s="5">
        <f>Data!AN195</f>
        <v>798.87099999999998</v>
      </c>
      <c r="AU147" s="5">
        <f>Data!AO195</f>
        <v>799.42099999999994</v>
      </c>
      <c r="AV147" s="5">
        <f>Data!AP195</f>
        <v>799.60599999999999</v>
      </c>
      <c r="AW147" s="5">
        <f>Data!AQ195</f>
        <v>799.62</v>
      </c>
      <c r="AX147" s="5">
        <f>Data!AR195</f>
        <v>799.71799999999996</v>
      </c>
      <c r="AY147" s="5">
        <f>Data!AS195</f>
        <v>800.08500000000004</v>
      </c>
      <c r="AZ147" s="5">
        <f>Data!AT195</f>
        <v>800.80700000000002</v>
      </c>
      <c r="BA147" s="5">
        <f>Data!AU195</f>
        <v>801.85</v>
      </c>
      <c r="BB147" s="5">
        <f>Data!AV195</f>
        <v>803.202</v>
      </c>
      <c r="BC147" s="5">
        <f>Data!AW195</f>
        <v>804.84199999999998</v>
      </c>
      <c r="BD147" s="5">
        <f>Data!AX195</f>
        <v>806.72700000000009</v>
      </c>
      <c r="BE147" s="5">
        <f>Data!AY195</f>
        <v>808.88099999999997</v>
      </c>
      <c r="BF147" s="5">
        <f>Data!AZ195</f>
        <v>811.28399999999999</v>
      </c>
      <c r="BG147" s="5">
        <f>Data!BA195</f>
        <v>813.79700000000003</v>
      </c>
      <c r="BH147" s="5">
        <f>Data!BB195</f>
        <v>816.22799999999995</v>
      </c>
      <c r="BI147" s="5">
        <f>Data!BC195</f>
        <v>818.44899999999996</v>
      </c>
      <c r="BJ147" s="5">
        <f>Data!BD195</f>
        <v>820.38900000000001</v>
      </c>
    </row>
    <row r="148" spans="7:62" x14ac:dyDescent="0.2">
      <c r="G148" s="13" t="s">
        <v>464</v>
      </c>
      <c r="H148" s="53" t="s">
        <v>235</v>
      </c>
      <c r="I148" s="13" t="s">
        <v>463</v>
      </c>
      <c r="J148" s="13" t="s">
        <v>501</v>
      </c>
      <c r="K148" s="13" t="s">
        <v>6</v>
      </c>
      <c r="L148" s="5">
        <f>Data!F241</f>
        <v>93.356999999999999</v>
      </c>
      <c r="M148" s="5">
        <f>Data!G241</f>
        <v>94.263999999999996</v>
      </c>
      <c r="N148" s="5">
        <f>Data!H241</f>
        <v>95.227999999999994</v>
      </c>
      <c r="O148" s="5">
        <f>Data!I241</f>
        <v>96.253</v>
      </c>
      <c r="P148" s="5">
        <f>Data!J241</f>
        <v>97.341999999999999</v>
      </c>
      <c r="Q148" s="5">
        <f>Data!K241</f>
        <v>98.495000000000005</v>
      </c>
      <c r="R148" s="5">
        <f>Data!L241</f>
        <v>99.710999999999999</v>
      </c>
      <c r="S148" s="5">
        <f>Data!M241</f>
        <v>100.989</v>
      </c>
      <c r="T148" s="5">
        <f>Data!N241</f>
        <v>102.324</v>
      </c>
      <c r="U148" s="5">
        <f>Data!O241</f>
        <v>103.708</v>
      </c>
      <c r="V148" s="5">
        <f>Data!P241</f>
        <v>105.143</v>
      </c>
      <c r="W148" s="5">
        <f>Data!Q241</f>
        <v>106.617</v>
      </c>
      <c r="X148" s="5">
        <f>Data!R241</f>
        <v>108.086</v>
      </c>
      <c r="Y148" s="5">
        <f>Data!S241</f>
        <v>109.495</v>
      </c>
      <c r="Z148" s="5">
        <f>Data!T241</f>
        <v>110.80500000000001</v>
      </c>
      <c r="AA148" s="5">
        <f>Data!U241</f>
        <v>111.99299999999999</v>
      </c>
      <c r="AB148" s="5">
        <f>Data!V241</f>
        <v>113.068</v>
      </c>
      <c r="AC148" s="5">
        <f>Data!W241</f>
        <v>114.05500000000001</v>
      </c>
      <c r="AD148" s="5">
        <f>Data!X241</f>
        <v>114.99299999999999</v>
      </c>
      <c r="AE148" s="5">
        <f>Data!Y241</f>
        <v>115.91200000000001</v>
      </c>
      <c r="AF148" s="5">
        <f>Data!Z241</f>
        <v>116.822</v>
      </c>
      <c r="AG148" s="5">
        <f>Data!AA241</f>
        <v>117.709</v>
      </c>
      <c r="AH148" s="5">
        <f>Data!AB241</f>
        <v>118.55200000000001</v>
      </c>
      <c r="AI148" s="5">
        <f>Data!AC241</f>
        <v>119.319</v>
      </c>
      <c r="AJ148" s="5">
        <f>Data!AD241</f>
        <v>119.989</v>
      </c>
      <c r="AK148" s="5">
        <f>Data!AE241</f>
        <v>120.551</v>
      </c>
      <c r="AL148" s="5">
        <f>Data!AF241</f>
        <v>121.02200000000001</v>
      </c>
      <c r="AM148" s="5">
        <f>Data!AG241</f>
        <v>121.43300000000001</v>
      </c>
      <c r="AN148" s="5">
        <f>Data!AH241</f>
        <v>121.831</v>
      </c>
      <c r="AO148" s="5">
        <f>Data!AI241</f>
        <v>122.249</v>
      </c>
      <c r="AP148" s="5">
        <f>Data!AJ241</f>
        <v>122.703</v>
      </c>
      <c r="AQ148" s="5">
        <f>Data!AK241</f>
        <v>123.18</v>
      </c>
      <c r="AR148" s="5">
        <f>Data!AL241</f>
        <v>123.65900000000001</v>
      </c>
      <c r="AS148" s="5">
        <f>Data!AM241</f>
        <v>124.102</v>
      </c>
      <c r="AT148" s="5">
        <f>Data!AN241</f>
        <v>124.483</v>
      </c>
      <c r="AU148" s="5">
        <f>Data!AO241</f>
        <v>124.795</v>
      </c>
      <c r="AV148" s="5">
        <f>Data!AP241</f>
        <v>125.04900000000001</v>
      </c>
      <c r="AW148" s="5">
        <f>Data!AQ241</f>
        <v>125.267</v>
      </c>
      <c r="AX148" s="5">
        <f>Data!AR241</f>
        <v>125.48099999999999</v>
      </c>
      <c r="AY148" s="5">
        <f>Data!AS241</f>
        <v>125.715</v>
      </c>
      <c r="AZ148" s="5">
        <f>Data!AT241</f>
        <v>125.974</v>
      </c>
      <c r="BA148" s="5">
        <f>Data!AU241</f>
        <v>126.249</v>
      </c>
      <c r="BB148" s="5">
        <f>Data!AV241</f>
        <v>126.524</v>
      </c>
      <c r="BC148" s="5">
        <f>Data!AW241</f>
        <v>126.773</v>
      </c>
      <c r="BD148" s="5">
        <f>Data!AX241</f>
        <v>126.979</v>
      </c>
      <c r="BE148" s="5">
        <f>Data!AY241</f>
        <v>127.136</v>
      </c>
      <c r="BF148" s="5">
        <f>Data!AZ241</f>
        <v>127.249</v>
      </c>
      <c r="BG148" s="5">
        <f>Data!BA241</f>
        <v>127.319</v>
      </c>
      <c r="BH148" s="5">
        <f>Data!BB241</f>
        <v>127.35299999999999</v>
      </c>
      <c r="BI148" s="5">
        <f>Data!BC241</f>
        <v>127.35299999999999</v>
      </c>
      <c r="BJ148" s="5">
        <f>Data!BD241</f>
        <v>127.319</v>
      </c>
    </row>
    <row r="149" spans="7:62" x14ac:dyDescent="0.2">
      <c r="G149" s="13" t="s">
        <v>464</v>
      </c>
      <c r="H149" s="53" t="s">
        <v>454</v>
      </c>
      <c r="I149" s="13" t="s">
        <v>463</v>
      </c>
      <c r="J149" s="13" t="s">
        <v>501</v>
      </c>
      <c r="K149" s="13" t="s">
        <v>6</v>
      </c>
      <c r="L149" s="5">
        <f>Data!F287</f>
        <v>12.919</v>
      </c>
      <c r="M149" s="5">
        <f>Data!G287</f>
        <v>13.167999999999999</v>
      </c>
      <c r="N149" s="5">
        <f>Data!H287</f>
        <v>13.423999999999999</v>
      </c>
      <c r="O149" s="5">
        <f>Data!I287</f>
        <v>13.696999999999999</v>
      </c>
      <c r="P149" s="5">
        <f>Data!J287</f>
        <v>13.996</v>
      </c>
      <c r="Q149" s="5">
        <f>Data!K287</f>
        <v>14.326000000000001</v>
      </c>
      <c r="R149" s="5">
        <f>Data!L287</f>
        <v>14.68</v>
      </c>
      <c r="S149" s="5">
        <f>Data!M287</f>
        <v>15.044</v>
      </c>
      <c r="T149" s="5">
        <f>Data!N287</f>
        <v>15.397</v>
      </c>
      <c r="U149" s="5">
        <f>Data!O287</f>
        <v>15.725</v>
      </c>
      <c r="V149" s="5">
        <f>Data!P287</f>
        <v>16.023</v>
      </c>
      <c r="W149" s="5">
        <f>Data!Q287</f>
        <v>16.295000000000002</v>
      </c>
      <c r="X149" s="5">
        <f>Data!R287</f>
        <v>16.542000000000002</v>
      </c>
      <c r="Y149" s="5">
        <f>Data!S287</f>
        <v>16.768000000000001</v>
      </c>
      <c r="Z149" s="5">
        <f>Data!T287</f>
        <v>16.975999999999999</v>
      </c>
      <c r="AA149" s="5">
        <f>Data!U287</f>
        <v>17.164000000000001</v>
      </c>
      <c r="AB149" s="5">
        <f>Data!V287</f>
        <v>17.335000000000001</v>
      </c>
      <c r="AC149" s="5">
        <f>Data!W287</f>
        <v>17.498000000000001</v>
      </c>
      <c r="AD149" s="5">
        <f>Data!X287</f>
        <v>17.667999999999999</v>
      </c>
      <c r="AE149" s="5">
        <f>Data!Y287</f>
        <v>17.855</v>
      </c>
      <c r="AF149" s="5">
        <f>Data!Z287</f>
        <v>18.062999999999999</v>
      </c>
      <c r="AG149" s="5">
        <f>Data!AA287</f>
        <v>18.29</v>
      </c>
      <c r="AH149" s="5">
        <f>Data!AB287</f>
        <v>18.533999999999999</v>
      </c>
      <c r="AI149" s="5">
        <f>Data!AC287</f>
        <v>18.792999999999999</v>
      </c>
      <c r="AJ149" s="5">
        <f>Data!AD287</f>
        <v>19.059999999999999</v>
      </c>
      <c r="AK149" s="5">
        <f>Data!AE287</f>
        <v>19.338000000000001</v>
      </c>
      <c r="AL149" s="5">
        <f>Data!AF287</f>
        <v>19.626999999999999</v>
      </c>
      <c r="AM149" s="5">
        <f>Data!AG287</f>
        <v>19.920999999999999</v>
      </c>
      <c r="AN149" s="5">
        <f>Data!AH287</f>
        <v>20.212</v>
      </c>
      <c r="AO149" s="5">
        <f>Data!AI287</f>
        <v>20.495000000000001</v>
      </c>
      <c r="AP149" s="5">
        <f>Data!AJ287</f>
        <v>20.768000000000001</v>
      </c>
      <c r="AQ149" s="5">
        <f>Data!AK287</f>
        <v>21.032</v>
      </c>
      <c r="AR149" s="5">
        <f>Data!AL287</f>
        <v>21.29</v>
      </c>
      <c r="AS149" s="5">
        <f>Data!AM287</f>
        <v>21.544</v>
      </c>
      <c r="AT149" s="5">
        <f>Data!AN287</f>
        <v>21.798999999999999</v>
      </c>
      <c r="AU149" s="5">
        <f>Data!AO287</f>
        <v>22.056000000000001</v>
      </c>
      <c r="AV149" s="5">
        <f>Data!AP287</f>
        <v>22.315000000000001</v>
      </c>
      <c r="AW149" s="5">
        <f>Data!AQ287</f>
        <v>22.577999999999999</v>
      </c>
      <c r="AX149" s="5">
        <f>Data!AR287</f>
        <v>22.844000000000001</v>
      </c>
      <c r="AY149" s="5">
        <f>Data!AS287</f>
        <v>23.117000000000001</v>
      </c>
      <c r="AZ149" s="5">
        <f>Data!AT287</f>
        <v>23.393999999999998</v>
      </c>
      <c r="BA149" s="5">
        <f>Data!AU287</f>
        <v>23.677</v>
      </c>
      <c r="BB149" s="5">
        <f>Data!AV287</f>
        <v>23.974</v>
      </c>
      <c r="BC149" s="5">
        <f>Data!AW287</f>
        <v>24.297000000000001</v>
      </c>
      <c r="BD149" s="5">
        <f>Data!AX287</f>
        <v>24.655000000000001</v>
      </c>
      <c r="BE149" s="5">
        <f>Data!AY287</f>
        <v>25.050999999999998</v>
      </c>
      <c r="BF149" s="5">
        <f>Data!AZ287</f>
        <v>25.478999999999999</v>
      </c>
      <c r="BG149" s="5">
        <f>Data!BA287</f>
        <v>25.922999999999998</v>
      </c>
      <c r="BH149" s="5">
        <f>Data!BB287</f>
        <v>26.36</v>
      </c>
      <c r="BI149" s="5">
        <f>Data!BC287</f>
        <v>26.771999999999998</v>
      </c>
      <c r="BJ149" s="5">
        <f>Data!BD287</f>
        <v>27.155000000000001</v>
      </c>
    </row>
    <row r="150" spans="7:62" x14ac:dyDescent="0.2">
      <c r="G150" s="13" t="s">
        <v>464</v>
      </c>
      <c r="H150" s="13" t="s">
        <v>789</v>
      </c>
      <c r="I150" s="13" t="s">
        <v>463</v>
      </c>
      <c r="J150" s="54" t="s">
        <v>457</v>
      </c>
      <c r="K150" s="13" t="s">
        <v>35</v>
      </c>
      <c r="L150" s="5">
        <f>Data!F104</f>
        <v>2122.134</v>
      </c>
      <c r="M150" s="5">
        <f>Data!G104</f>
        <v>2168.7159999999999</v>
      </c>
      <c r="N150" s="5">
        <f>Data!H104</f>
        <v>2217.2830000000004</v>
      </c>
      <c r="O150" s="5">
        <f>Data!I104</f>
        <v>2268.6369999999997</v>
      </c>
      <c r="P150" s="5">
        <f>Data!J104</f>
        <v>2323.2829999999999</v>
      </c>
      <c r="Q150" s="5">
        <f>Data!K104</f>
        <v>2381.4290000000001</v>
      </c>
      <c r="R150" s="5">
        <f>Data!L104</f>
        <v>2442.7719999999999</v>
      </c>
      <c r="S150" s="5">
        <f>Data!M104</f>
        <v>2506.5889999999999</v>
      </c>
      <c r="T150" s="5">
        <f>Data!N104</f>
        <v>2571.8469999999998</v>
      </c>
      <c r="U150" s="5">
        <f>Data!O104</f>
        <v>2637.7359999999999</v>
      </c>
      <c r="V150" s="5">
        <f>Data!P104</f>
        <v>2704.107</v>
      </c>
      <c r="W150" s="5">
        <f>Data!Q104</f>
        <v>2771.0169999999998</v>
      </c>
      <c r="X150" s="5">
        <f>Data!R104</f>
        <v>2838.2089999999998</v>
      </c>
      <c r="Y150" s="5">
        <f>Data!S104</f>
        <v>2905.4189999999999</v>
      </c>
      <c r="Z150" s="5">
        <f>Data!T104</f>
        <v>2972.498</v>
      </c>
      <c r="AA150" s="5">
        <f>Data!U104</f>
        <v>3039.2870000000003</v>
      </c>
      <c r="AB150" s="5">
        <f>Data!V104</f>
        <v>3105.8850000000002</v>
      </c>
      <c r="AC150" s="5">
        <f>Data!W104</f>
        <v>3172.84</v>
      </c>
      <c r="AD150" s="5">
        <f>Data!X104</f>
        <v>3240.9170000000004</v>
      </c>
      <c r="AE150" s="5">
        <f>Data!Y104</f>
        <v>3310.6849999999995</v>
      </c>
      <c r="AF150" s="5">
        <f>Data!Z104</f>
        <v>3382.16</v>
      </c>
      <c r="AG150" s="5">
        <f>Data!AA104</f>
        <v>3455.2300000000005</v>
      </c>
      <c r="AH150" s="5">
        <f>Data!AB104</f>
        <v>3530.1860000000006</v>
      </c>
      <c r="AI150" s="5">
        <f>Data!AC104</f>
        <v>3607.3380000000006</v>
      </c>
      <c r="AJ150" s="5">
        <f>Data!AD104</f>
        <v>3686.817</v>
      </c>
      <c r="AK150" s="5">
        <f>Data!AE104</f>
        <v>3768.7730000000001</v>
      </c>
      <c r="AL150" s="5">
        <f>Data!AF104</f>
        <v>3852.8449999999998</v>
      </c>
      <c r="AM150" s="5">
        <f>Data!AG104</f>
        <v>3938.0019999999995</v>
      </c>
      <c r="AN150" s="5">
        <f>Data!AH104</f>
        <v>4022.8150000000005</v>
      </c>
      <c r="AO150" s="5">
        <f>Data!AI104</f>
        <v>4106.2330000000002</v>
      </c>
      <c r="AP150" s="5">
        <f>Data!AJ104</f>
        <v>4187.8810000000003</v>
      </c>
      <c r="AQ150" s="5">
        <f>Data!AK104</f>
        <v>4267.9030000000002</v>
      </c>
      <c r="AR150" s="5">
        <f>Data!AL104</f>
        <v>4346.3209999999999</v>
      </c>
      <c r="AS150" s="5">
        <f>Data!AM104</f>
        <v>4423.3680000000004</v>
      </c>
      <c r="AT150" s="5">
        <f>Data!AN104</f>
        <v>4499.2070000000003</v>
      </c>
      <c r="AU150" s="5">
        <f>Data!AO104</f>
        <v>4573.8010000000004</v>
      </c>
      <c r="AV150" s="5">
        <f>Data!AP104</f>
        <v>4647.1180000000004</v>
      </c>
      <c r="AW150" s="5">
        <f>Data!AQ104</f>
        <v>4719.5210000000006</v>
      </c>
      <c r="AX150" s="5">
        <f>Data!AR104</f>
        <v>4791.4790000000003</v>
      </c>
      <c r="AY150" s="5">
        <f>Data!AS104</f>
        <v>4863.3610000000008</v>
      </c>
      <c r="AZ150" s="5">
        <f>Data!AT104</f>
        <v>4935.3240000000005</v>
      </c>
      <c r="BA150" s="5">
        <f>Data!AU104</f>
        <v>5007.402</v>
      </c>
      <c r="BB150" s="5">
        <f>Data!AV104</f>
        <v>5079.6900000000005</v>
      </c>
      <c r="BC150" s="5">
        <f>Data!AW104</f>
        <v>5152.2640000000001</v>
      </c>
      <c r="BD150" s="5">
        <f>Data!AX104</f>
        <v>5225.1869999999999</v>
      </c>
      <c r="BE150" s="5">
        <f>Data!AY104</f>
        <v>5298.4859999999999</v>
      </c>
      <c r="BF150" s="5">
        <f>Data!AZ104</f>
        <v>5372.1880000000001</v>
      </c>
      <c r="BG150" s="5">
        <f>Data!BA104</f>
        <v>5446.4490000000005</v>
      </c>
      <c r="BH150" s="5">
        <f>Data!BB104</f>
        <v>5521.4040000000005</v>
      </c>
      <c r="BI150" s="5">
        <f>Data!BC104</f>
        <v>5597.1100000000006</v>
      </c>
      <c r="BJ150" s="5">
        <f>Data!BD104</f>
        <v>5673.6010000000006</v>
      </c>
    </row>
    <row r="151" spans="7:62" x14ac:dyDescent="0.2">
      <c r="G151" s="13" t="s">
        <v>464</v>
      </c>
      <c r="H151" s="53" t="s">
        <v>551</v>
      </c>
      <c r="I151" s="13" t="s">
        <v>463</v>
      </c>
      <c r="J151" s="13" t="s">
        <v>559</v>
      </c>
      <c r="K151" s="13" t="s">
        <v>6</v>
      </c>
      <c r="L151" s="5">
        <v>53.597000000000001</v>
      </c>
      <c r="M151" s="5">
        <v>55.314</v>
      </c>
      <c r="N151" s="5">
        <v>57.079000000000001</v>
      </c>
      <c r="O151" s="5">
        <v>58.887999999999998</v>
      </c>
      <c r="P151" s="5">
        <v>60.743000000000002</v>
      </c>
      <c r="Q151" s="5">
        <v>62.637</v>
      </c>
      <c r="R151" s="5">
        <v>64.569999999999993</v>
      </c>
      <c r="S151" s="5">
        <v>66.552000000000007</v>
      </c>
      <c r="T151" s="5">
        <v>68.593000000000004</v>
      </c>
      <c r="U151" s="5">
        <v>70.700999999999993</v>
      </c>
      <c r="V151" s="5">
        <v>72.872</v>
      </c>
      <c r="W151" s="5">
        <v>75.102000000000004</v>
      </c>
      <c r="X151" s="5">
        <v>77.376000000000005</v>
      </c>
      <c r="Y151" s="5">
        <v>79.673000000000002</v>
      </c>
      <c r="Z151" s="5">
        <v>81.978999999999999</v>
      </c>
      <c r="AA151" s="5">
        <v>84.293999999999997</v>
      </c>
      <c r="AB151" s="5">
        <v>86.614000000000004</v>
      </c>
      <c r="AC151" s="5">
        <v>88.917000000000002</v>
      </c>
      <c r="AD151" s="5">
        <v>91.177000000000007</v>
      </c>
      <c r="AE151" s="5">
        <v>93.382999999999996</v>
      </c>
      <c r="AF151" s="5">
        <v>95.522999999999996</v>
      </c>
      <c r="AG151" s="5">
        <v>97.603999999999999</v>
      </c>
      <c r="AH151" s="5">
        <v>99.658000000000001</v>
      </c>
      <c r="AI151" s="5">
        <v>101.72199999999999</v>
      </c>
      <c r="AJ151" s="5">
        <v>103.828</v>
      </c>
      <c r="AK151" s="5">
        <v>105.97499999999999</v>
      </c>
      <c r="AL151" s="5">
        <v>108.16200000000001</v>
      </c>
      <c r="AM151" s="5">
        <v>110.40600000000001</v>
      </c>
      <c r="AN151" s="5">
        <v>112.71599999999999</v>
      </c>
      <c r="AO151" s="5">
        <v>115.107</v>
      </c>
      <c r="AP151" s="5">
        <v>117.57899999999999</v>
      </c>
      <c r="AQ151" s="5">
        <v>120.126</v>
      </c>
      <c r="AR151" s="5">
        <v>122.71</v>
      </c>
      <c r="AS151" s="5">
        <v>125.28700000000001</v>
      </c>
      <c r="AT151" s="5">
        <v>127.818</v>
      </c>
      <c r="AU151" s="5">
        <v>130.29900000000001</v>
      </c>
      <c r="AV151" s="5">
        <v>132.72499999999999</v>
      </c>
      <c r="AW151" s="5">
        <v>135.09100000000001</v>
      </c>
      <c r="AX151" s="5">
        <v>137.38399999999999</v>
      </c>
      <c r="AY151" s="5">
        <v>139.59800000000001</v>
      </c>
      <c r="AZ151" s="5">
        <v>141.72</v>
      </c>
      <c r="BA151" s="5">
        <v>143.767</v>
      </c>
      <c r="BB151" s="5">
        <v>145.76400000000001</v>
      </c>
      <c r="BC151" s="5">
        <v>147.762</v>
      </c>
      <c r="BD151" s="5">
        <v>149.79599999999999</v>
      </c>
      <c r="BE151" s="5">
        <v>151.87100000000001</v>
      </c>
      <c r="BF151" s="5">
        <v>153.98500000000001</v>
      </c>
      <c r="BG151" s="5">
        <v>156.13800000000001</v>
      </c>
      <c r="BH151" s="5">
        <v>158.32599999999999</v>
      </c>
      <c r="BI151" s="5">
        <v>160.54599999999999</v>
      </c>
      <c r="BJ151" s="5">
        <v>162.80000000000001</v>
      </c>
    </row>
    <row r="152" spans="7:62" x14ac:dyDescent="0.2">
      <c r="G152" s="13" t="s">
        <v>464</v>
      </c>
      <c r="H152" s="53" t="s">
        <v>552</v>
      </c>
      <c r="I152" s="13" t="s">
        <v>463</v>
      </c>
      <c r="J152" s="13" t="s">
        <v>559</v>
      </c>
      <c r="K152" s="13" t="s">
        <v>6</v>
      </c>
      <c r="L152" s="5">
        <v>21.192</v>
      </c>
      <c r="M152" s="5">
        <v>21.664999999999999</v>
      </c>
      <c r="N152" s="5">
        <v>22.15</v>
      </c>
      <c r="O152" s="5">
        <v>22.637</v>
      </c>
      <c r="P152" s="5">
        <v>23.109000000000002</v>
      </c>
      <c r="Q152" s="5">
        <v>23.564</v>
      </c>
      <c r="R152" s="5">
        <v>24.009</v>
      </c>
      <c r="S152" s="5">
        <v>24.44</v>
      </c>
      <c r="T152" s="5">
        <v>24.88</v>
      </c>
      <c r="U152" s="5">
        <v>25.324999999999999</v>
      </c>
      <c r="V152" s="5">
        <v>25.786000000000001</v>
      </c>
      <c r="W152" s="5">
        <v>26.256</v>
      </c>
      <c r="X152" s="5">
        <v>26.728999999999999</v>
      </c>
      <c r="Y152" s="5">
        <v>27.193999999999999</v>
      </c>
      <c r="Z152" s="5">
        <v>27.646000000000001</v>
      </c>
      <c r="AA152" s="5">
        <v>28.082999999999998</v>
      </c>
      <c r="AB152" s="5">
        <v>28.503</v>
      </c>
      <c r="AC152" s="5">
        <v>28.917999999999999</v>
      </c>
      <c r="AD152" s="5">
        <v>29.329000000000001</v>
      </c>
      <c r="AE152" s="5">
        <v>29.748999999999999</v>
      </c>
      <c r="AF152" s="5">
        <v>30.178999999999998</v>
      </c>
      <c r="AG152" s="5">
        <v>30.611000000000001</v>
      </c>
      <c r="AH152" s="5">
        <v>31.055</v>
      </c>
      <c r="AI152" s="5">
        <v>31.501000000000001</v>
      </c>
      <c r="AJ152" s="5">
        <v>31.952000000000002</v>
      </c>
      <c r="AK152" s="5">
        <v>32.409999999999997</v>
      </c>
      <c r="AL152" s="5">
        <v>32.869999999999997</v>
      </c>
      <c r="AM152" s="5">
        <v>33.338999999999999</v>
      </c>
      <c r="AN152" s="5">
        <v>33.802</v>
      </c>
      <c r="AO152" s="5">
        <v>34.26</v>
      </c>
      <c r="AP152" s="5">
        <v>34.718000000000004</v>
      </c>
      <c r="AQ152" s="5">
        <v>35.167000000000002</v>
      </c>
      <c r="AR152" s="5">
        <v>35.615000000000002</v>
      </c>
      <c r="AS152" s="5">
        <v>36.048000000000002</v>
      </c>
      <c r="AT152" s="5">
        <v>36.472999999999999</v>
      </c>
      <c r="AU152" s="5">
        <v>36.887999999999998</v>
      </c>
      <c r="AV152" s="5">
        <v>37.290999999999997</v>
      </c>
      <c r="AW152" s="5">
        <v>37.680999999999997</v>
      </c>
      <c r="AX152" s="5">
        <v>38.063000000000002</v>
      </c>
      <c r="AY152" s="5">
        <v>38.436999999999998</v>
      </c>
      <c r="AZ152" s="5">
        <v>38.799999999999997</v>
      </c>
      <c r="BA152" s="5">
        <v>39.159999999999997</v>
      </c>
      <c r="BB152" s="5">
        <v>39.505000000000003</v>
      </c>
      <c r="BC152" s="5">
        <v>39.840000000000003</v>
      </c>
      <c r="BD152" s="5">
        <v>40.164000000000001</v>
      </c>
      <c r="BE152" s="5">
        <v>40.470999999999997</v>
      </c>
      <c r="BF152" s="5">
        <v>40.764000000000003</v>
      </c>
      <c r="BG152" s="5">
        <v>41.048999999999999</v>
      </c>
      <c r="BH152" s="5">
        <v>41.335999999999999</v>
      </c>
      <c r="BI152" s="5">
        <v>41.624000000000002</v>
      </c>
      <c r="BJ152" s="5">
        <v>41.918999999999997</v>
      </c>
    </row>
    <row r="153" spans="7:62" x14ac:dyDescent="0.2">
      <c r="G153" s="13" t="s">
        <v>464</v>
      </c>
      <c r="H153" s="53" t="s">
        <v>553</v>
      </c>
      <c r="I153" s="13" t="s">
        <v>463</v>
      </c>
      <c r="J153" s="13" t="s">
        <v>559</v>
      </c>
      <c r="K153" s="13" t="s">
        <v>6</v>
      </c>
      <c r="L153" s="5">
        <v>151.886</v>
      </c>
      <c r="M153" s="5">
        <v>156.14099999999999</v>
      </c>
      <c r="N153" s="5">
        <v>160.49199999999999</v>
      </c>
      <c r="O153" s="5">
        <v>164.893</v>
      </c>
      <c r="P153" s="5">
        <v>169.30099999999999</v>
      </c>
      <c r="Q153" s="5">
        <v>173.71100000000001</v>
      </c>
      <c r="R153" s="5">
        <v>178.126</v>
      </c>
      <c r="S153" s="5">
        <v>182.56399999999999</v>
      </c>
      <c r="T153" s="5">
        <v>187.03700000000001</v>
      </c>
      <c r="U153" s="5">
        <v>191.56299999999999</v>
      </c>
      <c r="V153" s="5">
        <v>196.137</v>
      </c>
      <c r="W153" s="5">
        <v>200.76499999999999</v>
      </c>
      <c r="X153" s="5">
        <v>205.45599999999999</v>
      </c>
      <c r="Y153" s="5">
        <v>210.23599999999999</v>
      </c>
      <c r="Z153" s="5">
        <v>215.12</v>
      </c>
      <c r="AA153" s="5">
        <v>220.11199999999999</v>
      </c>
      <c r="AB153" s="5">
        <v>225.20699999999999</v>
      </c>
      <c r="AC153" s="5">
        <v>230.393</v>
      </c>
      <c r="AD153" s="5">
        <v>235.667</v>
      </c>
      <c r="AE153" s="5">
        <v>241.018</v>
      </c>
      <c r="AF153" s="5">
        <v>246.44300000000001</v>
      </c>
      <c r="AG153" s="5">
        <v>251.93100000000001</v>
      </c>
      <c r="AH153" s="5">
        <v>257.46600000000001</v>
      </c>
      <c r="AI153" s="5">
        <v>263.01400000000001</v>
      </c>
      <c r="AJ153" s="5">
        <v>268.55099999999999</v>
      </c>
      <c r="AK153" s="5">
        <v>274.06900000000002</v>
      </c>
      <c r="AL153" s="5">
        <v>279.57100000000003</v>
      </c>
      <c r="AM153" s="5">
        <v>285.03699999999998</v>
      </c>
      <c r="AN153" s="5">
        <v>290.46100000000001</v>
      </c>
      <c r="AO153" s="5">
        <v>295.83600000000001</v>
      </c>
      <c r="AP153" s="5">
        <v>301.14400000000001</v>
      </c>
      <c r="AQ153" s="5">
        <v>306.392</v>
      </c>
      <c r="AR153" s="5">
        <v>311.60199999999998</v>
      </c>
      <c r="AS153" s="5">
        <v>316.815</v>
      </c>
      <c r="AT153" s="5">
        <v>322.05099999999999</v>
      </c>
      <c r="AU153" s="5">
        <v>327.32</v>
      </c>
      <c r="AV153" s="5">
        <v>332.60199999999998</v>
      </c>
      <c r="AW153" s="5">
        <v>337.87400000000002</v>
      </c>
      <c r="AX153" s="5">
        <v>343.09800000000001</v>
      </c>
      <c r="AY153" s="5">
        <v>348.24599999999998</v>
      </c>
      <c r="AZ153" s="5">
        <v>353.315</v>
      </c>
      <c r="BA153" s="5">
        <v>358.30700000000002</v>
      </c>
      <c r="BB153" s="5">
        <v>363.19600000000003</v>
      </c>
      <c r="BC153" s="5">
        <v>367.96199999999999</v>
      </c>
      <c r="BD153" s="5">
        <v>372.58800000000002</v>
      </c>
      <c r="BE153" s="5">
        <v>377.05799999999999</v>
      </c>
      <c r="BF153" s="5">
        <v>381.38299999999998</v>
      </c>
      <c r="BG153" s="5">
        <v>385.61700000000002</v>
      </c>
      <c r="BH153" s="5">
        <v>389.81200000000001</v>
      </c>
      <c r="BI153" s="5">
        <v>394.02100000000002</v>
      </c>
      <c r="BJ153" s="5">
        <v>398.25400000000002</v>
      </c>
    </row>
    <row r="154" spans="7:62" x14ac:dyDescent="0.2">
      <c r="G154" s="13" t="s">
        <v>464</v>
      </c>
      <c r="H154" s="53" t="s">
        <v>554</v>
      </c>
      <c r="I154" s="13" t="s">
        <v>463</v>
      </c>
      <c r="J154" s="13" t="s">
        <v>559</v>
      </c>
      <c r="K154" s="13" t="s">
        <v>6</v>
      </c>
      <c r="L154" s="5">
        <v>292.24099999999999</v>
      </c>
      <c r="M154" s="5">
        <v>299.45100000000002</v>
      </c>
      <c r="N154" s="5">
        <v>306.90199999999999</v>
      </c>
      <c r="O154" s="5">
        <v>314.613</v>
      </c>
      <c r="P154" s="5">
        <v>322.58499999999998</v>
      </c>
      <c r="Q154" s="5">
        <v>330.82299999999998</v>
      </c>
      <c r="R154" s="5">
        <v>339.34399999999999</v>
      </c>
      <c r="S154" s="5">
        <v>348.13200000000001</v>
      </c>
      <c r="T154" s="5">
        <v>357.178</v>
      </c>
      <c r="U154" s="5">
        <v>366.47500000000002</v>
      </c>
      <c r="V154" s="5">
        <v>376.024</v>
      </c>
      <c r="W154" s="5">
        <v>385.84199999999998</v>
      </c>
      <c r="X154" s="5">
        <v>395.98099999999999</v>
      </c>
      <c r="Y154" s="5">
        <v>406.49400000000003</v>
      </c>
      <c r="Z154" s="5">
        <v>417.41399999999999</v>
      </c>
      <c r="AA154" s="5">
        <v>428.77300000000002</v>
      </c>
      <c r="AB154" s="5">
        <v>440.553</v>
      </c>
      <c r="AC154" s="5">
        <v>452.76100000000002</v>
      </c>
      <c r="AD154" s="5">
        <v>465.40199999999999</v>
      </c>
      <c r="AE154" s="5">
        <v>478.459</v>
      </c>
      <c r="AF154" s="5">
        <v>491.93700000000001</v>
      </c>
      <c r="AG154" s="5">
        <v>505.82799999999997</v>
      </c>
      <c r="AH154" s="5">
        <v>520.125</v>
      </c>
      <c r="AI154" s="5">
        <v>534.803</v>
      </c>
      <c r="AJ154" s="5">
        <v>549.84500000000003</v>
      </c>
      <c r="AK154" s="5">
        <v>565.24900000000002</v>
      </c>
      <c r="AL154" s="5">
        <v>580.98500000000001</v>
      </c>
      <c r="AM154" s="5">
        <v>597.04</v>
      </c>
      <c r="AN154" s="5">
        <v>613.38599999999997</v>
      </c>
      <c r="AO154" s="5">
        <v>629.99</v>
      </c>
      <c r="AP154" s="5">
        <v>646.85199999999998</v>
      </c>
      <c r="AQ154" s="5">
        <v>663.971</v>
      </c>
      <c r="AR154" s="5">
        <v>681.30600000000004</v>
      </c>
      <c r="AS154" s="5">
        <v>698.83299999999997</v>
      </c>
      <c r="AT154" s="5">
        <v>716.505</v>
      </c>
      <c r="AU154" s="5">
        <v>734.32500000000005</v>
      </c>
      <c r="AV154" s="5">
        <v>752.33100000000002</v>
      </c>
      <c r="AW154" s="5">
        <v>770.60199999999998</v>
      </c>
      <c r="AX154" s="5">
        <v>789.23199999999997</v>
      </c>
      <c r="AY154" s="5">
        <v>808.30399999999997</v>
      </c>
      <c r="AZ154" s="5">
        <v>827.84699999999998</v>
      </c>
      <c r="BA154" s="5">
        <v>847.88099999999997</v>
      </c>
      <c r="BB154" s="5">
        <v>868.46699999999998</v>
      </c>
      <c r="BC154" s="5">
        <v>889.66700000000003</v>
      </c>
      <c r="BD154" s="5">
        <v>911.52800000000002</v>
      </c>
      <c r="BE154" s="5">
        <v>934.08199999999999</v>
      </c>
      <c r="BF154" s="5">
        <v>957.31799999999998</v>
      </c>
      <c r="BG154" s="5">
        <v>981.23900000000003</v>
      </c>
      <c r="BH154" s="5">
        <v>1005.837</v>
      </c>
      <c r="BI154" s="5">
        <v>1031.085</v>
      </c>
      <c r="BJ154" s="5">
        <v>1056.9849999999999</v>
      </c>
    </row>
    <row r="155" spans="7:62" x14ac:dyDescent="0.2">
      <c r="G155" s="13" t="s">
        <v>464</v>
      </c>
      <c r="H155" s="53" t="s">
        <v>555</v>
      </c>
      <c r="I155" s="13" t="s">
        <v>463</v>
      </c>
      <c r="J155" s="13" t="s">
        <v>559</v>
      </c>
      <c r="K155" s="13" t="s">
        <v>6</v>
      </c>
      <c r="L155" s="5">
        <v>1600.037</v>
      </c>
      <c r="M155" s="5">
        <v>1632.8880000000001</v>
      </c>
      <c r="N155" s="5">
        <v>1667.325</v>
      </c>
      <c r="O155" s="5">
        <v>1704.19</v>
      </c>
      <c r="P155" s="5">
        <v>1744.048</v>
      </c>
      <c r="Q155" s="5">
        <v>1787.1120000000001</v>
      </c>
      <c r="R155" s="5">
        <v>1833.0540000000001</v>
      </c>
      <c r="S155" s="5">
        <v>1881.1389999999999</v>
      </c>
      <c r="T155" s="5">
        <v>1930.3009999999999</v>
      </c>
      <c r="U155" s="5">
        <v>1979.7190000000001</v>
      </c>
      <c r="V155" s="5">
        <v>2029.2249999999999</v>
      </c>
      <c r="W155" s="5">
        <v>2078.8809999999999</v>
      </c>
      <c r="X155" s="5">
        <v>2128.3820000000001</v>
      </c>
      <c r="Y155" s="5">
        <v>2177.4230000000002</v>
      </c>
      <c r="Z155" s="5">
        <v>2225.8240000000001</v>
      </c>
      <c r="AA155" s="5">
        <v>2273.3940000000002</v>
      </c>
      <c r="AB155" s="5">
        <v>2320.2619999999997</v>
      </c>
      <c r="AC155" s="5">
        <v>2366.989</v>
      </c>
      <c r="AD155" s="5">
        <v>2414.355</v>
      </c>
      <c r="AE155" s="5">
        <v>2462.9630000000002</v>
      </c>
      <c r="AF155" s="5">
        <v>2512.8339999999998</v>
      </c>
      <c r="AG155" s="5">
        <v>2563.8690000000001</v>
      </c>
      <c r="AH155" s="5">
        <v>2616.3509999999997</v>
      </c>
      <c r="AI155" s="5">
        <v>2670.625</v>
      </c>
      <c r="AJ155" s="5">
        <v>2726.8269999999998</v>
      </c>
      <c r="AK155" s="5">
        <v>2785.123</v>
      </c>
      <c r="AL155" s="5">
        <v>2845.181</v>
      </c>
      <c r="AM155" s="5">
        <v>2905.9749999999999</v>
      </c>
      <c r="AN155" s="5">
        <v>2966.114</v>
      </c>
      <c r="AO155" s="5">
        <v>3024.5660000000003</v>
      </c>
      <c r="AP155" s="5">
        <v>3080.9690000000001</v>
      </c>
      <c r="AQ155" s="5">
        <v>3203.2080000000001</v>
      </c>
      <c r="AR155" s="5">
        <v>3256.4189999999999</v>
      </c>
      <c r="AS155" s="5">
        <v>3308.0060000000003</v>
      </c>
      <c r="AT155" s="5">
        <v>3358.2329999999997</v>
      </c>
      <c r="AU155" s="5">
        <v>3407.0619999999999</v>
      </c>
      <c r="AV155" s="5">
        <v>3454.4479999999999</v>
      </c>
      <c r="AW155" s="5">
        <v>3500.732</v>
      </c>
      <c r="AX155" s="5">
        <v>3546.3549999999996</v>
      </c>
      <c r="AY155" s="5">
        <v>3591.6559999999999</v>
      </c>
      <c r="AZ155" s="5">
        <v>3636.788</v>
      </c>
      <c r="BA155" s="5">
        <v>3681.7520000000004</v>
      </c>
      <c r="BB155" s="5">
        <v>3726.598</v>
      </c>
      <c r="BC155" s="5">
        <v>3771.3129999999996</v>
      </c>
      <c r="BD155" s="5">
        <v>3815.902</v>
      </c>
      <c r="BE155" s="5">
        <v>3860.3760000000002</v>
      </c>
      <c r="BF155" s="5">
        <v>3904.7640000000001</v>
      </c>
      <c r="BG155" s="5">
        <v>3949.143</v>
      </c>
      <c r="BH155" s="5">
        <v>3993.5770000000002</v>
      </c>
      <c r="BI155" s="5">
        <v>4038.0889999999999</v>
      </c>
      <c r="BJ155" s="5">
        <v>4082.6849999999999</v>
      </c>
    </row>
    <row r="156" spans="7:62" x14ac:dyDescent="0.2">
      <c r="G156" s="13" t="s">
        <v>464</v>
      </c>
      <c r="H156" s="53" t="s">
        <v>556</v>
      </c>
      <c r="I156" s="13" t="s">
        <v>463</v>
      </c>
      <c r="J156" s="13" t="s">
        <v>559</v>
      </c>
      <c r="K156" s="13" t="s">
        <v>6</v>
      </c>
      <c r="L156" s="5">
        <v>2.6760000000000002</v>
      </c>
      <c r="M156" s="5">
        <v>2.7349999999999999</v>
      </c>
      <c r="N156" s="5">
        <v>2.7970000000000002</v>
      </c>
      <c r="O156" s="5">
        <v>2.8610000000000002</v>
      </c>
      <c r="P156" s="5">
        <v>2.927</v>
      </c>
      <c r="Q156" s="5">
        <v>2.9950000000000001</v>
      </c>
      <c r="R156" s="5">
        <v>3.0670000000000002</v>
      </c>
      <c r="S156" s="5">
        <v>3.1419999999999999</v>
      </c>
      <c r="T156" s="5">
        <v>3.2210000000000001</v>
      </c>
      <c r="U156" s="5">
        <v>3.306</v>
      </c>
      <c r="V156" s="5">
        <v>3.3980000000000001</v>
      </c>
      <c r="W156" s="5">
        <v>3.4969999999999999</v>
      </c>
      <c r="X156" s="5">
        <v>3.5990000000000002</v>
      </c>
      <c r="Y156" s="5">
        <v>3.7029999999999998</v>
      </c>
      <c r="Z156" s="5">
        <v>3.8079999999999998</v>
      </c>
      <c r="AA156" s="5">
        <v>3.9129999999999998</v>
      </c>
      <c r="AB156" s="5">
        <v>4.0149999999999997</v>
      </c>
      <c r="AC156" s="5">
        <v>4.1180000000000003</v>
      </c>
      <c r="AD156" s="5">
        <v>4.2279999999999998</v>
      </c>
      <c r="AE156" s="5">
        <v>4.3390000000000004</v>
      </c>
      <c r="AF156" s="5">
        <v>4.4560000000000004</v>
      </c>
      <c r="AG156" s="5">
        <v>4.5789999999999997</v>
      </c>
      <c r="AH156" s="5">
        <v>4.702</v>
      </c>
      <c r="AI156" s="5">
        <v>4.8250000000000002</v>
      </c>
      <c r="AJ156" s="5">
        <v>4.9450000000000003</v>
      </c>
      <c r="AK156" s="5">
        <v>5.0590000000000002</v>
      </c>
      <c r="AL156" s="5">
        <v>5.1689999999999996</v>
      </c>
      <c r="AM156" s="5">
        <v>5.2789999999999999</v>
      </c>
      <c r="AN156" s="5">
        <v>5.3920000000000003</v>
      </c>
      <c r="AO156" s="5">
        <v>5.5140000000000002</v>
      </c>
      <c r="AP156" s="5">
        <v>5.641</v>
      </c>
      <c r="AQ156" s="5">
        <v>5.774</v>
      </c>
      <c r="AR156" s="5">
        <v>5.915</v>
      </c>
      <c r="AS156" s="5">
        <v>6.06</v>
      </c>
      <c r="AT156" s="5">
        <v>6.2080000000000002</v>
      </c>
      <c r="AU156" s="5">
        <v>6.36</v>
      </c>
      <c r="AV156" s="5">
        <v>6.5170000000000003</v>
      </c>
      <c r="AW156" s="5">
        <v>6.6760000000000002</v>
      </c>
      <c r="AX156" s="5">
        <v>6.8360000000000003</v>
      </c>
      <c r="AY156" s="5">
        <v>6.9980000000000002</v>
      </c>
      <c r="AZ156" s="5">
        <v>7.1609999999999996</v>
      </c>
      <c r="BA156" s="5">
        <v>7.3230000000000004</v>
      </c>
      <c r="BB156" s="5">
        <v>7.4859999999999998</v>
      </c>
      <c r="BC156" s="5">
        <v>7.6539999999999999</v>
      </c>
      <c r="BD156" s="5">
        <v>7.8250000000000002</v>
      </c>
      <c r="BE156" s="5">
        <v>8.0020000000000007</v>
      </c>
      <c r="BF156" s="5">
        <v>8.1809999999999992</v>
      </c>
      <c r="BG156" s="5">
        <v>8.3629999999999995</v>
      </c>
      <c r="BH156" s="5">
        <v>8.5459999999999994</v>
      </c>
      <c r="BI156" s="5">
        <v>8.7279999999999998</v>
      </c>
      <c r="BJ156" s="5">
        <v>8.9109999999999996</v>
      </c>
    </row>
    <row r="157" spans="7:62" x14ac:dyDescent="0.2">
      <c r="G157" s="13" t="s">
        <v>464</v>
      </c>
      <c r="H157" s="53" t="s">
        <v>557</v>
      </c>
      <c r="I157" s="13" t="s">
        <v>463</v>
      </c>
      <c r="J157" s="13" t="s">
        <v>559</v>
      </c>
      <c r="K157" s="13" t="s">
        <v>6</v>
      </c>
      <c r="L157" s="5">
        <v>0.188</v>
      </c>
      <c r="M157" s="5">
        <v>0.19400000000000001</v>
      </c>
      <c r="N157" s="5">
        <v>0.19800000000000001</v>
      </c>
      <c r="O157" s="5">
        <v>0.20499999999999999</v>
      </c>
      <c r="P157" s="5">
        <v>0.21</v>
      </c>
      <c r="Q157" s="5">
        <v>0.216</v>
      </c>
      <c r="R157" s="5">
        <v>0.221</v>
      </c>
      <c r="S157" s="5">
        <v>0.22800000000000001</v>
      </c>
      <c r="T157" s="5">
        <v>0.23499999999999999</v>
      </c>
      <c r="U157" s="5">
        <v>0.23899999999999999</v>
      </c>
      <c r="V157" s="5">
        <v>0.247</v>
      </c>
      <c r="W157" s="5">
        <v>0.251</v>
      </c>
      <c r="X157" s="5">
        <v>0.255</v>
      </c>
      <c r="Y157" s="5">
        <v>0.25900000000000001</v>
      </c>
      <c r="Z157" s="5">
        <v>0.26400000000000001</v>
      </c>
      <c r="AA157" s="5">
        <v>0.26900000000000002</v>
      </c>
      <c r="AB157" s="5">
        <v>0.27500000000000002</v>
      </c>
      <c r="AC157" s="5">
        <v>0.28199999999999997</v>
      </c>
      <c r="AD157" s="5">
        <v>0.28999999999999998</v>
      </c>
      <c r="AE157" s="5">
        <v>0.29899999999999999</v>
      </c>
      <c r="AF157" s="5">
        <v>0.308</v>
      </c>
      <c r="AG157" s="5">
        <v>0.31900000000000001</v>
      </c>
      <c r="AH157" s="5">
        <v>0.33100000000000002</v>
      </c>
      <c r="AI157" s="5">
        <v>0.34200000000000003</v>
      </c>
      <c r="AJ157" s="5">
        <v>0.35499999999999998</v>
      </c>
      <c r="AK157" s="5">
        <v>0.36599999999999999</v>
      </c>
      <c r="AL157" s="5">
        <v>0.379</v>
      </c>
      <c r="AM157" s="5">
        <v>0.39100000000000001</v>
      </c>
      <c r="AN157" s="5">
        <v>0.40200000000000002</v>
      </c>
      <c r="AO157" s="5">
        <v>0.41199999999999998</v>
      </c>
      <c r="AP157" s="5">
        <v>0.42399999999999999</v>
      </c>
      <c r="AQ157" s="5">
        <v>0.435</v>
      </c>
      <c r="AR157" s="5">
        <v>0.44600000000000001</v>
      </c>
      <c r="AS157" s="5">
        <v>0.45700000000000002</v>
      </c>
      <c r="AT157" s="5">
        <v>0.46600000000000003</v>
      </c>
      <c r="AU157" s="5">
        <v>0.47299999999999998</v>
      </c>
      <c r="AV157" s="5">
        <v>0.48099999999999998</v>
      </c>
      <c r="AW157" s="5">
        <v>0.48599999999999999</v>
      </c>
      <c r="AX157" s="5">
        <v>0.49099999999999999</v>
      </c>
      <c r="AY157" s="5">
        <v>0.49399999999999999</v>
      </c>
      <c r="AZ157" s="5">
        <v>0.497</v>
      </c>
      <c r="BA157" s="5">
        <v>0.5</v>
      </c>
      <c r="BB157" s="5">
        <v>0.502</v>
      </c>
      <c r="BC157" s="5">
        <v>0.502</v>
      </c>
      <c r="BD157" s="5">
        <v>0.5</v>
      </c>
      <c r="BE157" s="5">
        <v>0.5</v>
      </c>
      <c r="BF157" s="5">
        <v>0.498</v>
      </c>
      <c r="BG157" s="5">
        <v>0.496</v>
      </c>
      <c r="BH157" s="5">
        <v>0.496</v>
      </c>
      <c r="BI157" s="5">
        <v>0.497</v>
      </c>
      <c r="BJ157" s="5">
        <v>0.499</v>
      </c>
    </row>
    <row r="158" spans="7:62" x14ac:dyDescent="0.2">
      <c r="G158" s="14" t="s">
        <v>464</v>
      </c>
      <c r="H158" s="112" t="s">
        <v>558</v>
      </c>
      <c r="I158" s="14" t="s">
        <v>463</v>
      </c>
      <c r="J158" s="14" t="s">
        <v>559</v>
      </c>
      <c r="K158" s="14" t="s">
        <v>6</v>
      </c>
      <c r="L158" s="6">
        <v>0.317</v>
      </c>
      <c r="M158" s="6">
        <v>0.32800000000000001</v>
      </c>
      <c r="N158" s="6">
        <v>0.34</v>
      </c>
      <c r="O158" s="6">
        <v>0.35</v>
      </c>
      <c r="P158" s="6">
        <v>0.36</v>
      </c>
      <c r="Q158" s="6">
        <v>0.371</v>
      </c>
      <c r="R158" s="6">
        <v>0.38100000000000001</v>
      </c>
      <c r="S158" s="6">
        <v>0.39200000000000002</v>
      </c>
      <c r="T158" s="6">
        <v>0.40200000000000002</v>
      </c>
      <c r="U158" s="6">
        <v>0.40799999999999997</v>
      </c>
      <c r="V158" s="6">
        <v>0.41799999999999998</v>
      </c>
      <c r="W158" s="6">
        <v>0.42299999999999999</v>
      </c>
      <c r="X158" s="6">
        <v>0.43099999999999999</v>
      </c>
      <c r="Y158" s="6">
        <v>0.437</v>
      </c>
      <c r="Z158" s="6">
        <v>0.443</v>
      </c>
      <c r="AA158" s="6">
        <v>0.44900000000000001</v>
      </c>
      <c r="AB158" s="6">
        <v>0.45600000000000002</v>
      </c>
      <c r="AC158" s="6">
        <v>0.46200000000000002</v>
      </c>
      <c r="AD158" s="6">
        <v>0.46899999999999997</v>
      </c>
      <c r="AE158" s="6">
        <v>0.47499999999999998</v>
      </c>
      <c r="AF158" s="6">
        <v>0.48</v>
      </c>
      <c r="AG158" s="6">
        <v>0.48899999999999999</v>
      </c>
      <c r="AH158" s="6">
        <v>0.498</v>
      </c>
      <c r="AI158" s="6">
        <v>0.50600000000000001</v>
      </c>
      <c r="AJ158" s="6">
        <v>0.51400000000000001</v>
      </c>
      <c r="AK158" s="6">
        <v>0.52200000000000002</v>
      </c>
      <c r="AL158" s="6">
        <v>0.52800000000000002</v>
      </c>
      <c r="AM158" s="6">
        <v>0.53500000000000003</v>
      </c>
      <c r="AN158" s="6">
        <v>0.54200000000000004</v>
      </c>
      <c r="AO158" s="6">
        <v>0.54800000000000004</v>
      </c>
      <c r="AP158" s="6">
        <v>0.55400000000000005</v>
      </c>
      <c r="AQ158" s="6">
        <v>0.56100000000000005</v>
      </c>
      <c r="AR158" s="6">
        <v>0.56699999999999995</v>
      </c>
      <c r="AS158" s="6">
        <v>0.57399999999999995</v>
      </c>
      <c r="AT158" s="6">
        <v>0.57899999999999996</v>
      </c>
      <c r="AU158" s="6">
        <v>0.58499999999999996</v>
      </c>
      <c r="AV158" s="6">
        <v>0.59299999999999997</v>
      </c>
      <c r="AW158" s="6">
        <v>0.59899999999999998</v>
      </c>
      <c r="AX158" s="6">
        <v>0.60599999999999998</v>
      </c>
      <c r="AY158" s="6">
        <v>0.61299999999999999</v>
      </c>
      <c r="AZ158" s="6">
        <v>0.62</v>
      </c>
      <c r="BA158" s="6">
        <v>0.625</v>
      </c>
      <c r="BB158" s="6">
        <v>0.63200000000000001</v>
      </c>
      <c r="BC158" s="6">
        <v>0.63600000000000001</v>
      </c>
      <c r="BD158" s="6">
        <v>0.64100000000000001</v>
      </c>
      <c r="BE158" s="6">
        <v>0.64700000000000002</v>
      </c>
      <c r="BF158" s="6">
        <v>0.64900000000000002</v>
      </c>
      <c r="BG158" s="6">
        <v>0.65300000000000002</v>
      </c>
      <c r="BH158" s="6">
        <v>0.65700000000000003</v>
      </c>
      <c r="BI158" s="6">
        <v>0.66</v>
      </c>
      <c r="BJ158" s="6">
        <v>0.66300000000000003</v>
      </c>
    </row>
    <row r="159" spans="7:62" x14ac:dyDescent="0.2">
      <c r="G159" s="46" t="s">
        <v>546</v>
      </c>
    </row>
    <row r="160" spans="7:62" x14ac:dyDescent="0.2">
      <c r="L160" s="76"/>
    </row>
    <row r="161" spans="12:62" x14ac:dyDescent="0.2"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</row>
    <row r="165" spans="12:62" x14ac:dyDescent="0.2">
      <c r="L165" s="76"/>
    </row>
    <row r="171" spans="12:62" x14ac:dyDescent="0.2"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</row>
  </sheetData>
  <mergeCells count="3">
    <mergeCell ref="B7:E7"/>
    <mergeCell ref="B8:C8"/>
    <mergeCell ref="D8:E8"/>
  </mergeCells>
  <hyperlinks>
    <hyperlink ref="E4" r:id="rId1"/>
    <hyperlink ref="E5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Index</vt:lpstr>
      <vt:lpstr>Map 1</vt:lpstr>
      <vt:lpstr>Data</vt:lpstr>
      <vt:lpstr>Graphs 1-3</vt:lpstr>
      <vt:lpstr>Graphs 4-5</vt:lpstr>
      <vt:lpstr>Graph 6</vt:lpstr>
      <vt:lpstr>Graphs 7-8</vt:lpstr>
      <vt:lpstr>Tables 1-5</vt:lpstr>
      <vt:lpstr>Graph 9</vt:lpstr>
      <vt:lpstr>Graph 10</vt:lpstr>
      <vt:lpstr>Graphs 11-12</vt:lpstr>
      <vt:lpstr>Graph 13</vt:lpstr>
      <vt:lpstr>Index!Print_Area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CORTES PAYA Paloma (AGRI)</dc:creator>
  <cp:lastModifiedBy>CORTES PAYA Paloma (AGRI)</cp:lastModifiedBy>
  <cp:lastPrinted>2015-06-11T11:01:20Z</cp:lastPrinted>
  <dcterms:created xsi:type="dcterms:W3CDTF">2014-11-25T16:17:17Z</dcterms:created>
  <dcterms:modified xsi:type="dcterms:W3CDTF">2015-07-13T13:13:47Z</dcterms:modified>
</cp:coreProperties>
</file>