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8155" windowHeight="12390" tabRatio="541"/>
  </bookViews>
  <sheets>
    <sheet name="Index" sheetId="11" r:id="rId1"/>
    <sheet name="Graph 1" sheetId="6" r:id="rId2"/>
    <sheet name="Graph 2" sheetId="16" r:id="rId3"/>
    <sheet name="Table 1 and Graph 3" sheetId="5" r:id="rId4"/>
    <sheet name="Table 2 and Graph 4" sheetId="17" r:id="rId5"/>
    <sheet name="Table 3 and Graph 5" sheetId="18" r:id="rId6"/>
    <sheet name="Table 4 and Graph 6" sheetId="19" r:id="rId7"/>
    <sheet name="Table 5 and Graph 7" sheetId="20" r:id="rId8"/>
  </sheets>
  <definedNames>
    <definedName name="_xlnm.Print_Area" localSheetId="0">Index!$A$1:$A$48</definedName>
  </definedNames>
  <calcPr calcId="145621"/>
</workbook>
</file>

<file path=xl/calcChain.xml><?xml version="1.0" encoding="utf-8"?>
<calcChain xmlns="http://schemas.openxmlformats.org/spreadsheetml/2006/main">
  <c r="D19" i="20" l="1"/>
  <c r="D18" i="20"/>
  <c r="D17" i="20"/>
  <c r="D16" i="20"/>
  <c r="C19" i="20"/>
  <c r="C18" i="20"/>
  <c r="C17" i="20"/>
  <c r="C16" i="20"/>
  <c r="B19" i="20"/>
  <c r="B18" i="20"/>
  <c r="B17" i="20"/>
  <c r="B16" i="20"/>
  <c r="D20" i="19"/>
  <c r="D19" i="19"/>
  <c r="D18" i="19"/>
  <c r="D17" i="19"/>
  <c r="C20" i="19"/>
  <c r="C19" i="19"/>
  <c r="C18" i="19"/>
  <c r="C17" i="19"/>
  <c r="B20" i="19"/>
  <c r="B19" i="19"/>
  <c r="B18" i="19"/>
  <c r="B17" i="19"/>
  <c r="D19" i="18"/>
  <c r="D18" i="18"/>
  <c r="D17" i="18"/>
  <c r="D16" i="18"/>
  <c r="C19" i="18"/>
  <c r="C18" i="18"/>
  <c r="C17" i="18"/>
  <c r="C16" i="18"/>
  <c r="B19" i="18"/>
  <c r="B18" i="18"/>
  <c r="B17" i="18"/>
  <c r="B16" i="18"/>
  <c r="D19" i="17"/>
  <c r="D18" i="17"/>
  <c r="D17" i="17"/>
  <c r="D16" i="17"/>
  <c r="C19" i="17"/>
  <c r="C18" i="17"/>
  <c r="C17" i="17"/>
  <c r="C16" i="17"/>
  <c r="B19" i="17"/>
  <c r="B18" i="17"/>
  <c r="B17" i="17"/>
  <c r="B16" i="17"/>
  <c r="D19" i="5"/>
  <c r="D18" i="5"/>
  <c r="D17" i="5"/>
  <c r="D16" i="5"/>
  <c r="C19" i="5"/>
  <c r="C18" i="5"/>
  <c r="C17" i="5"/>
  <c r="C16" i="5"/>
  <c r="B19" i="5"/>
  <c r="B18" i="5"/>
  <c r="B17" i="5"/>
  <c r="B16" i="5"/>
  <c r="O60" i="20" l="1"/>
  <c r="P60" i="20"/>
  <c r="Q60" i="20"/>
  <c r="R60" i="20"/>
  <c r="S60" i="20"/>
  <c r="T60" i="20"/>
  <c r="U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AI60" i="20"/>
  <c r="AJ60" i="20"/>
  <c r="AK60" i="20"/>
  <c r="AL60" i="20"/>
  <c r="AM60" i="20"/>
  <c r="AN60" i="20"/>
  <c r="N60" i="20"/>
  <c r="O67" i="17" l="1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N67" i="17"/>
  <c r="G29" i="20"/>
  <c r="G21" i="20"/>
  <c r="G22" i="20"/>
  <c r="G23" i="20"/>
  <c r="G24" i="20"/>
  <c r="G20" i="20"/>
  <c r="E14" i="20"/>
  <c r="E13" i="20"/>
  <c r="F13" i="20"/>
  <c r="G13" i="20"/>
  <c r="F14" i="20"/>
  <c r="G14" i="20"/>
  <c r="E16" i="20"/>
  <c r="F16" i="20"/>
  <c r="G16" i="20"/>
  <c r="E17" i="20"/>
  <c r="F17" i="20"/>
  <c r="G17" i="20"/>
  <c r="E18" i="20"/>
  <c r="F18" i="20"/>
  <c r="G18" i="20"/>
  <c r="E19" i="20"/>
  <c r="F19" i="20"/>
  <c r="G19" i="20"/>
  <c r="E20" i="20"/>
  <c r="F20" i="20"/>
  <c r="E21" i="20"/>
  <c r="F21" i="20"/>
  <c r="E22" i="20"/>
  <c r="F22" i="20"/>
  <c r="E23" i="20"/>
  <c r="F23" i="20"/>
  <c r="E24" i="20"/>
  <c r="F24" i="20"/>
  <c r="E26" i="20"/>
  <c r="F26" i="20"/>
  <c r="G26" i="20"/>
  <c r="E27" i="20"/>
  <c r="F27" i="20"/>
  <c r="G27" i="20"/>
  <c r="E28" i="20"/>
  <c r="F28" i="20"/>
  <c r="G28" i="20"/>
  <c r="E29" i="20"/>
  <c r="F29" i="20"/>
  <c r="G12" i="20"/>
  <c r="F12" i="20"/>
  <c r="E12" i="20"/>
  <c r="B14" i="20"/>
  <c r="D13" i="20"/>
  <c r="C13" i="20"/>
  <c r="B13" i="20"/>
  <c r="C14" i="20"/>
  <c r="D14" i="20"/>
  <c r="B20" i="20"/>
  <c r="C20" i="20"/>
  <c r="D20" i="20"/>
  <c r="B21" i="20"/>
  <c r="C21" i="20"/>
  <c r="D21" i="20"/>
  <c r="B22" i="20"/>
  <c r="C22" i="20"/>
  <c r="D22" i="20"/>
  <c r="B23" i="20"/>
  <c r="C23" i="20"/>
  <c r="D23" i="20"/>
  <c r="B24" i="20"/>
  <c r="C24" i="20"/>
  <c r="D24" i="20"/>
  <c r="B26" i="20"/>
  <c r="C26" i="20"/>
  <c r="D26" i="20"/>
  <c r="B27" i="20"/>
  <c r="C27" i="20"/>
  <c r="D27" i="20"/>
  <c r="B28" i="20"/>
  <c r="C28" i="20"/>
  <c r="D28" i="20"/>
  <c r="B29" i="20"/>
  <c r="C29" i="20"/>
  <c r="D29" i="20"/>
  <c r="D12" i="20"/>
  <c r="C12" i="20"/>
  <c r="B12" i="20"/>
  <c r="F22" i="19"/>
  <c r="F23" i="19"/>
  <c r="F24" i="19"/>
  <c r="F25" i="19"/>
  <c r="F21" i="19"/>
  <c r="F13" i="19"/>
  <c r="F12" i="19"/>
  <c r="F14" i="19"/>
  <c r="E13" i="19"/>
  <c r="E14" i="19"/>
  <c r="E17" i="19"/>
  <c r="E18" i="19"/>
  <c r="E19" i="19"/>
  <c r="E20" i="19"/>
  <c r="E21" i="19"/>
  <c r="E22" i="19"/>
  <c r="E23" i="19"/>
  <c r="E24" i="19"/>
  <c r="E25" i="19"/>
  <c r="D13" i="19"/>
  <c r="C13" i="19"/>
  <c r="B13" i="19"/>
  <c r="B14" i="19"/>
  <c r="C14" i="19"/>
  <c r="D14" i="19"/>
  <c r="B15" i="19"/>
  <c r="C15" i="19"/>
  <c r="D15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E12" i="18"/>
  <c r="F12" i="18"/>
  <c r="G12" i="18"/>
  <c r="E13" i="18"/>
  <c r="F13" i="18"/>
  <c r="G13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G11" i="18"/>
  <c r="F11" i="18"/>
  <c r="E11" i="18"/>
  <c r="D12" i="18"/>
  <c r="C12" i="18"/>
  <c r="B12" i="18"/>
  <c r="B13" i="18"/>
  <c r="C13" i="18"/>
  <c r="D13" i="18"/>
  <c r="B14" i="18"/>
  <c r="C14" i="18"/>
  <c r="D14" i="18"/>
  <c r="B20" i="18"/>
  <c r="C20" i="18"/>
  <c r="D20" i="18"/>
  <c r="B21" i="18"/>
  <c r="C21" i="18"/>
  <c r="D21" i="18"/>
  <c r="B22" i="18"/>
  <c r="C22" i="18"/>
  <c r="D22" i="18"/>
  <c r="B23" i="18"/>
  <c r="C23" i="18"/>
  <c r="D23" i="18"/>
  <c r="B24" i="18"/>
  <c r="C24" i="18"/>
  <c r="D24" i="18"/>
  <c r="D11" i="18"/>
  <c r="C11" i="18"/>
  <c r="B11" i="18"/>
  <c r="E12" i="17"/>
  <c r="F12" i="17"/>
  <c r="G12" i="17"/>
  <c r="E13" i="17"/>
  <c r="F13" i="17"/>
  <c r="G13" i="17"/>
  <c r="E16" i="17"/>
  <c r="F16" i="17"/>
  <c r="G16" i="17"/>
  <c r="E17" i="17"/>
  <c r="F17" i="17"/>
  <c r="G17" i="17"/>
  <c r="E18" i="17"/>
  <c r="F18" i="17"/>
  <c r="G18" i="17"/>
  <c r="E19" i="17"/>
  <c r="F19" i="17"/>
  <c r="G19" i="17"/>
  <c r="E20" i="17"/>
  <c r="F20" i="17"/>
  <c r="G20" i="17"/>
  <c r="E21" i="17"/>
  <c r="F21" i="17"/>
  <c r="G21" i="17"/>
  <c r="E22" i="17"/>
  <c r="F22" i="17"/>
  <c r="G22" i="17"/>
  <c r="E23" i="17"/>
  <c r="F23" i="17"/>
  <c r="G23" i="17"/>
  <c r="E24" i="17"/>
  <c r="F24" i="17"/>
  <c r="G24" i="17"/>
  <c r="E26" i="17"/>
  <c r="F26" i="17"/>
  <c r="G26" i="17"/>
  <c r="E27" i="17"/>
  <c r="F27" i="17"/>
  <c r="G27" i="17"/>
  <c r="E28" i="17"/>
  <c r="F28" i="17"/>
  <c r="G28" i="17"/>
  <c r="E29" i="17"/>
  <c r="F29" i="17"/>
  <c r="G29" i="17"/>
  <c r="G11" i="17"/>
  <c r="F11" i="17"/>
  <c r="E11" i="17"/>
  <c r="D12" i="17"/>
  <c r="C12" i="17"/>
  <c r="B12" i="17"/>
  <c r="B13" i="17"/>
  <c r="C13" i="17"/>
  <c r="D13" i="17"/>
  <c r="B14" i="17"/>
  <c r="C14" i="17"/>
  <c r="D14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4" i="17"/>
  <c r="C24" i="17"/>
  <c r="D24" i="17"/>
  <c r="B26" i="17"/>
  <c r="C26" i="17"/>
  <c r="D26" i="17"/>
  <c r="B27" i="17"/>
  <c r="C27" i="17"/>
  <c r="D27" i="17"/>
  <c r="B28" i="17"/>
  <c r="C28" i="17"/>
  <c r="D28" i="17"/>
  <c r="B29" i="17"/>
  <c r="C29" i="17"/>
  <c r="D29" i="17"/>
  <c r="D11" i="17"/>
  <c r="C11" i="17"/>
  <c r="B11" i="17"/>
  <c r="G12" i="5"/>
  <c r="G13" i="5"/>
  <c r="G16" i="5"/>
  <c r="G17" i="5"/>
  <c r="G18" i="5"/>
  <c r="G19" i="5"/>
  <c r="G20" i="5"/>
  <c r="G21" i="5"/>
  <c r="G22" i="5"/>
  <c r="G23" i="5"/>
  <c r="G24" i="5"/>
  <c r="G11" i="5"/>
  <c r="F12" i="5"/>
  <c r="F13" i="5"/>
  <c r="F16" i="5"/>
  <c r="F17" i="5"/>
  <c r="F18" i="5"/>
  <c r="F19" i="5"/>
  <c r="F20" i="5"/>
  <c r="F21" i="5"/>
  <c r="F22" i="5"/>
  <c r="F23" i="5"/>
  <c r="F24" i="5"/>
  <c r="F11" i="5"/>
  <c r="E12" i="5"/>
  <c r="E13" i="5"/>
  <c r="E16" i="5"/>
  <c r="E17" i="5"/>
  <c r="E18" i="5"/>
  <c r="E19" i="5"/>
  <c r="E20" i="5"/>
  <c r="E21" i="5"/>
  <c r="E22" i="5"/>
  <c r="E23" i="5"/>
  <c r="E24" i="5"/>
  <c r="E11" i="5"/>
  <c r="D12" i="5"/>
  <c r="C12" i="5"/>
  <c r="B12" i="5"/>
  <c r="B13" i="5"/>
  <c r="C13" i="5"/>
  <c r="D13" i="5"/>
  <c r="B14" i="5"/>
  <c r="C14" i="5"/>
  <c r="D14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U38" i="20" l="1"/>
  <c r="BM38" i="20" s="1"/>
  <c r="BU37" i="20"/>
  <c r="BM37" i="20" s="1"/>
  <c r="BV18" i="20"/>
  <c r="BU32" i="20"/>
  <c r="BM32" i="20" s="1"/>
  <c r="BV39" i="20"/>
  <c r="BU39" i="20"/>
  <c r="BM39" i="20" s="1"/>
  <c r="BN39" i="20" s="1"/>
  <c r="BV38" i="20"/>
  <c r="BV37" i="20"/>
  <c r="BV36" i="20"/>
  <c r="BU36" i="20"/>
  <c r="BM36" i="20" s="1"/>
  <c r="BN36" i="20" s="1"/>
  <c r="BV35" i="20"/>
  <c r="BU35" i="20"/>
  <c r="BM35" i="20" s="1"/>
  <c r="BN35" i="20" s="1"/>
  <c r="BV34" i="20"/>
  <c r="BU34" i="20"/>
  <c r="BM34" i="20" s="1"/>
  <c r="BN34" i="20" s="1"/>
  <c r="BV33" i="20"/>
  <c r="BU33" i="20"/>
  <c r="BM33" i="20" s="1"/>
  <c r="BN33" i="20" s="1"/>
  <c r="BV32" i="20"/>
  <c r="BV31" i="20"/>
  <c r="BU31" i="20"/>
  <c r="BM31" i="20" s="1"/>
  <c r="BV19" i="20"/>
  <c r="BU19" i="20"/>
  <c r="BM19" i="20" s="1"/>
  <c r="BU18" i="20"/>
  <c r="BM18" i="20" s="1"/>
  <c r="BN18" i="20" s="1"/>
  <c r="BV17" i="20"/>
  <c r="BU17" i="20"/>
  <c r="BM17" i="20" s="1"/>
  <c r="BN17" i="20" s="1"/>
  <c r="BV16" i="20"/>
  <c r="BU16" i="20"/>
  <c r="BM16" i="20" s="1"/>
  <c r="BN16" i="20" s="1"/>
  <c r="AP40" i="19"/>
  <c r="AH40" i="19" s="1"/>
  <c r="AP38" i="19"/>
  <c r="AH38" i="19" s="1"/>
  <c r="AP19" i="19"/>
  <c r="AH19" i="19" s="1"/>
  <c r="AP34" i="19"/>
  <c r="AH34" i="19" s="1"/>
  <c r="AP33" i="19"/>
  <c r="AH33" i="19" s="1"/>
  <c r="AP32" i="19"/>
  <c r="AH32" i="19" s="1"/>
  <c r="AP17" i="19"/>
  <c r="AH17" i="19" s="1"/>
  <c r="AP18" i="19"/>
  <c r="AH18" i="19" s="1"/>
  <c r="AP20" i="19"/>
  <c r="AH20" i="19" s="1"/>
  <c r="AP35" i="19"/>
  <c r="AH35" i="19" s="1"/>
  <c r="AP36" i="19"/>
  <c r="AH36" i="19" s="1"/>
  <c r="AP37" i="19"/>
  <c r="AH37" i="19" s="1"/>
  <c r="AP39" i="19"/>
  <c r="AH39" i="19" s="1"/>
  <c r="AQ33" i="19"/>
  <c r="AQ32" i="19"/>
  <c r="AQ17" i="19"/>
  <c r="AQ40" i="19"/>
  <c r="AQ39" i="19"/>
  <c r="AQ38" i="19"/>
  <c r="AQ37" i="19"/>
  <c r="AQ36" i="19"/>
  <c r="AQ35" i="19"/>
  <c r="AQ20" i="19"/>
  <c r="AQ19" i="19"/>
  <c r="AQ18" i="19"/>
  <c r="BN32" i="20" l="1"/>
  <c r="BN37" i="20"/>
  <c r="BN19" i="20"/>
  <c r="BN31" i="20"/>
  <c r="BN38" i="20"/>
  <c r="AI36" i="19"/>
  <c r="AI17" i="19"/>
  <c r="F17" i="19" s="1"/>
  <c r="AI40" i="19"/>
  <c r="AI39" i="19"/>
  <c r="AI20" i="19"/>
  <c r="F20" i="19" s="1"/>
  <c r="AI33" i="19"/>
  <c r="AI37" i="19"/>
  <c r="AI35" i="19"/>
  <c r="AI18" i="19"/>
  <c r="F18" i="19" s="1"/>
  <c r="AI32" i="19"/>
  <c r="AI38" i="19"/>
  <c r="AI19" i="19"/>
  <c r="F19" i="19" s="1"/>
  <c r="AQ34" i="19"/>
  <c r="AI34" i="19" s="1"/>
  <c r="BM29" i="18"/>
  <c r="BN29" i="18"/>
  <c r="BM29" i="17"/>
  <c r="BN29" i="17"/>
  <c r="BM29" i="5"/>
  <c r="BN29" i="5"/>
  <c r="B59" i="20" l="1"/>
  <c r="B60" i="20"/>
  <c r="C60" i="20"/>
  <c r="D60" i="20"/>
  <c r="D59" i="20"/>
  <c r="C59" i="20"/>
  <c r="D66" i="17" l="1"/>
  <c r="C66" i="17"/>
  <c r="B66" i="17"/>
  <c r="D67" i="17"/>
  <c r="C67" i="17"/>
  <c r="B67" i="17"/>
  <c r="AB58" i="5"/>
  <c r="AB60" i="5" s="1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BN28" i="20"/>
  <c r="BM28" i="20"/>
  <c r="BL28" i="20"/>
  <c r="BK28" i="20"/>
  <c r="BJ28" i="20"/>
  <c r="BI28" i="20"/>
  <c r="BH28" i="20"/>
  <c r="BG28" i="20"/>
  <c r="BF28" i="20"/>
  <c r="BE28" i="20"/>
  <c r="BD28" i="20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BN27" i="20"/>
  <c r="BM27" i="20"/>
  <c r="BL27" i="20"/>
  <c r="BK27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D26" i="16"/>
  <c r="BN26" i="20"/>
  <c r="BM26" i="20"/>
  <c r="BL26" i="20"/>
  <c r="BK26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D25" i="16" s="1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C30" i="19" s="1"/>
  <c r="R30" i="19"/>
  <c r="Q30" i="19"/>
  <c r="P30" i="19"/>
  <c r="O30" i="19"/>
  <c r="N30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C29" i="19" s="1"/>
  <c r="R29" i="19"/>
  <c r="Q29" i="19"/>
  <c r="P29" i="19"/>
  <c r="O29" i="19"/>
  <c r="N29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C28" i="19" s="1"/>
  <c r="R28" i="19"/>
  <c r="Q28" i="19"/>
  <c r="P28" i="19"/>
  <c r="O28" i="19"/>
  <c r="N28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C27" i="19" s="1"/>
  <c r="R27" i="19"/>
  <c r="Q27" i="19"/>
  <c r="P27" i="19"/>
  <c r="O27" i="19"/>
  <c r="N27" i="19"/>
  <c r="E12" i="19"/>
  <c r="D12" i="19"/>
  <c r="C12" i="19"/>
  <c r="B12" i="19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B29" i="18" s="1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B28" i="18" s="1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B27" i="18" s="1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B26" i="18" s="1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D15" i="16" s="1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BN27" i="17"/>
  <c r="BM27" i="17"/>
  <c r="BL27" i="17"/>
  <c r="BK27" i="17"/>
  <c r="BJ27" i="17"/>
  <c r="BI27" i="17"/>
  <c r="BH27" i="17"/>
  <c r="BG27" i="17"/>
  <c r="BF27" i="17"/>
  <c r="BE27" i="17"/>
  <c r="BD27" i="17"/>
  <c r="BC27" i="17"/>
  <c r="BB27" i="17"/>
  <c r="BA27" i="17"/>
  <c r="AZ27" i="17"/>
  <c r="AY27" i="17"/>
  <c r="AX27" i="17"/>
  <c r="AW27" i="17"/>
  <c r="AV27" i="17"/>
  <c r="AU27" i="17"/>
  <c r="AT27" i="17"/>
  <c r="AS27" i="17"/>
  <c r="AR27" i="17"/>
  <c r="AQ27" i="17"/>
  <c r="AP27" i="17"/>
  <c r="AO27" i="17"/>
  <c r="AN27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D14" i="16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D13" i="16" s="1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D28" i="16" l="1"/>
  <c r="E27" i="19"/>
  <c r="D27" i="19"/>
  <c r="F27" i="19"/>
  <c r="E28" i="19"/>
  <c r="D28" i="19"/>
  <c r="F28" i="19"/>
  <c r="E29" i="19"/>
  <c r="D29" i="19"/>
  <c r="F29" i="19"/>
  <c r="E30" i="19"/>
  <c r="D30" i="19"/>
  <c r="F30" i="19"/>
  <c r="B27" i="19"/>
  <c r="B28" i="19"/>
  <c r="B29" i="19"/>
  <c r="B30" i="19"/>
  <c r="B62" i="19" s="1"/>
  <c r="E26" i="18"/>
  <c r="B58" i="18" s="1"/>
  <c r="C26" i="18"/>
  <c r="F26" i="18"/>
  <c r="C58" i="18" s="1"/>
  <c r="D26" i="18"/>
  <c r="G26" i="18"/>
  <c r="D58" i="18" s="1"/>
  <c r="E27" i="18"/>
  <c r="C27" i="18"/>
  <c r="F27" i="18"/>
  <c r="C59" i="18" s="1"/>
  <c r="D27" i="18"/>
  <c r="E18" i="16" s="1"/>
  <c r="G27" i="18"/>
  <c r="E28" i="18"/>
  <c r="B60" i="18" s="1"/>
  <c r="C28" i="18"/>
  <c r="F28" i="18"/>
  <c r="C60" i="18" s="1"/>
  <c r="D28" i="18"/>
  <c r="G28" i="18"/>
  <c r="D60" i="18" s="1"/>
  <c r="E29" i="18"/>
  <c r="C29" i="18"/>
  <c r="F29" i="18"/>
  <c r="C61" i="18" s="1"/>
  <c r="D29" i="18"/>
  <c r="E20" i="16" s="1"/>
  <c r="G29" i="18"/>
  <c r="D16" i="16"/>
  <c r="D27" i="16"/>
  <c r="C28" i="16"/>
  <c r="E28" i="16"/>
  <c r="C27" i="16"/>
  <c r="C26" i="16"/>
  <c r="E26" i="16"/>
  <c r="C25" i="16"/>
  <c r="E25" i="16"/>
  <c r="E27" i="16"/>
  <c r="D23" i="16"/>
  <c r="D24" i="16"/>
  <c r="D62" i="19"/>
  <c r="C59" i="19"/>
  <c r="C24" i="16"/>
  <c r="D17" i="16"/>
  <c r="E17" i="16"/>
  <c r="D19" i="16"/>
  <c r="E19" i="16"/>
  <c r="D59" i="18"/>
  <c r="B59" i="18"/>
  <c r="B61" i="18"/>
  <c r="D61" i="18"/>
  <c r="D18" i="16"/>
  <c r="C18" i="16"/>
  <c r="D20" i="16"/>
  <c r="C20" i="16"/>
  <c r="C17" i="16"/>
  <c r="C19" i="16"/>
  <c r="C13" i="16"/>
  <c r="E13" i="16"/>
  <c r="C14" i="16"/>
  <c r="E14" i="16"/>
  <c r="C15" i="16"/>
  <c r="E15" i="16"/>
  <c r="C16" i="16"/>
  <c r="E16" i="16"/>
  <c r="D11" i="5"/>
  <c r="C62" i="19" l="1"/>
  <c r="E24" i="16"/>
  <c r="C61" i="19"/>
  <c r="D21" i="16"/>
  <c r="B60" i="19"/>
  <c r="C22" i="16"/>
  <c r="D61" i="19"/>
  <c r="E23" i="16"/>
  <c r="C60" i="19"/>
  <c r="D22" i="16"/>
  <c r="D59" i="19"/>
  <c r="E21" i="16"/>
  <c r="D60" i="19"/>
  <c r="E22" i="16"/>
  <c r="B61" i="19"/>
  <c r="C23" i="16"/>
  <c r="B59" i="19"/>
  <c r="C21" i="16"/>
  <c r="C11" i="5"/>
  <c r="B11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E29" i="5" s="1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O29" i="5"/>
  <c r="P29" i="5"/>
  <c r="N29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E28" i="5" s="1"/>
  <c r="AY28" i="5"/>
  <c r="AZ28" i="5"/>
  <c r="BA28" i="5"/>
  <c r="BB28" i="5"/>
  <c r="BC28" i="5"/>
  <c r="BD28" i="5"/>
  <c r="BE28" i="5"/>
  <c r="BF28" i="5"/>
  <c r="BG28" i="5"/>
  <c r="BH28" i="5"/>
  <c r="BI28" i="5"/>
  <c r="BJ28" i="5"/>
  <c r="F28" i="5" s="1"/>
  <c r="BK28" i="5"/>
  <c r="BL28" i="5"/>
  <c r="BM28" i="5"/>
  <c r="BN28" i="5"/>
  <c r="G28" i="5" s="1"/>
  <c r="O28" i="5"/>
  <c r="N28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E27" i="5" s="1"/>
  <c r="AY27" i="5"/>
  <c r="AZ27" i="5"/>
  <c r="BA27" i="5"/>
  <c r="BB27" i="5"/>
  <c r="BC27" i="5"/>
  <c r="BD27" i="5"/>
  <c r="BE27" i="5"/>
  <c r="BF27" i="5"/>
  <c r="BG27" i="5"/>
  <c r="BH27" i="5"/>
  <c r="BI27" i="5"/>
  <c r="BJ27" i="5"/>
  <c r="F27" i="5" s="1"/>
  <c r="BK27" i="5"/>
  <c r="BL27" i="5"/>
  <c r="BM27" i="5"/>
  <c r="BN27" i="5"/>
  <c r="G27" i="5" s="1"/>
  <c r="P27" i="5"/>
  <c r="O27" i="5"/>
  <c r="N27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E26" i="5" s="1"/>
  <c r="AY26" i="5"/>
  <c r="AZ26" i="5"/>
  <c r="BA26" i="5"/>
  <c r="BB26" i="5"/>
  <c r="BC26" i="5"/>
  <c r="BD26" i="5"/>
  <c r="BE26" i="5"/>
  <c r="BF26" i="5"/>
  <c r="BG26" i="5"/>
  <c r="BH26" i="5"/>
  <c r="BI26" i="5"/>
  <c r="BJ26" i="5"/>
  <c r="F26" i="5" s="1"/>
  <c r="BK26" i="5"/>
  <c r="BL26" i="5"/>
  <c r="BM26" i="5"/>
  <c r="BN26" i="5"/>
  <c r="G26" i="5" s="1"/>
  <c r="P26" i="5"/>
  <c r="O26" i="5"/>
  <c r="N26" i="5"/>
  <c r="F29" i="5" l="1"/>
  <c r="G29" i="5"/>
  <c r="D27" i="5"/>
  <c r="C27" i="5"/>
  <c r="B27" i="5"/>
  <c r="C10" i="16" s="1"/>
  <c r="D28" i="5"/>
  <c r="C28" i="5"/>
  <c r="B28" i="5"/>
  <c r="C11" i="16" s="1"/>
  <c r="D29" i="5"/>
  <c r="C29" i="5"/>
  <c r="B29" i="5"/>
  <c r="C12" i="16" s="1"/>
  <c r="D26" i="5"/>
  <c r="C26" i="5"/>
  <c r="B26" i="5"/>
  <c r="E9" i="16"/>
  <c r="E10" i="16"/>
  <c r="E11" i="16"/>
  <c r="E12" i="16"/>
  <c r="D9" i="16"/>
  <c r="C9" i="16"/>
  <c r="D10" i="16"/>
  <c r="D12" i="16"/>
  <c r="D11" i="16"/>
</calcChain>
</file>

<file path=xl/sharedStrings.xml><?xml version="1.0" encoding="utf-8"?>
<sst xmlns="http://schemas.openxmlformats.org/spreadsheetml/2006/main" count="1240" uniqueCount="171">
  <si>
    <t>1985-1997</t>
  </si>
  <si>
    <t>1997-2009</t>
  </si>
  <si>
    <t>Commodity</t>
  </si>
  <si>
    <t>Population</t>
  </si>
  <si>
    <t>Consumption</t>
  </si>
  <si>
    <t>Vegetable oils</t>
  </si>
  <si>
    <t>Meat</t>
  </si>
  <si>
    <t>Milk</t>
  </si>
  <si>
    <t>Cereals</t>
  </si>
  <si>
    <t>Veg. oils</t>
  </si>
  <si>
    <t>2009-2011</t>
  </si>
  <si>
    <t>World</t>
  </si>
  <si>
    <t>Dairy</t>
  </si>
  <si>
    <t>Total</t>
  </si>
  <si>
    <t>Indicator</t>
  </si>
  <si>
    <t>Region</t>
  </si>
  <si>
    <t>Average quantity</t>
  </si>
  <si>
    <t>-</t>
  </si>
  <si>
    <t>Country</t>
  </si>
  <si>
    <t>China</t>
  </si>
  <si>
    <t>India</t>
  </si>
  <si>
    <t>Russia</t>
  </si>
  <si>
    <t>% of total</t>
  </si>
  <si>
    <t>Brazil</t>
  </si>
  <si>
    <t>Annual growth rates</t>
  </si>
  <si>
    <r>
      <t>Population</t>
    </r>
    <r>
      <rPr>
        <i/>
        <sz val="8"/>
        <rFont val="Verdana"/>
        <family val="2"/>
      </rPr>
      <t xml:space="preserve"> (million inhabitants)</t>
    </r>
  </si>
  <si>
    <r>
      <t>Income per capita</t>
    </r>
    <r>
      <rPr>
        <i/>
        <sz val="8"/>
        <rFont val="Verdana"/>
        <family val="2"/>
      </rPr>
      <t xml:space="preserve"> (USD/capita, constant 2005)</t>
    </r>
  </si>
  <si>
    <r>
      <t>Share of middle income households</t>
    </r>
    <r>
      <rPr>
        <i/>
        <sz val="8"/>
        <rFont val="Verdana"/>
        <family val="2"/>
      </rPr>
      <t xml:space="preserve"> (%)</t>
    </r>
    <r>
      <rPr>
        <sz val="8"/>
        <rFont val="Verdana"/>
        <family val="2"/>
      </rPr>
      <t>**</t>
    </r>
  </si>
  <si>
    <t>Dairy (milk)</t>
  </si>
  <si>
    <r>
      <t>Total food supply</t>
    </r>
    <r>
      <rPr>
        <i/>
        <sz val="8"/>
        <rFont val="Verdana"/>
        <family val="2"/>
      </rPr>
      <t xml:space="preserve"> (kcal/capita/day):</t>
    </r>
  </si>
  <si>
    <t>** Share of the national income possessed by the 60% middle income households.</t>
  </si>
  <si>
    <r>
      <t>Self-sufficiency</t>
    </r>
    <r>
      <rPr>
        <i/>
        <sz val="8"/>
        <rFont val="Verdana"/>
        <family val="2"/>
      </rPr>
      <t>***</t>
    </r>
  </si>
  <si>
    <t>1992-1997</t>
  </si>
  <si>
    <t>Sub-Saharan Africa</t>
  </si>
  <si>
    <t>Source:</t>
  </si>
  <si>
    <t>kcal/capita/day</t>
  </si>
  <si>
    <t>Unit</t>
  </si>
  <si>
    <t>Variable</t>
  </si>
  <si>
    <t>Cereals - Excluding beer*</t>
  </si>
  <si>
    <t>Domestic supply quantity</t>
  </si>
  <si>
    <t>* 'Cereals excluding beer' includes: Barley, Maize, Millet, Oats, Rice, Rye, Sorghum, Wheat and Other cereals.</t>
  </si>
  <si>
    <t>Sources:</t>
  </si>
  <si>
    <t>Calculated</t>
  </si>
  <si>
    <t>*** Computed as Production / Production + Imports - Exports; figures above 100 indicate self-sufficiency.</t>
  </si>
  <si>
    <t>Area</t>
  </si>
  <si>
    <t>Million inhabitants</t>
  </si>
  <si>
    <t>Vegetable Oils**</t>
  </si>
  <si>
    <t>Meat***</t>
  </si>
  <si>
    <t>Food supply</t>
  </si>
  <si>
    <t>Grand Total</t>
  </si>
  <si>
    <t>%</t>
  </si>
  <si>
    <t>GDP</t>
  </si>
  <si>
    <t>NY.GDP.MKTP.KD</t>
  </si>
  <si>
    <t>Million USD</t>
  </si>
  <si>
    <t>NY.ADJ.NNTY.PC.KD</t>
  </si>
  <si>
    <t>National income per capita</t>
  </si>
  <si>
    <r>
      <t>GDP</t>
    </r>
    <r>
      <rPr>
        <i/>
        <sz val="8"/>
        <rFont val="Verdana"/>
        <family val="2"/>
      </rPr>
      <t xml:space="preserve"> (billion USD, constant 2005)</t>
    </r>
  </si>
  <si>
    <t>GDP in constant prices</t>
  </si>
  <si>
    <t>Net national income per capita</t>
  </si>
  <si>
    <t>USD/capita</t>
  </si>
  <si>
    <t>own calculation</t>
  </si>
  <si>
    <t>Cereals (incl. rice)</t>
  </si>
  <si>
    <t>1000 tons</t>
  </si>
  <si>
    <t>Self-sufficiency ratio</t>
  </si>
  <si>
    <t>FAO definition = (Prod. * 100) / (Prod. + Imp. - Exp.)</t>
  </si>
  <si>
    <t>SI.DST.02ND.20 + SI.DST.03RD.20 + SI.DST.04TH.20</t>
  </si>
  <si>
    <t>GDP (constant 2005 US$) (WB, WDI)</t>
  </si>
  <si>
    <t>Adjusted net national income per capita (constant 2005 US$) (WB, WDI)</t>
  </si>
  <si>
    <t>Income share held by second 20% + third 20% + fourth 20% (WB, WDI)</t>
  </si>
  <si>
    <t>Milk excluding butter****</t>
  </si>
  <si>
    <t>Cereals - Excluding Beer*</t>
  </si>
  <si>
    <t>Milk - Excluding Butter****</t>
  </si>
  <si>
    <t>Income share held by middle class</t>
  </si>
  <si>
    <t>Production</t>
  </si>
  <si>
    <t>Imports</t>
  </si>
  <si>
    <t>Exports</t>
  </si>
  <si>
    <t>Import Quantity</t>
  </si>
  <si>
    <t>Export Quantity</t>
  </si>
  <si>
    <t>** 'Vegetable oils' includes: Coconut oil, Cottonseed oil, Groundnut oil, Maize Germ oil, Olive oil, Palm oil, Pamkernel oil, Rape and mustard oil, Ricebran oil, Sesameseed oil, Soyabean oil, Sunflowerseed oil and Other oils.</t>
  </si>
  <si>
    <t>*** 'Meat' includes: Bovine meat, Mutton and goat meat, Pigmeat, Poultry meat and Other meat.</t>
  </si>
  <si>
    <r>
      <t>Consumption</t>
    </r>
    <r>
      <rPr>
        <i/>
        <sz val="8"/>
        <rFont val="Verdana"/>
        <family val="2"/>
      </rPr>
      <t xml:space="preserve"> (million tonnes):</t>
    </r>
  </si>
  <si>
    <t>http://data.worldbank.org/data-catalog/world-development-indicators</t>
  </si>
  <si>
    <t>The World Bank - World Development Indicators</t>
  </si>
  <si>
    <t>http://faostat3.fao.org/download/FB/*/E</t>
  </si>
  <si>
    <t>FAO, Faostat - Food Balance, Food Supply</t>
  </si>
  <si>
    <t>http://faostat3.fao.org/download/O/*/E</t>
  </si>
  <si>
    <t>FAO, Faostat - Population, Annual Population</t>
  </si>
  <si>
    <t>OECD-FAO Agricultural Outlook 2014-2023</t>
  </si>
  <si>
    <t>http://stats.oecd.org/index.aspx?r=328451</t>
  </si>
  <si>
    <t>FAO, Faostat - Food Balance, Commodity Balances</t>
  </si>
  <si>
    <t>1985-1997*</t>
  </si>
  <si>
    <t>CPI (general)</t>
  </si>
  <si>
    <t>CPI (food)</t>
  </si>
  <si>
    <t>Consumer prices - all items</t>
  </si>
  <si>
    <t>Consumer prices - food</t>
  </si>
  <si>
    <t>OECD Statistics, Prices and Pruchasing Power Parities, Consumer prices indices (MEI)</t>
  </si>
  <si>
    <t>2000 = 100</t>
  </si>
  <si>
    <t>2010 = 100</t>
  </si>
  <si>
    <t>* 1992-1997 for Russia.</t>
  </si>
  <si>
    <t>Note: Self-sufficiency computed as Production / (Production + Imports - Exports); figures above 100 indicate self-sufficiency.</t>
  </si>
  <si>
    <t>Commodity in OECD database</t>
  </si>
  <si>
    <t>Variable in OECD database</t>
  </si>
  <si>
    <t>Data, tables and graphs</t>
  </si>
  <si>
    <t>Note: Consumer prices - all items for year 2014 is the average of the quaterly indexes.</t>
  </si>
  <si>
    <r>
      <t xml:space="preserve">EU Agricultural Markets </t>
    </r>
    <r>
      <rPr>
        <b/>
        <i/>
        <sz val="8"/>
        <rFont val="Verdana"/>
        <family val="2"/>
      </rPr>
      <t xml:space="preserve">Briefs      </t>
    </r>
    <r>
      <rPr>
        <b/>
        <sz val="8"/>
        <rFont val="Verdana"/>
        <family val="2"/>
      </rPr>
      <t xml:space="preserve">                                                                                                            No 7 / June 2015</t>
    </r>
  </si>
  <si>
    <t>Regional perspectives on food</t>
  </si>
  <si>
    <t>supply and demand</t>
  </si>
  <si>
    <t>2.   Country-specific strategic reactions to internal demand growth</t>
  </si>
  <si>
    <t>3.   China</t>
  </si>
  <si>
    <t>Table 1 - Demand indicators for China from 1985 onwards</t>
  </si>
  <si>
    <t>4.   India</t>
  </si>
  <si>
    <t>Table 2 - Demand indicators for India from 1985 onwards</t>
  </si>
  <si>
    <t>5.   Brazil</t>
  </si>
  <si>
    <t>Table 3 - Demand indicators for Brazil from 1985 onwards</t>
  </si>
  <si>
    <t>6.   Russia</t>
  </si>
  <si>
    <t>Table 4 - Demand indicators for Russia from 1992 onwards</t>
  </si>
  <si>
    <t>7.   Sub-Saharan Africa</t>
  </si>
  <si>
    <t>Table 5 - Demand indicators for Sub-Saharan Africa from 1985 onwards</t>
  </si>
  <si>
    <t>Sub-S. Africa</t>
  </si>
  <si>
    <t>Food supply per capita</t>
  </si>
  <si>
    <t>Variable in database</t>
  </si>
  <si>
    <t>Item in database</t>
  </si>
  <si>
    <t>See Table 3</t>
  </si>
  <si>
    <t>* 2009-2011 for Dairy (milk).</t>
  </si>
  <si>
    <t>Self-sufficiency**</t>
  </si>
  <si>
    <t>** Computed as Production / Production + Imports - Exports; figures above 100 indicate self-sufficiency.</t>
  </si>
  <si>
    <t>See Table 4</t>
  </si>
  <si>
    <t>European Union</t>
  </si>
  <si>
    <t>In EUR billion</t>
  </si>
  <si>
    <t>United States</t>
  </si>
  <si>
    <t>Avg. 2011-13</t>
  </si>
  <si>
    <t>DG for Agriculture and Rural Development, based on data from Eurostat-Comext and GTA</t>
  </si>
  <si>
    <t>http://ec.europa.eu/agriculture/trade-analysis/statistics/graphs/index_en.htm</t>
  </si>
  <si>
    <t>Graph 1 - Imports and exports of agricultural commodities for main trading blocks</t>
  </si>
  <si>
    <t>Graph 7 - Total food supply per capita in the World and Sub-Saharan Africa</t>
  </si>
  <si>
    <t>Graph 6 - Evolution of self-sufficiency in Russia, by commodity</t>
  </si>
  <si>
    <t>Graph 5 - Evolution of self-sufficiency in Brazil, by commodity</t>
  </si>
  <si>
    <t>Graph 4 - Total food supply per capita in the World and India</t>
  </si>
  <si>
    <t>Graph 3 - Food prices versus inflation in China</t>
  </si>
  <si>
    <t>Graph 2 - Evolution in degree of self-sufficiency for BRIC and Sub-Saharan Africa</t>
  </si>
  <si>
    <t>Graph 1 - Imports and exports of agricultural commodities for main trading blocks (average 2011-2013)</t>
  </si>
  <si>
    <t>Population, total (WB, WDI)</t>
  </si>
  <si>
    <t>SP.POP.TOTL</t>
  </si>
  <si>
    <t>Note: In the indicators using WB-World Development Indicators data, the aggregate 'Sub-Saharan Africa (developing only)' has been used. Sub-Saharan Africa aggregate using data from FAO databases has been calculated as 'Africa' minus 'Northern Africa' minus 'South Africa'.</t>
  </si>
  <si>
    <t>2011/12</t>
  </si>
  <si>
    <t>2012/13</t>
  </si>
  <si>
    <t>2013/14</t>
  </si>
  <si>
    <t>% change</t>
  </si>
  <si>
    <t>2013p</t>
  </si>
  <si>
    <t>2012-2011</t>
  </si>
  <si>
    <t>2013-2012</t>
  </si>
  <si>
    <t>Wheat + Coarse grains + Rice</t>
  </si>
  <si>
    <t>**** 'Milk excluding butter' includes: Milk - whole fresh (cow, buffalo, sheep, goat, camel), skimmed (cow, buffalo, sheep, goat), whole condensed, whole evaporated, skimmed evaporated, skimmed condensed, whole dried, skimmed dried, dry buttermilk, reconstituted; Cheese - whole cow milk, skimmed cow milk, buffalo milk, sheep milk, goat milk, processed; Yogurt - concentrated or not; Whey - condensed, dry, fresh (nutrient data only); Buttermilk - curdled, acidified milk; Casein; Ice cream and edible ice (nutrient data only).</t>
  </si>
  <si>
    <t>Beef and veal + Pigmeat + Poultry meat + Sheepmeat</t>
  </si>
  <si>
    <t>Item in OECD-FAO database</t>
  </si>
  <si>
    <t>Variable in OECD-FAO database</t>
  </si>
  <si>
    <t>Note: 2012 and 2013 data for Production, Consumption, Imports and Exports have been estimated by the European Commission, DG for Agriculture and Rural Development, on the basis of OECD-FAO data.</t>
  </si>
  <si>
    <t>2009-2013</t>
  </si>
  <si>
    <r>
      <t>Share of middle income households</t>
    </r>
    <r>
      <rPr>
        <i/>
        <sz val="8"/>
        <rFont val="Verdana"/>
        <family val="2"/>
      </rPr>
      <t xml:space="preserve"> (%)</t>
    </r>
    <r>
      <rPr>
        <sz val="8"/>
        <rFont val="Verdana"/>
        <family val="2"/>
      </rPr>
      <t>*</t>
    </r>
  </si>
  <si>
    <r>
      <t>Self-sufficiency</t>
    </r>
    <r>
      <rPr>
        <i/>
        <sz val="8"/>
        <rFont val="Verdana"/>
        <family val="2"/>
      </rPr>
      <t>**</t>
    </r>
  </si>
  <si>
    <t>* Share of the national income possessed by the 60% middle income households.</t>
  </si>
  <si>
    <t>Items in WB and FAO databases</t>
  </si>
  <si>
    <t>Variables in WB and FAO databases</t>
  </si>
  <si>
    <t>2009-2013*</t>
  </si>
  <si>
    <t>* 2009-2011 for Food supply (all) and Self-sufficiency for Dairy (milk); 2009-2012 for Income per capita; 2009-2012 for GDP.</t>
  </si>
  <si>
    <t>* 2009-2011 for Food supply (all) and Consumption and Self-sufficiency for Dairy (milk); Income per capita data starts in 1990.</t>
  </si>
  <si>
    <t>2009-2013**</t>
  </si>
  <si>
    <t>** 2009-2011 for Milk in Russia and Sub-Saharan Africa.</t>
  </si>
  <si>
    <t>Self-sufficiency*</t>
  </si>
  <si>
    <t>* Computed as Production / Production + Imports - Exports.</t>
  </si>
  <si>
    <t>Estimation based on OECD-FAO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</si>
</sst>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1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sz val="8"/>
      <color rgb="FF34832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4" tint="-0.499984740745262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Verdana"/>
      <family val="2"/>
    </font>
    <font>
      <b/>
      <i/>
      <sz val="8"/>
      <name val="Verdana"/>
      <family val="2"/>
    </font>
    <font>
      <b/>
      <sz val="20"/>
      <color theme="3"/>
      <name val="Verdana"/>
      <family val="2"/>
    </font>
    <font>
      <b/>
      <sz val="14"/>
      <color rgb="FF42A62A"/>
      <name val="Verdana"/>
      <family val="2"/>
    </font>
    <font>
      <b/>
      <sz val="10"/>
      <color rgb="FF0C467A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DDF5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42A62A"/>
      </left>
      <right style="thin">
        <color rgb="FF42A62A"/>
      </right>
      <top style="thin">
        <color rgb="FF42A62A"/>
      </top>
      <bottom/>
      <diagonal/>
    </border>
    <border>
      <left style="thin">
        <color rgb="FF42A62A"/>
      </left>
      <right style="thin">
        <color rgb="FF42A62A"/>
      </right>
      <top style="thin">
        <color rgb="FF42A62A"/>
      </top>
      <bottom style="thin">
        <color rgb="FF42A62A"/>
      </bottom>
      <diagonal/>
    </border>
    <border>
      <left style="thin">
        <color rgb="FF42A62A"/>
      </left>
      <right style="thin">
        <color rgb="FF42A62A"/>
      </right>
      <top/>
      <bottom style="thin">
        <color rgb="FF42A62A"/>
      </bottom>
      <diagonal/>
    </border>
    <border>
      <left style="thin">
        <color rgb="FF42A62A"/>
      </left>
      <right style="thin">
        <color rgb="FF42A62A"/>
      </right>
      <top/>
      <bottom/>
      <diagonal/>
    </border>
    <border>
      <left style="thin">
        <color rgb="FF42A62A"/>
      </left>
      <right/>
      <top style="thin">
        <color rgb="FF42A62A"/>
      </top>
      <bottom style="thin">
        <color rgb="FF42A62A"/>
      </bottom>
      <diagonal/>
    </border>
    <border>
      <left/>
      <right/>
      <top style="thin">
        <color rgb="FF42A62A"/>
      </top>
      <bottom style="thin">
        <color rgb="FF42A62A"/>
      </bottom>
      <diagonal/>
    </border>
    <border>
      <left style="thin">
        <color rgb="FF42A62A"/>
      </left>
      <right/>
      <top style="thin">
        <color rgb="FF42A62A"/>
      </top>
      <bottom style="thin">
        <color theme="0"/>
      </bottom>
      <diagonal/>
    </border>
    <border>
      <left/>
      <right/>
      <top style="thin">
        <color rgb="FF42A62A"/>
      </top>
      <bottom style="thin">
        <color theme="0"/>
      </bottom>
      <diagonal/>
    </border>
    <border>
      <left/>
      <right style="thin">
        <color rgb="FF42A62A"/>
      </right>
      <top style="thin">
        <color rgb="FF42A62A"/>
      </top>
      <bottom style="thin">
        <color theme="0"/>
      </bottom>
      <diagonal/>
    </border>
    <border>
      <left style="thin">
        <color theme="0"/>
      </left>
      <right style="thin">
        <color rgb="FF42A62A"/>
      </right>
      <top style="thin">
        <color theme="0"/>
      </top>
      <bottom style="thin">
        <color rgb="FF42A62A"/>
      </bottom>
      <diagonal/>
    </border>
    <border>
      <left style="thin">
        <color rgb="FF42A62A"/>
      </left>
      <right style="thin">
        <color theme="0"/>
      </right>
      <top style="thin">
        <color rgb="FF42A62A"/>
      </top>
      <bottom/>
      <diagonal/>
    </border>
    <border>
      <left style="thin">
        <color rgb="FF42A62A"/>
      </left>
      <right style="thin">
        <color theme="0"/>
      </right>
      <top/>
      <bottom style="thin">
        <color theme="0"/>
      </bottom>
      <diagonal/>
    </border>
    <border>
      <left style="thin">
        <color rgb="FF42A62A"/>
      </left>
      <right style="thin">
        <color rgb="FF42A62A"/>
      </right>
      <top style="thin">
        <color theme="0"/>
      </top>
      <bottom style="thin">
        <color rgb="FF42A62A"/>
      </bottom>
      <diagonal/>
    </border>
    <border>
      <left/>
      <right/>
      <top style="thin">
        <color rgb="FF42A62A"/>
      </top>
      <bottom/>
      <diagonal/>
    </border>
    <border>
      <left/>
      <right style="thin">
        <color rgb="FF42A62A"/>
      </right>
      <top/>
      <bottom style="thin">
        <color rgb="FF42A62A"/>
      </bottom>
      <diagonal/>
    </border>
    <border>
      <left/>
      <right style="thin">
        <color theme="0"/>
      </right>
      <top style="thin">
        <color rgb="FF42A62A"/>
      </top>
      <bottom style="thin">
        <color theme="0"/>
      </bottom>
      <diagonal/>
    </border>
    <border>
      <left style="thin">
        <color theme="0"/>
      </left>
      <right/>
      <top style="thin">
        <color rgb="FF42A62A"/>
      </top>
      <bottom style="thin">
        <color theme="0"/>
      </bottom>
      <diagonal/>
    </border>
    <border>
      <left/>
      <right style="thin">
        <color rgb="FF42A62A"/>
      </right>
      <top style="thin">
        <color rgb="FF42A62A"/>
      </top>
      <bottom style="thin">
        <color rgb="FF42A62A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2" fillId="0" borderId="0" xfId="0" applyFont="1"/>
    <xf numFmtId="165" fontId="5" fillId="3" borderId="1" xfId="3" applyNumberFormat="1" applyFont="1" applyFill="1" applyBorder="1" applyAlignment="1">
      <alignment vertical="center"/>
    </xf>
    <xf numFmtId="165" fontId="5" fillId="3" borderId="3" xfId="3" applyNumberFormat="1" applyFont="1" applyFill="1" applyBorder="1" applyAlignment="1">
      <alignment vertical="center"/>
    </xf>
    <xf numFmtId="0" fontId="5" fillId="5" borderId="1" xfId="3" applyFont="1" applyFill="1" applyBorder="1" applyAlignment="1">
      <alignment horizontal="left" vertical="center"/>
    </xf>
    <xf numFmtId="0" fontId="5" fillId="5" borderId="4" xfId="3" applyFont="1" applyFill="1" applyBorder="1" applyAlignment="1">
      <alignment horizontal="left" vertical="center"/>
    </xf>
    <xf numFmtId="0" fontId="5" fillId="5" borderId="3" xfId="3" applyFont="1" applyFill="1" applyBorder="1" applyAlignment="1">
      <alignment horizontal="left" vertical="center"/>
    </xf>
    <xf numFmtId="0" fontId="8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5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left" vertical="center"/>
    </xf>
    <xf numFmtId="0" fontId="9" fillId="3" borderId="2" xfId="3" applyFont="1" applyFill="1" applyBorder="1" applyAlignment="1">
      <alignment horizontal="left" vertical="center"/>
    </xf>
    <xf numFmtId="0" fontId="5" fillId="3" borderId="2" xfId="3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5" fillId="3" borderId="2" xfId="3" applyNumberFormat="1" applyFont="1" applyFill="1" applyBorder="1" applyAlignment="1">
      <alignment horizontal="right" vertical="center" indent="1"/>
    </xf>
    <xf numFmtId="164" fontId="5" fillId="3" borderId="2" xfId="1" applyNumberFormat="1" applyFont="1" applyFill="1" applyBorder="1" applyAlignment="1">
      <alignment horizontal="right" vertical="center" indent="2"/>
    </xf>
    <xf numFmtId="0" fontId="5" fillId="5" borderId="2" xfId="3" applyFont="1" applyFill="1" applyBorder="1" applyAlignment="1">
      <alignment horizontal="left" vertical="center"/>
    </xf>
    <xf numFmtId="0" fontId="10" fillId="0" borderId="0" xfId="2" applyFont="1" applyFill="1" applyBorder="1"/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5" fillId="0" borderId="0" xfId="2" applyFont="1"/>
    <xf numFmtId="0" fontId="9" fillId="0" borderId="0" xfId="2" applyFont="1" applyFill="1" applyBorder="1" applyAlignment="1">
      <alignment vertical="center"/>
    </xf>
    <xf numFmtId="0" fontId="6" fillId="0" borderId="0" xfId="2" applyFont="1"/>
    <xf numFmtId="0" fontId="13" fillId="0" borderId="0" xfId="4" applyFont="1" applyFill="1" applyBorder="1" applyAlignment="1">
      <alignment vertical="center"/>
    </xf>
    <xf numFmtId="0" fontId="8" fillId="4" borderId="6" xfId="0" applyFont="1" applyFill="1" applyBorder="1"/>
    <xf numFmtId="0" fontId="0" fillId="4" borderId="6" xfId="0" applyFill="1" applyBorder="1"/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6" fillId="5" borderId="3" xfId="3" applyFont="1" applyFill="1" applyBorder="1" applyAlignment="1">
      <alignment horizontal="left" vertical="center"/>
    </xf>
    <xf numFmtId="165" fontId="5" fillId="3" borderId="2" xfId="3" applyNumberFormat="1" applyFont="1" applyFill="1" applyBorder="1" applyAlignment="1">
      <alignment vertical="center"/>
    </xf>
    <xf numFmtId="0" fontId="6" fillId="5" borderId="1" xfId="3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5" borderId="2" xfId="3" applyFont="1" applyFill="1" applyBorder="1" applyAlignment="1">
      <alignment horizontal="left" vertical="center"/>
    </xf>
    <xf numFmtId="0" fontId="5" fillId="0" borderId="0" xfId="0" applyFont="1" applyFill="1"/>
    <xf numFmtId="0" fontId="8" fillId="0" borderId="0" xfId="0" applyFont="1" applyFill="1"/>
    <xf numFmtId="0" fontId="6" fillId="0" borderId="0" xfId="2" applyFont="1" applyFill="1"/>
    <xf numFmtId="0" fontId="5" fillId="0" borderId="0" xfId="2" applyFont="1" applyFill="1"/>
    <xf numFmtId="0" fontId="0" fillId="0" borderId="0" xfId="0" applyFill="1"/>
    <xf numFmtId="0" fontId="8" fillId="0" borderId="0" xfId="0" applyFont="1" applyFill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3" fontId="5" fillId="3" borderId="4" xfId="3" applyNumberFormat="1" applyFont="1" applyFill="1" applyBorder="1" applyAlignment="1">
      <alignment vertical="center"/>
    </xf>
    <xf numFmtId="3" fontId="5" fillId="3" borderId="3" xfId="3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3" fillId="3" borderId="4" xfId="4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3" borderId="4" xfId="0" applyFont="1" applyFill="1" applyBorder="1" applyAlignment="1">
      <alignment vertical="center"/>
    </xf>
    <xf numFmtId="3" fontId="5" fillId="3" borderId="2" xfId="3" applyNumberFormat="1" applyFont="1" applyFill="1" applyBorder="1" applyAlignment="1">
      <alignment horizontal="right" vertical="center"/>
    </xf>
    <xf numFmtId="0" fontId="13" fillId="0" borderId="0" xfId="4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left" vertical="center"/>
    </xf>
    <xf numFmtId="165" fontId="5" fillId="3" borderId="4" xfId="3" applyNumberFormat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vertical="center"/>
    </xf>
    <xf numFmtId="0" fontId="5" fillId="6" borderId="1" xfId="3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vertical="center"/>
    </xf>
    <xf numFmtId="0" fontId="5" fillId="6" borderId="3" xfId="3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vertical="center"/>
    </xf>
    <xf numFmtId="0" fontId="19" fillId="0" borderId="0" xfId="0" applyFont="1"/>
    <xf numFmtId="165" fontId="20" fillId="3" borderId="2" xfId="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6">
    <cellStyle name="Hyperlink" xfId="4" builtinId="8"/>
    <cellStyle name="Normal" xfId="0" builtinId="0"/>
    <cellStyle name="Normal 2" xfId="2"/>
    <cellStyle name="Normal 3" xfId="5"/>
    <cellStyle name="Normal_WGS08_1_Historical" xfId="3"/>
    <cellStyle name="Percent" xfId="1" builtinId="5"/>
  </cellStyles>
  <dxfs count="0"/>
  <tableStyles count="0" defaultTableStyle="TableStyleMedium2" defaultPivotStyle="PivotStyleLight16"/>
  <colors>
    <mruColors>
      <color rgb="FF42A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80016291067079E-2"/>
          <c:y val="3.5277777777777776E-2"/>
          <c:w val="0.89910942166711916"/>
          <c:h val="0.80873174603174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1'!$B$7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42A62A"/>
            </a:solidFill>
            <a:ln>
              <a:noFill/>
            </a:ln>
            <a:effectLst/>
          </c:spPr>
          <c:invertIfNegative val="0"/>
          <c:cat>
            <c:strRef>
              <c:f>'Graph 1'!$A$8:$A$13</c:f>
              <c:strCache>
                <c:ptCount val="6"/>
                <c:pt idx="0">
                  <c:v>European Union</c:v>
                </c:pt>
                <c:pt idx="1">
                  <c:v>United States</c:v>
                </c:pt>
                <c:pt idx="2">
                  <c:v>China</c:v>
                </c:pt>
                <c:pt idx="3">
                  <c:v>India</c:v>
                </c:pt>
                <c:pt idx="4">
                  <c:v>Brazil</c:v>
                </c:pt>
                <c:pt idx="5">
                  <c:v>Russia</c:v>
                </c:pt>
              </c:strCache>
            </c:strRef>
          </c:cat>
          <c:val>
            <c:numRef>
              <c:f>'Graph 1'!$B$8:$B$13</c:f>
              <c:numCache>
                <c:formatCode>#,##0</c:formatCode>
                <c:ptCount val="6"/>
                <c:pt idx="0">
                  <c:v>111.623</c:v>
                </c:pt>
                <c:pt idx="1">
                  <c:v>112.461</c:v>
                </c:pt>
                <c:pt idx="2">
                  <c:v>33.787999999999997</c:v>
                </c:pt>
                <c:pt idx="3">
                  <c:v>27.283000000000001</c:v>
                </c:pt>
                <c:pt idx="4">
                  <c:v>62.887</c:v>
                </c:pt>
                <c:pt idx="5">
                  <c:v>8.15</c:v>
                </c:pt>
              </c:numCache>
            </c:numRef>
          </c:val>
        </c:ser>
        <c:ser>
          <c:idx val="1"/>
          <c:order val="1"/>
          <c:tx>
            <c:strRef>
              <c:f>'Graph 1'!$C$7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'Graph 1'!$A$8:$A$13</c:f>
              <c:strCache>
                <c:ptCount val="6"/>
                <c:pt idx="0">
                  <c:v>European Union</c:v>
                </c:pt>
                <c:pt idx="1">
                  <c:v>United States</c:v>
                </c:pt>
                <c:pt idx="2">
                  <c:v>China</c:v>
                </c:pt>
                <c:pt idx="3">
                  <c:v>India</c:v>
                </c:pt>
                <c:pt idx="4">
                  <c:v>Brazil</c:v>
                </c:pt>
                <c:pt idx="5">
                  <c:v>Russia</c:v>
                </c:pt>
              </c:strCache>
            </c:strRef>
          </c:cat>
          <c:val>
            <c:numRef>
              <c:f>'Graph 1'!$C$8:$C$13</c:f>
              <c:numCache>
                <c:formatCode>#,##0</c:formatCode>
                <c:ptCount val="6"/>
                <c:pt idx="0">
                  <c:v>110.663</c:v>
                </c:pt>
                <c:pt idx="1">
                  <c:v>81.19</c:v>
                </c:pt>
                <c:pt idx="2">
                  <c:v>76.316000000000003</c:v>
                </c:pt>
                <c:pt idx="3">
                  <c:v>13.843</c:v>
                </c:pt>
                <c:pt idx="4">
                  <c:v>8.2260000000000009</c:v>
                </c:pt>
                <c:pt idx="5">
                  <c:v>27.795999999999999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198400"/>
        <c:axId val="116232960"/>
      </c:barChart>
      <c:catAx>
        <c:axId val="1161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6232960"/>
        <c:crosses val="autoZero"/>
        <c:auto val="1"/>
        <c:lblAlgn val="ctr"/>
        <c:lblOffset val="100"/>
        <c:noMultiLvlLbl val="0"/>
      </c:catAx>
      <c:valAx>
        <c:axId val="116232960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EUR billion</a:t>
                </a:r>
              </a:p>
            </c:rich>
          </c:tx>
          <c:layout>
            <c:manualLayout>
              <c:xMode val="edge"/>
              <c:yMode val="edge"/>
              <c:x val="2.9232142857142855E-3"/>
              <c:y val="0.3323630952380952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6198400"/>
        <c:crosses val="autoZero"/>
        <c:crossBetween val="between"/>
        <c:majorUnit val="20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3371870757534616"/>
          <c:y val="0.92534351851851848"/>
          <c:w val="0.35341659878722054"/>
          <c:h val="7.4656481481481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40782828282832E-2"/>
          <c:y val="2.1443650793650793E-2"/>
          <c:w val="0.90191161616161619"/>
          <c:h val="0.60362658730158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'Graph 2'!$C$8</c:f>
              <c:strCache>
                <c:ptCount val="1"/>
                <c:pt idx="0">
                  <c:v>1985-1997*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'Graph 2'!$A$9:$B$28</c:f>
              <c:multiLvlStrCache>
                <c:ptCount val="20"/>
                <c:lvl>
                  <c:pt idx="0">
                    <c:v>Cereals</c:v>
                  </c:pt>
                  <c:pt idx="1">
                    <c:v>Veg. oils</c:v>
                  </c:pt>
                  <c:pt idx="2">
                    <c:v>Meat</c:v>
                  </c:pt>
                  <c:pt idx="3">
                    <c:v>Milk</c:v>
                  </c:pt>
                  <c:pt idx="4">
                    <c:v>Cereals</c:v>
                  </c:pt>
                  <c:pt idx="5">
                    <c:v>Veg. oils</c:v>
                  </c:pt>
                  <c:pt idx="6">
                    <c:v>Meat</c:v>
                  </c:pt>
                  <c:pt idx="7">
                    <c:v>Milk</c:v>
                  </c:pt>
                  <c:pt idx="8">
                    <c:v>Cereals</c:v>
                  </c:pt>
                  <c:pt idx="9">
                    <c:v>Veg. oils</c:v>
                  </c:pt>
                  <c:pt idx="10">
                    <c:v>Meat</c:v>
                  </c:pt>
                  <c:pt idx="11">
                    <c:v>Milk</c:v>
                  </c:pt>
                  <c:pt idx="12">
                    <c:v>Cereals</c:v>
                  </c:pt>
                  <c:pt idx="13">
                    <c:v>Veg. oils</c:v>
                  </c:pt>
                  <c:pt idx="14">
                    <c:v>Meat</c:v>
                  </c:pt>
                  <c:pt idx="15">
                    <c:v>Milk</c:v>
                  </c:pt>
                  <c:pt idx="16">
                    <c:v>Cereals</c:v>
                  </c:pt>
                  <c:pt idx="17">
                    <c:v>Veg. oils</c:v>
                  </c:pt>
                  <c:pt idx="18">
                    <c:v>Meat</c:v>
                  </c:pt>
                  <c:pt idx="19">
                    <c:v>Milk</c:v>
                  </c:pt>
                </c:lvl>
                <c:lvl>
                  <c:pt idx="0">
                    <c:v>China</c:v>
                  </c:pt>
                  <c:pt idx="4">
                    <c:v>India</c:v>
                  </c:pt>
                  <c:pt idx="8">
                    <c:v>Brazil</c:v>
                  </c:pt>
                  <c:pt idx="12">
                    <c:v>Russia</c:v>
                  </c:pt>
                  <c:pt idx="16">
                    <c:v>Sub-S. Africa</c:v>
                  </c:pt>
                </c:lvl>
              </c:multiLvlStrCache>
            </c:multiLvlStrRef>
          </c:cat>
          <c:val>
            <c:numRef>
              <c:f>'Graph 2'!$C$9:$C$28</c:f>
              <c:numCache>
                <c:formatCode>#,##0</c:formatCode>
                <c:ptCount val="20"/>
                <c:pt idx="0">
                  <c:v>96.604510208488364</c:v>
                </c:pt>
                <c:pt idx="1">
                  <c:v>80.944189677870469</c:v>
                </c:pt>
                <c:pt idx="2">
                  <c:v>100.60942076547107</c:v>
                </c:pt>
                <c:pt idx="3">
                  <c:v>85.544351041575368</c:v>
                </c:pt>
                <c:pt idx="4">
                  <c:v>100.54726761859784</c:v>
                </c:pt>
                <c:pt idx="5">
                  <c:v>86.941840197158015</c:v>
                </c:pt>
                <c:pt idx="6">
                  <c:v>102.68089065567096</c:v>
                </c:pt>
                <c:pt idx="7">
                  <c:v>99.779015662649584</c:v>
                </c:pt>
                <c:pt idx="8">
                  <c:v>86.375425353571316</c:v>
                </c:pt>
                <c:pt idx="9">
                  <c:v>137.8465961379232</c:v>
                </c:pt>
                <c:pt idx="10">
                  <c:v>107.4781317244331</c:v>
                </c:pt>
                <c:pt idx="11">
                  <c:v>92.806110914198769</c:v>
                </c:pt>
                <c:pt idx="12">
                  <c:v>91.352283036872961</c:v>
                </c:pt>
                <c:pt idx="13">
                  <c:v>66.362795312630908</c:v>
                </c:pt>
                <c:pt idx="14">
                  <c:v>77.967592837993323</c:v>
                </c:pt>
                <c:pt idx="15">
                  <c:v>99.567018648433645</c:v>
                </c:pt>
                <c:pt idx="16">
                  <c:v>86.268238875645181</c:v>
                </c:pt>
                <c:pt idx="17">
                  <c:v>89.80167149736468</c:v>
                </c:pt>
                <c:pt idx="18">
                  <c:v>97.352351945888415</c:v>
                </c:pt>
                <c:pt idx="19">
                  <c:v>82.132131579607702</c:v>
                </c:pt>
              </c:numCache>
            </c:numRef>
          </c:val>
        </c:ser>
        <c:ser>
          <c:idx val="3"/>
          <c:order val="1"/>
          <c:tx>
            <c:strRef>
              <c:f>'Graph 2'!$D$8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'Graph 2'!$A$9:$B$28</c:f>
              <c:multiLvlStrCache>
                <c:ptCount val="20"/>
                <c:lvl>
                  <c:pt idx="0">
                    <c:v>Cereals</c:v>
                  </c:pt>
                  <c:pt idx="1">
                    <c:v>Veg. oils</c:v>
                  </c:pt>
                  <c:pt idx="2">
                    <c:v>Meat</c:v>
                  </c:pt>
                  <c:pt idx="3">
                    <c:v>Milk</c:v>
                  </c:pt>
                  <c:pt idx="4">
                    <c:v>Cereals</c:v>
                  </c:pt>
                  <c:pt idx="5">
                    <c:v>Veg. oils</c:v>
                  </c:pt>
                  <c:pt idx="6">
                    <c:v>Meat</c:v>
                  </c:pt>
                  <c:pt idx="7">
                    <c:v>Milk</c:v>
                  </c:pt>
                  <c:pt idx="8">
                    <c:v>Cereals</c:v>
                  </c:pt>
                  <c:pt idx="9">
                    <c:v>Veg. oils</c:v>
                  </c:pt>
                  <c:pt idx="10">
                    <c:v>Meat</c:v>
                  </c:pt>
                  <c:pt idx="11">
                    <c:v>Milk</c:v>
                  </c:pt>
                  <c:pt idx="12">
                    <c:v>Cereals</c:v>
                  </c:pt>
                  <c:pt idx="13">
                    <c:v>Veg. oils</c:v>
                  </c:pt>
                  <c:pt idx="14">
                    <c:v>Meat</c:v>
                  </c:pt>
                  <c:pt idx="15">
                    <c:v>Milk</c:v>
                  </c:pt>
                  <c:pt idx="16">
                    <c:v>Cereals</c:v>
                  </c:pt>
                  <c:pt idx="17">
                    <c:v>Veg. oils</c:v>
                  </c:pt>
                  <c:pt idx="18">
                    <c:v>Meat</c:v>
                  </c:pt>
                  <c:pt idx="19">
                    <c:v>Milk</c:v>
                  </c:pt>
                </c:lvl>
                <c:lvl>
                  <c:pt idx="0">
                    <c:v>China</c:v>
                  </c:pt>
                  <c:pt idx="4">
                    <c:v>India</c:v>
                  </c:pt>
                  <c:pt idx="8">
                    <c:v>Brazil</c:v>
                  </c:pt>
                  <c:pt idx="12">
                    <c:v>Russia</c:v>
                  </c:pt>
                  <c:pt idx="16">
                    <c:v>Sub-S. Africa</c:v>
                  </c:pt>
                </c:lvl>
              </c:multiLvlStrCache>
            </c:multiLvlStrRef>
          </c:cat>
          <c:val>
            <c:numRef>
              <c:f>'Graph 2'!$D$9:$D$28</c:f>
              <c:numCache>
                <c:formatCode>#,##0</c:formatCode>
                <c:ptCount val="20"/>
                <c:pt idx="0">
                  <c:v>99.777638590320691</c:v>
                </c:pt>
                <c:pt idx="1">
                  <c:v>71.282712218324619</c:v>
                </c:pt>
                <c:pt idx="2">
                  <c:v>98.801091908859334</c:v>
                </c:pt>
                <c:pt idx="3">
                  <c:v>91.952267219432287</c:v>
                </c:pt>
                <c:pt idx="4">
                  <c:v>102.58493594920688</c:v>
                </c:pt>
                <c:pt idx="5">
                  <c:v>61.626857645030817</c:v>
                </c:pt>
                <c:pt idx="6">
                  <c:v>107.71945942158905</c:v>
                </c:pt>
                <c:pt idx="7">
                  <c:v>100.45816280615448</c:v>
                </c:pt>
                <c:pt idx="8">
                  <c:v>90.664885675255633</c:v>
                </c:pt>
                <c:pt idx="9">
                  <c:v>146.22356428053615</c:v>
                </c:pt>
                <c:pt idx="10">
                  <c:v>125.91378624274165</c:v>
                </c:pt>
                <c:pt idx="11">
                  <c:v>97.023484538636922</c:v>
                </c:pt>
                <c:pt idx="12">
                  <c:v>108.29218240570493</c:v>
                </c:pt>
                <c:pt idx="13">
                  <c:v>69.221178172088102</c:v>
                </c:pt>
                <c:pt idx="14">
                  <c:v>68.22654520319665</c:v>
                </c:pt>
                <c:pt idx="15">
                  <c:v>97.472951642969292</c:v>
                </c:pt>
                <c:pt idx="16">
                  <c:v>81.081052107556289</c:v>
                </c:pt>
                <c:pt idx="17">
                  <c:v>73.296457323685772</c:v>
                </c:pt>
                <c:pt idx="18">
                  <c:v>93.789564875623128</c:v>
                </c:pt>
                <c:pt idx="19">
                  <c:v>85.853148239423803</c:v>
                </c:pt>
              </c:numCache>
            </c:numRef>
          </c:val>
        </c:ser>
        <c:ser>
          <c:idx val="0"/>
          <c:order val="2"/>
          <c:tx>
            <c:strRef>
              <c:f>'Graph 2'!$E$8</c:f>
              <c:strCache>
                <c:ptCount val="1"/>
                <c:pt idx="0">
                  <c:v>2009-2013**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'Graph 2'!$A$9:$B$28</c:f>
              <c:multiLvlStrCache>
                <c:ptCount val="20"/>
                <c:lvl>
                  <c:pt idx="0">
                    <c:v>Cereals</c:v>
                  </c:pt>
                  <c:pt idx="1">
                    <c:v>Veg. oils</c:v>
                  </c:pt>
                  <c:pt idx="2">
                    <c:v>Meat</c:v>
                  </c:pt>
                  <c:pt idx="3">
                    <c:v>Milk</c:v>
                  </c:pt>
                  <c:pt idx="4">
                    <c:v>Cereals</c:v>
                  </c:pt>
                  <c:pt idx="5">
                    <c:v>Veg. oils</c:v>
                  </c:pt>
                  <c:pt idx="6">
                    <c:v>Meat</c:v>
                  </c:pt>
                  <c:pt idx="7">
                    <c:v>Milk</c:v>
                  </c:pt>
                  <c:pt idx="8">
                    <c:v>Cereals</c:v>
                  </c:pt>
                  <c:pt idx="9">
                    <c:v>Veg. oils</c:v>
                  </c:pt>
                  <c:pt idx="10">
                    <c:v>Meat</c:v>
                  </c:pt>
                  <c:pt idx="11">
                    <c:v>Milk</c:v>
                  </c:pt>
                  <c:pt idx="12">
                    <c:v>Cereals</c:v>
                  </c:pt>
                  <c:pt idx="13">
                    <c:v>Veg. oils</c:v>
                  </c:pt>
                  <c:pt idx="14">
                    <c:v>Meat</c:v>
                  </c:pt>
                  <c:pt idx="15">
                    <c:v>Milk</c:v>
                  </c:pt>
                  <c:pt idx="16">
                    <c:v>Cereals</c:v>
                  </c:pt>
                  <c:pt idx="17">
                    <c:v>Veg. oils</c:v>
                  </c:pt>
                  <c:pt idx="18">
                    <c:v>Meat</c:v>
                  </c:pt>
                  <c:pt idx="19">
                    <c:v>Milk</c:v>
                  </c:pt>
                </c:lvl>
                <c:lvl>
                  <c:pt idx="0">
                    <c:v>China</c:v>
                  </c:pt>
                  <c:pt idx="4">
                    <c:v>India</c:v>
                  </c:pt>
                  <c:pt idx="8">
                    <c:v>Brazil</c:v>
                  </c:pt>
                  <c:pt idx="12">
                    <c:v>Russia</c:v>
                  </c:pt>
                  <c:pt idx="16">
                    <c:v>Sub-S. Africa</c:v>
                  </c:pt>
                </c:lvl>
              </c:multiLvlStrCache>
            </c:multiLvlStrRef>
          </c:cat>
          <c:val>
            <c:numRef>
              <c:f>'Graph 2'!$E$9:$E$28</c:f>
              <c:numCache>
                <c:formatCode>#,##0</c:formatCode>
                <c:ptCount val="20"/>
                <c:pt idx="0">
                  <c:v>97.206484881405061</c:v>
                </c:pt>
                <c:pt idx="1">
                  <c:v>66.235555109839936</c:v>
                </c:pt>
                <c:pt idx="2">
                  <c:v>97.737924365458909</c:v>
                </c:pt>
                <c:pt idx="3">
                  <c:v>87.661485824121613</c:v>
                </c:pt>
                <c:pt idx="4">
                  <c:v>105.96526821233547</c:v>
                </c:pt>
                <c:pt idx="5">
                  <c:v>52.858595778816209</c:v>
                </c:pt>
                <c:pt idx="6">
                  <c:v>120.52405689709595</c:v>
                </c:pt>
                <c:pt idx="7">
                  <c:v>100.51409109037597</c:v>
                </c:pt>
                <c:pt idx="8">
                  <c:v>109.9764166935815</c:v>
                </c:pt>
                <c:pt idx="9">
                  <c:v>119.75729709818263</c:v>
                </c:pt>
                <c:pt idx="10">
                  <c:v>134.38056994987591</c:v>
                </c:pt>
                <c:pt idx="11">
                  <c:v>97.665581897823813</c:v>
                </c:pt>
                <c:pt idx="12">
                  <c:v>121.85520702657134</c:v>
                </c:pt>
                <c:pt idx="13">
                  <c:v>94.612561187065538</c:v>
                </c:pt>
                <c:pt idx="14">
                  <c:v>78.211850661504712</c:v>
                </c:pt>
                <c:pt idx="15">
                  <c:v>94.291043789823107</c:v>
                </c:pt>
                <c:pt idx="16">
                  <c:v>79.663953762158172</c:v>
                </c:pt>
                <c:pt idx="17">
                  <c:v>60.250493432361807</c:v>
                </c:pt>
                <c:pt idx="18">
                  <c:v>89.01545482599002</c:v>
                </c:pt>
                <c:pt idx="19">
                  <c:v>86.800098570187458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20736"/>
        <c:axId val="118301056"/>
      </c:barChart>
      <c:catAx>
        <c:axId val="118020736"/>
        <c:scaling>
          <c:orientation val="minMax"/>
        </c:scaling>
        <c:delete val="0"/>
        <c:axPos val="b"/>
        <c:majorGridlines>
          <c:spPr>
            <a:ln w="3175">
              <a:noFill/>
            </a:ln>
          </c:spPr>
        </c:majorGridlines>
        <c:minorGridlines>
          <c:spPr>
            <a:ln>
              <a:noFill/>
            </a:ln>
          </c:spPr>
        </c:minorGridlines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crossAx val="118301056"/>
        <c:crossesAt val="100"/>
        <c:auto val="1"/>
        <c:lblAlgn val="ctr"/>
        <c:lblOffset val="100"/>
        <c:noMultiLvlLbl val="0"/>
      </c:catAx>
      <c:valAx>
        <c:axId val="118301056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crossAx val="118020736"/>
        <c:crosses val="autoZero"/>
        <c:crossBetween val="between"/>
        <c:majorUnit val="10"/>
        <c:minorUnit val="2.0000000000000004E-2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34911616161616"/>
          <c:y val="0.93310104166666663"/>
          <c:w val="0.73442045454545457"/>
          <c:h val="6.36093749999999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7146464646464"/>
          <c:y val="4.5520833333333337E-2"/>
          <c:w val="0.8486366792929293"/>
          <c:h val="0.66040555555555558"/>
        </c:manualLayout>
      </c:layout>
      <c:lineChart>
        <c:grouping val="standard"/>
        <c:varyColors val="0"/>
        <c:ser>
          <c:idx val="1"/>
          <c:order val="0"/>
          <c:tx>
            <c:strRef>
              <c:f>'Table 1 and Graph 3'!$J$58</c:f>
              <c:strCache>
                <c:ptCount val="1"/>
                <c:pt idx="0">
                  <c:v>CPI (general)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'Table 1 and Graph 3'!$N$57:$AB$57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'Table 1 and Graph 3'!$N$60:$AB$60</c:f>
              <c:numCache>
                <c:formatCode>#,##0.0</c:formatCode>
                <c:ptCount val="15"/>
                <c:pt idx="0">
                  <c:v>100</c:v>
                </c:pt>
                <c:pt idx="1">
                  <c:v>100.74165636588378</c:v>
                </c:pt>
                <c:pt idx="2">
                  <c:v>100</c:v>
                </c:pt>
                <c:pt idx="3">
                  <c:v>101.11248454882571</c:v>
                </c:pt>
                <c:pt idx="4">
                  <c:v>105.06798516687267</c:v>
                </c:pt>
                <c:pt idx="5">
                  <c:v>107.04573547589615</c:v>
                </c:pt>
                <c:pt idx="6">
                  <c:v>108.52904820766378</c:v>
                </c:pt>
                <c:pt idx="7">
                  <c:v>113.72064276885044</c:v>
                </c:pt>
                <c:pt idx="8">
                  <c:v>120.51915945611866</c:v>
                </c:pt>
                <c:pt idx="9">
                  <c:v>119.65389369592087</c:v>
                </c:pt>
                <c:pt idx="10">
                  <c:v>123.60939431396784</c:v>
                </c:pt>
                <c:pt idx="11">
                  <c:v>130.40791100123607</c:v>
                </c:pt>
                <c:pt idx="12">
                  <c:v>133.74536464771322</c:v>
                </c:pt>
                <c:pt idx="13">
                  <c:v>137.33003708281828</c:v>
                </c:pt>
                <c:pt idx="14">
                  <c:v>140.04944375772556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1 and Graph 3'!$J$59</c:f>
              <c:strCache>
                <c:ptCount val="1"/>
                <c:pt idx="0">
                  <c:v>CPI (food)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'Table 1 and Graph 3'!$N$57:$AB$57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'Table 1 and Graph 3'!$N$61:$AB$61</c:f>
              <c:numCache>
                <c:formatCode>#,##0.0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99.504132231404967</c:v>
                </c:pt>
                <c:pt idx="3">
                  <c:v>102.80991735537191</c:v>
                </c:pt>
                <c:pt idx="4">
                  <c:v>113.05785123966943</c:v>
                </c:pt>
                <c:pt idx="5">
                  <c:v>116.36363636363637</c:v>
                </c:pt>
                <c:pt idx="6">
                  <c:v>119.00826446280992</c:v>
                </c:pt>
                <c:pt idx="7">
                  <c:v>133.55371900826444</c:v>
                </c:pt>
                <c:pt idx="8">
                  <c:v>152.72727272727275</c:v>
                </c:pt>
                <c:pt idx="9">
                  <c:v>153.71900826446281</c:v>
                </c:pt>
                <c:pt idx="10">
                  <c:v>165.28925619834712</c:v>
                </c:pt>
                <c:pt idx="11">
                  <c:v>184.95867768595042</c:v>
                </c:pt>
                <c:pt idx="12">
                  <c:v>194.04958677685951</c:v>
                </c:pt>
                <c:pt idx="13">
                  <c:v>203.14049586776858</c:v>
                </c:pt>
                <c:pt idx="14">
                  <c:v>209.42148760330582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7648"/>
        <c:axId val="118349184"/>
      </c:lineChart>
      <c:catAx>
        <c:axId val="1183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8349184"/>
        <c:crosses val="autoZero"/>
        <c:auto val="1"/>
        <c:lblAlgn val="ctr"/>
        <c:lblOffset val="100"/>
        <c:noMultiLvlLbl val="0"/>
      </c:catAx>
      <c:valAx>
        <c:axId val="118349184"/>
        <c:scaling>
          <c:orientation val="minMax"/>
          <c:max val="220"/>
          <c:min val="8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2000 = 100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8347648"/>
        <c:crosses val="autoZero"/>
        <c:crossBetween val="between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132512626262625"/>
          <c:y val="0.91577361111111122"/>
          <c:w val="0.72062910353535359"/>
          <c:h val="7.834675925925926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4419191919193"/>
          <c:y val="3.5277777777777776E-2"/>
          <c:w val="0.81074526515151513"/>
          <c:h val="0.76673425925925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 and Graph 4'!$A$66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 2 and Graph 4'!$B$65:$D$65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2009-2011</c:v>
                </c:pt>
              </c:strCache>
            </c:strRef>
          </c:cat>
          <c:val>
            <c:numRef>
              <c:f>'Table 2 and Graph 4'!$B$66:$D$66</c:f>
              <c:numCache>
                <c:formatCode>#,##0</c:formatCode>
                <c:ptCount val="3"/>
                <c:pt idx="0">
                  <c:v>2625.9230769230771</c:v>
                </c:pt>
                <c:pt idx="1">
                  <c:v>2749.5384615384614</c:v>
                </c:pt>
                <c:pt idx="2">
                  <c:v>2847.3333333333335</c:v>
                </c:pt>
              </c:numCache>
            </c:numRef>
          </c:val>
        </c:ser>
        <c:ser>
          <c:idx val="1"/>
          <c:order val="1"/>
          <c:tx>
            <c:strRef>
              <c:f>'Table 2 and Graph 4'!$A$67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2A62A"/>
            </a:solidFill>
            <a:ln>
              <a:noFill/>
            </a:ln>
            <a:effectLst/>
          </c:spPr>
          <c:invertIfNegative val="0"/>
          <c:cat>
            <c:strRef>
              <c:f>'Table 2 and Graph 4'!$B$65:$D$65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2009-2011</c:v>
                </c:pt>
              </c:strCache>
            </c:strRef>
          </c:cat>
          <c:val>
            <c:numRef>
              <c:f>'Table 2 and Graph 4'!$B$67:$D$67</c:f>
              <c:numCache>
                <c:formatCode>#,##0</c:formatCode>
                <c:ptCount val="3"/>
                <c:pt idx="0">
                  <c:v>2274.3846153846152</c:v>
                </c:pt>
                <c:pt idx="1">
                  <c:v>2346.9230769230771</c:v>
                </c:pt>
                <c:pt idx="2">
                  <c:v>2437.3333333333335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097408"/>
        <c:axId val="118098944"/>
      </c:barChart>
      <c:catAx>
        <c:axId val="1180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098944"/>
        <c:crosses val="autoZero"/>
        <c:auto val="1"/>
        <c:lblAlgn val="ctr"/>
        <c:lblOffset val="100"/>
        <c:noMultiLvlLbl val="0"/>
      </c:catAx>
      <c:valAx>
        <c:axId val="118098944"/>
        <c:scaling>
          <c:orientation val="minMax"/>
          <c:max val="3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kcal/capita/day</a:t>
                </a:r>
              </a:p>
            </c:rich>
          </c:tx>
          <c:layout>
            <c:manualLayout>
              <c:xMode val="edge"/>
              <c:yMode val="edge"/>
              <c:x val="2.9232954545454545E-3"/>
              <c:y val="0.208890740740740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097408"/>
        <c:crosses val="autoZero"/>
        <c:crossBetween val="between"/>
        <c:majorUnit val="500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647727272727274"/>
          <c:y val="0.92534351851851848"/>
          <c:w val="0.63866508838383829"/>
          <c:h val="7.4656481481481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2651515151514"/>
          <c:y val="3.5277777777777776E-2"/>
          <c:w val="0.81876294191919197"/>
          <c:h val="0.76673425925925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 and Graph 5'!$A$58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 3 and Graph 5'!$B$57:$D$57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2009-2013</c:v>
                </c:pt>
              </c:strCache>
            </c:strRef>
          </c:cat>
          <c:val>
            <c:numRef>
              <c:f>'Table 3 and Graph 5'!$B$58:$D$58</c:f>
              <c:numCache>
                <c:formatCode>0.0%</c:formatCode>
                <c:ptCount val="3"/>
                <c:pt idx="0">
                  <c:v>-1.7996900835653663E-3</c:v>
                </c:pt>
                <c:pt idx="1">
                  <c:v>1.2687825388120615E-2</c:v>
                </c:pt>
                <c:pt idx="2">
                  <c:v>5.5721267258740138E-2</c:v>
                </c:pt>
              </c:numCache>
            </c:numRef>
          </c:val>
        </c:ser>
        <c:ser>
          <c:idx val="1"/>
          <c:order val="1"/>
          <c:tx>
            <c:strRef>
              <c:f>'Table 3 and Graph 5'!$A$59</c:f>
              <c:strCache>
                <c:ptCount val="1"/>
                <c:pt idx="0">
                  <c:v>Vegetable oils</c:v>
                </c:pt>
              </c:strCache>
            </c:strRef>
          </c:tx>
          <c:spPr>
            <a:solidFill>
              <a:srgbClr val="42A62A"/>
            </a:solidFill>
            <a:ln>
              <a:noFill/>
            </a:ln>
            <a:effectLst/>
          </c:spPr>
          <c:invertIfNegative val="0"/>
          <c:cat>
            <c:strRef>
              <c:f>'Table 3 and Graph 5'!$B$57:$D$57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2009-2013</c:v>
                </c:pt>
              </c:strCache>
            </c:strRef>
          </c:cat>
          <c:val>
            <c:numRef>
              <c:f>'Table 3 and Graph 5'!$B$59:$D$59</c:f>
              <c:numCache>
                <c:formatCode>0.0%</c:formatCode>
                <c:ptCount val="3"/>
                <c:pt idx="0">
                  <c:v>-1.7550655774931555E-2</c:v>
                </c:pt>
                <c:pt idx="1">
                  <c:v>-1.7147472427706135E-3</c:v>
                </c:pt>
                <c:pt idx="2">
                  <c:v>-2.2292695642560999E-2</c:v>
                </c:pt>
              </c:numCache>
            </c:numRef>
          </c:val>
        </c:ser>
        <c:ser>
          <c:idx val="2"/>
          <c:order val="2"/>
          <c:tx>
            <c:strRef>
              <c:f>'Table 3 and Graph 5'!$A$60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'Table 3 and Graph 5'!$B$57:$D$57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2009-2013</c:v>
                </c:pt>
              </c:strCache>
            </c:strRef>
          </c:cat>
          <c:val>
            <c:numRef>
              <c:f>'Table 3 and Graph 5'!$B$60:$D$60</c:f>
              <c:numCache>
                <c:formatCode>0.0%</c:formatCode>
                <c:ptCount val="3"/>
                <c:pt idx="0">
                  <c:v>-7.1011769705265236E-3</c:v>
                </c:pt>
                <c:pt idx="1">
                  <c:v>2.2162859601148881E-2</c:v>
                </c:pt>
                <c:pt idx="2">
                  <c:v>-7.5749831725761396E-3</c:v>
                </c:pt>
              </c:numCache>
            </c:numRef>
          </c:val>
        </c:ser>
        <c:ser>
          <c:idx val="3"/>
          <c:order val="3"/>
          <c:tx>
            <c:strRef>
              <c:f>'Table 3 and Graph 5'!$A$61</c:f>
              <c:strCache>
                <c:ptCount val="1"/>
                <c:pt idx="0">
                  <c:v>Dairy (milk)</c:v>
                </c:pt>
              </c:strCache>
            </c:strRef>
          </c:tx>
          <c:invertIfNegative val="0"/>
          <c:cat>
            <c:strRef>
              <c:f>'Table 3 and Graph 5'!$B$57:$D$57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2009-2013</c:v>
                </c:pt>
              </c:strCache>
            </c:strRef>
          </c:cat>
          <c:val>
            <c:numRef>
              <c:f>'Table 3 and Graph 5'!$B$61:$D$61</c:f>
              <c:numCache>
                <c:formatCode>0.0%</c:formatCode>
                <c:ptCount val="3"/>
                <c:pt idx="0">
                  <c:v>-4.744573461269397E-3</c:v>
                </c:pt>
                <c:pt idx="1">
                  <c:v>5.8021482695107809E-3</c:v>
                </c:pt>
                <c:pt idx="2">
                  <c:v>-3.0512669662066116E-3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234112"/>
        <c:axId val="118248192"/>
      </c:barChart>
      <c:catAx>
        <c:axId val="1182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248192"/>
        <c:crosses val="autoZero"/>
        <c:auto val="1"/>
        <c:lblAlgn val="ctr"/>
        <c:lblOffset val="100"/>
        <c:noMultiLvlLbl val="0"/>
      </c:catAx>
      <c:valAx>
        <c:axId val="118248192"/>
        <c:scaling>
          <c:orientation val="minMax"/>
          <c:max val="6.0000000000000012E-2"/>
          <c:min val="-3.000000000000000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Annual growth rate</a:t>
                </a:r>
              </a:p>
            </c:rich>
          </c:tx>
          <c:layout>
            <c:manualLayout>
              <c:xMode val="edge"/>
              <c:yMode val="edge"/>
              <c:x val="2.9232954545454545E-3"/>
              <c:y val="0.20889074074074074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234112"/>
        <c:crosses val="autoZero"/>
        <c:crossBetween val="between"/>
        <c:majorUnit val="1.0000000000000002E-2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4832702020202021"/>
          <c:y val="0.92534351851851848"/>
          <c:w val="0.78352272727272732"/>
          <c:h val="7.4656481481481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0883838383838"/>
          <c:y val="3.5277777777777776E-2"/>
          <c:w val="0.8267806186868687"/>
          <c:h val="0.76673425925925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Graph 6'!$A$59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 4 and Graph 6'!$B$58:$D$58</c:f>
              <c:strCache>
                <c:ptCount val="3"/>
                <c:pt idx="0">
                  <c:v>1992-1997</c:v>
                </c:pt>
                <c:pt idx="1">
                  <c:v>1997-2009</c:v>
                </c:pt>
                <c:pt idx="2">
                  <c:v>2009-2013*</c:v>
                </c:pt>
              </c:strCache>
            </c:strRef>
          </c:cat>
          <c:val>
            <c:numRef>
              <c:f>'Table 4 and Graph 6'!$B$59:$D$59</c:f>
              <c:numCache>
                <c:formatCode>#,##0</c:formatCode>
                <c:ptCount val="3"/>
                <c:pt idx="0">
                  <c:v>91.352283036872961</c:v>
                </c:pt>
                <c:pt idx="1">
                  <c:v>108.29218240570493</c:v>
                </c:pt>
                <c:pt idx="2">
                  <c:v>121.85520702657134</c:v>
                </c:pt>
              </c:numCache>
            </c:numRef>
          </c:val>
        </c:ser>
        <c:ser>
          <c:idx val="1"/>
          <c:order val="1"/>
          <c:tx>
            <c:strRef>
              <c:f>'Table 4 and Graph 6'!$A$60</c:f>
              <c:strCache>
                <c:ptCount val="1"/>
                <c:pt idx="0">
                  <c:v>Vegetable oils</c:v>
                </c:pt>
              </c:strCache>
            </c:strRef>
          </c:tx>
          <c:spPr>
            <a:solidFill>
              <a:srgbClr val="42A62A"/>
            </a:solidFill>
            <a:ln>
              <a:noFill/>
            </a:ln>
            <a:effectLst/>
          </c:spPr>
          <c:invertIfNegative val="0"/>
          <c:cat>
            <c:strRef>
              <c:f>'Table 4 and Graph 6'!$B$58:$D$58</c:f>
              <c:strCache>
                <c:ptCount val="3"/>
                <c:pt idx="0">
                  <c:v>1992-1997</c:v>
                </c:pt>
                <c:pt idx="1">
                  <c:v>1997-2009</c:v>
                </c:pt>
                <c:pt idx="2">
                  <c:v>2009-2013*</c:v>
                </c:pt>
              </c:strCache>
            </c:strRef>
          </c:cat>
          <c:val>
            <c:numRef>
              <c:f>'Table 4 and Graph 6'!$B$60:$D$60</c:f>
              <c:numCache>
                <c:formatCode>#,##0</c:formatCode>
                <c:ptCount val="3"/>
                <c:pt idx="0">
                  <c:v>66.362795312630908</c:v>
                </c:pt>
                <c:pt idx="1">
                  <c:v>69.221178172088102</c:v>
                </c:pt>
                <c:pt idx="2">
                  <c:v>94.612561187065538</c:v>
                </c:pt>
              </c:numCache>
            </c:numRef>
          </c:val>
        </c:ser>
        <c:ser>
          <c:idx val="2"/>
          <c:order val="2"/>
          <c:tx>
            <c:strRef>
              <c:f>'Table 4 and Graph 6'!$A$61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'Table 4 and Graph 6'!$B$58:$D$58</c:f>
              <c:strCache>
                <c:ptCount val="3"/>
                <c:pt idx="0">
                  <c:v>1992-1997</c:v>
                </c:pt>
                <c:pt idx="1">
                  <c:v>1997-2009</c:v>
                </c:pt>
                <c:pt idx="2">
                  <c:v>2009-2013*</c:v>
                </c:pt>
              </c:strCache>
            </c:strRef>
          </c:cat>
          <c:val>
            <c:numRef>
              <c:f>'Table 4 and Graph 6'!$B$61:$D$61</c:f>
              <c:numCache>
                <c:formatCode>#,##0</c:formatCode>
                <c:ptCount val="3"/>
                <c:pt idx="0">
                  <c:v>77.967592837993323</c:v>
                </c:pt>
                <c:pt idx="1">
                  <c:v>68.22654520319665</c:v>
                </c:pt>
                <c:pt idx="2">
                  <c:v>78.211850661504712</c:v>
                </c:pt>
              </c:numCache>
            </c:numRef>
          </c:val>
        </c:ser>
        <c:ser>
          <c:idx val="3"/>
          <c:order val="3"/>
          <c:tx>
            <c:strRef>
              <c:f>'Table 4 and Graph 6'!$A$62</c:f>
              <c:strCache>
                <c:ptCount val="1"/>
                <c:pt idx="0">
                  <c:v>Dairy (milk)</c:v>
                </c:pt>
              </c:strCache>
            </c:strRef>
          </c:tx>
          <c:invertIfNegative val="0"/>
          <c:cat>
            <c:strRef>
              <c:f>'Table 4 and Graph 6'!$B$58:$D$58</c:f>
              <c:strCache>
                <c:ptCount val="3"/>
                <c:pt idx="0">
                  <c:v>1992-1997</c:v>
                </c:pt>
                <c:pt idx="1">
                  <c:v>1997-2009</c:v>
                </c:pt>
                <c:pt idx="2">
                  <c:v>2009-2013*</c:v>
                </c:pt>
              </c:strCache>
            </c:strRef>
          </c:cat>
          <c:val>
            <c:numRef>
              <c:f>'Table 4 and Graph 6'!$B$62:$D$62</c:f>
              <c:numCache>
                <c:formatCode>#,##0</c:formatCode>
                <c:ptCount val="3"/>
                <c:pt idx="0">
                  <c:v>99.567018648433645</c:v>
                </c:pt>
                <c:pt idx="1">
                  <c:v>97.472951642969292</c:v>
                </c:pt>
                <c:pt idx="2">
                  <c:v>94.291043789823107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539008"/>
        <c:axId val="118540544"/>
      </c:barChart>
      <c:catAx>
        <c:axId val="1185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540544"/>
        <c:crosses val="autoZero"/>
        <c:auto val="1"/>
        <c:lblAlgn val="ctr"/>
        <c:lblOffset val="100"/>
        <c:noMultiLvlLbl val="0"/>
      </c:catAx>
      <c:valAx>
        <c:axId val="118540544"/>
        <c:scaling>
          <c:orientation val="minMax"/>
          <c:max val="130"/>
          <c:min val="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Index</a:t>
                </a:r>
              </a:p>
            </c:rich>
          </c:tx>
          <c:layout>
            <c:manualLayout>
              <c:xMode val="edge"/>
              <c:yMode val="edge"/>
              <c:x val="2.9232954545454545E-3"/>
              <c:y val="0.32648333333333335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539008"/>
        <c:crosses val="autoZero"/>
        <c:crossBetween val="between"/>
        <c:majorUnit val="10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5634469696969697"/>
          <c:y val="0.92534351851851848"/>
          <c:w val="0.79382859848484844"/>
          <c:h val="7.4656481481481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4419191919193"/>
          <c:y val="3.5277777777777776E-2"/>
          <c:w val="0.81074526515151513"/>
          <c:h val="0.76673425925925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Graph 7'!$A$59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 5 and Graph 7'!$B$58:$D$58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2009-2011</c:v>
                </c:pt>
              </c:strCache>
            </c:strRef>
          </c:cat>
          <c:val>
            <c:numRef>
              <c:f>'Table 5 and Graph 7'!$B$59:$D$59</c:f>
              <c:numCache>
                <c:formatCode>#,##0</c:formatCode>
                <c:ptCount val="3"/>
                <c:pt idx="0">
                  <c:v>2625.9230769230771</c:v>
                </c:pt>
                <c:pt idx="1">
                  <c:v>2749.5384615384614</c:v>
                </c:pt>
                <c:pt idx="2">
                  <c:v>2847.3333333333335</c:v>
                </c:pt>
              </c:numCache>
            </c:numRef>
          </c:val>
        </c:ser>
        <c:ser>
          <c:idx val="1"/>
          <c:order val="1"/>
          <c:tx>
            <c:strRef>
              <c:f>'Table 5 and Graph 7'!$A$60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'Table 5 and Graph 7'!$B$58:$D$58</c:f>
              <c:strCache>
                <c:ptCount val="3"/>
                <c:pt idx="0">
                  <c:v>1985-1997</c:v>
                </c:pt>
                <c:pt idx="1">
                  <c:v>1997-2009</c:v>
                </c:pt>
                <c:pt idx="2">
                  <c:v>2009-2011</c:v>
                </c:pt>
              </c:strCache>
            </c:strRef>
          </c:cat>
          <c:val>
            <c:numRef>
              <c:f>'Table 5 and Graph 7'!$B$60:$D$60</c:f>
              <c:numCache>
                <c:formatCode>#,##0</c:formatCode>
                <c:ptCount val="3"/>
                <c:pt idx="0">
                  <c:v>2097.3850552188574</c:v>
                </c:pt>
                <c:pt idx="1">
                  <c:v>2298.006955769858</c:v>
                </c:pt>
                <c:pt idx="2">
                  <c:v>2423.4473061299905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272064"/>
        <c:axId val="129282048"/>
      </c:barChart>
      <c:catAx>
        <c:axId val="1292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282048"/>
        <c:crosses val="autoZero"/>
        <c:auto val="1"/>
        <c:lblAlgn val="ctr"/>
        <c:lblOffset val="100"/>
        <c:noMultiLvlLbl val="0"/>
      </c:catAx>
      <c:valAx>
        <c:axId val="129282048"/>
        <c:scaling>
          <c:orientation val="minMax"/>
          <c:max val="3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kcal/capita/day</a:t>
                </a:r>
              </a:p>
            </c:rich>
          </c:tx>
          <c:layout>
            <c:manualLayout>
              <c:xMode val="edge"/>
              <c:yMode val="edge"/>
              <c:x val="2.9232954545454545E-3"/>
              <c:y val="0.208890740740740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272064"/>
        <c:crosses val="autoZero"/>
        <c:crossBetween val="between"/>
        <c:majorUnit val="500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647727272727274"/>
          <c:y val="0.92534351851851848"/>
          <c:w val="0.63866508838383829"/>
          <c:h val="7.465648148148147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7608570</xdr:colOff>
      <xdr:row>8</xdr:row>
      <xdr:rowOff>27940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" y="9525"/>
          <a:ext cx="7599045" cy="1313815"/>
        </a:xfrm>
        <a:prstGeom prst="rect">
          <a:avLst/>
        </a:prstGeom>
        <a:solidFill>
          <a:srgbClr val="42A62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0</xdr:col>
      <xdr:colOff>2737485</xdr:colOff>
      <xdr:row>2</xdr:row>
      <xdr:rowOff>88265</xdr:rowOff>
    </xdr:from>
    <xdr:to>
      <xdr:col>0</xdr:col>
      <xdr:colOff>4880610</xdr:colOff>
      <xdr:row>10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648"/>
        <a:stretch>
          <a:fillRect/>
        </a:stretch>
      </xdr:blipFill>
      <xdr:spPr bwMode="auto">
        <a:xfrm>
          <a:off x="2737485" y="412115"/>
          <a:ext cx="2143125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3390900</xdr:colOff>
      <xdr:row>45</xdr:row>
      <xdr:rowOff>38101</xdr:rowOff>
    </xdr:from>
    <xdr:to>
      <xdr:col>0</xdr:col>
      <xdr:colOff>4219575</xdr:colOff>
      <xdr:row>48</xdr:row>
      <xdr:rowOff>8256</xdr:rowOff>
    </xdr:to>
    <xdr:sp macro="" textlink="">
      <xdr:nvSpPr>
        <xdr:cNvPr id="4" name="Text Box 9"/>
        <xdr:cNvSpPr txBox="1"/>
      </xdr:nvSpPr>
      <xdr:spPr>
        <a:xfrm>
          <a:off x="3390900" y="8181976"/>
          <a:ext cx="828675" cy="455930"/>
        </a:xfrm>
        <a:prstGeom prst="rect">
          <a:avLst/>
        </a:prstGeom>
        <a:solidFill>
          <a:srgbClr val="42A62A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Agriculture</a:t>
          </a:r>
          <a:endParaRPr lang="en-GB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and Rural</a:t>
          </a:r>
          <a:endParaRPr lang="en-GB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Development</a:t>
          </a:r>
          <a:endParaRPr lang="en-GB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47625</xdr:rowOff>
    </xdr:from>
    <xdr:to>
      <xdr:col>7</xdr:col>
      <xdr:colOff>229874</xdr:colOff>
      <xdr:row>30</xdr:row>
      <xdr:rowOff>138750</xdr:rowOff>
    </xdr:to>
    <xdr:graphicFrame macro="">
      <xdr:nvGraphicFramePr>
        <xdr:cNvPr id="4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6</xdr:row>
      <xdr:rowOff>152400</xdr:rowOff>
    </xdr:from>
    <xdr:to>
      <xdr:col>8</xdr:col>
      <xdr:colOff>1072499</xdr:colOff>
      <xdr:row>22</xdr:row>
      <xdr:rowOff>81600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56</xdr:row>
      <xdr:rowOff>57150</xdr:rowOff>
    </xdr:from>
    <xdr:to>
      <xdr:col>2</xdr:col>
      <xdr:colOff>662925</xdr:colOff>
      <xdr:row>66</xdr:row>
      <xdr:rowOff>57900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69</xdr:row>
      <xdr:rowOff>47625</xdr:rowOff>
    </xdr:from>
    <xdr:to>
      <xdr:col>2</xdr:col>
      <xdr:colOff>767700</xdr:colOff>
      <xdr:row>82</xdr:row>
      <xdr:rowOff>102600</xdr:rowOff>
    </xdr:to>
    <xdr:graphicFrame macro="">
      <xdr:nvGraphicFramePr>
        <xdr:cNvPr id="2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64</xdr:row>
      <xdr:rowOff>38100</xdr:rowOff>
    </xdr:from>
    <xdr:to>
      <xdr:col>3</xdr:col>
      <xdr:colOff>205725</xdr:colOff>
      <xdr:row>77</xdr:row>
      <xdr:rowOff>93075</xdr:rowOff>
    </xdr:to>
    <xdr:graphicFrame macro="">
      <xdr:nvGraphicFramePr>
        <xdr:cNvPr id="4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2495550</xdr:colOff>
      <xdr:row>66</xdr:row>
      <xdr:rowOff>114300</xdr:rowOff>
    </xdr:from>
    <xdr:to>
      <xdr:col>4</xdr:col>
      <xdr:colOff>443850</xdr:colOff>
      <xdr:row>80</xdr:row>
      <xdr:rowOff>7350</xdr:rowOff>
    </xdr:to>
    <xdr:graphicFrame macro="">
      <xdr:nvGraphicFramePr>
        <xdr:cNvPr id="5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71</xdr:row>
      <xdr:rowOff>0</xdr:rowOff>
    </xdr:from>
    <xdr:to>
      <xdr:col>4</xdr:col>
      <xdr:colOff>390525</xdr:colOff>
      <xdr:row>71</xdr:row>
      <xdr:rowOff>0</xdr:rowOff>
    </xdr:to>
    <xdr:cxnSp macro="">
      <xdr:nvCxnSpPr>
        <xdr:cNvPr id="6" name="Straight Connector 5"/>
        <xdr:cNvCxnSpPr/>
      </xdr:nvCxnSpPr>
      <xdr:spPr>
        <a:xfrm>
          <a:off x="2962275" y="11630025"/>
          <a:ext cx="26479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62</xdr:row>
      <xdr:rowOff>66675</xdr:rowOff>
    </xdr:from>
    <xdr:to>
      <xdr:col>3</xdr:col>
      <xdr:colOff>234300</xdr:colOff>
      <xdr:row>75</xdr:row>
      <xdr:rowOff>121650</xdr:rowOff>
    </xdr:to>
    <xdr:graphicFrame macro="">
      <xdr:nvGraphicFramePr>
        <xdr:cNvPr id="3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agriculture/trade-analysis/statistics/graphs/index_en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stats.oecd.org/index.aspx?r=328451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FB/*/E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faostat3.fao.org/download/O/*/E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stats.oecd.org/index.aspx?r=328451" TargetMode="External"/><Relationship Id="rId4" Type="http://schemas.openxmlformats.org/officeDocument/2006/relationships/hyperlink" Target="http://data.worldbank.org/data-catalog/world-development-indicator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FB/*/E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faostat3.fao.org/download/O/*/E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faostat3.fao.org/download/FB/*/E" TargetMode="External"/><Relationship Id="rId4" Type="http://schemas.openxmlformats.org/officeDocument/2006/relationships/hyperlink" Target="http://data.worldbank.org/data-catalog/world-development-indicator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FB/*/E" TargetMode="Externa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faostat3.fao.org/download/O/*/E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data.worldbank.org/data-catalog/world-development-indicator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tats.oecd.org/index.aspx?r=328451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faostat3.fao.org/download/O/*/E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data.worldbank.org/data-catalog/world-development-indicators" TargetMode="External"/><Relationship Id="rId4" Type="http://schemas.openxmlformats.org/officeDocument/2006/relationships/hyperlink" Target="http://faostat3.fao.org/download/FB/*/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://stats.oecd.org/index.aspx?r=328451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faostat3.fao.org/download/O/*/E" TargetMode="External"/><Relationship Id="rId6" Type="http://schemas.openxmlformats.org/officeDocument/2006/relationships/hyperlink" Target="http://faostat3.fao.org/download/FB/*/E" TargetMode="External"/><Relationship Id="rId5" Type="http://schemas.openxmlformats.org/officeDocument/2006/relationships/hyperlink" Target="http://data.worldbank.org/data-catalog/world-development-indicators" TargetMode="External"/><Relationship Id="rId4" Type="http://schemas.openxmlformats.org/officeDocument/2006/relationships/hyperlink" Target="http://faostat3.fao.org/download/FB/*/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36"/>
  <sheetViews>
    <sheetView tabSelected="1" workbookViewId="0">
      <selection activeCell="C16" sqref="C16"/>
    </sheetView>
  </sheetViews>
  <sheetFormatPr defaultRowHeight="12.75" x14ac:dyDescent="0.2"/>
  <cols>
    <col min="1" max="1" width="99.875" style="47" customWidth="1"/>
    <col min="2" max="16384" width="9" style="46"/>
  </cols>
  <sheetData>
    <row r="1" spans="1:31" x14ac:dyDescent="0.2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x14ac:dyDescent="0.2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x14ac:dyDescent="0.2">
      <c r="A3" s="49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x14ac:dyDescent="0.2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x14ac:dyDescent="0.2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x14ac:dyDescent="0.2">
      <c r="A6" s="49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x14ac:dyDescent="0.2">
      <c r="A7" s="4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x14ac:dyDescent="0.2">
      <c r="A8" s="4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x14ac:dyDescent="0.2">
      <c r="A9" s="49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x14ac:dyDescent="0.2">
      <c r="A10" s="60" t="s">
        <v>104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x14ac:dyDescent="0.2">
      <c r="A11" s="4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x14ac:dyDescent="0.2">
      <c r="A12" s="4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24.75" x14ac:dyDescent="0.2">
      <c r="A13" s="50" t="s">
        <v>105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24.75" x14ac:dyDescent="0.3">
      <c r="A14" s="51" t="s">
        <v>106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x14ac:dyDescent="0.2">
      <c r="A15" s="49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ht="18" x14ac:dyDescent="0.25">
      <c r="A16" s="52" t="s">
        <v>102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x14ac:dyDescent="0.2">
      <c r="A17" s="4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x14ac:dyDescent="0.2">
      <c r="A18" s="49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x14ac:dyDescent="0.2">
      <c r="A19" s="55" t="s">
        <v>133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x14ac:dyDescent="0.2">
      <c r="A20" s="53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x14ac:dyDescent="0.2">
      <c r="A21" s="56" t="s">
        <v>107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</row>
    <row r="22" spans="1:31" x14ac:dyDescent="0.2">
      <c r="A22" s="55" t="s">
        <v>139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</row>
    <row r="23" spans="1:31" x14ac:dyDescent="0.2">
      <c r="A23" s="5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</row>
    <row r="24" spans="1:31" x14ac:dyDescent="0.2">
      <c r="A24" s="56" t="s">
        <v>108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x14ac:dyDescent="0.2">
      <c r="A25" s="55" t="s">
        <v>109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spans="1:31" x14ac:dyDescent="0.2">
      <c r="A26" s="55" t="s">
        <v>138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spans="1:31" x14ac:dyDescent="0.2">
      <c r="A27" s="53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x14ac:dyDescent="0.2">
      <c r="A28" s="56" t="s">
        <v>110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1" x14ac:dyDescent="0.2">
      <c r="A29" s="55" t="s">
        <v>111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spans="1:31" x14ac:dyDescent="0.2">
      <c r="A30" s="55" t="s">
        <v>137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spans="1:31" x14ac:dyDescent="0.2">
      <c r="A31" s="53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x14ac:dyDescent="0.2">
      <c r="A32" s="56" t="s">
        <v>112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</row>
    <row r="33" spans="1:31" x14ac:dyDescent="0.2">
      <c r="A33" s="55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x14ac:dyDescent="0.2">
      <c r="A34" s="55" t="s">
        <v>136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</row>
    <row r="35" spans="1:31" x14ac:dyDescent="0.2">
      <c r="A35" s="5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</row>
    <row r="36" spans="1:31" x14ac:dyDescent="0.2">
      <c r="A36" s="56" t="s">
        <v>114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</row>
    <row r="37" spans="1:31" x14ac:dyDescent="0.2">
      <c r="A37" s="55" t="s">
        <v>115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</row>
    <row r="38" spans="1:31" x14ac:dyDescent="0.2">
      <c r="A38" s="55" t="s">
        <v>135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</row>
    <row r="39" spans="1:31" x14ac:dyDescent="0.2">
      <c r="A39" s="5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</row>
    <row r="40" spans="1:31" x14ac:dyDescent="0.2">
      <c r="A40" s="56" t="s">
        <v>116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</row>
    <row r="41" spans="1:31" x14ac:dyDescent="0.2">
      <c r="A41" s="55" t="s">
        <v>117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x14ac:dyDescent="0.2">
      <c r="A42" s="55" t="s">
        <v>134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x14ac:dyDescent="0.2">
      <c r="A43" s="53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</row>
    <row r="44" spans="1:31" x14ac:dyDescent="0.2">
      <c r="A44" s="5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1:31" x14ac:dyDescent="0.2">
      <c r="A45" s="53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x14ac:dyDescent="0.2">
      <c r="A46" s="53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1:31" x14ac:dyDescent="0.2">
      <c r="A47" s="49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x14ac:dyDescent="0.2">
      <c r="A48" s="54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2:31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2:31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2:3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2:31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2:3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2:3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2:3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2:31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2:3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2:31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2:31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2:31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2:31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31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2:31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2:31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2:3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3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2:31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2:3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2:3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2:3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2:3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2:31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2:31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2:31" x14ac:dyDescent="0.2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2:31" x14ac:dyDescent="0.2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2:3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2:3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2:31" x14ac:dyDescent="0.2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2:3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2:31" x14ac:dyDescent="0.2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2:31" x14ac:dyDescent="0.2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2:31" x14ac:dyDescent="0.2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2:31" x14ac:dyDescent="0.2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2:31" x14ac:dyDescent="0.2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2:31" x14ac:dyDescent="0.2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31" x14ac:dyDescent="0.2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2:31" x14ac:dyDescent="0.2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2:31" x14ac:dyDescent="0.2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2:31" x14ac:dyDescent="0.2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2:31" x14ac:dyDescent="0.2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2:31" x14ac:dyDescent="0.2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2:31" x14ac:dyDescent="0.2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2:31" x14ac:dyDescent="0.2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2:31" x14ac:dyDescent="0.2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2:31" x14ac:dyDescent="0.2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2:31" x14ac:dyDescent="0.2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2:31" x14ac:dyDescent="0.2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2:31" x14ac:dyDescent="0.2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2:31" x14ac:dyDescent="0.2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2:31" x14ac:dyDescent="0.2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2:31" x14ac:dyDescent="0.2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2:31" x14ac:dyDescent="0.2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2:31" x14ac:dyDescent="0.2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2:31" x14ac:dyDescent="0.2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2:31" x14ac:dyDescent="0.2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2:31" x14ac:dyDescent="0.2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2:31" x14ac:dyDescent="0.2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2:31" x14ac:dyDescent="0.2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2:31" x14ac:dyDescent="0.2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2:31" x14ac:dyDescent="0.2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2:31" x14ac:dyDescent="0.2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2:31" x14ac:dyDescent="0.2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2:31" x14ac:dyDescent="0.2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2:31" x14ac:dyDescent="0.2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2:31" x14ac:dyDescent="0.2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2:31" x14ac:dyDescent="0.2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2:31" x14ac:dyDescent="0.2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2:31" x14ac:dyDescent="0.2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2:31" x14ac:dyDescent="0.2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2:31" x14ac:dyDescent="0.2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2:31" x14ac:dyDescent="0.2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2:31" x14ac:dyDescent="0.2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2:31" x14ac:dyDescent="0.2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2:31" x14ac:dyDescent="0.2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2:31" x14ac:dyDescent="0.2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2:31" x14ac:dyDescent="0.2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2:31" x14ac:dyDescent="0.2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2:31" x14ac:dyDescent="0.2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2:31" x14ac:dyDescent="0.2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2:31" x14ac:dyDescent="0.2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2:31" x14ac:dyDescent="0.2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2:31" x14ac:dyDescent="0.2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2:31" x14ac:dyDescent="0.2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2:31" x14ac:dyDescent="0.2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2:31" x14ac:dyDescent="0.2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2:31" x14ac:dyDescent="0.2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2:31" x14ac:dyDescent="0.2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2:31" x14ac:dyDescent="0.2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2:31" x14ac:dyDescent="0.2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2:31" x14ac:dyDescent="0.2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2:31" x14ac:dyDescent="0.2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2:31" x14ac:dyDescent="0.2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</row>
    <row r="143" spans="2:31" x14ac:dyDescent="0.2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2:31" x14ac:dyDescent="0.2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2:31" x14ac:dyDescent="0.2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</row>
    <row r="146" spans="2:31" x14ac:dyDescent="0.2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</row>
    <row r="147" spans="2:31" x14ac:dyDescent="0.2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</row>
    <row r="148" spans="2:31" x14ac:dyDescent="0.2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</row>
    <row r="149" spans="2:31" x14ac:dyDescent="0.2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</row>
    <row r="150" spans="2:31" x14ac:dyDescent="0.2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</row>
    <row r="151" spans="2:31" x14ac:dyDescent="0.2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2:31" x14ac:dyDescent="0.2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2:31" x14ac:dyDescent="0.2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2:31" x14ac:dyDescent="0.2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</row>
    <row r="155" spans="2:31" x14ac:dyDescent="0.2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2:31" x14ac:dyDescent="0.2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2:31" x14ac:dyDescent="0.2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2:31" x14ac:dyDescent="0.2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2:31" x14ac:dyDescent="0.2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2:31" x14ac:dyDescent="0.2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2:31" x14ac:dyDescent="0.2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2:31" x14ac:dyDescent="0.2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2:31" x14ac:dyDescent="0.2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2:31" x14ac:dyDescent="0.2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2:31" x14ac:dyDescent="0.2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6" spans="2:31" x14ac:dyDescent="0.2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</row>
    <row r="167" spans="2:31" x14ac:dyDescent="0.2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</row>
    <row r="168" spans="2:31" x14ac:dyDescent="0.2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</row>
    <row r="169" spans="2:31" x14ac:dyDescent="0.2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2:31" x14ac:dyDescent="0.2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</row>
    <row r="171" spans="2:31" x14ac:dyDescent="0.2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</row>
    <row r="172" spans="2:31" x14ac:dyDescent="0.2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</row>
    <row r="173" spans="2:31" x14ac:dyDescent="0.2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</row>
    <row r="174" spans="2:31" x14ac:dyDescent="0.2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</row>
    <row r="175" spans="2:31" x14ac:dyDescent="0.2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</row>
    <row r="176" spans="2:31" x14ac:dyDescent="0.2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</row>
    <row r="177" spans="2:31" x14ac:dyDescent="0.2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</row>
    <row r="178" spans="2:31" x14ac:dyDescent="0.2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</row>
    <row r="179" spans="2:31" x14ac:dyDescent="0.2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2:31" x14ac:dyDescent="0.2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</row>
    <row r="181" spans="2:31" x14ac:dyDescent="0.2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</row>
    <row r="182" spans="2:31" x14ac:dyDescent="0.2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2:31" x14ac:dyDescent="0.2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</row>
    <row r="184" spans="2:31" x14ac:dyDescent="0.2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</row>
    <row r="185" spans="2:31" x14ac:dyDescent="0.2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</row>
    <row r="186" spans="2:31" x14ac:dyDescent="0.2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</row>
    <row r="187" spans="2:31" x14ac:dyDescent="0.2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</row>
    <row r="188" spans="2:31" x14ac:dyDescent="0.2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</row>
    <row r="189" spans="2:31" x14ac:dyDescent="0.2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</row>
    <row r="190" spans="2:31" x14ac:dyDescent="0.2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</row>
    <row r="191" spans="2:31" x14ac:dyDescent="0.2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</row>
    <row r="192" spans="2:31" x14ac:dyDescent="0.2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</row>
    <row r="193" spans="2:31" x14ac:dyDescent="0.2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pans="2:31" x14ac:dyDescent="0.2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</row>
    <row r="195" spans="2:31" x14ac:dyDescent="0.2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</row>
    <row r="196" spans="2:31" x14ac:dyDescent="0.2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</row>
    <row r="197" spans="2:31" x14ac:dyDescent="0.2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</row>
    <row r="198" spans="2:31" x14ac:dyDescent="0.2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</row>
    <row r="199" spans="2:31" x14ac:dyDescent="0.2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pans="2:31" x14ac:dyDescent="0.2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2:31" x14ac:dyDescent="0.2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</row>
    <row r="202" spans="2:31" x14ac:dyDescent="0.2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</row>
    <row r="203" spans="2:31" x14ac:dyDescent="0.2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</row>
    <row r="204" spans="2:31" x14ac:dyDescent="0.2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</row>
    <row r="205" spans="2:31" x14ac:dyDescent="0.2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</row>
    <row r="206" spans="2:31" x14ac:dyDescent="0.2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</row>
    <row r="207" spans="2:31" x14ac:dyDescent="0.2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</row>
    <row r="208" spans="2:31" x14ac:dyDescent="0.2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</row>
    <row r="209" spans="2:31" x14ac:dyDescent="0.2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</row>
    <row r="210" spans="2:31" x14ac:dyDescent="0.2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</row>
    <row r="211" spans="2:31" x14ac:dyDescent="0.2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</row>
    <row r="212" spans="2:31" x14ac:dyDescent="0.2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</row>
    <row r="213" spans="2:31" x14ac:dyDescent="0.2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</row>
    <row r="214" spans="2:31" x14ac:dyDescent="0.2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</row>
    <row r="215" spans="2:31" x14ac:dyDescent="0.2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</row>
    <row r="216" spans="2:31" x14ac:dyDescent="0.2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</row>
    <row r="217" spans="2:31" x14ac:dyDescent="0.2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</row>
    <row r="218" spans="2:31" x14ac:dyDescent="0.2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</row>
    <row r="219" spans="2:31" x14ac:dyDescent="0.2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pans="2:31" x14ac:dyDescent="0.2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</row>
    <row r="221" spans="2:31" x14ac:dyDescent="0.2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</row>
    <row r="222" spans="2:31" x14ac:dyDescent="0.2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</row>
    <row r="223" spans="2:31" x14ac:dyDescent="0.2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</row>
    <row r="224" spans="2:31" x14ac:dyDescent="0.2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</row>
    <row r="225" spans="2:31" x14ac:dyDescent="0.2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</row>
    <row r="226" spans="2:31" x14ac:dyDescent="0.2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</row>
    <row r="227" spans="2:31" x14ac:dyDescent="0.2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</row>
    <row r="228" spans="2:31" x14ac:dyDescent="0.2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</row>
    <row r="229" spans="2:31" x14ac:dyDescent="0.2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</row>
    <row r="230" spans="2:31" x14ac:dyDescent="0.2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</row>
    <row r="231" spans="2:31" x14ac:dyDescent="0.2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</row>
    <row r="232" spans="2:31" x14ac:dyDescent="0.2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</row>
    <row r="233" spans="2:31" x14ac:dyDescent="0.2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</row>
    <row r="234" spans="2:31" x14ac:dyDescent="0.2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</row>
    <row r="235" spans="2:31" x14ac:dyDescent="0.2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</row>
    <row r="236" spans="2:31" x14ac:dyDescent="0.2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</row>
    <row r="237" spans="2:31" x14ac:dyDescent="0.2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</row>
    <row r="238" spans="2:31" x14ac:dyDescent="0.2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</row>
    <row r="239" spans="2:31" x14ac:dyDescent="0.2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</row>
    <row r="240" spans="2:31" x14ac:dyDescent="0.2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2:31" x14ac:dyDescent="0.2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</row>
    <row r="242" spans="2:31" x14ac:dyDescent="0.2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2:31" x14ac:dyDescent="0.2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2:31" x14ac:dyDescent="0.2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</row>
    <row r="245" spans="2:31" x14ac:dyDescent="0.2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pans="2:31" x14ac:dyDescent="0.2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</row>
    <row r="247" spans="2:31" x14ac:dyDescent="0.2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</row>
    <row r="248" spans="2:31" x14ac:dyDescent="0.2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</row>
    <row r="249" spans="2:31" x14ac:dyDescent="0.2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</row>
    <row r="250" spans="2:31" x14ac:dyDescent="0.2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</row>
    <row r="251" spans="2:31" x14ac:dyDescent="0.2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</row>
    <row r="252" spans="2:31" x14ac:dyDescent="0.2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</row>
    <row r="253" spans="2:31" x14ac:dyDescent="0.2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</row>
    <row r="254" spans="2:31" x14ac:dyDescent="0.2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</row>
    <row r="255" spans="2:31" x14ac:dyDescent="0.2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</row>
    <row r="256" spans="2:31" x14ac:dyDescent="0.2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</row>
    <row r="257" spans="2:31" x14ac:dyDescent="0.2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</row>
    <row r="258" spans="2:31" x14ac:dyDescent="0.2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</row>
    <row r="259" spans="2:31" x14ac:dyDescent="0.2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</row>
    <row r="260" spans="2:31" x14ac:dyDescent="0.2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</row>
    <row r="261" spans="2:31" x14ac:dyDescent="0.2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</row>
    <row r="262" spans="2:31" x14ac:dyDescent="0.2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</row>
    <row r="263" spans="2:31" x14ac:dyDescent="0.2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</row>
    <row r="264" spans="2:31" x14ac:dyDescent="0.2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</row>
    <row r="265" spans="2:31" x14ac:dyDescent="0.2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</row>
    <row r="266" spans="2:31" x14ac:dyDescent="0.2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</row>
    <row r="267" spans="2:31" x14ac:dyDescent="0.2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</row>
    <row r="268" spans="2:31" x14ac:dyDescent="0.2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</row>
    <row r="269" spans="2:31" x14ac:dyDescent="0.2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</row>
    <row r="270" spans="2:31" x14ac:dyDescent="0.2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</row>
    <row r="271" spans="2:31" x14ac:dyDescent="0.2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</row>
    <row r="272" spans="2:31" x14ac:dyDescent="0.2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</row>
    <row r="273" spans="2:31" x14ac:dyDescent="0.2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</row>
    <row r="274" spans="2:31" x14ac:dyDescent="0.2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</row>
    <row r="275" spans="2:31" x14ac:dyDescent="0.2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</row>
    <row r="276" spans="2:31" x14ac:dyDescent="0.2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</row>
    <row r="277" spans="2:31" x14ac:dyDescent="0.2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</row>
    <row r="278" spans="2:31" x14ac:dyDescent="0.2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</row>
    <row r="279" spans="2:31" x14ac:dyDescent="0.2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2:31" x14ac:dyDescent="0.2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2:31" x14ac:dyDescent="0.2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2:31" x14ac:dyDescent="0.2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2:31" x14ac:dyDescent="0.2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2:31" x14ac:dyDescent="0.2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2:31" x14ac:dyDescent="0.2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2:31" x14ac:dyDescent="0.2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</row>
    <row r="287" spans="2:31" x14ac:dyDescent="0.2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</row>
    <row r="288" spans="2:31" x14ac:dyDescent="0.2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</row>
    <row r="289" spans="2:31" x14ac:dyDescent="0.2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</row>
    <row r="290" spans="2:31" x14ac:dyDescent="0.2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</row>
    <row r="291" spans="2:31" x14ac:dyDescent="0.2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</row>
    <row r="292" spans="2:31" x14ac:dyDescent="0.2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</row>
    <row r="293" spans="2:31" x14ac:dyDescent="0.2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</row>
    <row r="294" spans="2:31" x14ac:dyDescent="0.2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</row>
    <row r="295" spans="2:31" x14ac:dyDescent="0.2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</row>
    <row r="296" spans="2:31" x14ac:dyDescent="0.2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</row>
    <row r="297" spans="2:31" x14ac:dyDescent="0.2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</row>
    <row r="298" spans="2:31" x14ac:dyDescent="0.2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</row>
    <row r="299" spans="2:31" x14ac:dyDescent="0.2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</row>
    <row r="300" spans="2:31" x14ac:dyDescent="0.2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</row>
    <row r="301" spans="2:31" x14ac:dyDescent="0.2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</row>
    <row r="302" spans="2:31" x14ac:dyDescent="0.2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</row>
    <row r="303" spans="2:31" x14ac:dyDescent="0.2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</row>
    <row r="304" spans="2:31" x14ac:dyDescent="0.2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</row>
    <row r="305" spans="2:31" x14ac:dyDescent="0.2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</row>
    <row r="306" spans="2:31" x14ac:dyDescent="0.2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</row>
    <row r="307" spans="2:31" x14ac:dyDescent="0.2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</row>
    <row r="308" spans="2:31" x14ac:dyDescent="0.2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</row>
    <row r="309" spans="2:31" x14ac:dyDescent="0.2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</row>
    <row r="310" spans="2:31" x14ac:dyDescent="0.2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</row>
    <row r="311" spans="2:31" x14ac:dyDescent="0.2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</row>
    <row r="312" spans="2:31" x14ac:dyDescent="0.2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</row>
    <row r="313" spans="2:31" x14ac:dyDescent="0.2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</row>
    <row r="314" spans="2:31" x14ac:dyDescent="0.2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</row>
    <row r="315" spans="2:31" x14ac:dyDescent="0.2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</row>
    <row r="316" spans="2:31" x14ac:dyDescent="0.2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</row>
    <row r="317" spans="2:31" x14ac:dyDescent="0.2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</row>
    <row r="318" spans="2:31" x14ac:dyDescent="0.2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</row>
    <row r="319" spans="2:31" x14ac:dyDescent="0.2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</row>
    <row r="320" spans="2:31" x14ac:dyDescent="0.2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</row>
    <row r="321" spans="2:31" x14ac:dyDescent="0.2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</row>
    <row r="322" spans="2:31" x14ac:dyDescent="0.2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</row>
    <row r="323" spans="2:31" x14ac:dyDescent="0.2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</row>
    <row r="324" spans="2:31" x14ac:dyDescent="0.2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</row>
    <row r="325" spans="2:31" x14ac:dyDescent="0.2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</row>
    <row r="326" spans="2:31" x14ac:dyDescent="0.2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</row>
    <row r="327" spans="2:31" x14ac:dyDescent="0.2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</row>
    <row r="328" spans="2:31" x14ac:dyDescent="0.2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</row>
    <row r="329" spans="2:31" x14ac:dyDescent="0.2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</row>
    <row r="330" spans="2:31" x14ac:dyDescent="0.2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</row>
    <row r="331" spans="2:31" x14ac:dyDescent="0.2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</row>
    <row r="332" spans="2:31" x14ac:dyDescent="0.2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</row>
    <row r="333" spans="2:31" x14ac:dyDescent="0.2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</row>
    <row r="334" spans="2:31" x14ac:dyDescent="0.2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</row>
    <row r="335" spans="2:31" x14ac:dyDescent="0.2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</row>
    <row r="336" spans="2:31" x14ac:dyDescent="0.2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</row>
    <row r="337" spans="2:31" x14ac:dyDescent="0.2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</row>
    <row r="338" spans="2:31" x14ac:dyDescent="0.2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</row>
    <row r="339" spans="2:31" x14ac:dyDescent="0.2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</row>
    <row r="340" spans="2:31" x14ac:dyDescent="0.2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</row>
    <row r="341" spans="2:31" x14ac:dyDescent="0.2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</row>
    <row r="342" spans="2:31" x14ac:dyDescent="0.2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</row>
    <row r="343" spans="2:31" x14ac:dyDescent="0.2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</row>
    <row r="344" spans="2:31" x14ac:dyDescent="0.2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</row>
    <row r="345" spans="2:31" x14ac:dyDescent="0.2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</row>
    <row r="346" spans="2:31" x14ac:dyDescent="0.2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</row>
    <row r="347" spans="2:31" x14ac:dyDescent="0.2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</row>
    <row r="348" spans="2:31" x14ac:dyDescent="0.2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</row>
    <row r="349" spans="2:31" x14ac:dyDescent="0.2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</row>
    <row r="350" spans="2:31" x14ac:dyDescent="0.2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</row>
    <row r="351" spans="2:31" x14ac:dyDescent="0.2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</row>
    <row r="352" spans="2:31" x14ac:dyDescent="0.2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</row>
    <row r="353" spans="2:31" x14ac:dyDescent="0.2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</row>
    <row r="354" spans="2:31" x14ac:dyDescent="0.2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</row>
    <row r="355" spans="2:31" x14ac:dyDescent="0.2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</row>
    <row r="356" spans="2:31" x14ac:dyDescent="0.2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</row>
    <row r="357" spans="2:31" x14ac:dyDescent="0.2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</row>
    <row r="358" spans="2:31" x14ac:dyDescent="0.2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</row>
    <row r="359" spans="2:31" x14ac:dyDescent="0.2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</row>
    <row r="360" spans="2:31" x14ac:dyDescent="0.2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</row>
    <row r="361" spans="2:31" x14ac:dyDescent="0.2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</row>
    <row r="362" spans="2:31" x14ac:dyDescent="0.2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</row>
    <row r="363" spans="2:31" x14ac:dyDescent="0.2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</row>
    <row r="364" spans="2:31" x14ac:dyDescent="0.2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</row>
    <row r="365" spans="2:31" x14ac:dyDescent="0.2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</row>
    <row r="366" spans="2:31" x14ac:dyDescent="0.2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</row>
    <row r="367" spans="2:31" x14ac:dyDescent="0.2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</row>
    <row r="368" spans="2:31" x14ac:dyDescent="0.2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</row>
    <row r="369" spans="2:31" x14ac:dyDescent="0.2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</row>
    <row r="370" spans="2:31" x14ac:dyDescent="0.2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</row>
    <row r="371" spans="2:31" x14ac:dyDescent="0.2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</row>
    <row r="372" spans="2:31" x14ac:dyDescent="0.2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</row>
    <row r="373" spans="2:31" x14ac:dyDescent="0.2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</row>
    <row r="374" spans="2:31" x14ac:dyDescent="0.2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</row>
    <row r="375" spans="2:31" x14ac:dyDescent="0.2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</row>
    <row r="376" spans="2:31" x14ac:dyDescent="0.2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</row>
    <row r="377" spans="2:31" x14ac:dyDescent="0.2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</row>
    <row r="378" spans="2:31" x14ac:dyDescent="0.2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</row>
    <row r="379" spans="2:31" x14ac:dyDescent="0.2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</row>
    <row r="380" spans="2:31" x14ac:dyDescent="0.2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</row>
    <row r="381" spans="2:31" x14ac:dyDescent="0.2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</row>
    <row r="382" spans="2:31" x14ac:dyDescent="0.2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</row>
    <row r="383" spans="2:31" x14ac:dyDescent="0.2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</row>
    <row r="384" spans="2:31" x14ac:dyDescent="0.2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</row>
    <row r="385" spans="2:31" x14ac:dyDescent="0.2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</row>
    <row r="386" spans="2:31" x14ac:dyDescent="0.2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</row>
    <row r="387" spans="2:31" x14ac:dyDescent="0.2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</row>
    <row r="388" spans="2:31" x14ac:dyDescent="0.2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</row>
    <row r="389" spans="2:31" x14ac:dyDescent="0.2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</row>
    <row r="390" spans="2:31" x14ac:dyDescent="0.2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</row>
    <row r="391" spans="2:31" x14ac:dyDescent="0.2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</row>
    <row r="392" spans="2:31" x14ac:dyDescent="0.2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</row>
    <row r="393" spans="2:31" x14ac:dyDescent="0.2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</row>
    <row r="394" spans="2:31" x14ac:dyDescent="0.2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</row>
    <row r="395" spans="2:31" x14ac:dyDescent="0.2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</row>
    <row r="396" spans="2:31" x14ac:dyDescent="0.2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</row>
    <row r="397" spans="2:31" x14ac:dyDescent="0.2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</row>
    <row r="398" spans="2:31" x14ac:dyDescent="0.2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</row>
    <row r="399" spans="2:31" x14ac:dyDescent="0.2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</row>
    <row r="400" spans="2:31" x14ac:dyDescent="0.2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</row>
    <row r="401" spans="2:31" x14ac:dyDescent="0.2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</row>
    <row r="402" spans="2:31" x14ac:dyDescent="0.2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</row>
    <row r="403" spans="2:31" x14ac:dyDescent="0.2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</row>
    <row r="404" spans="2:31" x14ac:dyDescent="0.2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</row>
    <row r="405" spans="2:31" x14ac:dyDescent="0.2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</row>
    <row r="406" spans="2:31" x14ac:dyDescent="0.2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</row>
    <row r="407" spans="2:31" x14ac:dyDescent="0.2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</row>
    <row r="408" spans="2:31" x14ac:dyDescent="0.2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</row>
    <row r="409" spans="2:31" x14ac:dyDescent="0.2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</row>
    <row r="410" spans="2:31" x14ac:dyDescent="0.2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</row>
    <row r="411" spans="2:31" x14ac:dyDescent="0.2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</row>
    <row r="412" spans="2:31" x14ac:dyDescent="0.2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</row>
    <row r="413" spans="2:31" x14ac:dyDescent="0.2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</row>
    <row r="414" spans="2:31" x14ac:dyDescent="0.2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</row>
    <row r="415" spans="2:31" x14ac:dyDescent="0.2"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</row>
    <row r="416" spans="2:31" x14ac:dyDescent="0.2"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</row>
    <row r="417" spans="2:31" x14ac:dyDescent="0.2"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</row>
    <row r="418" spans="2:31" x14ac:dyDescent="0.2"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</row>
    <row r="419" spans="2:31" x14ac:dyDescent="0.2"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</row>
    <row r="420" spans="2:31" x14ac:dyDescent="0.2"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</row>
    <row r="421" spans="2:31" x14ac:dyDescent="0.2"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</row>
    <row r="422" spans="2:31" x14ac:dyDescent="0.2"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</row>
    <row r="423" spans="2:31" x14ac:dyDescent="0.2"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</row>
    <row r="424" spans="2:31" x14ac:dyDescent="0.2"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</row>
    <row r="425" spans="2:31" x14ac:dyDescent="0.2"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</row>
    <row r="426" spans="2:31" x14ac:dyDescent="0.2"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</row>
    <row r="427" spans="2:31" x14ac:dyDescent="0.2"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</row>
    <row r="428" spans="2:31" x14ac:dyDescent="0.2"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</row>
    <row r="429" spans="2:31" x14ac:dyDescent="0.2"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</row>
    <row r="430" spans="2:31" x14ac:dyDescent="0.2"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</row>
    <row r="431" spans="2:31" x14ac:dyDescent="0.2"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</row>
    <row r="432" spans="2:31" x14ac:dyDescent="0.2"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</row>
    <row r="433" spans="2:31" x14ac:dyDescent="0.2"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</row>
    <row r="434" spans="2:31" x14ac:dyDescent="0.2"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</row>
    <row r="435" spans="2:31" x14ac:dyDescent="0.2"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</row>
    <row r="436" spans="2:31" x14ac:dyDescent="0.2"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</row>
    <row r="437" spans="2:31" x14ac:dyDescent="0.2"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</row>
    <row r="438" spans="2:31" x14ac:dyDescent="0.2"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</row>
    <row r="439" spans="2:31" x14ac:dyDescent="0.2"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</row>
    <row r="440" spans="2:31" x14ac:dyDescent="0.2"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</row>
    <row r="441" spans="2:31" x14ac:dyDescent="0.2"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</row>
    <row r="442" spans="2:31" x14ac:dyDescent="0.2"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</row>
    <row r="443" spans="2:31" x14ac:dyDescent="0.2"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</row>
    <row r="444" spans="2:31" x14ac:dyDescent="0.2"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</row>
    <row r="445" spans="2:31" x14ac:dyDescent="0.2"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</row>
    <row r="446" spans="2:31" x14ac:dyDescent="0.2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</row>
    <row r="447" spans="2:31" x14ac:dyDescent="0.2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</row>
    <row r="448" spans="2:31" x14ac:dyDescent="0.2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</row>
    <row r="449" spans="2:31" x14ac:dyDescent="0.2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</row>
    <row r="450" spans="2:31" x14ac:dyDescent="0.2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</row>
    <row r="451" spans="2:31" x14ac:dyDescent="0.2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</row>
    <row r="452" spans="2:31" x14ac:dyDescent="0.2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</row>
    <row r="453" spans="2:31" x14ac:dyDescent="0.2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</row>
    <row r="454" spans="2:31" x14ac:dyDescent="0.2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</row>
    <row r="455" spans="2:31" x14ac:dyDescent="0.2"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</row>
    <row r="456" spans="2:31" x14ac:dyDescent="0.2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</row>
    <row r="457" spans="2:31" x14ac:dyDescent="0.2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</row>
    <row r="458" spans="2:31" x14ac:dyDescent="0.2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</row>
    <row r="459" spans="2:31" x14ac:dyDescent="0.2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</row>
    <row r="460" spans="2:31" x14ac:dyDescent="0.2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</row>
    <row r="461" spans="2:31" x14ac:dyDescent="0.2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</row>
    <row r="462" spans="2:31" x14ac:dyDescent="0.2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</row>
    <row r="463" spans="2:31" x14ac:dyDescent="0.2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</row>
    <row r="464" spans="2:31" x14ac:dyDescent="0.2"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</row>
    <row r="465" spans="2:31" x14ac:dyDescent="0.2"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</row>
    <row r="466" spans="2:31" x14ac:dyDescent="0.2"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</row>
    <row r="467" spans="2:31" x14ac:dyDescent="0.2"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</row>
    <row r="468" spans="2:31" x14ac:dyDescent="0.2"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</row>
    <row r="469" spans="2:31" x14ac:dyDescent="0.2"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</row>
    <row r="470" spans="2:31" x14ac:dyDescent="0.2"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</row>
    <row r="471" spans="2:31" x14ac:dyDescent="0.2"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</row>
    <row r="472" spans="2:31" x14ac:dyDescent="0.2"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</row>
    <row r="473" spans="2:31" x14ac:dyDescent="0.2"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</row>
    <row r="474" spans="2:31" x14ac:dyDescent="0.2"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</row>
    <row r="475" spans="2:31" x14ac:dyDescent="0.2"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</row>
    <row r="476" spans="2:31" x14ac:dyDescent="0.2"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</row>
    <row r="477" spans="2:31" x14ac:dyDescent="0.2"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</row>
    <row r="478" spans="2:31" x14ac:dyDescent="0.2"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</row>
    <row r="479" spans="2:31" x14ac:dyDescent="0.2"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</row>
    <row r="480" spans="2:31" x14ac:dyDescent="0.2"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</row>
    <row r="481" spans="2:31" x14ac:dyDescent="0.2"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</row>
    <row r="482" spans="2:31" x14ac:dyDescent="0.2"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</row>
    <row r="483" spans="2:31" x14ac:dyDescent="0.2"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</row>
    <row r="484" spans="2:31" x14ac:dyDescent="0.2"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</row>
    <row r="485" spans="2:31" x14ac:dyDescent="0.2"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</row>
    <row r="486" spans="2:31" x14ac:dyDescent="0.2"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</row>
    <row r="487" spans="2:31" x14ac:dyDescent="0.2"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</row>
    <row r="488" spans="2:31" x14ac:dyDescent="0.2"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</row>
    <row r="489" spans="2:31" x14ac:dyDescent="0.2"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</row>
    <row r="490" spans="2:31" x14ac:dyDescent="0.2"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</row>
    <row r="491" spans="2:31" x14ac:dyDescent="0.2"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</row>
    <row r="492" spans="2:31" x14ac:dyDescent="0.2"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</row>
    <row r="493" spans="2:31" x14ac:dyDescent="0.2"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</row>
    <row r="494" spans="2:31" x14ac:dyDescent="0.2"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</row>
    <row r="495" spans="2:31" x14ac:dyDescent="0.2"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</row>
    <row r="496" spans="2:31" x14ac:dyDescent="0.2"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</row>
    <row r="497" spans="2:31" x14ac:dyDescent="0.2"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</row>
    <row r="498" spans="2:31" x14ac:dyDescent="0.2"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</row>
    <row r="499" spans="2:31" x14ac:dyDescent="0.2"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</row>
    <row r="500" spans="2:31" x14ac:dyDescent="0.2"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</row>
    <row r="501" spans="2:31" x14ac:dyDescent="0.2"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</row>
    <row r="502" spans="2:31" x14ac:dyDescent="0.2"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</row>
    <row r="503" spans="2:31" x14ac:dyDescent="0.2"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</row>
    <row r="504" spans="2:31" x14ac:dyDescent="0.2"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</row>
    <row r="505" spans="2:31" x14ac:dyDescent="0.2"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</row>
    <row r="506" spans="2:31" x14ac:dyDescent="0.2"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</row>
    <row r="507" spans="2:31" x14ac:dyDescent="0.2"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</row>
    <row r="508" spans="2:31" x14ac:dyDescent="0.2"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</row>
    <row r="509" spans="2:31" x14ac:dyDescent="0.2"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</row>
    <row r="510" spans="2:31" x14ac:dyDescent="0.2"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</row>
    <row r="511" spans="2:31" x14ac:dyDescent="0.2"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</row>
    <row r="512" spans="2:31" x14ac:dyDescent="0.2"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</row>
    <row r="513" spans="2:31" x14ac:dyDescent="0.2"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</row>
    <row r="514" spans="2:31" x14ac:dyDescent="0.2"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</row>
    <row r="515" spans="2:31" x14ac:dyDescent="0.2"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</row>
    <row r="516" spans="2:31" x14ac:dyDescent="0.2"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</row>
    <row r="517" spans="2:31" x14ac:dyDescent="0.2"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</row>
    <row r="518" spans="2:31" x14ac:dyDescent="0.2"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</row>
    <row r="519" spans="2:31" x14ac:dyDescent="0.2"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</row>
    <row r="520" spans="2:31" x14ac:dyDescent="0.2"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</row>
    <row r="521" spans="2:31" x14ac:dyDescent="0.2"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</row>
    <row r="522" spans="2:31" x14ac:dyDescent="0.2"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</row>
    <row r="523" spans="2:31" x14ac:dyDescent="0.2"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</row>
    <row r="524" spans="2:31" x14ac:dyDescent="0.2"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</row>
    <row r="525" spans="2:31" x14ac:dyDescent="0.2"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</row>
    <row r="526" spans="2:31" x14ac:dyDescent="0.2"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</row>
    <row r="527" spans="2:31" x14ac:dyDescent="0.2"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</row>
    <row r="528" spans="2:31" x14ac:dyDescent="0.2"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</row>
    <row r="529" spans="2:31" x14ac:dyDescent="0.2"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</row>
    <row r="530" spans="2:31" x14ac:dyDescent="0.2"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</row>
    <row r="531" spans="2:31" x14ac:dyDescent="0.2"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</row>
    <row r="532" spans="2:31" x14ac:dyDescent="0.2"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</row>
    <row r="533" spans="2:31" x14ac:dyDescent="0.2"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</row>
    <row r="534" spans="2:31" x14ac:dyDescent="0.2"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</row>
    <row r="535" spans="2:31" x14ac:dyDescent="0.2"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</row>
    <row r="536" spans="2:31" x14ac:dyDescent="0.2"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</row>
    <row r="537" spans="2:31" x14ac:dyDescent="0.2"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</row>
    <row r="538" spans="2:31" x14ac:dyDescent="0.2"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</row>
    <row r="539" spans="2:31" x14ac:dyDescent="0.2"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</row>
    <row r="540" spans="2:31" x14ac:dyDescent="0.2"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</row>
    <row r="541" spans="2:31" x14ac:dyDescent="0.2"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</row>
    <row r="542" spans="2:31" x14ac:dyDescent="0.2"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</row>
    <row r="543" spans="2:31" x14ac:dyDescent="0.2"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</row>
    <row r="544" spans="2:31" x14ac:dyDescent="0.2"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</row>
    <row r="545" spans="2:31" x14ac:dyDescent="0.2"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</row>
    <row r="546" spans="2:31" x14ac:dyDescent="0.2"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</row>
    <row r="547" spans="2:31" x14ac:dyDescent="0.2"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</row>
    <row r="548" spans="2:31" x14ac:dyDescent="0.2"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</row>
    <row r="549" spans="2:31" x14ac:dyDescent="0.2"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</row>
    <row r="550" spans="2:31" x14ac:dyDescent="0.2"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</row>
    <row r="551" spans="2:31" x14ac:dyDescent="0.2"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</row>
    <row r="552" spans="2:31" x14ac:dyDescent="0.2"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</row>
    <row r="553" spans="2:31" x14ac:dyDescent="0.2"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</row>
    <row r="554" spans="2:31" x14ac:dyDescent="0.2"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</row>
    <row r="555" spans="2:31" x14ac:dyDescent="0.2"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</row>
    <row r="556" spans="2:31" x14ac:dyDescent="0.2"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</row>
    <row r="557" spans="2:31" x14ac:dyDescent="0.2"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</row>
    <row r="558" spans="2:31" x14ac:dyDescent="0.2"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</row>
    <row r="559" spans="2:31" x14ac:dyDescent="0.2"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</row>
    <row r="560" spans="2:31" x14ac:dyDescent="0.2"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</row>
    <row r="561" spans="2:31" x14ac:dyDescent="0.2"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</row>
    <row r="562" spans="2:31" x14ac:dyDescent="0.2"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</row>
    <row r="563" spans="2:31" x14ac:dyDescent="0.2"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</row>
    <row r="564" spans="2:31" x14ac:dyDescent="0.2"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</row>
    <row r="565" spans="2:31" x14ac:dyDescent="0.2"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</row>
    <row r="566" spans="2:31" x14ac:dyDescent="0.2"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</row>
    <row r="567" spans="2:31" x14ac:dyDescent="0.2"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</row>
    <row r="568" spans="2:31" x14ac:dyDescent="0.2"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</row>
    <row r="569" spans="2:31" x14ac:dyDescent="0.2"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</row>
    <row r="570" spans="2:31" x14ac:dyDescent="0.2"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</row>
    <row r="571" spans="2:31" x14ac:dyDescent="0.2"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</row>
    <row r="572" spans="2:31" x14ac:dyDescent="0.2"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</row>
    <row r="573" spans="2:31" x14ac:dyDescent="0.2"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</row>
    <row r="574" spans="2:31" x14ac:dyDescent="0.2"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</row>
    <row r="575" spans="2:31" x14ac:dyDescent="0.2"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</row>
    <row r="576" spans="2:31" x14ac:dyDescent="0.2"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</row>
    <row r="577" spans="2:31" x14ac:dyDescent="0.2"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</row>
    <row r="578" spans="2:31" x14ac:dyDescent="0.2"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</row>
    <row r="579" spans="2:31" x14ac:dyDescent="0.2"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</row>
    <row r="580" spans="2:31" x14ac:dyDescent="0.2"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</row>
    <row r="581" spans="2:31" x14ac:dyDescent="0.2"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</row>
    <row r="582" spans="2:31" x14ac:dyDescent="0.2"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</row>
    <row r="583" spans="2:31" x14ac:dyDescent="0.2"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</row>
    <row r="584" spans="2:31" x14ac:dyDescent="0.2"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</row>
    <row r="585" spans="2:31" x14ac:dyDescent="0.2"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</row>
    <row r="586" spans="2:31" x14ac:dyDescent="0.2"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</row>
    <row r="587" spans="2:31" x14ac:dyDescent="0.2"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</row>
    <row r="588" spans="2:31" x14ac:dyDescent="0.2"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</row>
    <row r="589" spans="2:31" x14ac:dyDescent="0.2"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</row>
    <row r="590" spans="2:31" x14ac:dyDescent="0.2"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</row>
    <row r="591" spans="2:31" x14ac:dyDescent="0.2"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</row>
    <row r="592" spans="2:31" x14ac:dyDescent="0.2"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</row>
    <row r="593" spans="2:31" x14ac:dyDescent="0.2"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</row>
    <row r="594" spans="2:31" x14ac:dyDescent="0.2"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</row>
    <row r="595" spans="2:31" x14ac:dyDescent="0.2"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</row>
    <row r="596" spans="2:31" x14ac:dyDescent="0.2"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</row>
    <row r="597" spans="2:31" x14ac:dyDescent="0.2"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</row>
    <row r="598" spans="2:31" x14ac:dyDescent="0.2"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</row>
    <row r="599" spans="2:31" x14ac:dyDescent="0.2"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</row>
    <row r="600" spans="2:31" x14ac:dyDescent="0.2"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</row>
    <row r="601" spans="2:31" x14ac:dyDescent="0.2"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</row>
    <row r="602" spans="2:31" x14ac:dyDescent="0.2"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</row>
    <row r="603" spans="2:31" x14ac:dyDescent="0.2"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</row>
    <row r="604" spans="2:31" x14ac:dyDescent="0.2"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</row>
    <row r="605" spans="2:31" x14ac:dyDescent="0.2"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</row>
    <row r="606" spans="2:31" x14ac:dyDescent="0.2"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</row>
    <row r="607" spans="2:31" x14ac:dyDescent="0.2"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</row>
    <row r="608" spans="2:31" x14ac:dyDescent="0.2"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</row>
    <row r="609" spans="2:31" x14ac:dyDescent="0.2"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</row>
    <row r="610" spans="2:31" x14ac:dyDescent="0.2"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</row>
    <row r="611" spans="2:31" x14ac:dyDescent="0.2"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</row>
    <row r="612" spans="2:31" x14ac:dyDescent="0.2"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</row>
    <row r="613" spans="2:31" x14ac:dyDescent="0.2"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</row>
    <row r="614" spans="2:31" x14ac:dyDescent="0.2"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</row>
    <row r="615" spans="2:31" x14ac:dyDescent="0.2"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</row>
    <row r="616" spans="2:31" x14ac:dyDescent="0.2"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</row>
    <row r="617" spans="2:31" x14ac:dyDescent="0.2"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</row>
    <row r="618" spans="2:31" x14ac:dyDescent="0.2"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</row>
    <row r="619" spans="2:31" x14ac:dyDescent="0.2"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</row>
    <row r="620" spans="2:31" x14ac:dyDescent="0.2"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</row>
    <row r="621" spans="2:31" x14ac:dyDescent="0.2"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</row>
    <row r="622" spans="2:31" x14ac:dyDescent="0.2"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</row>
    <row r="623" spans="2:31" x14ac:dyDescent="0.2"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</row>
    <row r="624" spans="2:31" x14ac:dyDescent="0.2"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</row>
    <row r="625" spans="2:31" x14ac:dyDescent="0.2"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</row>
    <row r="626" spans="2:31" x14ac:dyDescent="0.2"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</row>
    <row r="627" spans="2:31" x14ac:dyDescent="0.2"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</row>
    <row r="628" spans="2:31" x14ac:dyDescent="0.2"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</row>
    <row r="629" spans="2:31" x14ac:dyDescent="0.2"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</row>
    <row r="630" spans="2:31" x14ac:dyDescent="0.2"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</row>
    <row r="631" spans="2:31" x14ac:dyDescent="0.2"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</row>
    <row r="632" spans="2:31" x14ac:dyDescent="0.2"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</row>
    <row r="633" spans="2:31" x14ac:dyDescent="0.2"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</row>
    <row r="634" spans="2:31" x14ac:dyDescent="0.2"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</row>
    <row r="635" spans="2:31" x14ac:dyDescent="0.2"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</row>
    <row r="636" spans="2:31" x14ac:dyDescent="0.2"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</row>
    <row r="637" spans="2:31" x14ac:dyDescent="0.2"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</row>
    <row r="638" spans="2:31" x14ac:dyDescent="0.2"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</row>
    <row r="639" spans="2:31" x14ac:dyDescent="0.2"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</row>
    <row r="640" spans="2:31" x14ac:dyDescent="0.2"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</row>
    <row r="641" spans="2:31" x14ac:dyDescent="0.2"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</row>
    <row r="642" spans="2:31" x14ac:dyDescent="0.2"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</row>
    <row r="643" spans="2:31" x14ac:dyDescent="0.2"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</row>
    <row r="644" spans="2:31" x14ac:dyDescent="0.2"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</row>
    <row r="645" spans="2:31" x14ac:dyDescent="0.2"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</row>
    <row r="646" spans="2:31" x14ac:dyDescent="0.2"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</row>
    <row r="647" spans="2:31" x14ac:dyDescent="0.2"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</row>
    <row r="648" spans="2:31" x14ac:dyDescent="0.2"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</row>
    <row r="649" spans="2:31" x14ac:dyDescent="0.2"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</row>
    <row r="650" spans="2:31" x14ac:dyDescent="0.2"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</row>
    <row r="651" spans="2:31" x14ac:dyDescent="0.2"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</row>
    <row r="652" spans="2:31" x14ac:dyDescent="0.2"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</row>
    <row r="653" spans="2:31" x14ac:dyDescent="0.2"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</row>
    <row r="654" spans="2:31" x14ac:dyDescent="0.2"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</row>
    <row r="655" spans="2:31" x14ac:dyDescent="0.2"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</row>
    <row r="656" spans="2:31" x14ac:dyDescent="0.2"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</row>
    <row r="657" spans="2:31" x14ac:dyDescent="0.2"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</row>
    <row r="658" spans="2:31" x14ac:dyDescent="0.2"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</row>
    <row r="659" spans="2:31" x14ac:dyDescent="0.2"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</row>
    <row r="660" spans="2:31" x14ac:dyDescent="0.2"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</row>
    <row r="661" spans="2:31" x14ac:dyDescent="0.2"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</row>
    <row r="662" spans="2:31" x14ac:dyDescent="0.2"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</row>
    <row r="663" spans="2:31" x14ac:dyDescent="0.2"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</row>
    <row r="664" spans="2:31" x14ac:dyDescent="0.2"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</row>
    <row r="665" spans="2:31" x14ac:dyDescent="0.2"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</row>
    <row r="666" spans="2:31" x14ac:dyDescent="0.2"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</row>
    <row r="667" spans="2:31" x14ac:dyDescent="0.2"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</row>
    <row r="668" spans="2:31" x14ac:dyDescent="0.2"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</row>
    <row r="669" spans="2:31" x14ac:dyDescent="0.2"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</row>
    <row r="670" spans="2:31" x14ac:dyDescent="0.2"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</row>
    <row r="671" spans="2:31" x14ac:dyDescent="0.2"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</row>
    <row r="672" spans="2:31" x14ac:dyDescent="0.2"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</row>
    <row r="673" spans="2:31" x14ac:dyDescent="0.2"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</row>
    <row r="674" spans="2:31" x14ac:dyDescent="0.2"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</row>
    <row r="675" spans="2:31" x14ac:dyDescent="0.2"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</row>
    <row r="676" spans="2:31" x14ac:dyDescent="0.2"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</row>
    <row r="677" spans="2:31" x14ac:dyDescent="0.2"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</row>
    <row r="678" spans="2:31" x14ac:dyDescent="0.2"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</row>
    <row r="679" spans="2:31" x14ac:dyDescent="0.2"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</row>
    <row r="680" spans="2:31" x14ac:dyDescent="0.2"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</row>
    <row r="681" spans="2:31" x14ac:dyDescent="0.2"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</row>
    <row r="682" spans="2:31" x14ac:dyDescent="0.2"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</row>
    <row r="683" spans="2:31" x14ac:dyDescent="0.2"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</row>
    <row r="684" spans="2:31" x14ac:dyDescent="0.2"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</row>
    <row r="685" spans="2:31" x14ac:dyDescent="0.2"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</row>
    <row r="686" spans="2:31" x14ac:dyDescent="0.2"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</row>
    <row r="687" spans="2:31" x14ac:dyDescent="0.2"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</row>
    <row r="688" spans="2:31" x14ac:dyDescent="0.2"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</row>
    <row r="689" spans="2:31" x14ac:dyDescent="0.2"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</row>
    <row r="690" spans="2:31" x14ac:dyDescent="0.2"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</row>
    <row r="691" spans="2:31" x14ac:dyDescent="0.2"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</row>
    <row r="692" spans="2:31" x14ac:dyDescent="0.2"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</row>
    <row r="693" spans="2:31" x14ac:dyDescent="0.2"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</row>
    <row r="694" spans="2:31" x14ac:dyDescent="0.2"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</row>
    <row r="695" spans="2:31" x14ac:dyDescent="0.2"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</row>
    <row r="696" spans="2:31" x14ac:dyDescent="0.2"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</row>
    <row r="697" spans="2:31" x14ac:dyDescent="0.2"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</row>
    <row r="698" spans="2:31" x14ac:dyDescent="0.2"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</row>
    <row r="699" spans="2:31" x14ac:dyDescent="0.2"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</row>
    <row r="700" spans="2:31" x14ac:dyDescent="0.2"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</row>
    <row r="701" spans="2:31" x14ac:dyDescent="0.2"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</row>
    <row r="702" spans="2:31" x14ac:dyDescent="0.2"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</row>
    <row r="703" spans="2:31" x14ac:dyDescent="0.2"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</row>
    <row r="704" spans="2:31" x14ac:dyDescent="0.2"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</row>
    <row r="705" spans="2:31" x14ac:dyDescent="0.2"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</row>
    <row r="706" spans="2:31" x14ac:dyDescent="0.2"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</row>
    <row r="707" spans="2:31" x14ac:dyDescent="0.2"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</row>
    <row r="708" spans="2:31" x14ac:dyDescent="0.2"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</row>
    <row r="709" spans="2:31" x14ac:dyDescent="0.2"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</row>
    <row r="710" spans="2:31" x14ac:dyDescent="0.2"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</row>
    <row r="711" spans="2:31" x14ac:dyDescent="0.2"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</row>
    <row r="712" spans="2:31" x14ac:dyDescent="0.2"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</row>
    <row r="713" spans="2:31" x14ac:dyDescent="0.2"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</row>
    <row r="714" spans="2:31" x14ac:dyDescent="0.2"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</row>
    <row r="715" spans="2:31" x14ac:dyDescent="0.2"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</row>
    <row r="716" spans="2:31" x14ac:dyDescent="0.2"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</row>
    <row r="717" spans="2:31" x14ac:dyDescent="0.2"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</row>
    <row r="718" spans="2:31" x14ac:dyDescent="0.2"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</row>
    <row r="719" spans="2:31" x14ac:dyDescent="0.2"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</row>
    <row r="720" spans="2:31" x14ac:dyDescent="0.2"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</row>
    <row r="721" spans="2:31" x14ac:dyDescent="0.2"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</row>
    <row r="722" spans="2:31" x14ac:dyDescent="0.2"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</row>
    <row r="723" spans="2:31" x14ac:dyDescent="0.2"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</row>
    <row r="724" spans="2:31" x14ac:dyDescent="0.2"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</row>
    <row r="725" spans="2:31" x14ac:dyDescent="0.2"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</row>
    <row r="726" spans="2:31" x14ac:dyDescent="0.2"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</row>
    <row r="727" spans="2:31" x14ac:dyDescent="0.2"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</row>
    <row r="728" spans="2:31" x14ac:dyDescent="0.2"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</row>
    <row r="729" spans="2:31" x14ac:dyDescent="0.2"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</row>
    <row r="730" spans="2:31" x14ac:dyDescent="0.2"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</row>
    <row r="731" spans="2:31" x14ac:dyDescent="0.2"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</row>
    <row r="732" spans="2:31" x14ac:dyDescent="0.2"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</row>
    <row r="733" spans="2:31" x14ac:dyDescent="0.2"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</row>
    <row r="734" spans="2:31" x14ac:dyDescent="0.2"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</row>
    <row r="735" spans="2:31" x14ac:dyDescent="0.2"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</row>
    <row r="736" spans="2:31" x14ac:dyDescent="0.2"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</row>
  </sheetData>
  <hyperlinks>
    <hyperlink ref="A19" location="'Graph 1'!A1" display="Graph 1 - Imports and exports of agricultural commodities for main trading blocks"/>
    <hyperlink ref="A22" location="'Graph 2'!A1" display="Graph 2 - Evolution in degree of self-sufficiency for BRIC and Sub-Saharan Africa"/>
    <hyperlink ref="A25" location="'Table 1 and Graph 3'!A1" display="Table 1 - Demand indicators for China from 1985 onwards"/>
    <hyperlink ref="A26" location="'Table 1 and Graph 3'!A53" display="Graph 3 - Food prices versus inflation in China"/>
    <hyperlink ref="A29" location="'Table 2 and Graph 4'!A1" display="Table 2 - Demand indicators for India from 1985 onwards"/>
    <hyperlink ref="A30" location="'Table 2 and Graph 4'!A61" display="Graph 4 - Total food supply per capita in the World and India"/>
    <hyperlink ref="A33" location="'Table 3 and Graph 5'!A1" display="Table 3 - Demand indicators for Brazil from 1985 onwards"/>
    <hyperlink ref="A34" location="'Table 3 and Graph 5'!A53" display="Graph 5 - Evolution of self-sufficiency in Brazil, by commodity"/>
    <hyperlink ref="A37" location="'Table 4 and Graph 6'!A1" display="Table 4 - Demand indicators for Russia from 1992 onwards"/>
    <hyperlink ref="A38" location="'Table 4 and Graph 6'!A53" display="Graph 6 - Evolution of self-sufficiency in Russia, by commodity"/>
    <hyperlink ref="A41" location="'Table 5 and Graph 7'!A1" display="Table 5 - Demand indicators for Sub-Saharan Africa from 1985 onwards"/>
    <hyperlink ref="A42" location="'Table 5 and Graph 7'!A53" display="Graph 7 - Total food supply per capita in the World and Sub-Saharan Africa"/>
  </hyperlink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3"/>
  <sheetViews>
    <sheetView workbookViewId="0">
      <selection activeCell="B45" sqref="B45"/>
    </sheetView>
  </sheetViews>
  <sheetFormatPr defaultRowHeight="12.75" customHeight="1" x14ac:dyDescent="0.15"/>
  <cols>
    <col min="1" max="1" width="15" style="7" customWidth="1"/>
    <col min="2" max="3" width="13.75" style="7" customWidth="1"/>
    <col min="4" max="13" width="9" style="7"/>
    <col min="14" max="14" width="9.875" style="7" customWidth="1"/>
    <col min="15" max="16384" width="9" style="7"/>
  </cols>
  <sheetData>
    <row r="1" spans="1:14" ht="18" x14ac:dyDescent="0.15">
      <c r="A1" s="20" t="s">
        <v>140</v>
      </c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 x14ac:dyDescent="0.15">
      <c r="A2" s="22"/>
    </row>
    <row r="3" spans="1:14" customFormat="1" x14ac:dyDescent="0.2">
      <c r="A3" s="24" t="s">
        <v>34</v>
      </c>
      <c r="B3" s="22"/>
      <c r="C3" s="22"/>
      <c r="D3" s="22"/>
    </row>
    <row r="4" spans="1:14" s="41" customFormat="1" x14ac:dyDescent="0.2">
      <c r="A4" s="37" t="s">
        <v>131</v>
      </c>
      <c r="B4" s="23"/>
      <c r="C4" s="25"/>
      <c r="F4" s="38"/>
      <c r="G4" s="62" t="s">
        <v>132</v>
      </c>
    </row>
    <row r="5" spans="1:14" ht="12.75" customHeight="1" x14ac:dyDescent="0.15">
      <c r="A5" s="19"/>
    </row>
    <row r="6" spans="1:14" ht="12.75" customHeight="1" x14ac:dyDescent="0.15">
      <c r="A6" s="75" t="s">
        <v>130</v>
      </c>
      <c r="B6" s="76"/>
      <c r="C6" s="76"/>
    </row>
    <row r="7" spans="1:14" ht="12.75" customHeight="1" x14ac:dyDescent="0.15">
      <c r="A7" s="8" t="s">
        <v>128</v>
      </c>
      <c r="B7" s="8" t="s">
        <v>75</v>
      </c>
      <c r="C7" s="8" t="s">
        <v>74</v>
      </c>
    </row>
    <row r="8" spans="1:14" ht="12.75" customHeight="1" x14ac:dyDescent="0.15">
      <c r="A8" s="18" t="s">
        <v>127</v>
      </c>
      <c r="B8" s="61">
        <v>111.623</v>
      </c>
      <c r="C8" s="61">
        <v>110.663</v>
      </c>
    </row>
    <row r="9" spans="1:14" ht="12.75" customHeight="1" x14ac:dyDescent="0.15">
      <c r="A9" s="18" t="s">
        <v>129</v>
      </c>
      <c r="B9" s="61">
        <v>112.461</v>
      </c>
      <c r="C9" s="61">
        <v>81.19</v>
      </c>
    </row>
    <row r="10" spans="1:14" ht="12.75" customHeight="1" x14ac:dyDescent="0.15">
      <c r="A10" s="18" t="s">
        <v>19</v>
      </c>
      <c r="B10" s="61">
        <v>33.787999999999997</v>
      </c>
      <c r="C10" s="61">
        <v>76.316000000000003</v>
      </c>
    </row>
    <row r="11" spans="1:14" ht="12.75" customHeight="1" x14ac:dyDescent="0.15">
      <c r="A11" s="18" t="s">
        <v>20</v>
      </c>
      <c r="B11" s="61">
        <v>27.283000000000001</v>
      </c>
      <c r="C11" s="61">
        <v>13.843</v>
      </c>
    </row>
    <row r="12" spans="1:14" ht="12.75" customHeight="1" x14ac:dyDescent="0.15">
      <c r="A12" s="18" t="s">
        <v>23</v>
      </c>
      <c r="B12" s="61">
        <v>62.887</v>
      </c>
      <c r="C12" s="61">
        <v>8.2260000000000009</v>
      </c>
    </row>
    <row r="13" spans="1:14" ht="12.75" customHeight="1" x14ac:dyDescent="0.15">
      <c r="A13" s="18" t="s">
        <v>21</v>
      </c>
      <c r="B13" s="61">
        <v>8.15</v>
      </c>
      <c r="C13" s="61">
        <v>27.795999999999999</v>
      </c>
    </row>
  </sheetData>
  <mergeCells count="1">
    <mergeCell ref="A6:C6"/>
  </mergeCells>
  <hyperlinks>
    <hyperlink ref="G4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29" sqref="I29"/>
    </sheetView>
  </sheetViews>
  <sheetFormatPr defaultRowHeight="12.75" x14ac:dyDescent="0.2"/>
  <cols>
    <col min="1" max="1" width="13.875" customWidth="1"/>
    <col min="2" max="2" width="12.375" customWidth="1"/>
    <col min="3" max="4" width="11.125" customWidth="1"/>
    <col min="5" max="5" width="12" customWidth="1"/>
    <col min="6" max="6" width="10.125" customWidth="1"/>
    <col min="7" max="7" width="16.875" bestFit="1" customWidth="1"/>
    <col min="8" max="8" width="10.75" customWidth="1"/>
    <col min="9" max="9" width="23.375" bestFit="1" customWidth="1"/>
    <col min="10" max="10" width="13.625" bestFit="1" customWidth="1"/>
    <col min="11" max="11" width="29.25" bestFit="1" customWidth="1"/>
    <col min="12" max="12" width="26.875" bestFit="1" customWidth="1"/>
    <col min="13" max="25" width="8.75" customWidth="1"/>
  </cols>
  <sheetData>
    <row r="1" spans="1:9" ht="18" x14ac:dyDescent="0.2">
      <c r="A1" s="20" t="s">
        <v>139</v>
      </c>
      <c r="B1" s="21"/>
      <c r="C1" s="21"/>
      <c r="D1" s="21"/>
      <c r="E1" s="21"/>
      <c r="F1" s="27"/>
      <c r="G1" s="27"/>
      <c r="H1" s="27"/>
      <c r="I1" s="27"/>
    </row>
    <row r="2" spans="1:9" x14ac:dyDescent="0.2">
      <c r="A2" s="1"/>
    </row>
    <row r="3" spans="1:9" x14ac:dyDescent="0.2">
      <c r="A3" s="39" t="s">
        <v>41</v>
      </c>
      <c r="B3" s="40"/>
      <c r="C3" s="40"/>
      <c r="D3" s="41"/>
      <c r="E3" s="40"/>
    </row>
    <row r="4" spans="1:9" x14ac:dyDescent="0.2">
      <c r="A4" s="37" t="s">
        <v>89</v>
      </c>
      <c r="D4" s="25" t="s">
        <v>83</v>
      </c>
    </row>
    <row r="5" spans="1:9" x14ac:dyDescent="0.2">
      <c r="A5" s="38" t="s">
        <v>87</v>
      </c>
      <c r="D5" s="25" t="s">
        <v>88</v>
      </c>
      <c r="E5" s="23"/>
      <c r="G5" s="30"/>
    </row>
    <row r="7" spans="1:9" x14ac:dyDescent="0.2">
      <c r="A7" s="80" t="s">
        <v>18</v>
      </c>
      <c r="B7" s="80" t="s">
        <v>2</v>
      </c>
      <c r="C7" s="82" t="s">
        <v>22</v>
      </c>
      <c r="D7" s="82"/>
      <c r="E7" s="82"/>
    </row>
    <row r="8" spans="1:9" x14ac:dyDescent="0.2">
      <c r="A8" s="81"/>
      <c r="B8" s="81"/>
      <c r="C8" s="58" t="s">
        <v>90</v>
      </c>
      <c r="D8" s="58" t="s">
        <v>1</v>
      </c>
      <c r="E8" s="58" t="s">
        <v>166</v>
      </c>
    </row>
    <row r="9" spans="1:9" x14ac:dyDescent="0.2">
      <c r="A9" s="77" t="s">
        <v>19</v>
      </c>
      <c r="B9" s="4" t="s">
        <v>8</v>
      </c>
      <c r="C9" s="43">
        <f>'Table 1 and Graph 3'!B26</f>
        <v>96.604510208488364</v>
      </c>
      <c r="D9" s="43">
        <f>'Table 1 and Graph 3'!C26</f>
        <v>99.777638590320691</v>
      </c>
      <c r="E9" s="43">
        <f>'Table 1 and Graph 3'!D26</f>
        <v>97.206484881405061</v>
      </c>
    </row>
    <row r="10" spans="1:9" x14ac:dyDescent="0.2">
      <c r="A10" s="78"/>
      <c r="B10" s="5" t="s">
        <v>9</v>
      </c>
      <c r="C10" s="44">
        <f>'Table 1 and Graph 3'!B27</f>
        <v>80.944189677870469</v>
      </c>
      <c r="D10" s="44">
        <f>'Table 1 and Graph 3'!C27</f>
        <v>71.282712218324619</v>
      </c>
      <c r="E10" s="44">
        <f>'Table 1 and Graph 3'!D27</f>
        <v>66.235555109839936</v>
      </c>
    </row>
    <row r="11" spans="1:9" x14ac:dyDescent="0.2">
      <c r="A11" s="78"/>
      <c r="B11" s="5" t="s">
        <v>6</v>
      </c>
      <c r="C11" s="44">
        <f>'Table 1 and Graph 3'!B28</f>
        <v>100.60942076547107</v>
      </c>
      <c r="D11" s="44">
        <f>'Table 1 and Graph 3'!C28</f>
        <v>98.801091908859334</v>
      </c>
      <c r="E11" s="44">
        <f>'Table 1 and Graph 3'!D28</f>
        <v>97.737924365458909</v>
      </c>
    </row>
    <row r="12" spans="1:9" x14ac:dyDescent="0.2">
      <c r="A12" s="79"/>
      <c r="B12" s="6" t="s">
        <v>7</v>
      </c>
      <c r="C12" s="45">
        <f>'Table 1 and Graph 3'!B29</f>
        <v>85.544351041575368</v>
      </c>
      <c r="D12" s="45">
        <f>'Table 1 and Graph 3'!C29</f>
        <v>91.952267219432287</v>
      </c>
      <c r="E12" s="45">
        <f>'Table 1 and Graph 3'!D29</f>
        <v>87.661485824121613</v>
      </c>
    </row>
    <row r="13" spans="1:9" x14ac:dyDescent="0.2">
      <c r="A13" s="77" t="s">
        <v>20</v>
      </c>
      <c r="B13" s="4" t="s">
        <v>8</v>
      </c>
      <c r="C13" s="43">
        <f>'Table 2 and Graph 4'!B26</f>
        <v>100.54726761859784</v>
      </c>
      <c r="D13" s="43">
        <f>'Table 2 and Graph 4'!C26</f>
        <v>102.58493594920688</v>
      </c>
      <c r="E13" s="43">
        <f>'Table 2 and Graph 4'!D26</f>
        <v>105.96526821233547</v>
      </c>
    </row>
    <row r="14" spans="1:9" x14ac:dyDescent="0.2">
      <c r="A14" s="78"/>
      <c r="B14" s="5" t="s">
        <v>9</v>
      </c>
      <c r="C14" s="44">
        <f>'Table 2 and Graph 4'!B27</f>
        <v>86.941840197158015</v>
      </c>
      <c r="D14" s="44">
        <f>'Table 2 and Graph 4'!C27</f>
        <v>61.626857645030817</v>
      </c>
      <c r="E14" s="44">
        <f>'Table 2 and Graph 4'!D27</f>
        <v>52.858595778816209</v>
      </c>
    </row>
    <row r="15" spans="1:9" x14ac:dyDescent="0.2">
      <c r="A15" s="78"/>
      <c r="B15" s="5" t="s">
        <v>6</v>
      </c>
      <c r="C15" s="44">
        <f>'Table 2 and Graph 4'!B28</f>
        <v>102.68089065567096</v>
      </c>
      <c r="D15" s="44">
        <f>'Table 2 and Graph 4'!C28</f>
        <v>107.71945942158905</v>
      </c>
      <c r="E15" s="44">
        <f>'Table 2 and Graph 4'!D28</f>
        <v>120.52405689709595</v>
      </c>
    </row>
    <row r="16" spans="1:9" x14ac:dyDescent="0.2">
      <c r="A16" s="79"/>
      <c r="B16" s="6" t="s">
        <v>7</v>
      </c>
      <c r="C16" s="45">
        <f>'Table 2 and Graph 4'!B29</f>
        <v>99.779015662649584</v>
      </c>
      <c r="D16" s="45">
        <f>'Table 2 and Graph 4'!C29</f>
        <v>100.45816280615448</v>
      </c>
      <c r="E16" s="45">
        <f>'Table 2 and Graph 4'!D29</f>
        <v>100.51409109037597</v>
      </c>
    </row>
    <row r="17" spans="1:5" x14ac:dyDescent="0.2">
      <c r="A17" s="77" t="s">
        <v>23</v>
      </c>
      <c r="B17" s="4" t="s">
        <v>8</v>
      </c>
      <c r="C17" s="43">
        <f>'Table 3 and Graph 5'!B26</f>
        <v>86.375425353571316</v>
      </c>
      <c r="D17" s="43">
        <f>'Table 3 and Graph 5'!C26</f>
        <v>90.664885675255633</v>
      </c>
      <c r="E17" s="43">
        <f>'Table 3 and Graph 5'!D26</f>
        <v>109.9764166935815</v>
      </c>
    </row>
    <row r="18" spans="1:5" x14ac:dyDescent="0.2">
      <c r="A18" s="78"/>
      <c r="B18" s="5" t="s">
        <v>9</v>
      </c>
      <c r="C18" s="44">
        <f>'Table 3 and Graph 5'!B27</f>
        <v>137.8465961379232</v>
      </c>
      <c r="D18" s="44">
        <f>'Table 3 and Graph 5'!C27</f>
        <v>146.22356428053615</v>
      </c>
      <c r="E18" s="44">
        <f>'Table 3 and Graph 5'!D27</f>
        <v>119.75729709818263</v>
      </c>
    </row>
    <row r="19" spans="1:5" x14ac:dyDescent="0.2">
      <c r="A19" s="78"/>
      <c r="B19" s="5" t="s">
        <v>6</v>
      </c>
      <c r="C19" s="44">
        <f>'Table 3 and Graph 5'!B28</f>
        <v>107.4781317244331</v>
      </c>
      <c r="D19" s="44">
        <f>'Table 3 and Graph 5'!C28</f>
        <v>125.91378624274165</v>
      </c>
      <c r="E19" s="44">
        <f>'Table 3 and Graph 5'!D28</f>
        <v>134.38056994987591</v>
      </c>
    </row>
    <row r="20" spans="1:5" x14ac:dyDescent="0.2">
      <c r="A20" s="79"/>
      <c r="B20" s="6" t="s">
        <v>7</v>
      </c>
      <c r="C20" s="45">
        <f>'Table 3 and Graph 5'!B29</f>
        <v>92.806110914198769</v>
      </c>
      <c r="D20" s="45">
        <f>'Table 3 and Graph 5'!C29</f>
        <v>97.023484538636922</v>
      </c>
      <c r="E20" s="45">
        <f>'Table 3 and Graph 5'!D29</f>
        <v>97.665581897823813</v>
      </c>
    </row>
    <row r="21" spans="1:5" x14ac:dyDescent="0.2">
      <c r="A21" s="77" t="s">
        <v>21</v>
      </c>
      <c r="B21" s="4" t="s">
        <v>8</v>
      </c>
      <c r="C21" s="43">
        <f>'Table 4 and Graph 6'!B27</f>
        <v>91.352283036872961</v>
      </c>
      <c r="D21" s="43">
        <f>'Table 4 and Graph 6'!C27</f>
        <v>108.29218240570493</v>
      </c>
      <c r="E21" s="43">
        <f>'Table 4 and Graph 6'!D27</f>
        <v>121.85520702657134</v>
      </c>
    </row>
    <row r="22" spans="1:5" x14ac:dyDescent="0.2">
      <c r="A22" s="78"/>
      <c r="B22" s="5" t="s">
        <v>9</v>
      </c>
      <c r="C22" s="44">
        <f>'Table 4 and Graph 6'!B28</f>
        <v>66.362795312630908</v>
      </c>
      <c r="D22" s="44">
        <f>'Table 4 and Graph 6'!C28</f>
        <v>69.221178172088102</v>
      </c>
      <c r="E22" s="44">
        <f>'Table 4 and Graph 6'!D28</f>
        <v>94.612561187065538</v>
      </c>
    </row>
    <row r="23" spans="1:5" x14ac:dyDescent="0.2">
      <c r="A23" s="78"/>
      <c r="B23" s="5" t="s">
        <v>6</v>
      </c>
      <c r="C23" s="44">
        <f>'Table 4 and Graph 6'!B29</f>
        <v>77.967592837993323</v>
      </c>
      <c r="D23" s="44">
        <f>'Table 4 and Graph 6'!C29</f>
        <v>68.22654520319665</v>
      </c>
      <c r="E23" s="44">
        <f>'Table 4 and Graph 6'!D29</f>
        <v>78.211850661504712</v>
      </c>
    </row>
    <row r="24" spans="1:5" x14ac:dyDescent="0.2">
      <c r="A24" s="79"/>
      <c r="B24" s="6" t="s">
        <v>7</v>
      </c>
      <c r="C24" s="45">
        <f>'Table 4 and Graph 6'!B30</f>
        <v>99.567018648433645</v>
      </c>
      <c r="D24" s="45">
        <f>'Table 4 and Graph 6'!C30</f>
        <v>97.472951642969292</v>
      </c>
      <c r="E24" s="45">
        <f>'Table 4 and Graph 6'!D30</f>
        <v>94.291043789823107</v>
      </c>
    </row>
    <row r="25" spans="1:5" x14ac:dyDescent="0.2">
      <c r="A25" s="78" t="s">
        <v>118</v>
      </c>
      <c r="B25" s="5" t="s">
        <v>8</v>
      </c>
      <c r="C25" s="43">
        <f>'Table 5 and Graph 7'!B26</f>
        <v>86.268238875645181</v>
      </c>
      <c r="D25" s="43">
        <f>'Table 5 and Graph 7'!C26</f>
        <v>81.081052107556289</v>
      </c>
      <c r="E25" s="43">
        <f>'Table 5 and Graph 7'!D26</f>
        <v>79.663953762158172</v>
      </c>
    </row>
    <row r="26" spans="1:5" x14ac:dyDescent="0.2">
      <c r="A26" s="78"/>
      <c r="B26" s="5" t="s">
        <v>9</v>
      </c>
      <c r="C26" s="44">
        <f>'Table 5 and Graph 7'!B27</f>
        <v>89.80167149736468</v>
      </c>
      <c r="D26" s="44">
        <f>'Table 5 and Graph 7'!C27</f>
        <v>73.296457323685772</v>
      </c>
      <c r="E26" s="44">
        <f>'Table 5 and Graph 7'!D27</f>
        <v>60.250493432361807</v>
      </c>
    </row>
    <row r="27" spans="1:5" x14ac:dyDescent="0.2">
      <c r="A27" s="78"/>
      <c r="B27" s="5" t="s">
        <v>6</v>
      </c>
      <c r="C27" s="44">
        <f>'Table 5 and Graph 7'!B28</f>
        <v>97.352351945888415</v>
      </c>
      <c r="D27" s="44">
        <f>'Table 5 and Graph 7'!C28</f>
        <v>93.789564875623128</v>
      </c>
      <c r="E27" s="44">
        <f>'Table 5 and Graph 7'!D28</f>
        <v>89.01545482599002</v>
      </c>
    </row>
    <row r="28" spans="1:5" x14ac:dyDescent="0.2">
      <c r="A28" s="79"/>
      <c r="B28" s="6" t="s">
        <v>7</v>
      </c>
      <c r="C28" s="45">
        <f>'Table 5 and Graph 7'!B29</f>
        <v>82.132131579607702</v>
      </c>
      <c r="D28" s="45">
        <f>'Table 5 and Graph 7'!C29</f>
        <v>85.853148239423803</v>
      </c>
      <c r="E28" s="45">
        <f>'Table 5 and Graph 7'!D29</f>
        <v>86.800098570187458</v>
      </c>
    </row>
    <row r="29" spans="1:5" x14ac:dyDescent="0.2">
      <c r="A29" s="14" t="s">
        <v>98</v>
      </c>
    </row>
    <row r="30" spans="1:5" x14ac:dyDescent="0.2">
      <c r="A30" s="14" t="s">
        <v>167</v>
      </c>
    </row>
    <row r="31" spans="1:5" x14ac:dyDescent="0.2">
      <c r="A31" s="14" t="s">
        <v>99</v>
      </c>
    </row>
  </sheetData>
  <mergeCells count="8">
    <mergeCell ref="A21:A24"/>
    <mergeCell ref="A25:A28"/>
    <mergeCell ref="A7:A8"/>
    <mergeCell ref="B7:B8"/>
    <mergeCell ref="C7:E7"/>
    <mergeCell ref="A9:A12"/>
    <mergeCell ref="A13:A16"/>
    <mergeCell ref="A17:A20"/>
  </mergeCells>
  <hyperlinks>
    <hyperlink ref="D5" r:id="rId1"/>
    <hyperlink ref="D4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N62"/>
  <sheetViews>
    <sheetView workbookViewId="0">
      <selection activeCell="D43" sqref="D43"/>
    </sheetView>
  </sheetViews>
  <sheetFormatPr defaultRowHeight="12.75" x14ac:dyDescent="0.2"/>
  <cols>
    <col min="1" max="1" width="36.625" customWidth="1"/>
    <col min="2" max="7" width="10.625" customWidth="1"/>
    <col min="9" max="10" width="26.25" bestFit="1" customWidth="1"/>
    <col min="11" max="11" width="13.625" bestFit="1" customWidth="1"/>
    <col min="12" max="12" width="54.625" bestFit="1" customWidth="1"/>
    <col min="13" max="13" width="41" bestFit="1" customWidth="1"/>
    <col min="14" max="37" width="9" customWidth="1"/>
    <col min="49" max="64" width="9.375" bestFit="1" customWidth="1"/>
    <col min="65" max="66" width="9.375" customWidth="1"/>
  </cols>
  <sheetData>
    <row r="1" spans="1:66" ht="18" x14ac:dyDescent="0.2">
      <c r="A1" s="20" t="s">
        <v>109</v>
      </c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x14ac:dyDescent="0.2">
      <c r="A2" s="1"/>
    </row>
    <row r="3" spans="1:66" x14ac:dyDescent="0.2">
      <c r="A3" s="24" t="s">
        <v>41</v>
      </c>
      <c r="B3" s="22"/>
      <c r="C3" s="22"/>
      <c r="D3" s="22"/>
      <c r="E3" s="22"/>
    </row>
    <row r="4" spans="1:66" x14ac:dyDescent="0.2">
      <c r="A4" s="37" t="s">
        <v>82</v>
      </c>
      <c r="C4" s="25" t="s">
        <v>81</v>
      </c>
    </row>
    <row r="5" spans="1:66" x14ac:dyDescent="0.2">
      <c r="A5" s="37" t="s">
        <v>86</v>
      </c>
      <c r="C5" s="25" t="s">
        <v>85</v>
      </c>
    </row>
    <row r="6" spans="1:66" x14ac:dyDescent="0.2">
      <c r="A6" s="37" t="s">
        <v>84</v>
      </c>
      <c r="C6" s="25" t="s">
        <v>83</v>
      </c>
    </row>
    <row r="7" spans="1:66" x14ac:dyDescent="0.2">
      <c r="A7" s="37" t="s">
        <v>89</v>
      </c>
      <c r="C7" s="25" t="s">
        <v>83</v>
      </c>
    </row>
    <row r="8" spans="1:66" x14ac:dyDescent="0.2">
      <c r="A8" s="1"/>
    </row>
    <row r="9" spans="1:66" x14ac:dyDescent="0.2">
      <c r="A9" s="83" t="s">
        <v>14</v>
      </c>
      <c r="B9" s="76" t="s">
        <v>16</v>
      </c>
      <c r="C9" s="76"/>
      <c r="D9" s="85"/>
      <c r="E9" s="86" t="s">
        <v>24</v>
      </c>
      <c r="F9" s="76"/>
      <c r="G9" s="87"/>
    </row>
    <row r="10" spans="1:66" x14ac:dyDescent="0.2">
      <c r="A10" s="84"/>
      <c r="B10" s="9" t="s">
        <v>0</v>
      </c>
      <c r="C10" s="10" t="s">
        <v>1</v>
      </c>
      <c r="D10" s="10" t="s">
        <v>157</v>
      </c>
      <c r="E10" s="9" t="s">
        <v>0</v>
      </c>
      <c r="F10" s="10" t="s">
        <v>1</v>
      </c>
      <c r="G10" s="10" t="s">
        <v>157</v>
      </c>
      <c r="I10" s="34" t="s">
        <v>14</v>
      </c>
      <c r="J10" s="34" t="s">
        <v>37</v>
      </c>
      <c r="K10" s="34" t="s">
        <v>36</v>
      </c>
      <c r="L10" s="34" t="s">
        <v>161</v>
      </c>
      <c r="M10" s="34" t="s">
        <v>162</v>
      </c>
      <c r="N10" s="34">
        <v>1961</v>
      </c>
      <c r="O10" s="34">
        <v>1962</v>
      </c>
      <c r="P10" s="34">
        <v>1963</v>
      </c>
      <c r="Q10" s="34">
        <v>1964</v>
      </c>
      <c r="R10" s="34">
        <v>1965</v>
      </c>
      <c r="S10" s="34">
        <v>1966</v>
      </c>
      <c r="T10" s="34">
        <v>1967</v>
      </c>
      <c r="U10" s="34">
        <v>1968</v>
      </c>
      <c r="V10" s="34">
        <v>1969</v>
      </c>
      <c r="W10" s="34">
        <v>1970</v>
      </c>
      <c r="X10" s="34">
        <v>1971</v>
      </c>
      <c r="Y10" s="34">
        <v>1972</v>
      </c>
      <c r="Z10" s="34">
        <v>1973</v>
      </c>
      <c r="AA10" s="34">
        <v>1974</v>
      </c>
      <c r="AB10" s="34">
        <v>1975</v>
      </c>
      <c r="AC10" s="34">
        <v>1976</v>
      </c>
      <c r="AD10" s="34">
        <v>1977</v>
      </c>
      <c r="AE10" s="34">
        <v>1978</v>
      </c>
      <c r="AF10" s="34">
        <v>1979</v>
      </c>
      <c r="AG10" s="34">
        <v>1980</v>
      </c>
      <c r="AH10" s="34">
        <v>1981</v>
      </c>
      <c r="AI10" s="34">
        <v>1982</v>
      </c>
      <c r="AJ10" s="34">
        <v>1983</v>
      </c>
      <c r="AK10" s="34">
        <v>1984</v>
      </c>
      <c r="AL10" s="34">
        <v>1985</v>
      </c>
      <c r="AM10" s="34">
        <v>1986</v>
      </c>
      <c r="AN10" s="34">
        <v>1987</v>
      </c>
      <c r="AO10" s="34">
        <v>1988</v>
      </c>
      <c r="AP10" s="34">
        <v>1989</v>
      </c>
      <c r="AQ10" s="34">
        <v>1990</v>
      </c>
      <c r="AR10" s="34">
        <v>1991</v>
      </c>
      <c r="AS10" s="34">
        <v>1992</v>
      </c>
      <c r="AT10" s="34">
        <v>1993</v>
      </c>
      <c r="AU10" s="34">
        <v>1994</v>
      </c>
      <c r="AV10" s="34">
        <v>1995</v>
      </c>
      <c r="AW10" s="34">
        <v>1996</v>
      </c>
      <c r="AX10" s="34">
        <v>1997</v>
      </c>
      <c r="AY10" s="34">
        <v>1998</v>
      </c>
      <c r="AZ10" s="34">
        <v>1999</v>
      </c>
      <c r="BA10" s="34">
        <v>2000</v>
      </c>
      <c r="BB10" s="34">
        <v>2001</v>
      </c>
      <c r="BC10" s="34">
        <v>2002</v>
      </c>
      <c r="BD10" s="34">
        <v>2003</v>
      </c>
      <c r="BE10" s="34">
        <v>2004</v>
      </c>
      <c r="BF10" s="34">
        <v>2005</v>
      </c>
      <c r="BG10" s="34">
        <v>2006</v>
      </c>
      <c r="BH10" s="34">
        <v>2007</v>
      </c>
      <c r="BI10" s="34">
        <v>2008</v>
      </c>
      <c r="BJ10" s="34">
        <v>2009</v>
      </c>
      <c r="BK10" s="34">
        <v>2010</v>
      </c>
      <c r="BL10" s="34">
        <v>2011</v>
      </c>
      <c r="BM10" s="34">
        <v>2012</v>
      </c>
      <c r="BN10" s="34">
        <v>2013</v>
      </c>
    </row>
    <row r="11" spans="1:66" x14ac:dyDescent="0.2">
      <c r="A11" s="11" t="s">
        <v>25</v>
      </c>
      <c r="B11" s="16">
        <f>AVERAGE(AL11:AX11)</f>
        <v>1145.8334615384615</v>
      </c>
      <c r="C11" s="16">
        <f>AVERAGE(AX11:BJ11)</f>
        <v>1285.5888461538461</v>
      </c>
      <c r="D11" s="16">
        <f>AVERAGE(BJ11:BN11)</f>
        <v>1344.2339999999999</v>
      </c>
      <c r="E11" s="17">
        <f>(100*(EXP(LN(AX11/AL11)/($AX$10-$AL$10)))-100)/100</f>
        <v>1.3194201407854536E-2</v>
      </c>
      <c r="F11" s="17">
        <f>(100*(EXP(LN(BJ11/AX11)/($BJ$10-$AX$10)))-100)/100</f>
        <v>6.6093056177682283E-3</v>
      </c>
      <c r="G11" s="17">
        <f t="shared" ref="G11:G29" si="0">(100*(EXP(LN(BN11/BJ11)/($BN$10-$BJ$10)))-100)/100</f>
        <v>4.8694446342996403E-3</v>
      </c>
      <c r="I11" s="18" t="s">
        <v>3</v>
      </c>
      <c r="J11" s="18" t="s">
        <v>13</v>
      </c>
      <c r="K11" s="18" t="s">
        <v>45</v>
      </c>
      <c r="L11" s="18" t="s">
        <v>141</v>
      </c>
      <c r="M11" s="18" t="s">
        <v>142</v>
      </c>
      <c r="N11" s="32">
        <v>660.33</v>
      </c>
      <c r="O11" s="32">
        <v>665.77</v>
      </c>
      <c r="P11" s="32">
        <v>682.33500000000004</v>
      </c>
      <c r="Q11" s="32">
        <v>698.35500000000002</v>
      </c>
      <c r="R11" s="32">
        <v>715.18499999999995</v>
      </c>
      <c r="S11" s="32">
        <v>735.4</v>
      </c>
      <c r="T11" s="32">
        <v>754.55</v>
      </c>
      <c r="U11" s="32">
        <v>774.51</v>
      </c>
      <c r="V11" s="32">
        <v>796.02499999999998</v>
      </c>
      <c r="W11" s="32">
        <v>818.31500000000005</v>
      </c>
      <c r="X11" s="32">
        <v>841.10500000000002</v>
      </c>
      <c r="Y11" s="32">
        <v>862.03</v>
      </c>
      <c r="Z11" s="32">
        <v>881.94</v>
      </c>
      <c r="AA11" s="32">
        <v>900.35</v>
      </c>
      <c r="AB11" s="32">
        <v>916.39499999999998</v>
      </c>
      <c r="AC11" s="32">
        <v>930.68499999999995</v>
      </c>
      <c r="AD11" s="32">
        <v>943.45500000000004</v>
      </c>
      <c r="AE11" s="32">
        <v>956.16499999999996</v>
      </c>
      <c r="AF11" s="32">
        <v>969.005</v>
      </c>
      <c r="AG11" s="32">
        <v>981.23500000000001</v>
      </c>
      <c r="AH11" s="32">
        <v>993.88499999999999</v>
      </c>
      <c r="AI11" s="32">
        <v>1008.63</v>
      </c>
      <c r="AJ11" s="32">
        <v>1023.31</v>
      </c>
      <c r="AK11" s="32">
        <v>1036.825</v>
      </c>
      <c r="AL11" s="32">
        <v>1051.04</v>
      </c>
      <c r="AM11" s="32">
        <v>1066.79</v>
      </c>
      <c r="AN11" s="32">
        <v>1084.0350000000001</v>
      </c>
      <c r="AO11" s="32">
        <v>1101.6300000000001</v>
      </c>
      <c r="AP11" s="32">
        <v>1118.6500000000001</v>
      </c>
      <c r="AQ11" s="32">
        <v>1135.1849999999999</v>
      </c>
      <c r="AR11" s="32">
        <v>1150.78</v>
      </c>
      <c r="AS11" s="32">
        <v>1164.97</v>
      </c>
      <c r="AT11" s="32">
        <v>1178.44</v>
      </c>
      <c r="AU11" s="32">
        <v>1191.835</v>
      </c>
      <c r="AV11" s="32">
        <v>1204.855</v>
      </c>
      <c r="AW11" s="32">
        <v>1217.55</v>
      </c>
      <c r="AX11" s="32">
        <v>1230.075</v>
      </c>
      <c r="AY11" s="32">
        <v>1241.9349999999999</v>
      </c>
      <c r="AZ11" s="32">
        <v>1252.7349999999999</v>
      </c>
      <c r="BA11" s="32">
        <v>1262.645</v>
      </c>
      <c r="BB11" s="32">
        <v>1271.8499999999999</v>
      </c>
      <c r="BC11" s="32">
        <v>1280.4000000000001</v>
      </c>
      <c r="BD11" s="32">
        <v>1288.4000000000001</v>
      </c>
      <c r="BE11" s="32">
        <v>1296.075</v>
      </c>
      <c r="BF11" s="32">
        <v>1303.72</v>
      </c>
      <c r="BG11" s="32">
        <v>1311.02</v>
      </c>
      <c r="BH11" s="32">
        <v>1317.885</v>
      </c>
      <c r="BI11" s="32">
        <v>1324.655</v>
      </c>
      <c r="BJ11" s="32">
        <v>1331.26</v>
      </c>
      <c r="BK11" s="32">
        <v>1337.7049999999999</v>
      </c>
      <c r="BL11" s="32">
        <v>1344.13</v>
      </c>
      <c r="BM11" s="32">
        <v>1350.6949999999999</v>
      </c>
      <c r="BN11" s="32">
        <v>1357.38</v>
      </c>
    </row>
    <row r="12" spans="1:66" x14ac:dyDescent="0.2">
      <c r="A12" s="12" t="s">
        <v>56</v>
      </c>
      <c r="B12" s="16">
        <f>AVERAGE(AL12:AX12)/1000</f>
        <v>662.91246267098813</v>
      </c>
      <c r="C12" s="16">
        <f>AVERAGE(AX12:BJ12)/1000</f>
        <v>2038.795251052099</v>
      </c>
      <c r="D12" s="16">
        <f>AVERAGE(BJ12:BN12)/1000</f>
        <v>4178.6425799568506</v>
      </c>
      <c r="E12" s="17">
        <f t="shared" ref="E12:E29" si="1">(100*(EXP(LN(AX12/AL12)/($AX$10-$AL$10)))-100)/100</f>
        <v>9.9780321954460474E-2</v>
      </c>
      <c r="F12" s="17">
        <f t="shared" ref="F12:F29" si="2">(100*(EXP(LN(BJ12/AX12)/($BJ$10-$AX$10)))-100)/100</f>
        <v>9.848343456454757E-2</v>
      </c>
      <c r="G12" s="17">
        <f t="shared" si="0"/>
        <v>8.7612922752583422E-2</v>
      </c>
      <c r="I12" s="18" t="s">
        <v>51</v>
      </c>
      <c r="J12" s="18" t="s">
        <v>57</v>
      </c>
      <c r="K12" s="18" t="s">
        <v>53</v>
      </c>
      <c r="L12" s="18" t="s">
        <v>66</v>
      </c>
      <c r="M12" s="18" t="s">
        <v>52</v>
      </c>
      <c r="N12" s="32">
        <v>58819.268060006521</v>
      </c>
      <c r="O12" s="32">
        <v>55525.389048760415</v>
      </c>
      <c r="P12" s="32">
        <v>61188.978720793719</v>
      </c>
      <c r="Q12" s="32">
        <v>72386.561826013407</v>
      </c>
      <c r="R12" s="32">
        <v>84692.277338292392</v>
      </c>
      <c r="S12" s="32">
        <v>93754.351023701529</v>
      </c>
      <c r="T12" s="32">
        <v>88410.353014836379</v>
      </c>
      <c r="U12" s="32">
        <v>84785.528536629179</v>
      </c>
      <c r="V12" s="32">
        <v>99114.282863018627</v>
      </c>
      <c r="W12" s="32">
        <v>118342.45373093175</v>
      </c>
      <c r="X12" s="32">
        <v>126626.42549352521</v>
      </c>
      <c r="Y12" s="32">
        <v>131438.22966907755</v>
      </c>
      <c r="Z12" s="32">
        <v>141821.849810321</v>
      </c>
      <c r="AA12" s="32">
        <v>145083.75235792936</v>
      </c>
      <c r="AB12" s="32">
        <v>157706.03880785618</v>
      </c>
      <c r="AC12" s="32">
        <v>155182.74219081528</v>
      </c>
      <c r="AD12" s="32">
        <v>166976.63059040459</v>
      </c>
      <c r="AE12" s="32">
        <v>186462.66779378991</v>
      </c>
      <c r="AF12" s="32">
        <v>200583.2130210904</v>
      </c>
      <c r="AG12" s="32">
        <v>216311.82933416354</v>
      </c>
      <c r="AH12" s="32">
        <v>227653.29541410613</v>
      </c>
      <c r="AI12" s="32">
        <v>248271.56001695772</v>
      </c>
      <c r="AJ12" s="32">
        <v>275216.42103222094</v>
      </c>
      <c r="AK12" s="32">
        <v>316983.32343215856</v>
      </c>
      <c r="AL12" s="32">
        <v>359668.90828530042</v>
      </c>
      <c r="AM12" s="32">
        <v>391486.57477574807</v>
      </c>
      <c r="AN12" s="32">
        <v>436833.49747933057</v>
      </c>
      <c r="AO12" s="32">
        <v>486110.86578475329</v>
      </c>
      <c r="AP12" s="32">
        <v>505862.5380501867</v>
      </c>
      <c r="AQ12" s="32">
        <v>525282.72683356516</v>
      </c>
      <c r="AR12" s="32">
        <v>573498.09583376546</v>
      </c>
      <c r="AS12" s="32">
        <v>655168.27586320683</v>
      </c>
      <c r="AT12" s="32">
        <v>746658.0357203593</v>
      </c>
      <c r="AU12" s="32">
        <v>844325.99751512532</v>
      </c>
      <c r="AV12" s="32">
        <v>936568.44641564752</v>
      </c>
      <c r="AW12" s="32">
        <v>1030305.1185233055</v>
      </c>
      <c r="AX12" s="32">
        <v>1126092.9336425513</v>
      </c>
      <c r="AY12" s="32">
        <v>1214303.6995536759</v>
      </c>
      <c r="AZ12" s="32">
        <v>1306831.6463565265</v>
      </c>
      <c r="BA12" s="32">
        <v>1417014.275043533</v>
      </c>
      <c r="BB12" s="32">
        <v>1534630.9603239307</v>
      </c>
      <c r="BC12" s="32">
        <v>1674007.1876860799</v>
      </c>
      <c r="BD12" s="32">
        <v>1841832.7493936571</v>
      </c>
      <c r="BE12" s="32">
        <v>2027582.3170571167</v>
      </c>
      <c r="BF12" s="32">
        <v>2256902.5908253295</v>
      </c>
      <c r="BG12" s="32">
        <v>2542999.6196068744</v>
      </c>
      <c r="BH12" s="32">
        <v>2903149.2705865344</v>
      </c>
      <c r="BI12" s="32">
        <v>3182858.0701631401</v>
      </c>
      <c r="BJ12" s="32">
        <v>3476132.9434383414</v>
      </c>
      <c r="BK12" s="32">
        <v>3839284.1710570734</v>
      </c>
      <c r="BL12" s="32">
        <v>4196333.1922342693</v>
      </c>
      <c r="BM12" s="32">
        <v>4517459.8180350969</v>
      </c>
      <c r="BN12" s="32">
        <v>4864002.7750194743</v>
      </c>
    </row>
    <row r="13" spans="1:66" x14ac:dyDescent="0.2">
      <c r="A13" s="12" t="s">
        <v>26</v>
      </c>
      <c r="B13" s="16">
        <f t="shared" ref="B13:B29" si="3">AVERAGE(AL13:AX13)</f>
        <v>472.6429711339045</v>
      </c>
      <c r="C13" s="16">
        <f t="shared" ref="C13:C29" si="4">AVERAGE(AX13:BJ13)</f>
        <v>1228.9425360819141</v>
      </c>
      <c r="D13" s="16">
        <f t="shared" ref="D13:D29" si="5">AVERAGE(BJ13:BN13)</f>
        <v>2276.9980124623007</v>
      </c>
      <c r="E13" s="17">
        <f t="shared" si="1"/>
        <v>9.0237446054029391E-2</v>
      </c>
      <c r="F13" s="17">
        <f t="shared" si="2"/>
        <v>8.3521302044075874E-2</v>
      </c>
      <c r="G13" s="17">
        <f t="shared" si="0"/>
        <v>7.2498965748215335E-2</v>
      </c>
      <c r="I13" s="18" t="s">
        <v>55</v>
      </c>
      <c r="J13" s="18" t="s">
        <v>58</v>
      </c>
      <c r="K13" s="18" t="s">
        <v>59</v>
      </c>
      <c r="L13" s="18" t="s">
        <v>67</v>
      </c>
      <c r="M13" s="18" t="s">
        <v>54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>
        <v>159.96362871171186</v>
      </c>
      <c r="AJ13" s="32">
        <v>196.84596601315366</v>
      </c>
      <c r="AK13" s="32">
        <v>235.75235625775025</v>
      </c>
      <c r="AL13" s="32">
        <v>272.66266910563064</v>
      </c>
      <c r="AM13" s="32">
        <v>303.19973683981431</v>
      </c>
      <c r="AN13" s="32">
        <v>323.56067676193641</v>
      </c>
      <c r="AO13" s="32">
        <v>362.38451020822839</v>
      </c>
      <c r="AP13" s="32">
        <v>369.17255145566656</v>
      </c>
      <c r="AQ13" s="32">
        <v>379.12156908488083</v>
      </c>
      <c r="AR13" s="32">
        <v>410.24654933043968</v>
      </c>
      <c r="AS13" s="32">
        <v>467.46527038085441</v>
      </c>
      <c r="AT13" s="32">
        <v>527.02459011828807</v>
      </c>
      <c r="AU13" s="32">
        <v>598.96614443331987</v>
      </c>
      <c r="AV13" s="32">
        <v>652.69471836633602</v>
      </c>
      <c r="AW13" s="32">
        <v>708.94378376389659</v>
      </c>
      <c r="AX13" s="32">
        <v>768.91585489146746</v>
      </c>
      <c r="AY13" s="32">
        <v>812.49108433581796</v>
      </c>
      <c r="AZ13" s="32">
        <v>855.3268629514298</v>
      </c>
      <c r="BA13" s="32">
        <v>904.53723389537959</v>
      </c>
      <c r="BB13" s="32">
        <v>972.10317544120335</v>
      </c>
      <c r="BC13" s="32">
        <v>1068.3219773232752</v>
      </c>
      <c r="BD13" s="32">
        <v>1166.2444522377903</v>
      </c>
      <c r="BE13" s="32">
        <v>1231.6117398223319</v>
      </c>
      <c r="BF13" s="32">
        <v>1352.9669379314578</v>
      </c>
      <c r="BG13" s="32">
        <v>1495.5706842848413</v>
      </c>
      <c r="BH13" s="32">
        <v>1663.8813559117079</v>
      </c>
      <c r="BI13" s="32">
        <v>1670.8899572239829</v>
      </c>
      <c r="BJ13" s="32">
        <v>2013.391652814199</v>
      </c>
      <c r="BK13" s="32">
        <v>2059.6701312872674</v>
      </c>
      <c r="BL13" s="32">
        <v>2189.4859560242162</v>
      </c>
      <c r="BM13" s="32">
        <v>2458.5553619935004</v>
      </c>
      <c r="BN13" s="32">
        <v>2663.8869601923216</v>
      </c>
    </row>
    <row r="14" spans="1:66" x14ac:dyDescent="0.2">
      <c r="A14" s="12" t="s">
        <v>158</v>
      </c>
      <c r="B14" s="16">
        <f t="shared" si="3"/>
        <v>51.04</v>
      </c>
      <c r="C14" s="16">
        <f t="shared" si="4"/>
        <v>46.957500000000003</v>
      </c>
      <c r="D14" s="16">
        <f t="shared" si="5"/>
        <v>48.24</v>
      </c>
      <c r="E14" s="17" t="s">
        <v>17</v>
      </c>
      <c r="F14" s="17" t="s">
        <v>17</v>
      </c>
      <c r="G14" s="17" t="s">
        <v>17</v>
      </c>
      <c r="I14" s="18" t="s">
        <v>72</v>
      </c>
      <c r="J14" s="18" t="s">
        <v>17</v>
      </c>
      <c r="K14" s="18" t="s">
        <v>50</v>
      </c>
      <c r="L14" s="5" t="s">
        <v>68</v>
      </c>
      <c r="M14" s="5" t="s">
        <v>65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54.53</v>
      </c>
      <c r="AL14" s="32"/>
      <c r="AM14" s="32"/>
      <c r="AN14" s="32">
        <v>54.069999999999993</v>
      </c>
      <c r="AO14" s="32"/>
      <c r="AP14" s="32"/>
      <c r="AQ14" s="32">
        <v>51.230000000000004</v>
      </c>
      <c r="AR14" s="32"/>
      <c r="AS14" s="32"/>
      <c r="AT14" s="32">
        <v>49.42</v>
      </c>
      <c r="AU14" s="32"/>
      <c r="AV14" s="32"/>
      <c r="AW14" s="32">
        <v>49.44</v>
      </c>
      <c r="AX14" s="32"/>
      <c r="AY14" s="32"/>
      <c r="AZ14" s="32">
        <v>47.51</v>
      </c>
      <c r="BA14" s="32"/>
      <c r="BB14" s="32"/>
      <c r="BC14" s="32">
        <v>45.89</v>
      </c>
      <c r="BD14" s="32"/>
      <c r="BE14" s="32"/>
      <c r="BF14" s="32">
        <v>47.08</v>
      </c>
      <c r="BG14" s="32"/>
      <c r="BH14" s="32"/>
      <c r="BI14" s="32">
        <v>47.349999999999994</v>
      </c>
      <c r="BJ14" s="32"/>
      <c r="BK14" s="32">
        <v>48.24</v>
      </c>
      <c r="BL14" s="32"/>
      <c r="BM14" s="32"/>
      <c r="BN14" s="32"/>
    </row>
    <row r="15" spans="1:66" x14ac:dyDescent="0.2">
      <c r="A15" s="12" t="s">
        <v>80</v>
      </c>
      <c r="B15" s="16"/>
      <c r="C15" s="16"/>
      <c r="D15" s="16"/>
      <c r="E15" s="17"/>
      <c r="F15" s="17"/>
      <c r="G15" s="17"/>
      <c r="I15" s="18"/>
      <c r="J15" s="18"/>
      <c r="K15" s="18"/>
      <c r="L15" s="18"/>
      <c r="M15" s="1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x14ac:dyDescent="0.2">
      <c r="A16" s="13" t="s">
        <v>8</v>
      </c>
      <c r="B16" s="16">
        <f>AVERAGE(AL16:AX16)/1000</f>
        <v>332.51432030769229</v>
      </c>
      <c r="C16" s="16">
        <f>AVERAGE(AX16:BJ16)/1000</f>
        <v>383.30114761538465</v>
      </c>
      <c r="D16" s="16">
        <f>AVERAGE(BJ16:BN16)/1000</f>
        <v>453.48960579999999</v>
      </c>
      <c r="E16" s="17">
        <f t="shared" si="1"/>
        <v>2.1633107729154232E-2</v>
      </c>
      <c r="F16" s="17">
        <f t="shared" si="2"/>
        <v>7.6196159057140278E-3</v>
      </c>
      <c r="G16" s="17">
        <f t="shared" si="0"/>
        <v>4.6645698394566608E-2</v>
      </c>
      <c r="I16" s="18" t="s">
        <v>4</v>
      </c>
      <c r="J16" s="18" t="s">
        <v>61</v>
      </c>
      <c r="K16" s="18" t="s">
        <v>62</v>
      </c>
      <c r="L16" s="18" t="s">
        <v>38</v>
      </c>
      <c r="M16" s="18" t="s">
        <v>39</v>
      </c>
      <c r="N16" s="32">
        <v>96824.383000000002</v>
      </c>
      <c r="O16" s="32">
        <v>103502.428</v>
      </c>
      <c r="P16" s="32">
        <v>118046.45600000001</v>
      </c>
      <c r="Q16" s="32">
        <v>127743.361</v>
      </c>
      <c r="R16" s="32">
        <v>145612.234</v>
      </c>
      <c r="S16" s="32">
        <v>149352.462</v>
      </c>
      <c r="T16" s="32">
        <v>151025.65100000001</v>
      </c>
      <c r="U16" s="32">
        <v>149210.27799999999</v>
      </c>
      <c r="V16" s="32">
        <v>148433.1</v>
      </c>
      <c r="W16" s="32">
        <v>166644.82</v>
      </c>
      <c r="X16" s="32">
        <v>173782.53200000001</v>
      </c>
      <c r="Y16" s="32">
        <v>174073.91500000001</v>
      </c>
      <c r="Z16" s="32">
        <v>185942.67199999999</v>
      </c>
      <c r="AA16" s="32">
        <v>194489.136</v>
      </c>
      <c r="AB16" s="32">
        <v>203873.20800000001</v>
      </c>
      <c r="AC16" s="32">
        <v>208514.31299999999</v>
      </c>
      <c r="AD16" s="32">
        <v>212170.37299999999</v>
      </c>
      <c r="AE16" s="32">
        <v>234984.58799999999</v>
      </c>
      <c r="AF16" s="32">
        <v>246627.20600000001</v>
      </c>
      <c r="AG16" s="32">
        <v>253023.30600000001</v>
      </c>
      <c r="AH16" s="32">
        <v>255685.932</v>
      </c>
      <c r="AI16" s="32">
        <v>275402.47899999999</v>
      </c>
      <c r="AJ16" s="32">
        <v>294926.36800000002</v>
      </c>
      <c r="AK16" s="32">
        <v>302989.30699999997</v>
      </c>
      <c r="AL16" s="32">
        <v>289111.408</v>
      </c>
      <c r="AM16" s="32">
        <v>292512.82</v>
      </c>
      <c r="AN16" s="32">
        <v>304015.337</v>
      </c>
      <c r="AO16" s="32">
        <v>305480.05499999999</v>
      </c>
      <c r="AP16" s="32">
        <v>310561.45</v>
      </c>
      <c r="AQ16" s="32">
        <v>330144.50300000003</v>
      </c>
      <c r="AR16" s="32">
        <v>328737.65700000001</v>
      </c>
      <c r="AS16" s="32">
        <v>333333.45500000002</v>
      </c>
      <c r="AT16" s="32">
        <v>344470.20199999999</v>
      </c>
      <c r="AU16" s="32">
        <v>353272.10800000001</v>
      </c>
      <c r="AV16" s="32">
        <v>373499.74099999998</v>
      </c>
      <c r="AW16" s="32">
        <v>383777.17800000001</v>
      </c>
      <c r="AX16" s="32">
        <v>373770.25</v>
      </c>
      <c r="AY16" s="32">
        <v>376871.50799999997</v>
      </c>
      <c r="AZ16" s="32">
        <v>379447.29100000003</v>
      </c>
      <c r="BA16" s="32">
        <v>379214.01500000001</v>
      </c>
      <c r="BB16" s="32">
        <v>379871.05300000001</v>
      </c>
      <c r="BC16" s="32">
        <v>381355.47899999999</v>
      </c>
      <c r="BD16" s="32">
        <v>376288.37599999999</v>
      </c>
      <c r="BE16" s="32">
        <v>374880.99300000002</v>
      </c>
      <c r="BF16" s="32">
        <v>377307.89600000001</v>
      </c>
      <c r="BG16" s="32">
        <v>383464.69900000002</v>
      </c>
      <c r="BH16" s="32">
        <v>387108.85600000003</v>
      </c>
      <c r="BI16" s="32">
        <v>403919.179</v>
      </c>
      <c r="BJ16" s="32">
        <v>409415.32400000002</v>
      </c>
      <c r="BK16" s="32">
        <v>429014.15500000003</v>
      </c>
      <c r="BL16" s="32">
        <v>460366.58100000001</v>
      </c>
      <c r="BM16" s="32">
        <v>477333.75400000002</v>
      </c>
      <c r="BN16" s="32">
        <v>491318.21500000003</v>
      </c>
    </row>
    <row r="17" spans="1:66" x14ac:dyDescent="0.2">
      <c r="A17" s="13" t="s">
        <v>5</v>
      </c>
      <c r="B17" s="16">
        <f>AVERAGE(AL17:AX17)/1000</f>
        <v>8.3654551538461543</v>
      </c>
      <c r="C17" s="16">
        <f>AVERAGE(AX17:BJ17)/1000</f>
        <v>20.07388953846154</v>
      </c>
      <c r="D17" s="16">
        <f>AVERAGE(BJ17:BN17)/1000</f>
        <v>31.372050599999998</v>
      </c>
      <c r="E17" s="17">
        <f t="shared" si="1"/>
        <v>7.0873330703262807E-2</v>
      </c>
      <c r="F17" s="17">
        <f t="shared" si="2"/>
        <v>7.5626966893571249E-2</v>
      </c>
      <c r="G17" s="17">
        <f t="shared" si="0"/>
        <v>3.0713100611064591E-2</v>
      </c>
      <c r="I17" s="18" t="s">
        <v>4</v>
      </c>
      <c r="J17" s="18" t="s">
        <v>5</v>
      </c>
      <c r="K17" s="18" t="s">
        <v>62</v>
      </c>
      <c r="L17" s="18" t="s">
        <v>46</v>
      </c>
      <c r="M17" s="18" t="s">
        <v>39</v>
      </c>
      <c r="N17" s="32">
        <v>1128.7929999999999</v>
      </c>
      <c r="O17" s="32">
        <v>1161.425</v>
      </c>
      <c r="P17" s="32">
        <v>1370.3889999999999</v>
      </c>
      <c r="Q17" s="32">
        <v>1531.595</v>
      </c>
      <c r="R17" s="32">
        <v>1659.829</v>
      </c>
      <c r="S17" s="32">
        <v>1765.9680000000001</v>
      </c>
      <c r="T17" s="32">
        <v>1815.348</v>
      </c>
      <c r="U17" s="32">
        <v>1841.7850000000001</v>
      </c>
      <c r="V17" s="32">
        <v>1869.75</v>
      </c>
      <c r="W17" s="32">
        <v>2018.7539999999999</v>
      </c>
      <c r="X17" s="32">
        <v>2043.6869999999999</v>
      </c>
      <c r="Y17" s="32">
        <v>2053.279</v>
      </c>
      <c r="Z17" s="32">
        <v>2190.5340000000001</v>
      </c>
      <c r="AA17" s="32">
        <v>2220.9110000000001</v>
      </c>
      <c r="AB17" s="32">
        <v>2346.866</v>
      </c>
      <c r="AC17" s="32">
        <v>2230.8440000000001</v>
      </c>
      <c r="AD17" s="32">
        <v>2526.04</v>
      </c>
      <c r="AE17" s="32">
        <v>2912.143</v>
      </c>
      <c r="AF17" s="32">
        <v>3137.66</v>
      </c>
      <c r="AG17" s="32">
        <v>3737.8530000000001</v>
      </c>
      <c r="AH17" s="32">
        <v>4085.6610000000001</v>
      </c>
      <c r="AI17" s="32">
        <v>4609.9930000000004</v>
      </c>
      <c r="AJ17" s="32">
        <v>4763.1239999999998</v>
      </c>
      <c r="AK17" s="32">
        <v>5308.2539999999999</v>
      </c>
      <c r="AL17" s="32">
        <v>5433.5039999999999</v>
      </c>
      <c r="AM17" s="32">
        <v>5688.4139999999998</v>
      </c>
      <c r="AN17" s="32">
        <v>6164.3909999999996</v>
      </c>
      <c r="AO17" s="32">
        <v>6109.3490000000002</v>
      </c>
      <c r="AP17" s="32">
        <v>7042.4229999999998</v>
      </c>
      <c r="AQ17" s="32">
        <v>8141.3860000000004</v>
      </c>
      <c r="AR17" s="32">
        <v>8289.2919999999995</v>
      </c>
      <c r="AS17" s="32">
        <v>8050.1629999999996</v>
      </c>
      <c r="AT17" s="32">
        <v>8541.2639999999992</v>
      </c>
      <c r="AU17" s="32">
        <v>10303.746999999999</v>
      </c>
      <c r="AV17" s="32">
        <v>10962.744000000001</v>
      </c>
      <c r="AW17" s="32">
        <v>11666.552</v>
      </c>
      <c r="AX17" s="32">
        <v>12357.688</v>
      </c>
      <c r="AY17" s="32">
        <v>12881.51</v>
      </c>
      <c r="AZ17" s="32">
        <v>13415.306</v>
      </c>
      <c r="BA17" s="32">
        <v>14904.781000000001</v>
      </c>
      <c r="BB17" s="32">
        <v>15593.665000000001</v>
      </c>
      <c r="BC17" s="32">
        <v>18192.667000000001</v>
      </c>
      <c r="BD17" s="32">
        <v>20865.526999999998</v>
      </c>
      <c r="BE17" s="32">
        <v>22181.837</v>
      </c>
      <c r="BF17" s="32">
        <v>23650.618999999999</v>
      </c>
      <c r="BG17" s="32">
        <v>24467.988000000001</v>
      </c>
      <c r="BH17" s="32">
        <v>26178.975999999999</v>
      </c>
      <c r="BI17" s="32">
        <v>26630.054</v>
      </c>
      <c r="BJ17" s="32">
        <v>29639.946</v>
      </c>
      <c r="BK17" s="32">
        <v>30096.927</v>
      </c>
      <c r="BL17" s="32">
        <v>30243.814999999999</v>
      </c>
      <c r="BM17" s="32">
        <v>33427.063999999998</v>
      </c>
      <c r="BN17" s="32">
        <v>33452.500999999997</v>
      </c>
    </row>
    <row r="18" spans="1:66" x14ac:dyDescent="0.2">
      <c r="A18" s="13" t="s">
        <v>6</v>
      </c>
      <c r="B18" s="16">
        <f>AVERAGE(AL18:AX18)/1000</f>
        <v>33.635516923076928</v>
      </c>
      <c r="C18" s="16">
        <f>AVERAGE(AX18:BJ18)/1000</f>
        <v>63.399975923076937</v>
      </c>
      <c r="D18" s="16">
        <f>AVERAGE(BJ18:BN18)/1000</f>
        <v>82.477508</v>
      </c>
      <c r="E18" s="17">
        <f t="shared" si="1"/>
        <v>7.4440556899670871E-2</v>
      </c>
      <c r="F18" s="17">
        <f t="shared" si="2"/>
        <v>3.9037009827450217E-2</v>
      </c>
      <c r="G18" s="17">
        <f t="shared" si="0"/>
        <v>2.975344851417816E-2</v>
      </c>
      <c r="I18" s="18" t="s">
        <v>4</v>
      </c>
      <c r="J18" s="18" t="s">
        <v>6</v>
      </c>
      <c r="K18" s="18" t="s">
        <v>62</v>
      </c>
      <c r="L18" s="18" t="s">
        <v>47</v>
      </c>
      <c r="M18" s="18" t="s">
        <v>39</v>
      </c>
      <c r="N18" s="32">
        <v>2566.3980000000001</v>
      </c>
      <c r="O18" s="32">
        <v>3059.25</v>
      </c>
      <c r="P18" s="32">
        <v>4681.8789999999999</v>
      </c>
      <c r="Q18" s="32">
        <v>5912.3010000000004</v>
      </c>
      <c r="R18" s="32">
        <v>6678.7950000000001</v>
      </c>
      <c r="S18" s="32">
        <v>7240.4679999999998</v>
      </c>
      <c r="T18" s="32">
        <v>7705.7439999999997</v>
      </c>
      <c r="U18" s="32">
        <v>7671.9639999999999</v>
      </c>
      <c r="V18" s="32">
        <v>7565.6710000000003</v>
      </c>
      <c r="W18" s="32">
        <v>7584.3109999999997</v>
      </c>
      <c r="X18" s="32">
        <v>8587.4619999999995</v>
      </c>
      <c r="Y18" s="32">
        <v>9440.0049999999992</v>
      </c>
      <c r="Z18" s="32">
        <v>9568.1849999999995</v>
      </c>
      <c r="AA18" s="32">
        <v>9681.4120000000003</v>
      </c>
      <c r="AB18" s="32">
        <v>9918.1980000000003</v>
      </c>
      <c r="AC18" s="32">
        <v>9993.0730000000003</v>
      </c>
      <c r="AD18" s="32">
        <v>10210.853999999999</v>
      </c>
      <c r="AE18" s="32">
        <v>11050.268</v>
      </c>
      <c r="AF18" s="32">
        <v>13267.66</v>
      </c>
      <c r="AG18" s="32">
        <v>14701.736999999999</v>
      </c>
      <c r="AH18" s="32">
        <v>15361.968000000001</v>
      </c>
      <c r="AI18" s="32">
        <v>16338.996999999999</v>
      </c>
      <c r="AJ18" s="32">
        <v>16997.871999999999</v>
      </c>
      <c r="AK18" s="32">
        <v>18472.663</v>
      </c>
      <c r="AL18" s="32">
        <v>20807.427</v>
      </c>
      <c r="AM18" s="32">
        <v>21959.170999999998</v>
      </c>
      <c r="AN18" s="32">
        <v>23879.631000000001</v>
      </c>
      <c r="AO18" s="32">
        <v>26331.281999999999</v>
      </c>
      <c r="AP18" s="32">
        <v>27724.062999999998</v>
      </c>
      <c r="AQ18" s="32">
        <v>29622.501</v>
      </c>
      <c r="AR18" s="32">
        <v>32115.93</v>
      </c>
      <c r="AS18" s="32">
        <v>35191.519</v>
      </c>
      <c r="AT18" s="32">
        <v>38186.209000000003</v>
      </c>
      <c r="AU18" s="32">
        <v>41636.987999999998</v>
      </c>
      <c r="AV18" s="32">
        <v>44898.125999999997</v>
      </c>
      <c r="AW18" s="32">
        <v>45658.775000000001</v>
      </c>
      <c r="AX18" s="32">
        <v>49250.097999999998</v>
      </c>
      <c r="AY18" s="32">
        <v>53086.809000000001</v>
      </c>
      <c r="AZ18" s="32">
        <v>55353.356</v>
      </c>
      <c r="BA18" s="32">
        <v>59060.889000000003</v>
      </c>
      <c r="BB18" s="32">
        <v>59024.843999999997</v>
      </c>
      <c r="BC18" s="32">
        <v>60439.569000000003</v>
      </c>
      <c r="BD18" s="32">
        <v>63430.237999999998</v>
      </c>
      <c r="BE18" s="32">
        <v>64068.319000000003</v>
      </c>
      <c r="BF18" s="32">
        <v>66654.315000000002</v>
      </c>
      <c r="BG18" s="32">
        <v>69175.762000000002</v>
      </c>
      <c r="BH18" s="32">
        <v>71551.630999999994</v>
      </c>
      <c r="BI18" s="32">
        <v>75124.562000000005</v>
      </c>
      <c r="BJ18" s="32">
        <v>77979.294999999998</v>
      </c>
      <c r="BK18" s="32">
        <v>80392.433000000005</v>
      </c>
      <c r="BL18" s="32">
        <v>81045.8</v>
      </c>
      <c r="BM18" s="32">
        <v>85287.633000000002</v>
      </c>
      <c r="BN18" s="32">
        <v>87682.379000000001</v>
      </c>
    </row>
    <row r="19" spans="1:66" x14ac:dyDescent="0.2">
      <c r="A19" s="13" t="s">
        <v>28</v>
      </c>
      <c r="B19" s="16">
        <f>AVERAGE(AL19:AX19)/1000</f>
        <v>8.7936179999999986</v>
      </c>
      <c r="C19" s="16">
        <f>AVERAGE(AX19:BJ19)/1000</f>
        <v>25.938175769230774</v>
      </c>
      <c r="D19" s="16">
        <f>AVERAGE(BJ19:BN19)/1000</f>
        <v>47.253011199999996</v>
      </c>
      <c r="E19" s="17">
        <f t="shared" si="1"/>
        <v>5.8176712536825333E-2</v>
      </c>
      <c r="F19" s="17">
        <f t="shared" si="2"/>
        <v>0.11760181840729643</v>
      </c>
      <c r="G19" s="17">
        <f t="shared" si="0"/>
        <v>3.5152824666690348E-2</v>
      </c>
      <c r="I19" s="18" t="s">
        <v>4</v>
      </c>
      <c r="J19" s="18" t="s">
        <v>7</v>
      </c>
      <c r="K19" s="18" t="s">
        <v>62</v>
      </c>
      <c r="L19" s="18" t="s">
        <v>69</v>
      </c>
      <c r="M19" s="18" t="s">
        <v>39</v>
      </c>
      <c r="N19" s="32">
        <v>1942.4459999999999</v>
      </c>
      <c r="O19" s="32">
        <v>1991.702</v>
      </c>
      <c r="P19" s="32">
        <v>2040.53</v>
      </c>
      <c r="Q19" s="32">
        <v>2053.5810000000001</v>
      </c>
      <c r="R19" s="32">
        <v>2076.3829999999998</v>
      </c>
      <c r="S19" s="32">
        <v>2088.288</v>
      </c>
      <c r="T19" s="32">
        <v>2101.9050000000002</v>
      </c>
      <c r="U19" s="32">
        <v>2014.943</v>
      </c>
      <c r="V19" s="32">
        <v>2078.1129999999998</v>
      </c>
      <c r="W19" s="32">
        <v>2177.2910000000002</v>
      </c>
      <c r="X19" s="32">
        <v>2272.66</v>
      </c>
      <c r="Y19" s="32">
        <v>2355.511</v>
      </c>
      <c r="Z19" s="32">
        <v>2512.5340000000001</v>
      </c>
      <c r="AA19" s="32">
        <v>2618.5010000000002</v>
      </c>
      <c r="AB19" s="32">
        <v>2715.7510000000002</v>
      </c>
      <c r="AC19" s="32">
        <v>2941.0239999999999</v>
      </c>
      <c r="AD19" s="32">
        <v>3107.4679999999998</v>
      </c>
      <c r="AE19" s="32">
        <v>3542.6950000000002</v>
      </c>
      <c r="AF19" s="32">
        <v>3502.7849999999999</v>
      </c>
      <c r="AG19" s="32">
        <v>3653.1309999999999</v>
      </c>
      <c r="AH19" s="32">
        <v>3886.7249999999999</v>
      </c>
      <c r="AI19" s="32">
        <v>4492.1409999999996</v>
      </c>
      <c r="AJ19" s="32">
        <v>4783.1980000000003</v>
      </c>
      <c r="AK19" s="32">
        <v>5301.2659999999996</v>
      </c>
      <c r="AL19" s="32">
        <v>5832.0550000000003</v>
      </c>
      <c r="AM19" s="32">
        <v>6535.32</v>
      </c>
      <c r="AN19" s="32">
        <v>7060.1390000000001</v>
      </c>
      <c r="AO19" s="32">
        <v>7671.4629999999997</v>
      </c>
      <c r="AP19" s="32">
        <v>7590.3069999999998</v>
      </c>
      <c r="AQ19" s="32">
        <v>8145.7529999999997</v>
      </c>
      <c r="AR19" s="32">
        <v>8853.43</v>
      </c>
      <c r="AS19" s="32">
        <v>9245.3420000000006</v>
      </c>
      <c r="AT19" s="32">
        <v>9349.1589999999997</v>
      </c>
      <c r="AU19" s="32">
        <v>10217.245000000001</v>
      </c>
      <c r="AV19" s="32">
        <v>10816.904</v>
      </c>
      <c r="AW19" s="32">
        <v>11504.625</v>
      </c>
      <c r="AX19" s="32">
        <v>11495.291999999999</v>
      </c>
      <c r="AY19" s="32">
        <v>11855.924999999999</v>
      </c>
      <c r="AZ19" s="32">
        <v>12863.673000000001</v>
      </c>
      <c r="BA19" s="32">
        <v>13943.331</v>
      </c>
      <c r="BB19" s="32">
        <v>16043.85</v>
      </c>
      <c r="BC19" s="32">
        <v>19208.797999999999</v>
      </c>
      <c r="BD19" s="32">
        <v>23763.321</v>
      </c>
      <c r="BE19" s="32">
        <v>29774.87</v>
      </c>
      <c r="BF19" s="32">
        <v>33605.684000000001</v>
      </c>
      <c r="BG19" s="32">
        <v>38216.063000000002</v>
      </c>
      <c r="BH19" s="32">
        <v>41082.57</v>
      </c>
      <c r="BI19" s="32">
        <v>41694.822</v>
      </c>
      <c r="BJ19" s="32">
        <v>43648.086000000003</v>
      </c>
      <c r="BK19" s="32">
        <v>45803.911999999997</v>
      </c>
      <c r="BL19" s="32">
        <v>47053.45</v>
      </c>
      <c r="BM19" s="32">
        <v>49642.836000000003</v>
      </c>
      <c r="BN19" s="32">
        <v>50116.771999999997</v>
      </c>
    </row>
    <row r="20" spans="1:66" x14ac:dyDescent="0.2">
      <c r="A20" s="12" t="s">
        <v>29</v>
      </c>
      <c r="B20" s="16">
        <f t="shared" si="3"/>
        <v>2530.1395339927094</v>
      </c>
      <c r="C20" s="16">
        <f t="shared" si="4"/>
        <v>2854.6846808298569</v>
      </c>
      <c r="D20" s="16">
        <f t="shared" si="5"/>
        <v>3064.6359473667876</v>
      </c>
      <c r="E20" s="17">
        <f t="shared" si="1"/>
        <v>9.6039174676441526E-3</v>
      </c>
      <c r="F20" s="17">
        <f t="shared" si="2"/>
        <v>7.6262688030401191E-3</v>
      </c>
      <c r="G20" s="17">
        <f t="shared" si="0"/>
        <v>9.2787433783696818E-3</v>
      </c>
      <c r="I20" s="18" t="s">
        <v>48</v>
      </c>
      <c r="J20" s="18" t="s">
        <v>13</v>
      </c>
      <c r="K20" s="18" t="s">
        <v>35</v>
      </c>
      <c r="L20" s="18" t="s">
        <v>49</v>
      </c>
      <c r="M20" s="18" t="s">
        <v>48</v>
      </c>
      <c r="N20" s="32">
        <v>1438.8242435642421</v>
      </c>
      <c r="O20" s="32">
        <v>1547.0134260655682</v>
      </c>
      <c r="P20" s="32">
        <v>1613.247378007916</v>
      </c>
      <c r="Q20" s="32">
        <v>1685.0600754700024</v>
      </c>
      <c r="R20" s="32">
        <v>1812.7594538536559</v>
      </c>
      <c r="S20" s="32">
        <v>1879.5460389685213</v>
      </c>
      <c r="T20" s="32">
        <v>1832.663398901645</v>
      </c>
      <c r="U20" s="32">
        <v>1775.9042208409728</v>
      </c>
      <c r="V20" s="32">
        <v>1750.3751382502969</v>
      </c>
      <c r="W20" s="32">
        <v>1858.216898358751</v>
      </c>
      <c r="X20" s="32">
        <v>1863.6440267360413</v>
      </c>
      <c r="Y20" s="32">
        <v>1848.2012907422625</v>
      </c>
      <c r="Z20" s="32">
        <v>1916.1540719877526</v>
      </c>
      <c r="AA20" s="32">
        <v>1913.0215165130917</v>
      </c>
      <c r="AB20" s="32">
        <v>1929.6486144545429</v>
      </c>
      <c r="AC20" s="32">
        <v>1896.2155194450668</v>
      </c>
      <c r="AD20" s="32">
        <v>1934.608065767409</v>
      </c>
      <c r="AE20" s="32">
        <v>2079.4564104868059</v>
      </c>
      <c r="AF20" s="32">
        <v>2094.8234861110413</v>
      </c>
      <c r="AG20" s="32">
        <v>2161.0854729199723</v>
      </c>
      <c r="AH20" s="32">
        <v>2178.1250022024146</v>
      </c>
      <c r="AI20" s="32">
        <v>2338.3185257797509</v>
      </c>
      <c r="AJ20" s="32">
        <v>2407.1336412363139</v>
      </c>
      <c r="AK20" s="32">
        <v>2439.8965249484286</v>
      </c>
      <c r="AL20" s="32">
        <v>2437.2131018472533</v>
      </c>
      <c r="AM20" s="32">
        <v>2433.0815369595866</v>
      </c>
      <c r="AN20" s="32">
        <v>2448.5879564333</v>
      </c>
      <c r="AO20" s="32">
        <v>2427.0242221478757</v>
      </c>
      <c r="AP20" s="32">
        <v>2416.838411148613</v>
      </c>
      <c r="AQ20" s="32">
        <v>2514.9066256088404</v>
      </c>
      <c r="AR20" s="32">
        <v>2444.1569298684335</v>
      </c>
      <c r="AS20" s="32">
        <v>2467.8648325632089</v>
      </c>
      <c r="AT20" s="32">
        <v>2549.7685916962437</v>
      </c>
      <c r="AU20" s="32">
        <v>2614.6241115738744</v>
      </c>
      <c r="AV20" s="32">
        <v>2700.1902145777563</v>
      </c>
      <c r="AW20" s="32">
        <v>2704.140799877106</v>
      </c>
      <c r="AX20" s="32">
        <v>2733.4166076031302</v>
      </c>
      <c r="AY20" s="32">
        <v>2776.2053307199626</v>
      </c>
      <c r="AZ20" s="32">
        <v>2770.1105625759014</v>
      </c>
      <c r="BA20" s="32">
        <v>2814.3565477603997</v>
      </c>
      <c r="BB20" s="32">
        <v>2820.5643426588185</v>
      </c>
      <c r="BC20" s="32">
        <v>2836.3002575948208</v>
      </c>
      <c r="BD20" s="32">
        <v>2837.3907501542089</v>
      </c>
      <c r="BE20" s="32">
        <v>2860.9473045734626</v>
      </c>
      <c r="BF20" s="32">
        <v>2882.5367611828492</v>
      </c>
      <c r="BG20" s="32">
        <v>2885.9246242010886</v>
      </c>
      <c r="BH20" s="32">
        <v>2921.3994834048385</v>
      </c>
      <c r="BI20" s="32">
        <v>2977.4186950515541</v>
      </c>
      <c r="BJ20" s="32">
        <v>2994.3295833071006</v>
      </c>
      <c r="BK20" s="32">
        <v>3043.6379732652931</v>
      </c>
      <c r="BL20" s="32">
        <v>3079.7450096191501</v>
      </c>
      <c r="BM20" s="32">
        <v>3098.4467515883757</v>
      </c>
      <c r="BN20" s="32">
        <v>3107.0204190540189</v>
      </c>
    </row>
    <row r="21" spans="1:66" x14ac:dyDescent="0.2">
      <c r="A21" s="13" t="s">
        <v>8</v>
      </c>
      <c r="B21" s="16">
        <f t="shared" si="3"/>
        <v>1577.453747831428</v>
      </c>
      <c r="C21" s="16">
        <f t="shared" si="4"/>
        <v>1484.5404134547962</v>
      </c>
      <c r="D21" s="16">
        <f t="shared" si="5"/>
        <v>1421.9074627304019</v>
      </c>
      <c r="E21" s="17">
        <f t="shared" si="1"/>
        <v>-4.5819252551113718E-3</v>
      </c>
      <c r="F21" s="17">
        <f t="shared" si="2"/>
        <v>-8.5210026922837301E-3</v>
      </c>
      <c r="G21" s="17">
        <f t="shared" si="0"/>
        <v>7.6954180296922919E-4</v>
      </c>
      <c r="I21" s="18" t="s">
        <v>48</v>
      </c>
      <c r="J21" s="18" t="s">
        <v>8</v>
      </c>
      <c r="K21" s="18" t="s">
        <v>35</v>
      </c>
      <c r="L21" s="18" t="s">
        <v>70</v>
      </c>
      <c r="M21" s="18" t="s">
        <v>48</v>
      </c>
      <c r="N21" s="32">
        <v>814.6247258110144</v>
      </c>
      <c r="O21" s="32">
        <v>896.58833240805097</v>
      </c>
      <c r="P21" s="32">
        <v>991.21315893482108</v>
      </c>
      <c r="Q21" s="32">
        <v>1069.7855143658428</v>
      </c>
      <c r="R21" s="32">
        <v>1140.0120877460474</v>
      </c>
      <c r="S21" s="32">
        <v>1178.2742508166455</v>
      </c>
      <c r="T21" s="32">
        <v>1153.8740738905271</v>
      </c>
      <c r="U21" s="32">
        <v>1127.9217556913136</v>
      </c>
      <c r="V21" s="32">
        <v>1095.2490206885327</v>
      </c>
      <c r="W21" s="32">
        <v>1193.685483696735</v>
      </c>
      <c r="X21" s="32">
        <v>1210.3861823235184</v>
      </c>
      <c r="Y21" s="32">
        <v>1208.2111795855017</v>
      </c>
      <c r="Z21" s="32">
        <v>1227.1375886856956</v>
      </c>
      <c r="AA21" s="32">
        <v>1243.3005621686987</v>
      </c>
      <c r="AB21" s="32">
        <v>1268.5527164483283</v>
      </c>
      <c r="AC21" s="32">
        <v>1272.2880398821378</v>
      </c>
      <c r="AD21" s="32">
        <v>1280.6042996986937</v>
      </c>
      <c r="AE21" s="32">
        <v>1387.6257367025948</v>
      </c>
      <c r="AF21" s="32">
        <v>1414.5824974447539</v>
      </c>
      <c r="AG21" s="32">
        <v>1439.8839589088159</v>
      </c>
      <c r="AH21" s="32">
        <v>1468.2693983786312</v>
      </c>
      <c r="AI21" s="32">
        <v>1589.530810369597</v>
      </c>
      <c r="AJ21" s="32">
        <v>1652.2205466782882</v>
      </c>
      <c r="AK21" s="32">
        <v>1663.8507500666569</v>
      </c>
      <c r="AL21" s="32">
        <v>1652.8873289699752</v>
      </c>
      <c r="AM21" s="32">
        <v>1636.1139732876236</v>
      </c>
      <c r="AN21" s="32">
        <v>1607.1964364182743</v>
      </c>
      <c r="AO21" s="32">
        <v>1571.8611419360166</v>
      </c>
      <c r="AP21" s="32">
        <v>1563.5856750152718</v>
      </c>
      <c r="AQ21" s="32">
        <v>1606.5430012208271</v>
      </c>
      <c r="AR21" s="32">
        <v>1517.4882780627534</v>
      </c>
      <c r="AS21" s="32">
        <v>1529.1456310125177</v>
      </c>
      <c r="AT21" s="32">
        <v>1553.0322311970574</v>
      </c>
      <c r="AU21" s="32">
        <v>1556.3612730783348</v>
      </c>
      <c r="AV21" s="32">
        <v>1570.544559127241</v>
      </c>
      <c r="AW21" s="32">
        <v>1577.8771075385455</v>
      </c>
      <c r="AX21" s="32">
        <v>1564.2620849441275</v>
      </c>
      <c r="AY21" s="32">
        <v>1566.0556892211594</v>
      </c>
      <c r="AZ21" s="32">
        <v>1550.1136358922795</v>
      </c>
      <c r="BA21" s="32">
        <v>1530.3837882579139</v>
      </c>
      <c r="BB21" s="32">
        <v>1512.0114725177291</v>
      </c>
      <c r="BC21" s="32">
        <v>1497.0755946077925</v>
      </c>
      <c r="BD21" s="32">
        <v>1470.4046942607192</v>
      </c>
      <c r="BE21" s="32">
        <v>1460.6942261163581</v>
      </c>
      <c r="BF21" s="32">
        <v>1446.165080436411</v>
      </c>
      <c r="BG21" s="32">
        <v>1438.4940470090542</v>
      </c>
      <c r="BH21" s="32">
        <v>1421.2350346778242</v>
      </c>
      <c r="BI21" s="32">
        <v>1430.5297152165824</v>
      </c>
      <c r="BJ21" s="32">
        <v>1411.6003117544001</v>
      </c>
      <c r="BK21" s="32">
        <v>1421.6051589584567</v>
      </c>
      <c r="BL21" s="32">
        <v>1439.9298988345536</v>
      </c>
      <c r="BM21" s="32">
        <v>1420.4514723282402</v>
      </c>
      <c r="BN21" s="32">
        <v>1415.9504717763596</v>
      </c>
    </row>
    <row r="22" spans="1:66" x14ac:dyDescent="0.2">
      <c r="A22" s="13" t="s">
        <v>5</v>
      </c>
      <c r="B22" s="16">
        <f t="shared" si="3"/>
        <v>133.89564240427916</v>
      </c>
      <c r="C22" s="16">
        <f t="shared" si="4"/>
        <v>173.06138300497648</v>
      </c>
      <c r="D22" s="16">
        <f t="shared" si="5"/>
        <v>191.00652448105262</v>
      </c>
      <c r="E22" s="17">
        <f t="shared" si="1"/>
        <v>2.9665026054526748E-2</v>
      </c>
      <c r="F22" s="17">
        <f t="shared" si="2"/>
        <v>2.3868474601184318E-2</v>
      </c>
      <c r="G22" s="17">
        <f t="shared" si="0"/>
        <v>-2.3579323910064575E-2</v>
      </c>
      <c r="I22" s="18" t="s">
        <v>48</v>
      </c>
      <c r="J22" s="18" t="s">
        <v>5</v>
      </c>
      <c r="K22" s="18" t="s">
        <v>35</v>
      </c>
      <c r="L22" s="18" t="s">
        <v>46</v>
      </c>
      <c r="M22" s="18" t="s">
        <v>48</v>
      </c>
      <c r="N22" s="32">
        <v>29.773766131050856</v>
      </c>
      <c r="O22" s="32">
        <v>30.622277884877388</v>
      </c>
      <c r="P22" s="32">
        <v>35.703998430527953</v>
      </c>
      <c r="Q22" s="32">
        <v>40.185251189839214</v>
      </c>
      <c r="R22" s="32">
        <v>42.166705127676821</v>
      </c>
      <c r="S22" s="32">
        <v>44.441016633036149</v>
      </c>
      <c r="T22" s="32">
        <v>45.220355693853413</v>
      </c>
      <c r="U22" s="32">
        <v>43.13545922313601</v>
      </c>
      <c r="V22" s="32">
        <v>43.398778588681786</v>
      </c>
      <c r="W22" s="32">
        <v>45.851089724970173</v>
      </c>
      <c r="X22" s="32">
        <v>45.671593307099506</v>
      </c>
      <c r="Y22" s="32">
        <v>45.056304208892541</v>
      </c>
      <c r="Z22" s="32">
        <v>46.94800227909554</v>
      </c>
      <c r="AA22" s="32">
        <v>46.466279154793384</v>
      </c>
      <c r="AB22" s="32">
        <v>49.097402951877058</v>
      </c>
      <c r="AC22" s="32">
        <v>46.437017213320836</v>
      </c>
      <c r="AD22" s="32">
        <v>51.375235508766259</v>
      </c>
      <c r="AE22" s="32">
        <v>58.767000829109506</v>
      </c>
      <c r="AF22" s="32">
        <v>63.798813761574131</v>
      </c>
      <c r="AG22" s="32">
        <v>76.684857704001288</v>
      </c>
      <c r="AH22" s="32">
        <v>82.869311652437432</v>
      </c>
      <c r="AI22" s="32">
        <v>93.154101536683285</v>
      </c>
      <c r="AJ22" s="32">
        <v>95.586733874302197</v>
      </c>
      <c r="AK22" s="32">
        <v>105.32148787778146</v>
      </c>
      <c r="AL22" s="32">
        <v>105.24747892821797</v>
      </c>
      <c r="AM22" s="32">
        <v>111.32236558693083</v>
      </c>
      <c r="AN22" s="32">
        <v>116.69064240860703</v>
      </c>
      <c r="AO22" s="32">
        <v>113.92431035007148</v>
      </c>
      <c r="AP22" s="32">
        <v>129.07858939400663</v>
      </c>
      <c r="AQ22" s="32">
        <v>144.53730318883385</v>
      </c>
      <c r="AR22" s="32">
        <v>143.97881462069765</v>
      </c>
      <c r="AS22" s="32">
        <v>135.5684749905366</v>
      </c>
      <c r="AT22" s="32">
        <v>139.39944430916793</v>
      </c>
      <c r="AU22" s="32">
        <v>151.12680677230441</v>
      </c>
      <c r="AV22" s="32">
        <v>153.23803912177164</v>
      </c>
      <c r="AW22" s="32">
        <v>147.05791302739408</v>
      </c>
      <c r="AX22" s="32">
        <v>149.47316855708883</v>
      </c>
      <c r="AY22" s="32">
        <v>152.88440316912431</v>
      </c>
      <c r="AZ22" s="32">
        <v>155.80286914554739</v>
      </c>
      <c r="BA22" s="32">
        <v>158.10059016623765</v>
      </c>
      <c r="BB22" s="32">
        <v>159.65215262479484</v>
      </c>
      <c r="BC22" s="32">
        <v>169.40516880272372</v>
      </c>
      <c r="BD22" s="32">
        <v>173.96394733327031</v>
      </c>
      <c r="BE22" s="32">
        <v>174.45078087055521</v>
      </c>
      <c r="BF22" s="32">
        <v>179.32964836420004</v>
      </c>
      <c r="BG22" s="32">
        <v>195.65647382696699</v>
      </c>
      <c r="BH22" s="32">
        <v>197.24457373571579</v>
      </c>
      <c r="BI22" s="32">
        <v>185.45630012401517</v>
      </c>
      <c r="BJ22" s="32">
        <v>198.37790234445387</v>
      </c>
      <c r="BK22" s="32">
        <v>194.26483008186676</v>
      </c>
      <c r="BL22" s="32">
        <v>194.90499052377916</v>
      </c>
      <c r="BM22" s="32">
        <v>187.16603553019016</v>
      </c>
      <c r="BN22" s="32">
        <v>180.31886392497319</v>
      </c>
    </row>
    <row r="23" spans="1:66" x14ac:dyDescent="0.2">
      <c r="A23" s="13" t="s">
        <v>6</v>
      </c>
      <c r="B23" s="16">
        <f t="shared" si="3"/>
        <v>233.15393012056285</v>
      </c>
      <c r="C23" s="16">
        <f t="shared" si="4"/>
        <v>375.27097115793367</v>
      </c>
      <c r="D23" s="16">
        <f t="shared" si="5"/>
        <v>460.94812523629673</v>
      </c>
      <c r="E23" s="17">
        <f t="shared" si="1"/>
        <v>5.1482390337032911E-2</v>
      </c>
      <c r="F23" s="17">
        <f t="shared" si="2"/>
        <v>3.0833821528244841E-2</v>
      </c>
      <c r="G23" s="17">
        <f t="shared" si="0"/>
        <v>2.1926038993922675E-2</v>
      </c>
      <c r="I23" s="18" t="s">
        <v>48</v>
      </c>
      <c r="J23" s="18" t="s">
        <v>6</v>
      </c>
      <c r="K23" s="18" t="s">
        <v>35</v>
      </c>
      <c r="L23" s="18" t="s">
        <v>47</v>
      </c>
      <c r="M23" s="18" t="s">
        <v>48</v>
      </c>
      <c r="N23" s="32">
        <v>28.758285654195294</v>
      </c>
      <c r="O23" s="32">
        <v>34.925266328319324</v>
      </c>
      <c r="P23" s="32">
        <v>56.822864458331665</v>
      </c>
      <c r="Q23" s="32">
        <v>71.716955191266038</v>
      </c>
      <c r="R23" s="32">
        <v>79.759761541737063</v>
      </c>
      <c r="S23" s="32">
        <v>85.018210052710131</v>
      </c>
      <c r="T23" s="32">
        <v>88.150115482476792</v>
      </c>
      <c r="U23" s="32">
        <v>84.394083366934723</v>
      </c>
      <c r="V23" s="32">
        <v>80.484768115566766</v>
      </c>
      <c r="W23" s="32">
        <v>77.952409301610999</v>
      </c>
      <c r="X23" s="32">
        <v>86.988783168553098</v>
      </c>
      <c r="Y23" s="32">
        <v>94.053575504428011</v>
      </c>
      <c r="Z23" s="32">
        <v>92.239795639612993</v>
      </c>
      <c r="AA23" s="32">
        <v>91.000232463468862</v>
      </c>
      <c r="AB23" s="32">
        <v>91.663920800896548</v>
      </c>
      <c r="AC23" s="32">
        <v>90.423832922540583</v>
      </c>
      <c r="AD23" s="32">
        <v>90.183695284024353</v>
      </c>
      <c r="AE23" s="32">
        <v>96.157301064772653</v>
      </c>
      <c r="AF23" s="32">
        <v>115.61265790917925</v>
      </c>
      <c r="AG23" s="32">
        <v>127.93598616260527</v>
      </c>
      <c r="AH23" s="32">
        <v>131.00863150764582</v>
      </c>
      <c r="AI23" s="32">
        <v>138.15383427902665</v>
      </c>
      <c r="AJ23" s="32">
        <v>140.42717498857007</v>
      </c>
      <c r="AK23" s="32">
        <v>151.28422263905586</v>
      </c>
      <c r="AL23" s="32">
        <v>168.25216512330348</v>
      </c>
      <c r="AM23" s="32">
        <v>173.27965269756348</v>
      </c>
      <c r="AN23" s="32">
        <v>183.13002501878179</v>
      </c>
      <c r="AO23" s="32">
        <v>196.85101997366968</v>
      </c>
      <c r="AP23" s="32">
        <v>203.99927565412955</v>
      </c>
      <c r="AQ23" s="32">
        <v>214.29676501806068</v>
      </c>
      <c r="AR23" s="32">
        <v>227.11625050117595</v>
      </c>
      <c r="AS23" s="32">
        <v>242.8911146897965</v>
      </c>
      <c r="AT23" s="32">
        <v>256.60467580132519</v>
      </c>
      <c r="AU23" s="32">
        <v>275.93131632278551</v>
      </c>
      <c r="AV23" s="32">
        <v>289.62636724260983</v>
      </c>
      <c r="AW23" s="32">
        <v>291.70679271664773</v>
      </c>
      <c r="AX23" s="32">
        <v>307.31567080746794</v>
      </c>
      <c r="AY23" s="32">
        <v>328.45512378087568</v>
      </c>
      <c r="AZ23" s="32">
        <v>336.31946589893926</v>
      </c>
      <c r="BA23" s="32">
        <v>356.34775749810444</v>
      </c>
      <c r="BB23" s="32">
        <v>355.14420999573377</v>
      </c>
      <c r="BC23" s="32">
        <v>361.77170291082905</v>
      </c>
      <c r="BD23" s="32">
        <v>377.40250531665021</v>
      </c>
      <c r="BE23" s="32">
        <v>378.60638125642083</v>
      </c>
      <c r="BF23" s="32">
        <v>391.3541723838697</v>
      </c>
      <c r="BG23" s="32">
        <v>404.5405974887513</v>
      </c>
      <c r="BH23" s="32">
        <v>411.08759768594678</v>
      </c>
      <c r="BI23" s="32">
        <v>427.7433140671663</v>
      </c>
      <c r="BJ23" s="32">
        <v>442.4341259623825</v>
      </c>
      <c r="BK23" s="32">
        <v>454.93362420103671</v>
      </c>
      <c r="BL23" s="32">
        <v>453.18023257475926</v>
      </c>
      <c r="BM23" s="32">
        <v>471.66024450975186</v>
      </c>
      <c r="BN23" s="32">
        <v>482.53239893355317</v>
      </c>
    </row>
    <row r="24" spans="1:66" x14ac:dyDescent="0.2">
      <c r="A24" s="13" t="s">
        <v>12</v>
      </c>
      <c r="B24" s="16">
        <f t="shared" si="3"/>
        <v>12.313749627017851</v>
      </c>
      <c r="C24" s="16">
        <f t="shared" si="4"/>
        <v>32.917760612020963</v>
      </c>
      <c r="D24" s="16">
        <f t="shared" si="5"/>
        <v>56.641262072734527</v>
      </c>
      <c r="E24" s="17">
        <f t="shared" si="1"/>
        <v>4.6176515996789506E-2</v>
      </c>
      <c r="F24" s="17">
        <f t="shared" si="2"/>
        <v>0.10793368990363163</v>
      </c>
      <c r="G24" s="17">
        <f t="shared" si="0"/>
        <v>2.3710172883471044E-2</v>
      </c>
      <c r="I24" s="18" t="s">
        <v>48</v>
      </c>
      <c r="J24" s="18" t="s">
        <v>7</v>
      </c>
      <c r="K24" s="18" t="s">
        <v>35</v>
      </c>
      <c r="L24" s="18" t="s">
        <v>71</v>
      </c>
      <c r="M24" s="18" t="s">
        <v>48</v>
      </c>
      <c r="N24" s="32">
        <v>6.16922773866846</v>
      </c>
      <c r="O24" s="32">
        <v>6.1957606039543798</v>
      </c>
      <c r="P24" s="32">
        <v>6.2140897348508712</v>
      </c>
      <c r="Q24" s="32">
        <v>6.2350355512301441</v>
      </c>
      <c r="R24" s="32">
        <v>6.2296149778162384</v>
      </c>
      <c r="S24" s="32">
        <v>5.2764347902983335</v>
      </c>
      <c r="T24" s="32">
        <v>5.289457382336332</v>
      </c>
      <c r="U24" s="32">
        <v>5.3352974293039566</v>
      </c>
      <c r="V24" s="32">
        <v>5.3780419689061674</v>
      </c>
      <c r="W24" s="32">
        <v>5.4452388897024049</v>
      </c>
      <c r="X24" s="32">
        <v>5.4684936762758571</v>
      </c>
      <c r="Y24" s="32">
        <v>5.4753126997169721</v>
      </c>
      <c r="Z24" s="32">
        <v>5.5715724086717131</v>
      </c>
      <c r="AA24" s="32">
        <v>5.6463139260897135</v>
      </c>
      <c r="AB24" s="32">
        <v>5.6129078525838292</v>
      </c>
      <c r="AC24" s="32">
        <v>5.7580404396797391</v>
      </c>
      <c r="AD24" s="32">
        <v>5.8607963225934085</v>
      </c>
      <c r="AE24" s="32">
        <v>7.0030203274778327</v>
      </c>
      <c r="AF24" s="32">
        <v>6.0692690737169643</v>
      </c>
      <c r="AG24" s="32">
        <v>6.8912608750047166</v>
      </c>
      <c r="AH24" s="32">
        <v>6.8686685473656182</v>
      </c>
      <c r="AI24" s="32">
        <v>7.8675009865377401</v>
      </c>
      <c r="AJ24" s="32">
        <v>7.9474194986421915</v>
      </c>
      <c r="AK24" s="32">
        <v>7.9952184712392587</v>
      </c>
      <c r="AL24" s="32">
        <v>9.0984294118296312</v>
      </c>
      <c r="AM24" s="32">
        <v>10.158449963288319</v>
      </c>
      <c r="AN24" s="32">
        <v>10.176459488000907</v>
      </c>
      <c r="AO24" s="32">
        <v>11.266232462753038</v>
      </c>
      <c r="AP24" s="32">
        <v>11.255167683082897</v>
      </c>
      <c r="AQ24" s="32">
        <v>11.255750263253944</v>
      </c>
      <c r="AR24" s="32">
        <v>12.395713653893052</v>
      </c>
      <c r="AS24" s="32">
        <v>12.488313525472844</v>
      </c>
      <c r="AT24" s="32">
        <v>12.559720638770321</v>
      </c>
      <c r="AU24" s="32">
        <v>13.613088228254105</v>
      </c>
      <c r="AV24" s="32">
        <v>14.629154880262783</v>
      </c>
      <c r="AW24" s="32">
        <v>15.542650811664901</v>
      </c>
      <c r="AX24" s="32">
        <v>15.639614140705293</v>
      </c>
      <c r="AY24" s="32">
        <v>15.550440967678858</v>
      </c>
      <c r="AZ24" s="32">
        <v>17.490390989445029</v>
      </c>
      <c r="BA24" s="32">
        <v>18.397997603905221</v>
      </c>
      <c r="BB24" s="32">
        <v>21.244117990893645</v>
      </c>
      <c r="BC24" s="32">
        <v>25.154368960616598</v>
      </c>
      <c r="BD24" s="32">
        <v>29.928256363846479</v>
      </c>
      <c r="BE24" s="32">
        <v>38.754210613095111</v>
      </c>
      <c r="BF24" s="32">
        <v>42.596284127066539</v>
      </c>
      <c r="BG24" s="32">
        <v>47.596461750678465</v>
      </c>
      <c r="BH24" s="32">
        <v>50.698114977229508</v>
      </c>
      <c r="BI24" s="32">
        <v>51.376012857381085</v>
      </c>
      <c r="BJ24" s="32">
        <v>53.504616613730654</v>
      </c>
      <c r="BK24" s="32">
        <v>55.523091549255263</v>
      </c>
      <c r="BL24" s="32">
        <v>56.632785723065666</v>
      </c>
      <c r="BM24" s="32">
        <v>58.783442539356074</v>
      </c>
      <c r="BN24" s="32">
        <v>58.762373938264957</v>
      </c>
    </row>
    <row r="25" spans="1:66" x14ac:dyDescent="0.2">
      <c r="A25" s="12" t="s">
        <v>159</v>
      </c>
      <c r="B25" s="16"/>
      <c r="C25" s="16"/>
      <c r="D25" s="16"/>
      <c r="E25" s="17"/>
      <c r="F25" s="17"/>
      <c r="G25" s="17"/>
      <c r="I25" s="18"/>
      <c r="J25" s="18"/>
      <c r="K25" s="18"/>
      <c r="L25" s="18"/>
      <c r="M25" s="1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x14ac:dyDescent="0.2">
      <c r="A26" s="13" t="s">
        <v>8</v>
      </c>
      <c r="B26" s="16">
        <f t="shared" si="3"/>
        <v>96.604510208488364</v>
      </c>
      <c r="C26" s="16">
        <f t="shared" si="4"/>
        <v>99.777638590320691</v>
      </c>
      <c r="D26" s="16">
        <f t="shared" si="5"/>
        <v>97.206484881405061</v>
      </c>
      <c r="E26" s="17">
        <f t="shared" si="1"/>
        <v>2.6472010199299237E-4</v>
      </c>
      <c r="F26" s="17">
        <f t="shared" si="2"/>
        <v>-7.5657650372818353E-4</v>
      </c>
      <c r="G26" s="17">
        <f t="shared" si="0"/>
        <v>-5.2703921711349721E-3</v>
      </c>
      <c r="I26" s="18" t="s">
        <v>63</v>
      </c>
      <c r="J26" s="18" t="s">
        <v>61</v>
      </c>
      <c r="K26" s="18" t="s">
        <v>17</v>
      </c>
      <c r="L26" s="18" t="s">
        <v>64</v>
      </c>
      <c r="M26" s="36" t="s">
        <v>60</v>
      </c>
      <c r="N26" s="32">
        <f>(N31*100)/(N31+N32-N33)</f>
        <v>92.844437826438266</v>
      </c>
      <c r="O26" s="32">
        <f>(O31*100)/(O31+O32-O33)</f>
        <v>94.886038694325663</v>
      </c>
      <c r="P26" s="32">
        <f>(P31*100)/(P31+P32-P33)</f>
        <v>95.055050045484322</v>
      </c>
      <c r="Q26" s="32">
        <f t="shared" ref="Q26:BN26" si="6">(Q31*100)/(Q31+Q32-Q33)</f>
        <v>95.386620206408267</v>
      </c>
      <c r="R26" s="32">
        <f t="shared" si="6"/>
        <v>95.676091107042112</v>
      </c>
      <c r="S26" s="32">
        <f t="shared" si="6"/>
        <v>96.319748007862387</v>
      </c>
      <c r="T26" s="32">
        <f t="shared" si="6"/>
        <v>97.445967926432857</v>
      </c>
      <c r="U26" s="32">
        <f t="shared" si="6"/>
        <v>97.024108536306983</v>
      </c>
      <c r="V26" s="32">
        <f t="shared" si="6"/>
        <v>97.234721950507776</v>
      </c>
      <c r="W26" s="32">
        <f t="shared" si="6"/>
        <v>96.569362127003004</v>
      </c>
      <c r="X26" s="32">
        <f t="shared" si="6"/>
        <v>97.899390057725242</v>
      </c>
      <c r="Y26" s="32">
        <f t="shared" si="6"/>
        <v>96.346521028141808</v>
      </c>
      <c r="Z26" s="32">
        <f t="shared" si="6"/>
        <v>96.160886927975085</v>
      </c>
      <c r="AA26" s="32">
        <f t="shared" si="6"/>
        <v>96.737763651972244</v>
      </c>
      <c r="AB26" s="32">
        <f t="shared" si="6"/>
        <v>97.76610496235277</v>
      </c>
      <c r="AC26" s="32">
        <f t="shared" si="6"/>
        <v>97.820268542256841</v>
      </c>
      <c r="AD26" s="32">
        <f t="shared" si="6"/>
        <v>95.223284284812408</v>
      </c>
      <c r="AE26" s="32">
        <f t="shared" si="6"/>
        <v>95.200757010467967</v>
      </c>
      <c r="AF26" s="32">
        <f t="shared" si="6"/>
        <v>94.015727673950821</v>
      </c>
      <c r="AG26" s="32">
        <f t="shared" si="6"/>
        <v>93.406466616988411</v>
      </c>
      <c r="AH26" s="32">
        <f t="shared" si="6"/>
        <v>92.769043736779963</v>
      </c>
      <c r="AI26" s="32">
        <f t="shared" si="6"/>
        <v>92.797201354635561</v>
      </c>
      <c r="AJ26" s="32">
        <f t="shared" si="6"/>
        <v>93.971154308518024</v>
      </c>
      <c r="AK26" s="32">
        <f t="shared" si="6"/>
        <v>95.773270489466</v>
      </c>
      <c r="AL26" s="32">
        <f t="shared" si="6"/>
        <v>98.802188942104479</v>
      </c>
      <c r="AM26" s="32">
        <f t="shared" si="6"/>
        <v>98.072447386878423</v>
      </c>
      <c r="AN26" s="32">
        <f t="shared" si="6"/>
        <v>94.539617373446688</v>
      </c>
      <c r="AO26" s="32">
        <f t="shared" si="6"/>
        <v>94.659335274932147</v>
      </c>
      <c r="AP26" s="32">
        <f t="shared" si="6"/>
        <v>94.402072341013934</v>
      </c>
      <c r="AQ26" s="32">
        <f t="shared" si="6"/>
        <v>95.371143142657644</v>
      </c>
      <c r="AR26" s="32">
        <f t="shared" si="6"/>
        <v>96.612296539653428</v>
      </c>
      <c r="AS26" s="32">
        <f t="shared" si="6"/>
        <v>98.028973851715463</v>
      </c>
      <c r="AT26" s="32">
        <f t="shared" si="6"/>
        <v>99.610450223840715</v>
      </c>
      <c r="AU26" s="32">
        <f t="shared" si="6"/>
        <v>98.220755301816553</v>
      </c>
      <c r="AV26" s="32">
        <f t="shared" si="6"/>
        <v>92.693244949745079</v>
      </c>
      <c r="AW26" s="32">
        <f t="shared" si="6"/>
        <v>95.729601964084708</v>
      </c>
      <c r="AX26" s="32">
        <f t="shared" si="6"/>
        <v>99.116505418459312</v>
      </c>
      <c r="AY26" s="32">
        <f t="shared" si="6"/>
        <v>99.522853855481628</v>
      </c>
      <c r="AZ26" s="32">
        <f t="shared" si="6"/>
        <v>99.266463147886569</v>
      </c>
      <c r="BA26" s="32">
        <f t="shared" si="6"/>
        <v>101.13536538751202</v>
      </c>
      <c r="BB26" s="32">
        <f t="shared" si="6"/>
        <v>99.54010432936667</v>
      </c>
      <c r="BC26" s="32">
        <f t="shared" si="6"/>
        <v>101.50672893753436</v>
      </c>
      <c r="BD26" s="32">
        <f t="shared" si="6"/>
        <v>104.17225576427397</v>
      </c>
      <c r="BE26" s="32">
        <f t="shared" si="6"/>
        <v>96.810072796164533</v>
      </c>
      <c r="BF26" s="32">
        <f t="shared" si="6"/>
        <v>99.187846568641575</v>
      </c>
      <c r="BG26" s="32">
        <f t="shared" si="6"/>
        <v>98.981772914125926</v>
      </c>
      <c r="BH26" s="32">
        <f t="shared" si="6"/>
        <v>100.69151193182266</v>
      </c>
      <c r="BI26" s="32">
        <f t="shared" si="6"/>
        <v>98.957450745972992</v>
      </c>
      <c r="BJ26" s="32">
        <f t="shared" si="6"/>
        <v>98.220369876926867</v>
      </c>
      <c r="BK26" s="32">
        <f t="shared" si="6"/>
        <v>97.609084104348526</v>
      </c>
      <c r="BL26" s="32">
        <f t="shared" si="6"/>
        <v>97.860694108542177</v>
      </c>
      <c r="BM26" s="32">
        <f t="shared" si="6"/>
        <v>96.176233731393481</v>
      </c>
      <c r="BN26" s="32">
        <f t="shared" si="6"/>
        <v>96.166042585814239</v>
      </c>
    </row>
    <row r="27" spans="1:66" x14ac:dyDescent="0.2">
      <c r="A27" s="13" t="s">
        <v>5</v>
      </c>
      <c r="B27" s="16">
        <f t="shared" si="3"/>
        <v>80.944189677870469</v>
      </c>
      <c r="C27" s="16">
        <f t="shared" si="4"/>
        <v>71.282712218324619</v>
      </c>
      <c r="D27" s="16">
        <f t="shared" si="5"/>
        <v>66.235555109839936</v>
      </c>
      <c r="E27" s="17">
        <f t="shared" si="1"/>
        <v>-2.255195269062554E-2</v>
      </c>
      <c r="F27" s="17">
        <f t="shared" si="2"/>
        <v>-1.3125874717535594E-2</v>
      </c>
      <c r="G27" s="17">
        <f t="shared" si="0"/>
        <v>9.7573648754583076E-3</v>
      </c>
      <c r="I27" s="18" t="s">
        <v>63</v>
      </c>
      <c r="J27" s="18" t="s">
        <v>5</v>
      </c>
      <c r="K27" s="18" t="s">
        <v>17</v>
      </c>
      <c r="L27" s="18" t="s">
        <v>64</v>
      </c>
      <c r="M27" s="36" t="s">
        <v>60</v>
      </c>
      <c r="N27" s="32">
        <f>(N34*100)/(N34+N35-N36)</f>
        <v>97.009162309442246</v>
      </c>
      <c r="O27" s="32">
        <f>(O34*100)/(O34+O35-O36)</f>
        <v>96.05341511724491</v>
      </c>
      <c r="P27" s="32">
        <f>(P34*100)/(P34+P35-P36)</f>
        <v>97.882470813090663</v>
      </c>
      <c r="Q27" s="32">
        <f t="shared" ref="Q27:BN27" si="7">(Q34*100)/(Q34+Q35-Q36)</f>
        <v>97.341979107857881</v>
      </c>
      <c r="R27" s="32">
        <f t="shared" si="7"/>
        <v>100.55508920407399</v>
      </c>
      <c r="S27" s="32">
        <f t="shared" si="7"/>
        <v>104.52037798261405</v>
      </c>
      <c r="T27" s="32">
        <f t="shared" si="7"/>
        <v>101.69296150746494</v>
      </c>
      <c r="U27" s="32">
        <f t="shared" si="7"/>
        <v>102.36147572236855</v>
      </c>
      <c r="V27" s="32">
        <f t="shared" si="7"/>
        <v>99.403576930805826</v>
      </c>
      <c r="W27" s="32">
        <f t="shared" si="7"/>
        <v>98.945974962012997</v>
      </c>
      <c r="X27" s="32">
        <f t="shared" si="7"/>
        <v>97.767368486465898</v>
      </c>
      <c r="Y27" s="32">
        <f t="shared" si="7"/>
        <v>97.6652953641468</v>
      </c>
      <c r="Z27" s="32">
        <f t="shared" si="7"/>
        <v>94.596443621687811</v>
      </c>
      <c r="AA27" s="32">
        <f t="shared" si="7"/>
        <v>99.031423507984741</v>
      </c>
      <c r="AB27" s="32">
        <f t="shared" si="7"/>
        <v>96.628291226039508</v>
      </c>
      <c r="AC27" s="32">
        <f t="shared" si="7"/>
        <v>97.064100659929849</v>
      </c>
      <c r="AD27" s="32">
        <f t="shared" si="7"/>
        <v>89.728000566271689</v>
      </c>
      <c r="AE27" s="32">
        <f t="shared" si="7"/>
        <v>92.428820650813037</v>
      </c>
      <c r="AF27" s="32">
        <f t="shared" si="7"/>
        <v>93.211396490691442</v>
      </c>
      <c r="AG27" s="32">
        <f t="shared" si="7"/>
        <v>92.61270166536822</v>
      </c>
      <c r="AH27" s="32">
        <f t="shared" si="7"/>
        <v>96.474406919127901</v>
      </c>
      <c r="AI27" s="32">
        <f t="shared" si="7"/>
        <v>98.093525195460501</v>
      </c>
      <c r="AJ27" s="32">
        <f t="shared" si="7"/>
        <v>99.258764592306932</v>
      </c>
      <c r="AK27" s="32">
        <f t="shared" si="7"/>
        <v>99.4299369892735</v>
      </c>
      <c r="AL27" s="32">
        <f t="shared" si="7"/>
        <v>97.94098303592196</v>
      </c>
      <c r="AM27" s="32">
        <f t="shared" si="7"/>
        <v>92.814748722464927</v>
      </c>
      <c r="AN27" s="32">
        <f t="shared" si="7"/>
        <v>86.232145907728693</v>
      </c>
      <c r="AO27" s="32">
        <f t="shared" si="7"/>
        <v>87.071610044362572</v>
      </c>
      <c r="AP27" s="32">
        <f t="shared" si="7"/>
        <v>72.712808831460435</v>
      </c>
      <c r="AQ27" s="32">
        <f t="shared" si="7"/>
        <v>72.967801202405553</v>
      </c>
      <c r="AR27" s="32">
        <f t="shared" si="7"/>
        <v>78.112171785146813</v>
      </c>
      <c r="AS27" s="32">
        <f t="shared" si="7"/>
        <v>84.257719591592078</v>
      </c>
      <c r="AT27" s="32">
        <f t="shared" si="7"/>
        <v>87.492785308059737</v>
      </c>
      <c r="AU27" s="32">
        <f t="shared" si="7"/>
        <v>73.427516907451462</v>
      </c>
      <c r="AV27" s="32">
        <f t="shared" si="7"/>
        <v>69.091391939828938</v>
      </c>
      <c r="AW27" s="32">
        <f t="shared" si="7"/>
        <v>75.664380303358413</v>
      </c>
      <c r="AX27" s="32">
        <f t="shared" si="7"/>
        <v>74.488402232534668</v>
      </c>
      <c r="AY27" s="32">
        <f t="shared" si="7"/>
        <v>76.801778091967464</v>
      </c>
      <c r="AZ27" s="32">
        <f t="shared" si="7"/>
        <v>78.909962635075829</v>
      </c>
      <c r="BA27" s="32">
        <f t="shared" si="7"/>
        <v>80.112750470845441</v>
      </c>
      <c r="BB27" s="32">
        <f t="shared" si="7"/>
        <v>79.621736116882829</v>
      </c>
      <c r="BC27" s="32">
        <f t="shared" si="7"/>
        <v>75.505702078609701</v>
      </c>
      <c r="BD27" s="32">
        <f t="shared" si="7"/>
        <v>68.341028352571357</v>
      </c>
      <c r="BE27" s="32">
        <f t="shared" si="7"/>
        <v>65.090673926256954</v>
      </c>
      <c r="BF27" s="32">
        <f t="shared" si="7"/>
        <v>69.316609699908142</v>
      </c>
      <c r="BG27" s="32">
        <f t="shared" si="7"/>
        <v>68.113060370158948</v>
      </c>
      <c r="BH27" s="32">
        <f t="shared" si="7"/>
        <v>62.394043451601618</v>
      </c>
      <c r="BI27" s="32">
        <f t="shared" si="7"/>
        <v>64.412790667973269</v>
      </c>
      <c r="BJ27" s="32">
        <f t="shared" si="7"/>
        <v>63.566720743833869</v>
      </c>
      <c r="BK27" s="32">
        <f t="shared" si="7"/>
        <v>67.132460660438824</v>
      </c>
      <c r="BL27" s="32">
        <f t="shared" si="7"/>
        <v>68.926604975569248</v>
      </c>
      <c r="BM27" s="32">
        <f t="shared" si="7"/>
        <v>65.467745228436442</v>
      </c>
      <c r="BN27" s="32">
        <f t="shared" si="7"/>
        <v>66.084243940921269</v>
      </c>
    </row>
    <row r="28" spans="1:66" x14ac:dyDescent="0.2">
      <c r="A28" s="13" t="s">
        <v>6</v>
      </c>
      <c r="B28" s="16">
        <f t="shared" si="3"/>
        <v>100.60942076547107</v>
      </c>
      <c r="C28" s="16">
        <f t="shared" si="4"/>
        <v>98.801091908859334</v>
      </c>
      <c r="D28" s="16">
        <f t="shared" si="5"/>
        <v>97.737924365458909</v>
      </c>
      <c r="E28" s="17">
        <f t="shared" si="1"/>
        <v>-6.1540109450348263E-4</v>
      </c>
      <c r="F28" s="17">
        <f t="shared" si="2"/>
        <v>-1.7478157403837712E-3</v>
      </c>
      <c r="G28" s="17">
        <f t="shared" si="0"/>
        <v>-1.5937888813041922E-3</v>
      </c>
      <c r="I28" s="18" t="s">
        <v>63</v>
      </c>
      <c r="J28" s="18" t="s">
        <v>6</v>
      </c>
      <c r="K28" s="18" t="s">
        <v>17</v>
      </c>
      <c r="L28" s="18" t="s">
        <v>64</v>
      </c>
      <c r="M28" s="36" t="s">
        <v>60</v>
      </c>
      <c r="N28" s="32">
        <f>(N37*100)/(N37+N38-N39)</f>
        <v>99.356724872759415</v>
      </c>
      <c r="O28" s="32">
        <f>(O37*100)/(O37+O38-O39)</f>
        <v>99.618174389147669</v>
      </c>
      <c r="P28" s="32">
        <f t="shared" ref="P28:BN28" si="8">(P37*100)/(P37+P38-P39)</f>
        <v>100.07026831057098</v>
      </c>
      <c r="Q28" s="32">
        <f t="shared" si="8"/>
        <v>101.23415330366888</v>
      </c>
      <c r="R28" s="32">
        <f t="shared" si="8"/>
        <v>102.29698620784139</v>
      </c>
      <c r="S28" s="32">
        <f t="shared" si="8"/>
        <v>102.24098823511214</v>
      </c>
      <c r="T28" s="32">
        <f t="shared" si="8"/>
        <v>101.17283154376751</v>
      </c>
      <c r="U28" s="32">
        <f t="shared" si="8"/>
        <v>101.10624129272301</v>
      </c>
      <c r="V28" s="32">
        <f t="shared" si="8"/>
        <v>100.93400625807853</v>
      </c>
      <c r="W28" s="32">
        <f t="shared" si="8"/>
        <v>100.93975350770899</v>
      </c>
      <c r="X28" s="32">
        <f t="shared" si="8"/>
        <v>101.44118366958158</v>
      </c>
      <c r="Y28" s="32">
        <f t="shared" si="8"/>
        <v>101.85370354578299</v>
      </c>
      <c r="Z28" s="32">
        <f t="shared" si="8"/>
        <v>102.03792046244925</v>
      </c>
      <c r="AA28" s="32">
        <f t="shared" si="8"/>
        <v>100.68982029594596</v>
      </c>
      <c r="AB28" s="32">
        <f t="shared" si="8"/>
        <v>100.60414402109535</v>
      </c>
      <c r="AC28" s="32">
        <f t="shared" si="8"/>
        <v>100.56132833293952</v>
      </c>
      <c r="AD28" s="32">
        <f t="shared" si="8"/>
        <v>100.17683544755029</v>
      </c>
      <c r="AE28" s="32">
        <f t="shared" si="8"/>
        <v>100.39175874184031</v>
      </c>
      <c r="AF28" s="32">
        <f t="shared" si="8"/>
        <v>100.61080130238754</v>
      </c>
      <c r="AG28" s="32">
        <f t="shared" si="8"/>
        <v>100.58133595036313</v>
      </c>
      <c r="AH28" s="32">
        <f t="shared" si="8"/>
        <v>100.52439878653607</v>
      </c>
      <c r="AI28" s="32">
        <f t="shared" si="8"/>
        <v>100.61598362567115</v>
      </c>
      <c r="AJ28" s="32">
        <f t="shared" si="8"/>
        <v>100.50939700243823</v>
      </c>
      <c r="AK28" s="32">
        <f t="shared" si="8"/>
        <v>100.6005793859055</v>
      </c>
      <c r="AL28" s="32">
        <f t="shared" si="8"/>
        <v>100.62805017480787</v>
      </c>
      <c r="AM28" s="32">
        <f t="shared" si="8"/>
        <v>100.6460262092772</v>
      </c>
      <c r="AN28" s="32">
        <f t="shared" si="8"/>
        <v>100.76976063826112</v>
      </c>
      <c r="AO28" s="32">
        <f t="shared" si="8"/>
        <v>100.6201693568608</v>
      </c>
      <c r="AP28" s="32">
        <f t="shared" si="8"/>
        <v>100.68886730980668</v>
      </c>
      <c r="AQ28" s="32">
        <f t="shared" si="8"/>
        <v>101.08454912224491</v>
      </c>
      <c r="AR28" s="32">
        <f t="shared" si="8"/>
        <v>101.50489213482972</v>
      </c>
      <c r="AS28" s="32">
        <f t="shared" si="8"/>
        <v>100.27089758648729</v>
      </c>
      <c r="AT28" s="32">
        <f t="shared" si="8"/>
        <v>100.56838612515115</v>
      </c>
      <c r="AU28" s="32">
        <f t="shared" si="8"/>
        <v>100.33448582204839</v>
      </c>
      <c r="AV28" s="32">
        <f t="shared" si="8"/>
        <v>100.38860701612411</v>
      </c>
      <c r="AW28" s="32">
        <f t="shared" si="8"/>
        <v>100.53033753894368</v>
      </c>
      <c r="AX28" s="32">
        <f t="shared" si="8"/>
        <v>99.887440916281079</v>
      </c>
      <c r="AY28" s="32">
        <f t="shared" si="8"/>
        <v>99.601007986563999</v>
      </c>
      <c r="AZ28" s="32">
        <f t="shared" si="8"/>
        <v>97.926804447446685</v>
      </c>
      <c r="BA28" s="32">
        <f t="shared" si="8"/>
        <v>98.237243625445913</v>
      </c>
      <c r="BB28" s="32">
        <f t="shared" si="8"/>
        <v>98.871654789972851</v>
      </c>
      <c r="BC28" s="32">
        <f t="shared" si="8"/>
        <v>98.995586262096751</v>
      </c>
      <c r="BD28" s="32">
        <f t="shared" si="8"/>
        <v>98.883647009418809</v>
      </c>
      <c r="BE28" s="32">
        <f t="shared" si="8"/>
        <v>99.447384955630042</v>
      </c>
      <c r="BF28" s="32">
        <f t="shared" si="8"/>
        <v>99.520791536556203</v>
      </c>
      <c r="BG28" s="32">
        <f t="shared" si="8"/>
        <v>99.278246691866386</v>
      </c>
      <c r="BH28" s="32">
        <f t="shared" si="8"/>
        <v>98.599329712432535</v>
      </c>
      <c r="BI28" s="32">
        <f t="shared" si="8"/>
        <v>97.352611555291176</v>
      </c>
      <c r="BJ28" s="32">
        <f t="shared" si="8"/>
        <v>97.812445326169154</v>
      </c>
      <c r="BK28" s="32">
        <f t="shared" si="8"/>
        <v>98.222578359432617</v>
      </c>
      <c r="BL28" s="32">
        <f t="shared" si="8"/>
        <v>97.724026142115079</v>
      </c>
      <c r="BM28" s="32">
        <f t="shared" si="8"/>
        <v>97.740207050675522</v>
      </c>
      <c r="BN28" s="32">
        <f t="shared" si="8"/>
        <v>97.190364948902186</v>
      </c>
    </row>
    <row r="29" spans="1:66" x14ac:dyDescent="0.2">
      <c r="A29" s="13" t="s">
        <v>28</v>
      </c>
      <c r="B29" s="16">
        <f t="shared" si="3"/>
        <v>85.544351041575368</v>
      </c>
      <c r="C29" s="16">
        <f t="shared" si="4"/>
        <v>91.952267219432287</v>
      </c>
      <c r="D29" s="16">
        <f t="shared" si="5"/>
        <v>87.661485824121613</v>
      </c>
      <c r="E29" s="17">
        <f t="shared" si="1"/>
        <v>6.1115952103037328E-3</v>
      </c>
      <c r="F29" s="17">
        <f t="shared" si="2"/>
        <v>4.4010265740075738E-3</v>
      </c>
      <c r="G29" s="17">
        <f t="shared" si="0"/>
        <v>-3.2868740571885838E-2</v>
      </c>
      <c r="I29" s="18" t="s">
        <v>63</v>
      </c>
      <c r="J29" s="18" t="s">
        <v>7</v>
      </c>
      <c r="K29" s="18" t="s">
        <v>17</v>
      </c>
      <c r="L29" s="18" t="s">
        <v>64</v>
      </c>
      <c r="M29" s="36" t="s">
        <v>60</v>
      </c>
      <c r="N29" s="32">
        <f>(N40*100)/(N40+N41-N42)</f>
        <v>94.983386925556744</v>
      </c>
      <c r="O29" s="32">
        <f t="shared" ref="O29:BN29" si="9">(O40*100)/(O40+O41-O42)</f>
        <v>94.376364725428175</v>
      </c>
      <c r="P29" s="32">
        <f t="shared" si="9"/>
        <v>93.69604955575268</v>
      </c>
      <c r="Q29" s="32">
        <f t="shared" si="9"/>
        <v>94.288416186164554</v>
      </c>
      <c r="R29" s="32">
        <f t="shared" si="9"/>
        <v>94.780059950375275</v>
      </c>
      <c r="S29" s="32">
        <f t="shared" si="9"/>
        <v>94.71370807091742</v>
      </c>
      <c r="T29" s="32">
        <f t="shared" si="9"/>
        <v>93.806761009655517</v>
      </c>
      <c r="U29" s="32">
        <f t="shared" si="9"/>
        <v>92.264598916892979</v>
      </c>
      <c r="V29" s="32">
        <f t="shared" si="9"/>
        <v>91.096153096583294</v>
      </c>
      <c r="W29" s="32">
        <f t="shared" si="9"/>
        <v>89.985812645163179</v>
      </c>
      <c r="X29" s="32">
        <f t="shared" si="9"/>
        <v>89.41073921715558</v>
      </c>
      <c r="Y29" s="32">
        <f t="shared" si="9"/>
        <v>89.154030696524018</v>
      </c>
      <c r="Z29" s="32">
        <f t="shared" si="9"/>
        <v>87.228272333827135</v>
      </c>
      <c r="AA29" s="32">
        <f t="shared" si="9"/>
        <v>86.931225155155559</v>
      </c>
      <c r="AB29" s="32">
        <f t="shared" si="9"/>
        <v>87.122788503069685</v>
      </c>
      <c r="AC29" s="32">
        <f t="shared" si="9"/>
        <v>83.708701459083642</v>
      </c>
      <c r="AD29" s="32">
        <f t="shared" si="9"/>
        <v>81.965284920069976</v>
      </c>
      <c r="AE29" s="32">
        <f t="shared" si="9"/>
        <v>79.348628784294505</v>
      </c>
      <c r="AF29" s="32">
        <f t="shared" si="9"/>
        <v>75.677296779562539</v>
      </c>
      <c r="AG29" s="32">
        <f t="shared" si="9"/>
        <v>80.118921247239129</v>
      </c>
      <c r="AH29" s="32">
        <f t="shared" si="9"/>
        <v>81.921849371900507</v>
      </c>
      <c r="AI29" s="32">
        <f t="shared" si="9"/>
        <v>79.566292273432992</v>
      </c>
      <c r="AJ29" s="32">
        <f t="shared" si="9"/>
        <v>82.157350452222303</v>
      </c>
      <c r="AK29" s="32">
        <f t="shared" si="9"/>
        <v>82.638502319729355</v>
      </c>
      <c r="AL29" s="32">
        <f t="shared" si="9"/>
        <v>81.590091314296586</v>
      </c>
      <c r="AM29" s="32">
        <f t="shared" si="9"/>
        <v>81.156286149721822</v>
      </c>
      <c r="AN29" s="32">
        <f t="shared" si="9"/>
        <v>83.564773503075003</v>
      </c>
      <c r="AO29" s="32">
        <f t="shared" si="9"/>
        <v>83.186370993060208</v>
      </c>
      <c r="AP29" s="32">
        <f t="shared" si="9"/>
        <v>86.729930686598067</v>
      </c>
      <c r="AQ29" s="32">
        <f t="shared" si="9"/>
        <v>86.385359340014361</v>
      </c>
      <c r="AR29" s="32">
        <f t="shared" si="9"/>
        <v>86.078806888507998</v>
      </c>
      <c r="AS29" s="32">
        <f t="shared" si="9"/>
        <v>87.314163175359013</v>
      </c>
      <c r="AT29" s="32">
        <f t="shared" si="9"/>
        <v>87.139209757641339</v>
      </c>
      <c r="AU29" s="32">
        <f t="shared" si="9"/>
        <v>84.970496321460402</v>
      </c>
      <c r="AV29" s="32">
        <f t="shared" si="9"/>
        <v>87.596816092344014</v>
      </c>
      <c r="AW29" s="32">
        <f t="shared" si="9"/>
        <v>88.585129893412443</v>
      </c>
      <c r="AX29" s="32">
        <f t="shared" si="9"/>
        <v>87.779129424988767</v>
      </c>
      <c r="AY29" s="32">
        <f t="shared" si="9"/>
        <v>88.68583928445689</v>
      </c>
      <c r="AZ29" s="32">
        <f t="shared" si="9"/>
        <v>87.387279423925108</v>
      </c>
      <c r="BA29" s="32">
        <f t="shared" si="9"/>
        <v>88.774545753524194</v>
      </c>
      <c r="BB29" s="32">
        <f t="shared" si="9"/>
        <v>90.463959144038583</v>
      </c>
      <c r="BC29" s="32">
        <f t="shared" si="9"/>
        <v>90.262349738601912</v>
      </c>
      <c r="BD29" s="32">
        <f t="shared" si="9"/>
        <v>92.062255767971365</v>
      </c>
      <c r="BE29" s="32">
        <f t="shared" si="9"/>
        <v>93.390435282947692</v>
      </c>
      <c r="BF29" s="32">
        <f t="shared" si="9"/>
        <v>95.293427574430495</v>
      </c>
      <c r="BG29" s="32">
        <f t="shared" si="9"/>
        <v>94.961664752777054</v>
      </c>
      <c r="BH29" s="32">
        <f t="shared" si="9"/>
        <v>96.925736658983269</v>
      </c>
      <c r="BI29" s="32">
        <f t="shared" si="9"/>
        <v>96.864026651627825</v>
      </c>
      <c r="BJ29" s="32">
        <f t="shared" si="9"/>
        <v>92.528824394346401</v>
      </c>
      <c r="BK29" s="32">
        <f t="shared" si="9"/>
        <v>89.86121019611997</v>
      </c>
      <c r="BL29" s="32">
        <f t="shared" si="9"/>
        <v>88.852432862175931</v>
      </c>
      <c r="BM29" s="32">
        <f t="shared" si="9"/>
        <v>86.11461235177272</v>
      </c>
      <c r="BN29" s="32">
        <f t="shared" si="9"/>
        <v>80.950349316192984</v>
      </c>
    </row>
    <row r="30" spans="1:66" x14ac:dyDescent="0.2">
      <c r="A30" s="14" t="s">
        <v>160</v>
      </c>
      <c r="B30" s="15"/>
      <c r="C30" s="15"/>
      <c r="D30" s="15"/>
      <c r="E30" s="15"/>
      <c r="F30" s="15"/>
      <c r="G30" s="1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</row>
    <row r="31" spans="1:66" x14ac:dyDescent="0.2">
      <c r="A31" s="14" t="s">
        <v>125</v>
      </c>
      <c r="B31" s="15"/>
      <c r="C31" s="15"/>
      <c r="D31" s="15"/>
      <c r="E31" s="15"/>
      <c r="F31" s="15"/>
      <c r="G31" s="15"/>
      <c r="I31" s="18" t="s">
        <v>73</v>
      </c>
      <c r="J31" s="18" t="s">
        <v>61</v>
      </c>
      <c r="K31" s="18" t="s">
        <v>62</v>
      </c>
      <c r="L31" s="18" t="s">
        <v>38</v>
      </c>
      <c r="M31" s="18" t="s">
        <v>73</v>
      </c>
      <c r="N31" s="32">
        <v>90939.516000000003</v>
      </c>
      <c r="O31" s="32">
        <v>98551.418999999994</v>
      </c>
      <c r="P31" s="32">
        <v>112001.952</v>
      </c>
      <c r="Q31" s="32">
        <v>123767.318</v>
      </c>
      <c r="R31" s="32">
        <v>131951.30600000001</v>
      </c>
      <c r="S31" s="32">
        <v>144844.95800000001</v>
      </c>
      <c r="T31" s="32">
        <v>148969.473</v>
      </c>
      <c r="U31" s="32">
        <v>144593.33199999999</v>
      </c>
      <c r="V31" s="32">
        <v>143853.255</v>
      </c>
      <c r="W31" s="32">
        <v>163173.932</v>
      </c>
      <c r="X31" s="32">
        <v>172805.72700000001</v>
      </c>
      <c r="Y31" s="32">
        <v>167746.258</v>
      </c>
      <c r="Z31" s="32">
        <v>180366.93700000001</v>
      </c>
      <c r="AA31" s="32">
        <v>192342.28599999999</v>
      </c>
      <c r="AB31" s="32">
        <v>201659.68100000001</v>
      </c>
      <c r="AC31" s="32">
        <v>207179.50399999999</v>
      </c>
      <c r="AD31" s="32">
        <v>199357.49400000001</v>
      </c>
      <c r="AE31" s="32">
        <v>226410.17600000001</v>
      </c>
      <c r="AF31" s="32">
        <v>243827.74299999999</v>
      </c>
      <c r="AG31" s="32">
        <v>232709.55499999999</v>
      </c>
      <c r="AH31" s="32">
        <v>237512.40900000001</v>
      </c>
      <c r="AI31" s="32">
        <v>260505.16899999999</v>
      </c>
      <c r="AJ31" s="32">
        <v>288347.54100000003</v>
      </c>
      <c r="AK31" s="32">
        <v>305632.44900000002</v>
      </c>
      <c r="AL31" s="32">
        <v>282828.18199999997</v>
      </c>
      <c r="AM31" s="32">
        <v>293902.71299999999</v>
      </c>
      <c r="AN31" s="32">
        <v>300412.06900000002</v>
      </c>
      <c r="AO31" s="32">
        <v>294734.13</v>
      </c>
      <c r="AP31" s="32">
        <v>306868.49200000003</v>
      </c>
      <c r="AQ31" s="32">
        <v>340911.40700000001</v>
      </c>
      <c r="AR31" s="32">
        <v>336628.41600000003</v>
      </c>
      <c r="AS31" s="32">
        <v>341574.02100000001</v>
      </c>
      <c r="AT31" s="32">
        <v>348074.73300000001</v>
      </c>
      <c r="AU31" s="32">
        <v>337187.98599999998</v>
      </c>
      <c r="AV31" s="32">
        <v>356293.97700000001</v>
      </c>
      <c r="AW31" s="32">
        <v>388157.24</v>
      </c>
      <c r="AX31" s="32">
        <v>378408.38400000002</v>
      </c>
      <c r="AY31" s="32">
        <v>391605.31</v>
      </c>
      <c r="AZ31" s="32">
        <v>388458.12900000002</v>
      </c>
      <c r="BA31" s="32">
        <v>344128.42599999998</v>
      </c>
      <c r="BB31" s="32">
        <v>338686.283</v>
      </c>
      <c r="BC31" s="32">
        <v>341276.288</v>
      </c>
      <c r="BD31" s="32">
        <v>322075.17700000003</v>
      </c>
      <c r="BE31" s="32">
        <v>353049.962</v>
      </c>
      <c r="BF31" s="32">
        <v>368745.79499999998</v>
      </c>
      <c r="BG31" s="32">
        <v>391653.61300000001</v>
      </c>
      <c r="BH31" s="32">
        <v>395408.96299999999</v>
      </c>
      <c r="BI31" s="32">
        <v>415693.44400000002</v>
      </c>
      <c r="BJ31" s="32">
        <v>417782.01400000002</v>
      </c>
      <c r="BK31" s="32">
        <v>432796.71600000001</v>
      </c>
      <c r="BL31" s="32">
        <v>453142.02600000001</v>
      </c>
      <c r="BM31" s="32">
        <v>474664.234</v>
      </c>
      <c r="BN31" s="32">
        <v>486280.05699999997</v>
      </c>
    </row>
    <row r="32" spans="1:66" x14ac:dyDescent="0.2">
      <c r="B32" s="15"/>
      <c r="C32" s="15"/>
      <c r="D32" s="15"/>
      <c r="E32" s="15"/>
      <c r="F32" s="15"/>
      <c r="G32" s="15"/>
      <c r="I32" s="18" t="s">
        <v>74</v>
      </c>
      <c r="J32" s="18" t="s">
        <v>61</v>
      </c>
      <c r="K32" s="18" t="s">
        <v>62</v>
      </c>
      <c r="L32" s="18" t="s">
        <v>38</v>
      </c>
      <c r="M32" s="18" t="s">
        <v>76</v>
      </c>
      <c r="N32" s="32">
        <v>7335.8509999999997</v>
      </c>
      <c r="O32" s="32">
        <v>6332.8450000000003</v>
      </c>
      <c r="P32" s="32">
        <v>7358.125</v>
      </c>
      <c r="Q32" s="32">
        <v>7757.4690000000001</v>
      </c>
      <c r="R32" s="32">
        <v>7560.1620000000003</v>
      </c>
      <c r="S32" s="32">
        <v>7484.308</v>
      </c>
      <c r="T32" s="32">
        <v>5947.8280000000004</v>
      </c>
      <c r="U32" s="32">
        <v>6239.9179999999997</v>
      </c>
      <c r="V32" s="32">
        <v>5761.7430000000004</v>
      </c>
      <c r="W32" s="32">
        <v>7600.0640000000003</v>
      </c>
      <c r="X32" s="32">
        <v>5444.2950000000001</v>
      </c>
      <c r="Y32" s="32">
        <v>8154.06</v>
      </c>
      <c r="Z32" s="32">
        <v>10006.011</v>
      </c>
      <c r="AA32" s="32">
        <v>9184.9359999999997</v>
      </c>
      <c r="AB32" s="32">
        <v>6798.7330000000002</v>
      </c>
      <c r="AC32" s="32">
        <v>6297.067</v>
      </c>
      <c r="AD32" s="32">
        <v>11337.727999999999</v>
      </c>
      <c r="AE32" s="32">
        <v>13220.838</v>
      </c>
      <c r="AF32" s="32">
        <v>17173.324000000001</v>
      </c>
      <c r="AG32" s="32">
        <v>18039.875</v>
      </c>
      <c r="AH32" s="32">
        <v>19471.146000000001</v>
      </c>
      <c r="AI32" s="32">
        <v>21261.966</v>
      </c>
      <c r="AJ32" s="32">
        <v>19923.060000000001</v>
      </c>
      <c r="AK32" s="32">
        <v>16052.127</v>
      </c>
      <c r="AL32" s="32">
        <v>11630.137000000001</v>
      </c>
      <c r="AM32" s="32">
        <v>13584.348</v>
      </c>
      <c r="AN32" s="32">
        <v>23010.554</v>
      </c>
      <c r="AO32" s="32">
        <v>22090.734</v>
      </c>
      <c r="AP32" s="32">
        <v>23400.425999999999</v>
      </c>
      <c r="AQ32" s="32">
        <v>21046.364000000001</v>
      </c>
      <c r="AR32" s="32">
        <v>21313.628000000001</v>
      </c>
      <c r="AS32" s="32">
        <v>19473.026999999998</v>
      </c>
      <c r="AT32" s="32">
        <v>15194.635</v>
      </c>
      <c r="AU32" s="32">
        <v>17748.169999999998</v>
      </c>
      <c r="AV32" s="32">
        <v>29482.692999999999</v>
      </c>
      <c r="AW32" s="32">
        <v>19273.525000000001</v>
      </c>
      <c r="AX32" s="32">
        <v>12441.28</v>
      </c>
      <c r="AY32" s="32">
        <v>11147.564</v>
      </c>
      <c r="AZ32" s="32">
        <v>10679.263000000001</v>
      </c>
      <c r="BA32" s="32">
        <v>10565.361999999999</v>
      </c>
      <c r="BB32" s="32">
        <v>11061.43</v>
      </c>
      <c r="BC32" s="32">
        <v>10535.431</v>
      </c>
      <c r="BD32" s="32">
        <v>9852.2849999999999</v>
      </c>
      <c r="BE32" s="32">
        <v>17275.670999999998</v>
      </c>
      <c r="BF32" s="32">
        <v>14162.341</v>
      </c>
      <c r="BG32" s="32">
        <v>11222.608</v>
      </c>
      <c r="BH32" s="32">
        <v>8987.9619999999995</v>
      </c>
      <c r="BI32" s="32">
        <v>8246.98</v>
      </c>
      <c r="BJ32" s="32">
        <v>10477.701999999999</v>
      </c>
      <c r="BK32" s="32">
        <v>13583.208000000001</v>
      </c>
      <c r="BL32" s="32">
        <v>12656.800999999999</v>
      </c>
      <c r="BM32" s="32">
        <v>21332.366000000002</v>
      </c>
      <c r="BN32" s="32">
        <v>21670.83</v>
      </c>
    </row>
    <row r="33" spans="1:66" x14ac:dyDescent="0.2">
      <c r="A33" s="14"/>
      <c r="B33" s="14"/>
      <c r="C33" s="14"/>
      <c r="D33" s="14"/>
      <c r="E33" s="14"/>
      <c r="F33" s="14"/>
      <c r="G33" s="14"/>
      <c r="I33" s="18" t="s">
        <v>75</v>
      </c>
      <c r="J33" s="18" t="s">
        <v>61</v>
      </c>
      <c r="K33" s="18" t="s">
        <v>62</v>
      </c>
      <c r="L33" s="18" t="s">
        <v>38</v>
      </c>
      <c r="M33" s="18" t="s">
        <v>77</v>
      </c>
      <c r="N33" s="32">
        <v>327.10199999999998</v>
      </c>
      <c r="O33" s="32">
        <v>1021.335</v>
      </c>
      <c r="P33" s="32">
        <v>1531.5640000000001</v>
      </c>
      <c r="Q33" s="32">
        <v>1771.4549999999999</v>
      </c>
      <c r="R33" s="32">
        <v>1596.86</v>
      </c>
      <c r="S33" s="32">
        <v>1949.971</v>
      </c>
      <c r="T33" s="32">
        <v>2043.3789999999999</v>
      </c>
      <c r="U33" s="32">
        <v>1804.999</v>
      </c>
      <c r="V33" s="32">
        <v>1670.671</v>
      </c>
      <c r="W33" s="32">
        <v>1803.2909999999999</v>
      </c>
      <c r="X33" s="32">
        <v>1736.433</v>
      </c>
      <c r="Y33" s="32">
        <v>1793.0889999999999</v>
      </c>
      <c r="Z33" s="32">
        <v>2805.0680000000002</v>
      </c>
      <c r="AA33" s="32">
        <v>2698.6790000000001</v>
      </c>
      <c r="AB33" s="32">
        <v>2190.9340000000002</v>
      </c>
      <c r="AC33" s="32">
        <v>1680.481</v>
      </c>
      <c r="AD33" s="32">
        <v>1337.2950000000001</v>
      </c>
      <c r="AE33" s="32">
        <v>1807.09</v>
      </c>
      <c r="AF33" s="32">
        <v>1653.2439999999999</v>
      </c>
      <c r="AG33" s="32">
        <v>1612.98</v>
      </c>
      <c r="AH33" s="32">
        <v>958.05399999999997</v>
      </c>
      <c r="AI33" s="32">
        <v>1041.8920000000001</v>
      </c>
      <c r="AJ33" s="32">
        <v>1423.7360000000001</v>
      </c>
      <c r="AK33" s="32">
        <v>2563.7530000000002</v>
      </c>
      <c r="AL33" s="32">
        <v>8201.3189999999995</v>
      </c>
      <c r="AM33" s="32">
        <v>7807.8739999999998</v>
      </c>
      <c r="AN33" s="32">
        <v>5659.47</v>
      </c>
      <c r="AO33" s="32">
        <v>5461.8810000000003</v>
      </c>
      <c r="AP33" s="32">
        <v>5203.4989999999998</v>
      </c>
      <c r="AQ33" s="32">
        <v>4500.1629999999996</v>
      </c>
      <c r="AR33" s="32">
        <v>9509.7759999999998</v>
      </c>
      <c r="AS33" s="32">
        <v>12605.146000000001</v>
      </c>
      <c r="AT33" s="32">
        <v>13833.407999999999</v>
      </c>
      <c r="AU33" s="32">
        <v>11640.093000000001</v>
      </c>
      <c r="AV33" s="32">
        <v>1397.0129999999999</v>
      </c>
      <c r="AW33" s="32">
        <v>1958.2339999999999</v>
      </c>
      <c r="AX33" s="32">
        <v>9068.2620000000006</v>
      </c>
      <c r="AY33" s="32">
        <v>9270.0759999999991</v>
      </c>
      <c r="AZ33" s="32">
        <v>7808.723</v>
      </c>
      <c r="BA33" s="32">
        <v>14428.615</v>
      </c>
      <c r="BB33" s="32">
        <v>9496.6299999999992</v>
      </c>
      <c r="BC33" s="32">
        <v>15601.212</v>
      </c>
      <c r="BD33" s="32">
        <v>22751.881000000001</v>
      </c>
      <c r="BE33" s="32">
        <v>5642.5460000000003</v>
      </c>
      <c r="BF33" s="32">
        <v>11143.038</v>
      </c>
      <c r="BG33" s="32">
        <v>7193.6610000000001</v>
      </c>
      <c r="BH33" s="32">
        <v>11703.484</v>
      </c>
      <c r="BI33" s="32">
        <v>3867.5129999999999</v>
      </c>
      <c r="BJ33" s="32">
        <v>2908.0149999999999</v>
      </c>
      <c r="BK33" s="32">
        <v>2981.9349999999999</v>
      </c>
      <c r="BL33" s="32">
        <v>2750.7869999999998</v>
      </c>
      <c r="BM33" s="32">
        <v>2460.7069999999999</v>
      </c>
      <c r="BN33" s="32">
        <v>2283.768</v>
      </c>
    </row>
    <row r="34" spans="1:66" x14ac:dyDescent="0.2">
      <c r="A34" s="14"/>
      <c r="B34" s="14"/>
      <c r="C34" s="14"/>
      <c r="D34" s="14"/>
      <c r="E34" s="14"/>
      <c r="F34" s="14"/>
      <c r="G34" s="14"/>
      <c r="I34" s="18" t="s">
        <v>73</v>
      </c>
      <c r="J34" s="18" t="s">
        <v>5</v>
      </c>
      <c r="K34" s="18" t="s">
        <v>62</v>
      </c>
      <c r="L34" s="18" t="s">
        <v>46</v>
      </c>
      <c r="M34" s="18" t="s">
        <v>73</v>
      </c>
      <c r="N34" s="32">
        <v>1098.913</v>
      </c>
      <c r="O34" s="32">
        <v>1127.499</v>
      </c>
      <c r="P34" s="32">
        <v>1332.57</v>
      </c>
      <c r="Q34" s="32">
        <v>1491.43</v>
      </c>
      <c r="R34" s="32">
        <v>1663.874</v>
      </c>
      <c r="S34" s="32">
        <v>1856.6769999999999</v>
      </c>
      <c r="T34" s="32">
        <v>1856.164</v>
      </c>
      <c r="U34" s="32">
        <v>1868.49</v>
      </c>
      <c r="V34" s="32">
        <v>1854.9949999999999</v>
      </c>
      <c r="W34" s="32">
        <v>1997.1780000000001</v>
      </c>
      <c r="X34" s="32">
        <v>1998.059</v>
      </c>
      <c r="Y34" s="32">
        <v>2005.3409999999999</v>
      </c>
      <c r="Z34" s="32">
        <v>2139.0459999999998</v>
      </c>
      <c r="AA34" s="32">
        <v>2219.0079999999998</v>
      </c>
      <c r="AB34" s="32">
        <v>2267.35</v>
      </c>
      <c r="AC34" s="32">
        <v>2117.3989999999999</v>
      </c>
      <c r="AD34" s="32">
        <v>2231.0320000000002</v>
      </c>
      <c r="AE34" s="32">
        <v>2690.92</v>
      </c>
      <c r="AF34" s="32">
        <v>2925.4490000000001</v>
      </c>
      <c r="AG34" s="32">
        <v>3462.8380000000002</v>
      </c>
      <c r="AH34" s="32">
        <v>3940.556</v>
      </c>
      <c r="AI34" s="32">
        <v>4522.4979999999996</v>
      </c>
      <c r="AJ34" s="32">
        <v>4742.9549999999999</v>
      </c>
      <c r="AK34" s="32">
        <v>5285.7740000000003</v>
      </c>
      <c r="AL34" s="32">
        <v>5469.8090000000002</v>
      </c>
      <c r="AM34" s="32">
        <v>5206.3829999999998</v>
      </c>
      <c r="AN34" s="32">
        <v>5431.38</v>
      </c>
      <c r="AO34" s="32">
        <v>5204.17</v>
      </c>
      <c r="AP34" s="32">
        <v>5081.5789999999997</v>
      </c>
      <c r="AQ34" s="32">
        <v>6246.4129999999996</v>
      </c>
      <c r="AR34" s="32">
        <v>6313.2460000000001</v>
      </c>
      <c r="AS34" s="32">
        <v>6569.9939999999997</v>
      </c>
      <c r="AT34" s="32">
        <v>7488.4409999999998</v>
      </c>
      <c r="AU34" s="32">
        <v>7904.5280000000002</v>
      </c>
      <c r="AV34" s="32">
        <v>8177.0069999999996</v>
      </c>
      <c r="AW34" s="32">
        <v>8700.3520000000008</v>
      </c>
      <c r="AX34" s="32">
        <v>9026.5529999999999</v>
      </c>
      <c r="AY34" s="32">
        <v>9608.2780000000002</v>
      </c>
      <c r="AZ34" s="32">
        <v>10367.183000000001</v>
      </c>
      <c r="BA34" s="32">
        <v>11742.242</v>
      </c>
      <c r="BB34" s="32">
        <v>12473.116</v>
      </c>
      <c r="BC34" s="32">
        <v>13928.968000000001</v>
      </c>
      <c r="BD34" s="32">
        <v>14077.891</v>
      </c>
      <c r="BE34" s="32">
        <v>14647.602999999999</v>
      </c>
      <c r="BF34" s="32">
        <v>16112.334000000001</v>
      </c>
      <c r="BG34" s="32">
        <v>16650.208999999999</v>
      </c>
      <c r="BH34" s="32">
        <v>16357.55</v>
      </c>
      <c r="BI34" s="32">
        <v>17147.833999999999</v>
      </c>
      <c r="BJ34" s="32">
        <v>18826.514999999999</v>
      </c>
      <c r="BK34" s="32">
        <v>20208.264999999999</v>
      </c>
      <c r="BL34" s="32">
        <v>20858.614000000001</v>
      </c>
      <c r="BM34" s="32">
        <v>21882.112000000001</v>
      </c>
      <c r="BN34" s="32">
        <v>22092.425999999999</v>
      </c>
    </row>
    <row r="35" spans="1:66" x14ac:dyDescent="0.2">
      <c r="A35" s="14"/>
      <c r="B35" s="14"/>
      <c r="C35" s="14"/>
      <c r="D35" s="14"/>
      <c r="E35" s="14"/>
      <c r="F35" s="14"/>
      <c r="G35" s="14"/>
      <c r="I35" s="18" t="s">
        <v>74</v>
      </c>
      <c r="J35" s="18" t="s">
        <v>5</v>
      </c>
      <c r="K35" s="18" t="s">
        <v>62</v>
      </c>
      <c r="L35" s="18" t="s">
        <v>46</v>
      </c>
      <c r="M35" s="18" t="s">
        <v>76</v>
      </c>
      <c r="N35" s="32">
        <v>65.167000000000002</v>
      </c>
      <c r="O35" s="32">
        <v>75.593000000000004</v>
      </c>
      <c r="P35" s="32">
        <v>57.75</v>
      </c>
      <c r="Q35" s="32">
        <v>83.283000000000001</v>
      </c>
      <c r="R35" s="32">
        <v>71.941000000000003</v>
      </c>
      <c r="S35" s="32">
        <v>63.804000000000002</v>
      </c>
      <c r="T35" s="32">
        <v>79.120999999999995</v>
      </c>
      <c r="U35" s="32">
        <v>63.469000000000001</v>
      </c>
      <c r="V35" s="32">
        <v>79.667000000000002</v>
      </c>
      <c r="W35" s="32">
        <v>79.540999999999997</v>
      </c>
      <c r="X35" s="32">
        <v>112.114</v>
      </c>
      <c r="Y35" s="32">
        <v>130.16800000000001</v>
      </c>
      <c r="Z35" s="32">
        <v>201.18100000000001</v>
      </c>
      <c r="AA35" s="32">
        <v>109.256</v>
      </c>
      <c r="AB35" s="32">
        <v>148.42500000000001</v>
      </c>
      <c r="AC35" s="32">
        <v>127.82899999999999</v>
      </c>
      <c r="AD35" s="32">
        <v>287.99700000000001</v>
      </c>
      <c r="AE35" s="32">
        <v>281.51600000000002</v>
      </c>
      <c r="AF35" s="32">
        <v>293.483</v>
      </c>
      <c r="AG35" s="32">
        <v>353.91500000000002</v>
      </c>
      <c r="AH35" s="32">
        <v>248.80699999999999</v>
      </c>
      <c r="AI35" s="32">
        <v>259.738</v>
      </c>
      <c r="AJ35" s="32">
        <v>268.221</v>
      </c>
      <c r="AK35" s="32">
        <v>202.779</v>
      </c>
      <c r="AL35" s="32">
        <v>287.96800000000002</v>
      </c>
      <c r="AM35" s="32">
        <v>691.255</v>
      </c>
      <c r="AN35" s="32">
        <v>1056.7260000000001</v>
      </c>
      <c r="AO35" s="32">
        <v>930.89800000000002</v>
      </c>
      <c r="AP35" s="32">
        <v>2144.7359999999999</v>
      </c>
      <c r="AQ35" s="32">
        <v>2738.5650000000001</v>
      </c>
      <c r="AR35" s="32">
        <v>2108.8780000000002</v>
      </c>
      <c r="AS35" s="32">
        <v>1523.12</v>
      </c>
      <c r="AT35" s="32">
        <v>1553.0630000000001</v>
      </c>
      <c r="AU35" s="32">
        <v>4006.1260000000002</v>
      </c>
      <c r="AV35" s="32">
        <v>4698.1779999999999</v>
      </c>
      <c r="AW35" s="32">
        <v>3832.2950000000001</v>
      </c>
      <c r="AX35" s="32">
        <v>4621.9960000000001</v>
      </c>
      <c r="AY35" s="32">
        <v>3927.3330000000001</v>
      </c>
      <c r="AZ35" s="32">
        <v>3208.2860000000001</v>
      </c>
      <c r="BA35" s="32">
        <v>3376.6909999999998</v>
      </c>
      <c r="BB35" s="32">
        <v>3619.75</v>
      </c>
      <c r="BC35" s="32">
        <v>4904.1059999999998</v>
      </c>
      <c r="BD35" s="32">
        <v>6819.0789999999997</v>
      </c>
      <c r="BE35" s="32">
        <v>8128.5479999999998</v>
      </c>
      <c r="BF35" s="32">
        <v>7521.3370000000004</v>
      </c>
      <c r="BG35" s="32">
        <v>8346.2620000000006</v>
      </c>
      <c r="BH35" s="32">
        <v>10192.089</v>
      </c>
      <c r="BI35" s="32">
        <v>9878.6080000000002</v>
      </c>
      <c r="BJ35" s="32">
        <v>11067.142</v>
      </c>
      <c r="BK35" s="32">
        <v>10168.764999999999</v>
      </c>
      <c r="BL35" s="32">
        <v>9694.0439999999999</v>
      </c>
      <c r="BM35" s="32">
        <v>11836.404</v>
      </c>
      <c r="BN35" s="32">
        <v>11673.236000000001</v>
      </c>
    </row>
    <row r="36" spans="1:66" x14ac:dyDescent="0.2">
      <c r="A36" s="14"/>
      <c r="B36" s="14"/>
      <c r="C36" s="14"/>
      <c r="D36" s="14"/>
      <c r="E36" s="14"/>
      <c r="F36" s="14"/>
      <c r="G36" s="14"/>
      <c r="I36" s="18" t="s">
        <v>75</v>
      </c>
      <c r="J36" s="18" t="s">
        <v>5</v>
      </c>
      <c r="K36" s="18" t="s">
        <v>62</v>
      </c>
      <c r="L36" s="18" t="s">
        <v>46</v>
      </c>
      <c r="M36" s="18" t="s">
        <v>77</v>
      </c>
      <c r="N36" s="32">
        <v>31.286999999999999</v>
      </c>
      <c r="O36" s="32">
        <v>29.266999999999999</v>
      </c>
      <c r="P36" s="32">
        <v>28.922000000000001</v>
      </c>
      <c r="Q36" s="32">
        <v>42.558</v>
      </c>
      <c r="R36" s="32">
        <v>81.126000000000005</v>
      </c>
      <c r="S36" s="32">
        <v>144.10300000000001</v>
      </c>
      <c r="T36" s="32">
        <v>110.02200000000001</v>
      </c>
      <c r="U36" s="32">
        <v>106.575</v>
      </c>
      <c r="V36" s="32">
        <v>68.537000000000006</v>
      </c>
      <c r="W36" s="32">
        <v>58.265999999999998</v>
      </c>
      <c r="X36" s="32">
        <v>66.486000000000004</v>
      </c>
      <c r="Y36" s="32">
        <v>82.23</v>
      </c>
      <c r="Z36" s="32">
        <v>78.994</v>
      </c>
      <c r="AA36" s="32">
        <v>87.552999999999997</v>
      </c>
      <c r="AB36" s="32">
        <v>69.308999999999997</v>
      </c>
      <c r="AC36" s="32">
        <v>63.783999999999999</v>
      </c>
      <c r="AD36" s="32">
        <v>32.590000000000003</v>
      </c>
      <c r="AE36" s="32">
        <v>61.093000000000004</v>
      </c>
      <c r="AF36" s="32">
        <v>80.421999999999997</v>
      </c>
      <c r="AG36" s="32">
        <v>77.7</v>
      </c>
      <c r="AH36" s="32">
        <v>104.80200000000001</v>
      </c>
      <c r="AI36" s="32">
        <v>171.84200000000001</v>
      </c>
      <c r="AJ36" s="32">
        <v>232.80199999999999</v>
      </c>
      <c r="AK36" s="32">
        <v>172.47399999999999</v>
      </c>
      <c r="AL36" s="32">
        <v>172.976</v>
      </c>
      <c r="AM36" s="32">
        <v>288.20299999999997</v>
      </c>
      <c r="AN36" s="32">
        <v>189.55</v>
      </c>
      <c r="AO36" s="32">
        <v>158.18299999999999</v>
      </c>
      <c r="AP36" s="32">
        <v>237.75399999999999</v>
      </c>
      <c r="AQ36" s="32">
        <v>424.47199999999998</v>
      </c>
      <c r="AR36" s="32">
        <v>339.84199999999998</v>
      </c>
      <c r="AS36" s="32">
        <v>295.61599999999999</v>
      </c>
      <c r="AT36" s="32">
        <v>482.58</v>
      </c>
      <c r="AU36" s="32">
        <v>1145.578</v>
      </c>
      <c r="AV36" s="32">
        <v>1040.126</v>
      </c>
      <c r="AW36" s="32">
        <v>1034.037</v>
      </c>
      <c r="AX36" s="32">
        <v>1530.4839999999999</v>
      </c>
      <c r="AY36" s="32">
        <v>1025.1220000000001</v>
      </c>
      <c r="AZ36" s="32">
        <v>437.47899999999998</v>
      </c>
      <c r="BA36" s="32">
        <v>461.78800000000001</v>
      </c>
      <c r="BB36" s="32">
        <v>427.4</v>
      </c>
      <c r="BC36" s="32">
        <v>385.50299999999999</v>
      </c>
      <c r="BD36" s="32">
        <v>297.49799999999999</v>
      </c>
      <c r="BE36" s="32">
        <v>272.76900000000001</v>
      </c>
      <c r="BF36" s="32">
        <v>389.12099999999998</v>
      </c>
      <c r="BG36" s="32">
        <v>551.51300000000003</v>
      </c>
      <c r="BH36" s="32">
        <v>333.11399999999998</v>
      </c>
      <c r="BI36" s="32">
        <v>404.65800000000002</v>
      </c>
      <c r="BJ36" s="32">
        <v>276.721</v>
      </c>
      <c r="BK36" s="32">
        <v>274.95299999999997</v>
      </c>
      <c r="BL36" s="32">
        <v>290.59300000000002</v>
      </c>
      <c r="BM36" s="32">
        <v>294.25200000000001</v>
      </c>
      <c r="BN36" s="32">
        <v>334.96100000000001</v>
      </c>
    </row>
    <row r="37" spans="1:66" x14ac:dyDescent="0.2">
      <c r="A37" s="14"/>
      <c r="B37" s="14"/>
      <c r="C37" s="14"/>
      <c r="D37" s="14"/>
      <c r="E37" s="14"/>
      <c r="F37" s="14"/>
      <c r="G37" s="14"/>
      <c r="I37" s="18" t="s">
        <v>73</v>
      </c>
      <c r="J37" s="18" t="s">
        <v>6</v>
      </c>
      <c r="K37" s="18" t="s">
        <v>62</v>
      </c>
      <c r="L37" s="18" t="s">
        <v>47</v>
      </c>
      <c r="M37" s="18" t="s">
        <v>73</v>
      </c>
      <c r="N37" s="32">
        <v>2549.8890000000001</v>
      </c>
      <c r="O37" s="32">
        <v>3047.569</v>
      </c>
      <c r="P37" s="32">
        <v>4689.616</v>
      </c>
      <c r="Q37" s="32">
        <v>5980.768</v>
      </c>
      <c r="R37" s="32">
        <v>6832.2060000000001</v>
      </c>
      <c r="S37" s="32">
        <v>7403.1350000000002</v>
      </c>
      <c r="T37" s="32">
        <v>7796.3440000000001</v>
      </c>
      <c r="U37" s="32">
        <v>7756.6120000000001</v>
      </c>
      <c r="V37" s="32">
        <v>7636.2439999999997</v>
      </c>
      <c r="W37" s="32">
        <v>7655.2809999999999</v>
      </c>
      <c r="X37" s="32">
        <v>8711.5679999999993</v>
      </c>
      <c r="Y37" s="32">
        <v>9614.7909999999993</v>
      </c>
      <c r="Z37" s="32">
        <v>9763.1769999999997</v>
      </c>
      <c r="AA37" s="32">
        <v>9748.1460000000006</v>
      </c>
      <c r="AB37" s="32">
        <v>9979.0840000000007</v>
      </c>
      <c r="AC37" s="32">
        <v>10048.101000000001</v>
      </c>
      <c r="AD37" s="32">
        <v>10229.245000000001</v>
      </c>
      <c r="AE37" s="32">
        <v>11094.227000000001</v>
      </c>
      <c r="AF37" s="32">
        <v>13348.362999999999</v>
      </c>
      <c r="AG37" s="32">
        <v>14787.12</v>
      </c>
      <c r="AH37" s="32">
        <v>15442.531000000001</v>
      </c>
      <c r="AI37" s="32">
        <v>16439.39</v>
      </c>
      <c r="AJ37" s="32">
        <v>17084.133000000002</v>
      </c>
      <c r="AK37" s="32">
        <v>18583.605</v>
      </c>
      <c r="AL37" s="32">
        <v>20938.095000000001</v>
      </c>
      <c r="AM37" s="32">
        <v>22101.032999999999</v>
      </c>
      <c r="AN37" s="32">
        <v>24063.447</v>
      </c>
      <c r="AO37" s="32">
        <v>26497.413</v>
      </c>
      <c r="AP37" s="32">
        <v>27913.29</v>
      </c>
      <c r="AQ37" s="32">
        <v>29943.252</v>
      </c>
      <c r="AR37" s="32">
        <v>32598.626</v>
      </c>
      <c r="AS37" s="32">
        <v>35286.860999999997</v>
      </c>
      <c r="AT37" s="32">
        <v>38403.233999999997</v>
      </c>
      <c r="AU37" s="32">
        <v>41841.703999999998</v>
      </c>
      <c r="AV37" s="32">
        <v>45122.65</v>
      </c>
      <c r="AW37" s="32">
        <v>45820.998</v>
      </c>
      <c r="AX37" s="32">
        <v>49179.169000000002</v>
      </c>
      <c r="AY37" s="32">
        <v>52883.701999999997</v>
      </c>
      <c r="AZ37" s="32">
        <v>54311.044000000002</v>
      </c>
      <c r="BA37" s="32">
        <v>57964.529000000002</v>
      </c>
      <c r="BB37" s="32">
        <v>58358.84</v>
      </c>
      <c r="BC37" s="32">
        <v>59802.805999999997</v>
      </c>
      <c r="BD37" s="32">
        <v>62677.635000000002</v>
      </c>
      <c r="BE37" s="32">
        <v>63783.881000000001</v>
      </c>
      <c r="BF37" s="32">
        <v>66349.83</v>
      </c>
      <c r="BG37" s="32">
        <v>68656.627999999997</v>
      </c>
      <c r="BH37" s="32">
        <v>70485.339000000007</v>
      </c>
      <c r="BI37" s="32">
        <v>73135.724000000002</v>
      </c>
      <c r="BJ37" s="32">
        <v>76273.646999999997</v>
      </c>
      <c r="BK37" s="32">
        <v>78963.327000000005</v>
      </c>
      <c r="BL37" s="32">
        <v>79279.398000000001</v>
      </c>
      <c r="BM37" s="32">
        <v>83321.213000000003</v>
      </c>
      <c r="BN37" s="32">
        <v>85179.948000000004</v>
      </c>
    </row>
    <row r="38" spans="1:66" x14ac:dyDescent="0.2">
      <c r="A38" s="14"/>
      <c r="B38" s="14"/>
      <c r="C38" s="14"/>
      <c r="D38" s="14"/>
      <c r="E38" s="14"/>
      <c r="F38" s="14"/>
      <c r="G38" s="14"/>
      <c r="I38" s="18" t="s">
        <v>74</v>
      </c>
      <c r="J38" s="18" t="s">
        <v>6</v>
      </c>
      <c r="K38" s="18" t="s">
        <v>62</v>
      </c>
      <c r="L38" s="18" t="s">
        <v>47</v>
      </c>
      <c r="M38" s="18" t="s">
        <v>76</v>
      </c>
      <c r="N38" s="32">
        <v>43.887</v>
      </c>
      <c r="O38" s="32">
        <v>30.504999999999999</v>
      </c>
      <c r="P38" s="32">
        <v>38.165999999999997</v>
      </c>
      <c r="Q38" s="32">
        <v>38.332000000000001</v>
      </c>
      <c r="R38" s="32">
        <v>42.786999999999999</v>
      </c>
      <c r="S38" s="32">
        <v>46.463000000000001</v>
      </c>
      <c r="T38" s="32">
        <v>56.920999999999999</v>
      </c>
      <c r="U38" s="32">
        <v>69.887</v>
      </c>
      <c r="V38" s="32">
        <v>67.212000000000003</v>
      </c>
      <c r="W38" s="32">
        <v>80.096999999999994</v>
      </c>
      <c r="X38" s="32">
        <v>79.926000000000002</v>
      </c>
      <c r="Y38" s="32">
        <v>84.930999999999997</v>
      </c>
      <c r="Z38" s="32">
        <v>95.59</v>
      </c>
      <c r="AA38" s="32">
        <v>95.74</v>
      </c>
      <c r="AB38" s="32">
        <v>128.61199999999999</v>
      </c>
      <c r="AC38" s="32">
        <v>122.626</v>
      </c>
      <c r="AD38" s="32">
        <v>129.947</v>
      </c>
      <c r="AE38" s="32">
        <v>153.577</v>
      </c>
      <c r="AF38" s="32">
        <v>160.29400000000001</v>
      </c>
      <c r="AG38" s="32">
        <v>189.36</v>
      </c>
      <c r="AH38" s="32">
        <v>199.46700000000001</v>
      </c>
      <c r="AI38" s="32">
        <v>238.98699999999999</v>
      </c>
      <c r="AJ38" s="32">
        <v>268.83600000000001</v>
      </c>
      <c r="AK38" s="32">
        <v>266.06799999999998</v>
      </c>
      <c r="AL38" s="32">
        <v>289.81200000000001</v>
      </c>
      <c r="AM38" s="32">
        <v>304.20400000000001</v>
      </c>
      <c r="AN38" s="32">
        <v>334.84800000000001</v>
      </c>
      <c r="AO38" s="32">
        <v>392.85300000000001</v>
      </c>
      <c r="AP38" s="32">
        <v>462.53399999999999</v>
      </c>
      <c r="AQ38" s="32">
        <v>522.93200000000002</v>
      </c>
      <c r="AR38" s="32">
        <v>607.77800000000002</v>
      </c>
      <c r="AS38" s="32">
        <v>678.05899999999997</v>
      </c>
      <c r="AT38" s="32">
        <v>763.13499999999999</v>
      </c>
      <c r="AU38" s="32">
        <v>1006.794</v>
      </c>
      <c r="AV38" s="32">
        <v>1341.16</v>
      </c>
      <c r="AW38" s="32">
        <v>1466.9290000000001</v>
      </c>
      <c r="AX38" s="32">
        <v>1467.9110000000001</v>
      </c>
      <c r="AY38" s="32">
        <v>1563.0360000000001</v>
      </c>
      <c r="AZ38" s="32">
        <v>2625.6689999999999</v>
      </c>
      <c r="BA38" s="32">
        <v>2713.2130000000002</v>
      </c>
      <c r="BB38" s="32">
        <v>2367.0360000000001</v>
      </c>
      <c r="BC38" s="32">
        <v>2261.1460000000002</v>
      </c>
      <c r="BD38" s="32">
        <v>2362.7600000000002</v>
      </c>
      <c r="BE38" s="32">
        <v>1617.7629999999999</v>
      </c>
      <c r="BF38" s="32">
        <v>1722.393</v>
      </c>
      <c r="BG38" s="32">
        <v>2081.3229999999999</v>
      </c>
      <c r="BH38" s="32">
        <v>2541.79</v>
      </c>
      <c r="BI38" s="32">
        <v>3493.7510000000002</v>
      </c>
      <c r="BJ38" s="32">
        <v>3222.482</v>
      </c>
      <c r="BK38" s="32">
        <v>3309.23</v>
      </c>
      <c r="BL38" s="32">
        <v>3890.5749999999998</v>
      </c>
      <c r="BM38" s="32">
        <v>3691.6379999999999</v>
      </c>
      <c r="BN38" s="32">
        <v>4421.576</v>
      </c>
    </row>
    <row r="39" spans="1:66" x14ac:dyDescent="0.2">
      <c r="A39" s="14"/>
      <c r="B39" s="14"/>
      <c r="C39" s="14"/>
      <c r="D39" s="14"/>
      <c r="E39" s="14"/>
      <c r="F39" s="14"/>
      <c r="G39" s="14"/>
      <c r="I39" s="18" t="s">
        <v>75</v>
      </c>
      <c r="J39" s="18" t="s">
        <v>6</v>
      </c>
      <c r="K39" s="18" t="s">
        <v>62</v>
      </c>
      <c r="L39" s="18" t="s">
        <v>47</v>
      </c>
      <c r="M39" s="18" t="s">
        <v>77</v>
      </c>
      <c r="N39" s="32">
        <v>27.378</v>
      </c>
      <c r="O39" s="32">
        <v>18.824000000000002</v>
      </c>
      <c r="P39" s="32">
        <v>41.459000000000003</v>
      </c>
      <c r="Q39" s="32">
        <v>111.244</v>
      </c>
      <c r="R39" s="32">
        <v>196.19800000000001</v>
      </c>
      <c r="S39" s="32">
        <v>208.73</v>
      </c>
      <c r="T39" s="32">
        <v>147.29900000000001</v>
      </c>
      <c r="U39" s="32">
        <v>154.755</v>
      </c>
      <c r="V39" s="32">
        <v>137.875</v>
      </c>
      <c r="W39" s="32">
        <v>151.36799999999999</v>
      </c>
      <c r="X39" s="32">
        <v>203.69200000000001</v>
      </c>
      <c r="Y39" s="32">
        <v>259.91699999999997</v>
      </c>
      <c r="Z39" s="32">
        <v>290.58199999999999</v>
      </c>
      <c r="AA39" s="32">
        <v>162.524</v>
      </c>
      <c r="AB39" s="32">
        <v>188.53800000000001</v>
      </c>
      <c r="AC39" s="32">
        <v>178.714</v>
      </c>
      <c r="AD39" s="32">
        <v>148.00399999999999</v>
      </c>
      <c r="AE39" s="32">
        <v>196.87</v>
      </c>
      <c r="AF39" s="32">
        <v>241.33099999999999</v>
      </c>
      <c r="AG39" s="32">
        <v>274.82600000000002</v>
      </c>
      <c r="AH39" s="32">
        <v>280.02499999999998</v>
      </c>
      <c r="AI39" s="32">
        <v>339.63099999999997</v>
      </c>
      <c r="AJ39" s="32">
        <v>355.42099999999999</v>
      </c>
      <c r="AK39" s="32">
        <v>377.01100000000002</v>
      </c>
      <c r="AL39" s="32">
        <v>420.49299999999999</v>
      </c>
      <c r="AM39" s="32">
        <v>446.06599999999997</v>
      </c>
      <c r="AN39" s="32">
        <v>518.66399999999999</v>
      </c>
      <c r="AO39" s="32">
        <v>556.16899999999998</v>
      </c>
      <c r="AP39" s="32">
        <v>653.50400000000002</v>
      </c>
      <c r="AQ39" s="32">
        <v>844.197</v>
      </c>
      <c r="AR39" s="32">
        <v>1091.079</v>
      </c>
      <c r="AS39" s="32">
        <v>773.39200000000005</v>
      </c>
      <c r="AT39" s="32">
        <v>980.18</v>
      </c>
      <c r="AU39" s="32">
        <v>1146.2819999999999</v>
      </c>
      <c r="AV39" s="32">
        <v>1515.8309999999999</v>
      </c>
      <c r="AW39" s="32">
        <v>1708.653</v>
      </c>
      <c r="AX39" s="32">
        <v>1412.4929999999999</v>
      </c>
      <c r="AY39" s="32">
        <v>1351.1890000000001</v>
      </c>
      <c r="AZ39" s="32">
        <v>1475.857</v>
      </c>
      <c r="BA39" s="32">
        <v>1673.105</v>
      </c>
      <c r="BB39" s="32">
        <v>1701.0319999999999</v>
      </c>
      <c r="BC39" s="32">
        <v>1654.384</v>
      </c>
      <c r="BD39" s="32">
        <v>1655.1569999999999</v>
      </c>
      <c r="BE39" s="32">
        <v>1263.325</v>
      </c>
      <c r="BF39" s="32">
        <v>1402.9079999999999</v>
      </c>
      <c r="BG39" s="32">
        <v>1582.1890000000001</v>
      </c>
      <c r="BH39" s="32">
        <v>1540.498</v>
      </c>
      <c r="BI39" s="32">
        <v>1504.912</v>
      </c>
      <c r="BJ39" s="32">
        <v>1516.6379999999999</v>
      </c>
      <c r="BK39" s="32">
        <v>1880.3209999999999</v>
      </c>
      <c r="BL39" s="32">
        <v>2044.173</v>
      </c>
      <c r="BM39" s="32">
        <v>1765.2180000000001</v>
      </c>
      <c r="BN39" s="32">
        <v>1959.145</v>
      </c>
    </row>
    <row r="40" spans="1:66" x14ac:dyDescent="0.2">
      <c r="A40" s="14"/>
      <c r="B40" s="14"/>
      <c r="C40" s="14"/>
      <c r="D40" s="14"/>
      <c r="E40" s="14"/>
      <c r="F40" s="14"/>
      <c r="G40" s="14"/>
      <c r="I40" s="18" t="s">
        <v>73</v>
      </c>
      <c r="J40" s="18" t="s">
        <v>7</v>
      </c>
      <c r="K40" s="18" t="s">
        <v>62</v>
      </c>
      <c r="L40" s="18" t="s">
        <v>69</v>
      </c>
      <c r="M40" s="18" t="s">
        <v>73</v>
      </c>
      <c r="N40" s="32">
        <v>1845.001</v>
      </c>
      <c r="O40" s="32">
        <v>1879.6949999999999</v>
      </c>
      <c r="P40" s="32">
        <v>1911.896</v>
      </c>
      <c r="Q40" s="32">
        <v>1936.289</v>
      </c>
      <c r="R40" s="32">
        <v>1967.998</v>
      </c>
      <c r="S40" s="32">
        <v>1977.895</v>
      </c>
      <c r="T40" s="32">
        <v>1971.729</v>
      </c>
      <c r="U40" s="32">
        <v>1859.08</v>
      </c>
      <c r="V40" s="32">
        <v>1893.0809999999999</v>
      </c>
      <c r="W40" s="32">
        <v>1959.2529999999999</v>
      </c>
      <c r="X40" s="32">
        <v>2032.0029999999999</v>
      </c>
      <c r="Y40" s="32">
        <v>2100.0329999999999</v>
      </c>
      <c r="Z40" s="32">
        <v>2191.64</v>
      </c>
      <c r="AA40" s="32">
        <v>2276.2950000000001</v>
      </c>
      <c r="AB40" s="32">
        <v>2366.038</v>
      </c>
      <c r="AC40" s="32">
        <v>2461.893</v>
      </c>
      <c r="AD40" s="32">
        <v>2547.0450000000001</v>
      </c>
      <c r="AE40" s="32">
        <v>2810.8490000000002</v>
      </c>
      <c r="AF40" s="32">
        <v>2650.8130000000001</v>
      </c>
      <c r="AG40" s="32">
        <v>2927.692</v>
      </c>
      <c r="AH40" s="32">
        <v>3184.0770000000002</v>
      </c>
      <c r="AI40" s="32">
        <v>3573.393</v>
      </c>
      <c r="AJ40" s="32">
        <v>3929.9870000000001</v>
      </c>
      <c r="AK40" s="32">
        <v>4380.8860000000004</v>
      </c>
      <c r="AL40" s="32">
        <v>4758.3789999999999</v>
      </c>
      <c r="AM40" s="32">
        <v>5303.8230000000003</v>
      </c>
      <c r="AN40" s="32">
        <v>5899.79</v>
      </c>
      <c r="AO40" s="32">
        <v>6383.1239999999998</v>
      </c>
      <c r="AP40" s="32">
        <v>6583.0680000000002</v>
      </c>
      <c r="AQ40" s="32">
        <v>7036.7380000000003</v>
      </c>
      <c r="AR40" s="32">
        <v>7619.3620000000001</v>
      </c>
      <c r="AS40" s="32">
        <v>8072.4930000000004</v>
      </c>
      <c r="AT40" s="32">
        <v>8150.2</v>
      </c>
      <c r="AU40" s="32">
        <v>8681.75</v>
      </c>
      <c r="AV40" s="32">
        <v>9475.1470000000008</v>
      </c>
      <c r="AW40" s="32">
        <v>10191.387000000001</v>
      </c>
      <c r="AX40" s="32">
        <v>10094.204</v>
      </c>
      <c r="AY40" s="32">
        <v>10516.726000000001</v>
      </c>
      <c r="AZ40" s="32">
        <v>11244.31</v>
      </c>
      <c r="BA40" s="32">
        <v>12373.714</v>
      </c>
      <c r="BB40" s="32">
        <v>14515.343000000001</v>
      </c>
      <c r="BC40" s="32">
        <v>17337.991999999998</v>
      </c>
      <c r="BD40" s="32">
        <v>21877.703000000001</v>
      </c>
      <c r="BE40" s="32">
        <v>27808.246999999999</v>
      </c>
      <c r="BF40" s="32">
        <v>32022.695</v>
      </c>
      <c r="BG40" s="32">
        <v>36471.881000000001</v>
      </c>
      <c r="BH40" s="32">
        <v>39823.67</v>
      </c>
      <c r="BI40" s="32">
        <v>40199.932000000001</v>
      </c>
      <c r="BJ40" s="32">
        <v>40385.387000000002</v>
      </c>
      <c r="BK40" s="32">
        <v>41156.091</v>
      </c>
      <c r="BL40" s="32">
        <v>41802.891000000003</v>
      </c>
      <c r="BM40" s="32">
        <v>42748.953000000001</v>
      </c>
      <c r="BN40" s="32">
        <v>40569.701999999997</v>
      </c>
    </row>
    <row r="41" spans="1:66" x14ac:dyDescent="0.2">
      <c r="A41" s="14"/>
      <c r="B41" s="14"/>
      <c r="C41" s="14"/>
      <c r="D41" s="14"/>
      <c r="E41" s="14"/>
      <c r="F41" s="14"/>
      <c r="G41" s="14"/>
      <c r="I41" s="18" t="s">
        <v>74</v>
      </c>
      <c r="J41" s="18" t="s">
        <v>7</v>
      </c>
      <c r="K41" s="18" t="s">
        <v>62</v>
      </c>
      <c r="L41" s="18" t="s">
        <v>69</v>
      </c>
      <c r="M41" s="18" t="s">
        <v>76</v>
      </c>
      <c r="N41" s="32">
        <v>102.85299999999999</v>
      </c>
      <c r="O41" s="32">
        <v>119.648</v>
      </c>
      <c r="P41" s="32">
        <v>134.36000000000001</v>
      </c>
      <c r="Q41" s="32">
        <v>125.43899999999999</v>
      </c>
      <c r="R41" s="32">
        <v>120.307</v>
      </c>
      <c r="S41" s="32">
        <v>140.05500000000001</v>
      </c>
      <c r="T41" s="32">
        <v>157.29599999999999</v>
      </c>
      <c r="U41" s="32">
        <v>187.70500000000001</v>
      </c>
      <c r="V41" s="32">
        <v>208.83699999999999</v>
      </c>
      <c r="W41" s="32">
        <v>249.45</v>
      </c>
      <c r="X41" s="32">
        <v>266.36399999999998</v>
      </c>
      <c r="Y41" s="32">
        <v>272.77600000000001</v>
      </c>
      <c r="Z41" s="32">
        <v>342.41199999999998</v>
      </c>
      <c r="AA41" s="32">
        <v>373.51900000000001</v>
      </c>
      <c r="AB41" s="32">
        <v>369.553</v>
      </c>
      <c r="AC41" s="32">
        <v>501.488</v>
      </c>
      <c r="AD41" s="32">
        <v>568.33399999999995</v>
      </c>
      <c r="AE41" s="32">
        <v>746.18799999999999</v>
      </c>
      <c r="AF41" s="32">
        <v>864.99400000000003</v>
      </c>
      <c r="AG41" s="32">
        <v>747.57799999999997</v>
      </c>
      <c r="AH41" s="32">
        <v>727.30700000000002</v>
      </c>
      <c r="AI41" s="32">
        <v>975.77</v>
      </c>
      <c r="AJ41" s="32">
        <v>897.524</v>
      </c>
      <c r="AK41" s="32">
        <v>971.40599999999995</v>
      </c>
      <c r="AL41" s="32">
        <v>1131.9390000000001</v>
      </c>
      <c r="AM41" s="32">
        <v>1344.8330000000001</v>
      </c>
      <c r="AN41" s="32">
        <v>1264.864</v>
      </c>
      <c r="AO41" s="32">
        <v>1376.7249999999999</v>
      </c>
      <c r="AP41" s="32">
        <v>1107.058</v>
      </c>
      <c r="AQ41" s="32">
        <v>1211.1310000000001</v>
      </c>
      <c r="AR41" s="32">
        <v>1378.252</v>
      </c>
      <c r="AS41" s="32">
        <v>1350.068</v>
      </c>
      <c r="AT41" s="32">
        <v>1433.6189999999999</v>
      </c>
      <c r="AU41" s="32">
        <v>2053</v>
      </c>
      <c r="AV41" s="32">
        <v>1843.653</v>
      </c>
      <c r="AW41" s="32">
        <v>1743.951</v>
      </c>
      <c r="AX41" s="32">
        <v>1923.1310000000001</v>
      </c>
      <c r="AY41" s="32">
        <v>1867.0989999999999</v>
      </c>
      <c r="AZ41" s="32">
        <v>2073.3240000000001</v>
      </c>
      <c r="BA41" s="32">
        <v>2109.404</v>
      </c>
      <c r="BB41" s="32">
        <v>1899.9469999999999</v>
      </c>
      <c r="BC41" s="32">
        <v>2232.9070000000002</v>
      </c>
      <c r="BD41" s="32">
        <v>2283.1370000000002</v>
      </c>
      <c r="BE41" s="32">
        <v>2431.9169999999999</v>
      </c>
      <c r="BF41" s="32">
        <v>2090.1</v>
      </c>
      <c r="BG41" s="32">
        <v>2465.3009999999999</v>
      </c>
      <c r="BH41" s="32">
        <v>2274.09</v>
      </c>
      <c r="BI41" s="32">
        <v>2135.366</v>
      </c>
      <c r="BJ41" s="32">
        <v>3472.8029999999999</v>
      </c>
      <c r="BK41" s="32">
        <v>4920.174</v>
      </c>
      <c r="BL41" s="32">
        <v>5588.6940000000004</v>
      </c>
      <c r="BM41" s="32">
        <v>7259.7520000000004</v>
      </c>
      <c r="BN41" s="32">
        <v>9780.3089999999993</v>
      </c>
    </row>
    <row r="42" spans="1:66" x14ac:dyDescent="0.2">
      <c r="A42" s="14"/>
      <c r="B42" s="14"/>
      <c r="C42" s="14"/>
      <c r="D42" s="14"/>
      <c r="E42" s="14"/>
      <c r="F42" s="14"/>
      <c r="G42" s="14"/>
      <c r="I42" s="18" t="s">
        <v>75</v>
      </c>
      <c r="J42" s="18" t="s">
        <v>7</v>
      </c>
      <c r="K42" s="18" t="s">
        <v>62</v>
      </c>
      <c r="L42" s="18" t="s">
        <v>69</v>
      </c>
      <c r="M42" s="18" t="s">
        <v>77</v>
      </c>
      <c r="N42" s="32">
        <v>5.4080000000000004</v>
      </c>
      <c r="O42" s="32">
        <v>7.6420000000000003</v>
      </c>
      <c r="P42" s="32">
        <v>5.726</v>
      </c>
      <c r="Q42" s="32">
        <v>8.1470000000000002</v>
      </c>
      <c r="R42" s="32">
        <v>11.920999999999999</v>
      </c>
      <c r="S42" s="32">
        <v>29.661999999999999</v>
      </c>
      <c r="T42" s="32">
        <v>27.12</v>
      </c>
      <c r="U42" s="32">
        <v>31.841000000000001</v>
      </c>
      <c r="V42" s="32">
        <v>23.805</v>
      </c>
      <c r="W42" s="32">
        <v>31.411999999999999</v>
      </c>
      <c r="X42" s="32">
        <v>25.706</v>
      </c>
      <c r="Y42" s="32">
        <v>17.297999999999998</v>
      </c>
      <c r="Z42" s="32">
        <v>21.518000000000001</v>
      </c>
      <c r="AA42" s="32">
        <v>31.312999999999999</v>
      </c>
      <c r="AB42" s="32">
        <v>19.84</v>
      </c>
      <c r="AC42" s="32">
        <v>22.356999999999999</v>
      </c>
      <c r="AD42" s="32">
        <v>7.9109999999999996</v>
      </c>
      <c r="AE42" s="32">
        <v>14.632999999999999</v>
      </c>
      <c r="AF42" s="32">
        <v>13.022</v>
      </c>
      <c r="AG42" s="32">
        <v>21.087</v>
      </c>
      <c r="AH42" s="32">
        <v>24.658999999999999</v>
      </c>
      <c r="AI42" s="32">
        <v>58.073999999999998</v>
      </c>
      <c r="AJ42" s="32">
        <v>44.023000000000003</v>
      </c>
      <c r="AK42" s="32">
        <v>51.027000000000001</v>
      </c>
      <c r="AL42" s="32">
        <v>58.262999999999998</v>
      </c>
      <c r="AM42" s="32">
        <v>113.336</v>
      </c>
      <c r="AN42" s="32">
        <v>104.514</v>
      </c>
      <c r="AO42" s="32">
        <v>86.567999999999998</v>
      </c>
      <c r="AP42" s="32">
        <v>99.819000000000003</v>
      </c>
      <c r="AQ42" s="32">
        <v>102.116</v>
      </c>
      <c r="AR42" s="32">
        <v>146.00200000000001</v>
      </c>
      <c r="AS42" s="32">
        <v>177.21899999999999</v>
      </c>
      <c r="AT42" s="32">
        <v>230.739</v>
      </c>
      <c r="AU42" s="32">
        <v>517.38</v>
      </c>
      <c r="AV42" s="32">
        <v>502.029</v>
      </c>
      <c r="AW42" s="32">
        <v>430.71300000000002</v>
      </c>
      <c r="AX42" s="32">
        <v>517.78599999999994</v>
      </c>
      <c r="AY42" s="32">
        <v>525.41999999999996</v>
      </c>
      <c r="AZ42" s="32">
        <v>450.41800000000001</v>
      </c>
      <c r="BA42" s="32">
        <v>544.76</v>
      </c>
      <c r="BB42" s="32">
        <v>369.84699999999998</v>
      </c>
      <c r="BC42" s="32">
        <v>362.45600000000002</v>
      </c>
      <c r="BD42" s="32">
        <v>396.80900000000003</v>
      </c>
      <c r="BE42" s="32">
        <v>463.83100000000002</v>
      </c>
      <c r="BF42" s="32">
        <v>508.48899999999998</v>
      </c>
      <c r="BG42" s="32">
        <v>530.23</v>
      </c>
      <c r="BH42" s="32">
        <v>1010.974</v>
      </c>
      <c r="BI42" s="32">
        <v>833.89300000000003</v>
      </c>
      <c r="BJ42" s="32">
        <v>211.91300000000001</v>
      </c>
      <c r="BK42" s="32">
        <v>276.64699999999999</v>
      </c>
      <c r="BL42" s="32">
        <v>344.03699999999998</v>
      </c>
      <c r="BM42" s="32">
        <v>366.77800000000002</v>
      </c>
      <c r="BN42" s="32">
        <v>233.239</v>
      </c>
    </row>
    <row r="43" spans="1:66" x14ac:dyDescent="0.2">
      <c r="A43" s="14"/>
      <c r="B43" s="14"/>
      <c r="C43" s="14"/>
      <c r="D43" s="14"/>
      <c r="E43" s="14"/>
      <c r="F43" s="14"/>
      <c r="G43" s="14"/>
      <c r="I43" s="28" t="s">
        <v>40</v>
      </c>
    </row>
    <row r="44" spans="1:66" x14ac:dyDescent="0.2">
      <c r="A44" s="14"/>
      <c r="B44" s="14"/>
      <c r="C44" s="14"/>
      <c r="D44" s="14"/>
      <c r="E44" s="14"/>
      <c r="F44" s="14"/>
      <c r="G44" s="14"/>
      <c r="I44" s="29" t="s">
        <v>78</v>
      </c>
    </row>
    <row r="45" spans="1:66" x14ac:dyDescent="0.2">
      <c r="A45" s="14"/>
      <c r="B45" s="14"/>
      <c r="C45" s="14"/>
      <c r="D45" s="14"/>
      <c r="E45" s="14"/>
      <c r="F45" s="14"/>
      <c r="G45" s="14"/>
      <c r="I45" s="29" t="s">
        <v>79</v>
      </c>
    </row>
    <row r="46" spans="1:66" x14ac:dyDescent="0.2">
      <c r="A46" s="14"/>
      <c r="B46" s="14"/>
      <c r="C46" s="14"/>
      <c r="D46" s="14"/>
      <c r="E46" s="14"/>
      <c r="F46" s="14"/>
      <c r="G46" s="14"/>
      <c r="I46" s="35" t="s">
        <v>152</v>
      </c>
    </row>
    <row r="47" spans="1:66" x14ac:dyDescent="0.2">
      <c r="A47" s="14"/>
      <c r="B47" s="14"/>
      <c r="C47" s="14"/>
      <c r="D47" s="14"/>
      <c r="E47" s="14"/>
      <c r="F47" s="14"/>
      <c r="G47" s="14"/>
      <c r="I47" s="35"/>
    </row>
    <row r="48" spans="1:66" x14ac:dyDescent="0.2">
      <c r="A48" s="14"/>
      <c r="B48" s="14"/>
      <c r="C48" s="14"/>
      <c r="D48" s="14"/>
      <c r="E48" s="14"/>
      <c r="F48" s="14"/>
      <c r="G48" s="14"/>
    </row>
    <row r="49" spans="1:28" x14ac:dyDescent="0.2">
      <c r="B49" s="14"/>
      <c r="C49" s="14"/>
      <c r="D49" s="14"/>
      <c r="E49" s="14"/>
      <c r="F49" s="14"/>
      <c r="G49" s="14"/>
    </row>
    <row r="50" spans="1:28" x14ac:dyDescent="0.2">
      <c r="B50" s="14"/>
      <c r="C50" s="14"/>
      <c r="D50" s="14"/>
      <c r="E50" s="14"/>
      <c r="F50" s="14"/>
      <c r="G50" s="14"/>
    </row>
    <row r="51" spans="1:28" ht="18" x14ac:dyDescent="0.2">
      <c r="A51" s="20" t="s">
        <v>138</v>
      </c>
      <c r="B51" s="21"/>
      <c r="C51" s="21"/>
      <c r="D51" s="21"/>
      <c r="E51" s="21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x14ac:dyDescent="0.2">
      <c r="A52" s="1"/>
    </row>
    <row r="53" spans="1:28" x14ac:dyDescent="0.2">
      <c r="A53" s="39" t="s">
        <v>34</v>
      </c>
      <c r="B53" s="40"/>
      <c r="C53" s="40"/>
      <c r="D53" s="41"/>
      <c r="E53" s="40"/>
    </row>
    <row r="54" spans="1:28" x14ac:dyDescent="0.2">
      <c r="A54" s="38" t="s">
        <v>95</v>
      </c>
      <c r="B54" s="23"/>
      <c r="C54" s="23"/>
      <c r="E54" s="25" t="s">
        <v>88</v>
      </c>
    </row>
    <row r="57" spans="1:28" x14ac:dyDescent="0.2">
      <c r="I57" s="57" t="s">
        <v>15</v>
      </c>
      <c r="J57" s="57" t="s">
        <v>14</v>
      </c>
      <c r="K57" s="57" t="s">
        <v>36</v>
      </c>
      <c r="L57" s="57" t="s">
        <v>100</v>
      </c>
      <c r="M57" s="57" t="s">
        <v>101</v>
      </c>
      <c r="N57" s="57">
        <v>2000</v>
      </c>
      <c r="O57" s="57">
        <v>2001</v>
      </c>
      <c r="P57" s="57">
        <v>2002</v>
      </c>
      <c r="Q57" s="57">
        <v>2003</v>
      </c>
      <c r="R57" s="57">
        <v>2004</v>
      </c>
      <c r="S57" s="57">
        <v>2005</v>
      </c>
      <c r="T57" s="57">
        <v>2006</v>
      </c>
      <c r="U57" s="57">
        <v>2007</v>
      </c>
      <c r="V57" s="57">
        <v>2008</v>
      </c>
      <c r="W57" s="57">
        <v>2009</v>
      </c>
      <c r="X57" s="57">
        <v>2010</v>
      </c>
      <c r="Y57" s="57">
        <v>2011</v>
      </c>
      <c r="Z57" s="57">
        <v>2012</v>
      </c>
      <c r="AA57" s="57">
        <v>2013</v>
      </c>
      <c r="AB57" s="57">
        <v>2014</v>
      </c>
    </row>
    <row r="58" spans="1:28" x14ac:dyDescent="0.2">
      <c r="I58" s="4" t="s">
        <v>19</v>
      </c>
      <c r="J58" s="4" t="s">
        <v>91</v>
      </c>
      <c r="K58" s="4" t="s">
        <v>97</v>
      </c>
      <c r="L58" s="4" t="s">
        <v>93</v>
      </c>
      <c r="M58" s="4" t="s">
        <v>17</v>
      </c>
      <c r="N58" s="2">
        <v>80.900000000000006</v>
      </c>
      <c r="O58" s="2">
        <v>81.5</v>
      </c>
      <c r="P58" s="2">
        <v>80.900000000000006</v>
      </c>
      <c r="Q58" s="2">
        <v>81.8</v>
      </c>
      <c r="R58" s="2">
        <v>85</v>
      </c>
      <c r="S58" s="2">
        <v>86.6</v>
      </c>
      <c r="T58" s="2">
        <v>87.8</v>
      </c>
      <c r="U58" s="2">
        <v>92</v>
      </c>
      <c r="V58" s="2">
        <v>97.5</v>
      </c>
      <c r="W58" s="2">
        <v>96.8</v>
      </c>
      <c r="X58" s="2">
        <v>100</v>
      </c>
      <c r="Y58" s="2">
        <v>105.5</v>
      </c>
      <c r="Z58" s="2">
        <v>108.2</v>
      </c>
      <c r="AA58" s="2">
        <v>111.1</v>
      </c>
      <c r="AB58" s="2">
        <f>AVERAGE(113.3,112.9,113.3,113.7)</f>
        <v>113.3</v>
      </c>
    </row>
    <row r="59" spans="1:28" x14ac:dyDescent="0.2">
      <c r="I59" s="6" t="s">
        <v>19</v>
      </c>
      <c r="J59" s="6" t="s">
        <v>92</v>
      </c>
      <c r="K59" s="6" t="s">
        <v>97</v>
      </c>
      <c r="L59" s="6" t="s">
        <v>94</v>
      </c>
      <c r="M59" s="6" t="s">
        <v>17</v>
      </c>
      <c r="N59" s="3">
        <v>60.5</v>
      </c>
      <c r="O59" s="3">
        <v>60.5</v>
      </c>
      <c r="P59" s="3">
        <v>60.2</v>
      </c>
      <c r="Q59" s="3">
        <v>62.2</v>
      </c>
      <c r="R59" s="3">
        <v>68.400000000000006</v>
      </c>
      <c r="S59" s="3">
        <v>70.400000000000006</v>
      </c>
      <c r="T59" s="3">
        <v>72</v>
      </c>
      <c r="U59" s="3">
        <v>80.8</v>
      </c>
      <c r="V59" s="3">
        <v>92.4</v>
      </c>
      <c r="W59" s="3">
        <v>93</v>
      </c>
      <c r="X59" s="3">
        <v>100</v>
      </c>
      <c r="Y59" s="3">
        <v>111.9</v>
      </c>
      <c r="Z59" s="3">
        <v>117.4</v>
      </c>
      <c r="AA59" s="3">
        <v>122.9</v>
      </c>
      <c r="AB59" s="3">
        <v>126.7</v>
      </c>
    </row>
    <row r="60" spans="1:28" x14ac:dyDescent="0.2">
      <c r="I60" s="4" t="s">
        <v>19</v>
      </c>
      <c r="J60" s="4" t="s">
        <v>91</v>
      </c>
      <c r="K60" s="4" t="s">
        <v>96</v>
      </c>
      <c r="L60" s="33" t="s">
        <v>42</v>
      </c>
      <c r="M60" s="4" t="s">
        <v>17</v>
      </c>
      <c r="N60" s="2">
        <f t="shared" ref="N60:AB60" si="10">(N58/$N$58)*100</f>
        <v>100</v>
      </c>
      <c r="O60" s="2">
        <f t="shared" si="10"/>
        <v>100.74165636588378</v>
      </c>
      <c r="P60" s="2">
        <f t="shared" si="10"/>
        <v>100</v>
      </c>
      <c r="Q60" s="2">
        <f t="shared" si="10"/>
        <v>101.11248454882571</v>
      </c>
      <c r="R60" s="2">
        <f t="shared" si="10"/>
        <v>105.06798516687267</v>
      </c>
      <c r="S60" s="2">
        <f t="shared" si="10"/>
        <v>107.04573547589615</v>
      </c>
      <c r="T60" s="2">
        <f t="shared" si="10"/>
        <v>108.52904820766378</v>
      </c>
      <c r="U60" s="2">
        <f t="shared" si="10"/>
        <v>113.72064276885044</v>
      </c>
      <c r="V60" s="2">
        <f t="shared" si="10"/>
        <v>120.51915945611866</v>
      </c>
      <c r="W60" s="2">
        <f t="shared" si="10"/>
        <v>119.65389369592087</v>
      </c>
      <c r="X60" s="2">
        <f t="shared" si="10"/>
        <v>123.60939431396784</v>
      </c>
      <c r="Y60" s="2">
        <f t="shared" si="10"/>
        <v>130.40791100123607</v>
      </c>
      <c r="Z60" s="2">
        <f t="shared" si="10"/>
        <v>133.74536464771322</v>
      </c>
      <c r="AA60" s="2">
        <f t="shared" si="10"/>
        <v>137.33003708281828</v>
      </c>
      <c r="AB60" s="2">
        <f t="shared" si="10"/>
        <v>140.04944375772556</v>
      </c>
    </row>
    <row r="61" spans="1:28" x14ac:dyDescent="0.2">
      <c r="I61" s="6" t="s">
        <v>19</v>
      </c>
      <c r="J61" s="6" t="s">
        <v>92</v>
      </c>
      <c r="K61" s="6" t="s">
        <v>96</v>
      </c>
      <c r="L61" s="31" t="s">
        <v>42</v>
      </c>
      <c r="M61" s="6" t="s">
        <v>17</v>
      </c>
      <c r="N61" s="3">
        <f t="shared" ref="N61:AB61" si="11">(N59/$N$59)*100</f>
        <v>100</v>
      </c>
      <c r="O61" s="3">
        <f t="shared" si="11"/>
        <v>100</v>
      </c>
      <c r="P61" s="3">
        <f t="shared" si="11"/>
        <v>99.504132231404967</v>
      </c>
      <c r="Q61" s="3">
        <f t="shared" si="11"/>
        <v>102.80991735537191</v>
      </c>
      <c r="R61" s="3">
        <f t="shared" si="11"/>
        <v>113.05785123966943</v>
      </c>
      <c r="S61" s="3">
        <f t="shared" si="11"/>
        <v>116.36363636363637</v>
      </c>
      <c r="T61" s="3">
        <f t="shared" si="11"/>
        <v>119.00826446280992</v>
      </c>
      <c r="U61" s="3">
        <f t="shared" si="11"/>
        <v>133.55371900826444</v>
      </c>
      <c r="V61" s="3">
        <f t="shared" si="11"/>
        <v>152.72727272727275</v>
      </c>
      <c r="W61" s="3">
        <f t="shared" si="11"/>
        <v>153.71900826446281</v>
      </c>
      <c r="X61" s="3">
        <f t="shared" si="11"/>
        <v>165.28925619834712</v>
      </c>
      <c r="Y61" s="3">
        <f t="shared" si="11"/>
        <v>184.95867768595042</v>
      </c>
      <c r="Z61" s="3">
        <f t="shared" si="11"/>
        <v>194.04958677685951</v>
      </c>
      <c r="AA61" s="3">
        <f t="shared" si="11"/>
        <v>203.14049586776858</v>
      </c>
      <c r="AB61" s="3">
        <f t="shared" si="11"/>
        <v>209.42148760330582</v>
      </c>
    </row>
    <row r="62" spans="1:28" x14ac:dyDescent="0.2">
      <c r="I62" s="42" t="s">
        <v>103</v>
      </c>
    </row>
  </sheetData>
  <mergeCells count="3">
    <mergeCell ref="A9:A10"/>
    <mergeCell ref="B9:D9"/>
    <mergeCell ref="E9:G9"/>
  </mergeCells>
  <hyperlinks>
    <hyperlink ref="C5" r:id="rId1"/>
    <hyperlink ref="C6" r:id="rId2"/>
    <hyperlink ref="C7" r:id="rId3"/>
    <hyperlink ref="C4" r:id="rId4"/>
    <hyperlink ref="E54" r:id="rId5"/>
  </hyperlinks>
  <pageMargins left="0.7" right="0.7" top="0.75" bottom="0.75" header="0.3" footer="0.3"/>
  <pageSetup paperSize="9" orientation="portrait" r:id="rId6"/>
  <ignoredErrors>
    <ignoredError sqref="B11:C11 D11 B13:D14 B20:D24 B16:D19" formulaRange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6"/>
  <sheetViews>
    <sheetView workbookViewId="0">
      <selection activeCell="E42" sqref="E42"/>
    </sheetView>
  </sheetViews>
  <sheetFormatPr defaultRowHeight="12.75" x14ac:dyDescent="0.2"/>
  <cols>
    <col min="1" max="1" width="36.625" customWidth="1"/>
    <col min="2" max="7" width="10.625" customWidth="1"/>
    <col min="9" max="10" width="26.25" bestFit="1" customWidth="1"/>
    <col min="11" max="11" width="13.625" bestFit="1" customWidth="1"/>
    <col min="12" max="12" width="54.625" bestFit="1" customWidth="1"/>
    <col min="13" max="13" width="41" bestFit="1" customWidth="1"/>
    <col min="14" max="37" width="9" customWidth="1"/>
    <col min="49" max="64" width="9.375" bestFit="1" customWidth="1"/>
    <col min="65" max="66" width="9.375" customWidth="1"/>
  </cols>
  <sheetData>
    <row r="1" spans="1:66" ht="18" x14ac:dyDescent="0.2">
      <c r="A1" s="20" t="s">
        <v>111</v>
      </c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x14ac:dyDescent="0.2">
      <c r="A2" s="1"/>
    </row>
    <row r="3" spans="1:66" x14ac:dyDescent="0.2">
      <c r="A3" s="24" t="s">
        <v>41</v>
      </c>
      <c r="B3" s="22"/>
      <c r="C3" s="22"/>
      <c r="D3" s="22"/>
      <c r="E3" s="22"/>
    </row>
    <row r="4" spans="1:66" x14ac:dyDescent="0.2">
      <c r="A4" s="37" t="s">
        <v>82</v>
      </c>
      <c r="C4" s="25" t="s">
        <v>81</v>
      </c>
    </row>
    <row r="5" spans="1:66" x14ac:dyDescent="0.2">
      <c r="A5" s="37" t="s">
        <v>86</v>
      </c>
      <c r="C5" s="25" t="s">
        <v>85</v>
      </c>
    </row>
    <row r="6" spans="1:66" x14ac:dyDescent="0.2">
      <c r="A6" s="37" t="s">
        <v>84</v>
      </c>
      <c r="C6" s="25" t="s">
        <v>83</v>
      </c>
    </row>
    <row r="7" spans="1:66" x14ac:dyDescent="0.2">
      <c r="A7" s="37" t="s">
        <v>89</v>
      </c>
      <c r="C7" s="25" t="s">
        <v>83</v>
      </c>
    </row>
    <row r="8" spans="1:66" x14ac:dyDescent="0.2">
      <c r="A8" s="1"/>
    </row>
    <row r="9" spans="1:66" x14ac:dyDescent="0.2">
      <c r="A9" s="83" t="s">
        <v>14</v>
      </c>
      <c r="B9" s="76" t="s">
        <v>16</v>
      </c>
      <c r="C9" s="76"/>
      <c r="D9" s="85"/>
      <c r="E9" s="86" t="s">
        <v>24</v>
      </c>
      <c r="F9" s="76"/>
      <c r="G9" s="87"/>
    </row>
    <row r="10" spans="1:66" x14ac:dyDescent="0.2">
      <c r="A10" s="84"/>
      <c r="B10" s="9" t="s">
        <v>0</v>
      </c>
      <c r="C10" s="10" t="s">
        <v>1</v>
      </c>
      <c r="D10" s="10" t="s">
        <v>157</v>
      </c>
      <c r="E10" s="9" t="s">
        <v>0</v>
      </c>
      <c r="F10" s="10" t="s">
        <v>1</v>
      </c>
      <c r="G10" s="10" t="s">
        <v>157</v>
      </c>
      <c r="I10" s="58" t="s">
        <v>14</v>
      </c>
      <c r="J10" s="58" t="s">
        <v>37</v>
      </c>
      <c r="K10" s="58" t="s">
        <v>36</v>
      </c>
      <c r="L10" s="64" t="s">
        <v>161</v>
      </c>
      <c r="M10" s="64" t="s">
        <v>162</v>
      </c>
      <c r="N10" s="58">
        <v>1961</v>
      </c>
      <c r="O10" s="58">
        <v>1962</v>
      </c>
      <c r="P10" s="58">
        <v>1963</v>
      </c>
      <c r="Q10" s="58">
        <v>1964</v>
      </c>
      <c r="R10" s="58">
        <v>1965</v>
      </c>
      <c r="S10" s="58">
        <v>1966</v>
      </c>
      <c r="T10" s="58">
        <v>1967</v>
      </c>
      <c r="U10" s="58">
        <v>1968</v>
      </c>
      <c r="V10" s="58">
        <v>1969</v>
      </c>
      <c r="W10" s="58">
        <v>1970</v>
      </c>
      <c r="X10" s="58">
        <v>1971</v>
      </c>
      <c r="Y10" s="58">
        <v>1972</v>
      </c>
      <c r="Z10" s="58">
        <v>1973</v>
      </c>
      <c r="AA10" s="58">
        <v>1974</v>
      </c>
      <c r="AB10" s="58">
        <v>1975</v>
      </c>
      <c r="AC10" s="58">
        <v>1976</v>
      </c>
      <c r="AD10" s="58">
        <v>1977</v>
      </c>
      <c r="AE10" s="58">
        <v>1978</v>
      </c>
      <c r="AF10" s="58">
        <v>1979</v>
      </c>
      <c r="AG10" s="58">
        <v>1980</v>
      </c>
      <c r="AH10" s="58">
        <v>1981</v>
      </c>
      <c r="AI10" s="58">
        <v>1982</v>
      </c>
      <c r="AJ10" s="58">
        <v>1983</v>
      </c>
      <c r="AK10" s="58">
        <v>1984</v>
      </c>
      <c r="AL10" s="58">
        <v>1985</v>
      </c>
      <c r="AM10" s="58">
        <v>1986</v>
      </c>
      <c r="AN10" s="58">
        <v>1987</v>
      </c>
      <c r="AO10" s="58">
        <v>1988</v>
      </c>
      <c r="AP10" s="58">
        <v>1989</v>
      </c>
      <c r="AQ10" s="58">
        <v>1990</v>
      </c>
      <c r="AR10" s="58">
        <v>1991</v>
      </c>
      <c r="AS10" s="58">
        <v>1992</v>
      </c>
      <c r="AT10" s="58">
        <v>1993</v>
      </c>
      <c r="AU10" s="58">
        <v>1994</v>
      </c>
      <c r="AV10" s="58">
        <v>1995</v>
      </c>
      <c r="AW10" s="58">
        <v>1996</v>
      </c>
      <c r="AX10" s="58">
        <v>1997</v>
      </c>
      <c r="AY10" s="58">
        <v>1998</v>
      </c>
      <c r="AZ10" s="58">
        <v>1999</v>
      </c>
      <c r="BA10" s="58">
        <v>2000</v>
      </c>
      <c r="BB10" s="58">
        <v>2001</v>
      </c>
      <c r="BC10" s="58">
        <v>2002</v>
      </c>
      <c r="BD10" s="58">
        <v>2003</v>
      </c>
      <c r="BE10" s="58">
        <v>2004</v>
      </c>
      <c r="BF10" s="58">
        <v>2005</v>
      </c>
      <c r="BG10" s="58">
        <v>2006</v>
      </c>
      <c r="BH10" s="58">
        <v>2007</v>
      </c>
      <c r="BI10" s="58">
        <v>2008</v>
      </c>
      <c r="BJ10" s="58">
        <v>2009</v>
      </c>
      <c r="BK10" s="58">
        <v>2010</v>
      </c>
      <c r="BL10" s="58">
        <v>2011</v>
      </c>
      <c r="BM10" s="58">
        <v>2012</v>
      </c>
      <c r="BN10" s="58">
        <v>2013</v>
      </c>
    </row>
    <row r="11" spans="1:66" x14ac:dyDescent="0.2">
      <c r="A11" s="11" t="s">
        <v>25</v>
      </c>
      <c r="B11" s="16">
        <f>AVERAGE(AL11:AX11)</f>
        <v>886.16742307692323</v>
      </c>
      <c r="C11" s="16">
        <f>AVERAGE(AX11:BJ11)</f>
        <v>1092.3408606153846</v>
      </c>
      <c r="D11" s="16">
        <f>AVERAGE(BJ11:BN11)</f>
        <v>1221.1490728000001</v>
      </c>
      <c r="E11" s="17">
        <f>(100*(EXP(LN(AX11/AL11)/($AX$10-$AL$10)))-100)/100</f>
        <v>1.9916733708725331E-2</v>
      </c>
      <c r="F11" s="17">
        <f>(100*(EXP(LN(BJ11/AX11)/($BJ$10-$AX$10)))-100)/100</f>
        <v>1.5422297365250727E-2</v>
      </c>
      <c r="G11" s="17">
        <f>(100*(EXP(LN(BN11/BJ11)/($BN$10-$BJ$10)))-100)/100</f>
        <v>1.2777047799333871E-2</v>
      </c>
      <c r="I11" s="18" t="s">
        <v>3</v>
      </c>
      <c r="J11" s="18" t="s">
        <v>13</v>
      </c>
      <c r="K11" s="18" t="s">
        <v>45</v>
      </c>
      <c r="L11" s="18" t="s">
        <v>141</v>
      </c>
      <c r="M11" s="18" t="s">
        <v>142</v>
      </c>
      <c r="N11" s="32">
        <v>458.626687</v>
      </c>
      <c r="O11" s="32">
        <v>467.96214400000002</v>
      </c>
      <c r="P11" s="32">
        <v>477.61599200000001</v>
      </c>
      <c r="Q11" s="32">
        <v>487.60740600000003</v>
      </c>
      <c r="R11" s="32">
        <v>497.95233200000001</v>
      </c>
      <c r="S11" s="32">
        <v>508.65624700000001</v>
      </c>
      <c r="T11" s="32">
        <v>519.72224600000004</v>
      </c>
      <c r="U11" s="32">
        <v>531.16098599999998</v>
      </c>
      <c r="V11" s="32">
        <v>542.98393399999998</v>
      </c>
      <c r="W11" s="32">
        <v>555.19976799999995</v>
      </c>
      <c r="X11" s="32">
        <v>567.80506100000002</v>
      </c>
      <c r="Y11" s="32">
        <v>580.79877299999998</v>
      </c>
      <c r="Z11" s="32">
        <v>594.19296899999995</v>
      </c>
      <c r="AA11" s="32">
        <v>608.00257199999999</v>
      </c>
      <c r="AB11" s="32">
        <v>622.23235499999998</v>
      </c>
      <c r="AC11" s="32">
        <v>636.88371700000005</v>
      </c>
      <c r="AD11" s="32">
        <v>651.93514100000004</v>
      </c>
      <c r="AE11" s="32">
        <v>667.339022</v>
      </c>
      <c r="AF11" s="32">
        <v>683.03253900000004</v>
      </c>
      <c r="AG11" s="32">
        <v>698.96557499999994</v>
      </c>
      <c r="AH11" s="32">
        <v>715.10516800000005</v>
      </c>
      <c r="AI11" s="32">
        <v>731.44375200000002</v>
      </c>
      <c r="AJ11" s="32">
        <v>747.98628399999996</v>
      </c>
      <c r="AK11" s="32">
        <v>764.74939400000005</v>
      </c>
      <c r="AL11" s="32">
        <v>781.73650199999997</v>
      </c>
      <c r="AM11" s="32">
        <v>798.94180200000005</v>
      </c>
      <c r="AN11" s="32">
        <v>816.32879200000002</v>
      </c>
      <c r="AO11" s="32">
        <v>833.83351000000005</v>
      </c>
      <c r="AP11" s="32">
        <v>851.37469899999996</v>
      </c>
      <c r="AQ11" s="32">
        <v>868.89070000000004</v>
      </c>
      <c r="AR11" s="32">
        <v>886.34871199999998</v>
      </c>
      <c r="AS11" s="32">
        <v>903.74963600000001</v>
      </c>
      <c r="AT11" s="32">
        <v>921.10753399999999</v>
      </c>
      <c r="AU11" s="32">
        <v>938.45254999999997</v>
      </c>
      <c r="AV11" s="32">
        <v>955.80435499999999</v>
      </c>
      <c r="AW11" s="32">
        <v>973.14757699999996</v>
      </c>
      <c r="AX11" s="32">
        <v>990.46013100000005</v>
      </c>
      <c r="AY11" s="32">
        <v>1007.7465560000001</v>
      </c>
      <c r="AZ11" s="32">
        <v>1025.014711</v>
      </c>
      <c r="BA11" s="32">
        <v>1042.2617580000001</v>
      </c>
      <c r="BB11" s="32">
        <v>1059.500888</v>
      </c>
      <c r="BC11" s="32">
        <v>1076.705723</v>
      </c>
      <c r="BD11" s="32">
        <v>1093.786762</v>
      </c>
      <c r="BE11" s="32">
        <v>1110.6261079999999</v>
      </c>
      <c r="BF11" s="32">
        <v>1127.143548</v>
      </c>
      <c r="BG11" s="32">
        <v>1143.28935</v>
      </c>
      <c r="BH11" s="32">
        <v>1159.0952500000001</v>
      </c>
      <c r="BI11" s="32">
        <v>1174.6623340000001</v>
      </c>
      <c r="BJ11" s="32">
        <v>1190.1380690000001</v>
      </c>
      <c r="BK11" s="32">
        <v>1205.624648</v>
      </c>
      <c r="BL11" s="32">
        <v>1221.1563189999999</v>
      </c>
      <c r="BM11" s="32">
        <v>1236.6867319999999</v>
      </c>
      <c r="BN11" s="32">
        <v>1252.139596</v>
      </c>
    </row>
    <row r="12" spans="1:66" x14ac:dyDescent="0.2">
      <c r="A12" s="12" t="s">
        <v>56</v>
      </c>
      <c r="B12" s="16">
        <f>AVERAGE(AL12:AX12)/1000</f>
        <v>368.24720005404629</v>
      </c>
      <c r="C12" s="16">
        <f>AVERAGE(AX12:BJ12)/1000</f>
        <v>760.82696924341053</v>
      </c>
      <c r="D12" s="16">
        <f>AVERAGE(BJ12:BN12)/1000</f>
        <v>1316.2523231532548</v>
      </c>
      <c r="E12" s="17">
        <f t="shared" ref="E12:E29" si="0">(100*(EXP(LN(AX12/AL12)/($AX$10-$AL$10)))-100)/100</f>
        <v>5.5604114197357578E-2</v>
      </c>
      <c r="F12" s="17">
        <f t="shared" ref="F12:F29" si="1">(100*(EXP(LN(BJ12/AX12)/($BJ$10-$AX$10)))-100)/100</f>
        <v>6.9765390082488776E-2</v>
      </c>
      <c r="G12" s="17">
        <f t="shared" ref="G12:G29" si="2">(100*(EXP(LN(BN12/BJ12)/($BN$10-$BJ$10)))-100)/100</f>
        <v>7.2032441675217884E-2</v>
      </c>
      <c r="I12" s="18" t="s">
        <v>51</v>
      </c>
      <c r="J12" s="18" t="s">
        <v>57</v>
      </c>
      <c r="K12" s="18" t="s">
        <v>53</v>
      </c>
      <c r="L12" s="18" t="s">
        <v>66</v>
      </c>
      <c r="M12" s="18" t="s">
        <v>52</v>
      </c>
      <c r="N12" s="32">
        <v>106481.61660573658</v>
      </c>
      <c r="O12" s="32">
        <v>109602.72880466042</v>
      </c>
      <c r="P12" s="32">
        <v>116172.70355494159</v>
      </c>
      <c r="Q12" s="32">
        <v>124830.99720631352</v>
      </c>
      <c r="R12" s="32">
        <v>121540.73909246713</v>
      </c>
      <c r="S12" s="32">
        <v>121473.49209637986</v>
      </c>
      <c r="T12" s="32">
        <v>130979.9626813581</v>
      </c>
      <c r="U12" s="32">
        <v>135417.47105050611</v>
      </c>
      <c r="V12" s="32">
        <v>144273.36780711051</v>
      </c>
      <c r="W12" s="32">
        <v>151713.87683282248</v>
      </c>
      <c r="X12" s="32">
        <v>154206.430210978</v>
      </c>
      <c r="Y12" s="32">
        <v>153353.20400832591</v>
      </c>
      <c r="Z12" s="32">
        <v>158406.99125922075</v>
      </c>
      <c r="AA12" s="32">
        <v>160284.64676553247</v>
      </c>
      <c r="AB12" s="32">
        <v>174950.55091722962</v>
      </c>
      <c r="AC12" s="32">
        <v>177860.15989209188</v>
      </c>
      <c r="AD12" s="32">
        <v>190763.49578422084</v>
      </c>
      <c r="AE12" s="32">
        <v>201660.92169535937</v>
      </c>
      <c r="AF12" s="32">
        <v>191097.55417608548</v>
      </c>
      <c r="AG12" s="32">
        <v>203969.54437127631</v>
      </c>
      <c r="AH12" s="32">
        <v>216220.37053493981</v>
      </c>
      <c r="AI12" s="32">
        <v>223735.61382610965</v>
      </c>
      <c r="AJ12" s="32">
        <v>240043.46310141214</v>
      </c>
      <c r="AK12" s="32">
        <v>249214.89456489499</v>
      </c>
      <c r="AL12" s="32">
        <v>262309.39083569078</v>
      </c>
      <c r="AM12" s="32">
        <v>274838.76721474453</v>
      </c>
      <c r="AN12" s="32">
        <v>285737.10175491736</v>
      </c>
      <c r="AO12" s="32">
        <v>313247.24963117024</v>
      </c>
      <c r="AP12" s="32">
        <v>331877.13903405401</v>
      </c>
      <c r="AQ12" s="32">
        <v>350241.40972874995</v>
      </c>
      <c r="AR12" s="32">
        <v>353942.87103637692</v>
      </c>
      <c r="AS12" s="32">
        <v>373347.42091860832</v>
      </c>
      <c r="AT12" s="32">
        <v>391084.32140704326</v>
      </c>
      <c r="AU12" s="32">
        <v>417126.32940854278</v>
      </c>
      <c r="AV12" s="32">
        <v>448721.52919515182</v>
      </c>
      <c r="AW12" s="32">
        <v>482597.86087529158</v>
      </c>
      <c r="AX12" s="32">
        <v>502142.20966225973</v>
      </c>
      <c r="AY12" s="32">
        <v>533196.77191949461</v>
      </c>
      <c r="AZ12" s="32">
        <v>580362.05502318928</v>
      </c>
      <c r="BA12" s="32">
        <v>602653.71023480198</v>
      </c>
      <c r="BB12" s="32">
        <v>631725.52190608939</v>
      </c>
      <c r="BC12" s="32">
        <v>655756.2048572062</v>
      </c>
      <c r="BD12" s="32">
        <v>707301.14410722151</v>
      </c>
      <c r="BE12" s="32">
        <v>763340.1654185002</v>
      </c>
      <c r="BF12" s="32">
        <v>834215.01360593201</v>
      </c>
      <c r="BG12" s="32">
        <v>911496.39847965515</v>
      </c>
      <c r="BH12" s="32">
        <v>1000835.4449517853</v>
      </c>
      <c r="BI12" s="32">
        <v>1039777.5223804098</v>
      </c>
      <c r="BJ12" s="32">
        <v>1127948.4376177923</v>
      </c>
      <c r="BK12" s="32">
        <v>1243675.5298524715</v>
      </c>
      <c r="BL12" s="32">
        <v>1326235.107297411</v>
      </c>
      <c r="BM12" s="32">
        <v>1393626.589559789</v>
      </c>
      <c r="BN12" s="32">
        <v>1489775.9514388097</v>
      </c>
    </row>
    <row r="13" spans="1:66" x14ac:dyDescent="0.2">
      <c r="A13" s="12" t="s">
        <v>26</v>
      </c>
      <c r="B13" s="16">
        <f t="shared" ref="B13:B29" si="3">AVERAGE(AL13:AX13)</f>
        <v>352.63705518571976</v>
      </c>
      <c r="C13" s="16">
        <f t="shared" ref="C13:C29" si="4">AVERAGE(AX13:BJ13)</f>
        <v>586.93190554343539</v>
      </c>
      <c r="D13" s="16">
        <f t="shared" ref="D13:D29" si="5">AVERAGE(BJ13:BN13)</f>
        <v>913.22723130900681</v>
      </c>
      <c r="E13" s="17">
        <f t="shared" si="0"/>
        <v>3.6320122733999372E-2</v>
      </c>
      <c r="F13" s="17">
        <f t="shared" si="1"/>
        <v>5.1983442329196522E-2</v>
      </c>
      <c r="G13" s="17">
        <f t="shared" si="2"/>
        <v>5.6419634796607457E-2</v>
      </c>
      <c r="I13" s="18" t="s">
        <v>55</v>
      </c>
      <c r="J13" s="18" t="s">
        <v>58</v>
      </c>
      <c r="K13" s="18" t="s">
        <v>59</v>
      </c>
      <c r="L13" s="18" t="s">
        <v>67</v>
      </c>
      <c r="M13" s="18" t="s">
        <v>54</v>
      </c>
      <c r="N13" s="32"/>
      <c r="O13" s="32"/>
      <c r="P13" s="32"/>
      <c r="Q13" s="32"/>
      <c r="R13" s="32"/>
      <c r="S13" s="32"/>
      <c r="T13" s="32"/>
      <c r="U13" s="32"/>
      <c r="V13" s="32"/>
      <c r="W13" s="32">
        <v>251.18319850467782</v>
      </c>
      <c r="X13" s="32">
        <v>250.95004337685069</v>
      </c>
      <c r="Y13" s="32">
        <v>244.02585649310777</v>
      </c>
      <c r="Z13" s="32">
        <v>244.1914739437874</v>
      </c>
      <c r="AA13" s="32">
        <v>234.77488351943998</v>
      </c>
      <c r="AB13" s="32">
        <v>239.06510582711169</v>
      </c>
      <c r="AC13" s="32">
        <v>242.97699213496628</v>
      </c>
      <c r="AD13" s="32">
        <v>256.8636745858006</v>
      </c>
      <c r="AE13" s="32">
        <v>264.10401257259929</v>
      </c>
      <c r="AF13" s="32">
        <v>238.97430046279385</v>
      </c>
      <c r="AG13" s="32">
        <v>247.18713123377879</v>
      </c>
      <c r="AH13" s="32">
        <v>256.72183939848492</v>
      </c>
      <c r="AI13" s="32">
        <v>253.1713737030901</v>
      </c>
      <c r="AJ13" s="32">
        <v>276.317927842708</v>
      </c>
      <c r="AK13" s="32">
        <v>276.49210757588389</v>
      </c>
      <c r="AL13" s="32">
        <v>286.86172911755432</v>
      </c>
      <c r="AM13" s="32">
        <v>298.26447677406634</v>
      </c>
      <c r="AN13" s="32">
        <v>303.88303697237825</v>
      </c>
      <c r="AO13" s="32">
        <v>325.74258017252066</v>
      </c>
      <c r="AP13" s="32">
        <v>333.82417625323563</v>
      </c>
      <c r="AQ13" s="32">
        <v>340.63793492655498</v>
      </c>
      <c r="AR13" s="32">
        <v>334.10201905909315</v>
      </c>
      <c r="AS13" s="32">
        <v>348.02782678839316</v>
      </c>
      <c r="AT13" s="32">
        <v>362.58100041738339</v>
      </c>
      <c r="AU13" s="32">
        <v>385.82620732177764</v>
      </c>
      <c r="AV13" s="32">
        <v>402.22324393918404</v>
      </c>
      <c r="AW13" s="32">
        <v>422.15841865669842</v>
      </c>
      <c r="AX13" s="32">
        <v>440.14906701551712</v>
      </c>
      <c r="AY13" s="32">
        <v>466.35642519272977</v>
      </c>
      <c r="AZ13" s="32">
        <v>497.44192273777878</v>
      </c>
      <c r="BA13" s="32">
        <v>499.07846898496689</v>
      </c>
      <c r="BB13" s="32">
        <v>511.95077560438142</v>
      </c>
      <c r="BC13" s="32">
        <v>518.25508830518231</v>
      </c>
      <c r="BD13" s="32">
        <v>555.48219051252477</v>
      </c>
      <c r="BE13" s="32">
        <v>580.48572269734507</v>
      </c>
      <c r="BF13" s="32">
        <v>626.86807011026781</v>
      </c>
      <c r="BG13" s="32">
        <v>670.85525145571103</v>
      </c>
      <c r="BH13" s="32">
        <v>727.56955360978236</v>
      </c>
      <c r="BI13" s="32">
        <v>727.07269047444754</v>
      </c>
      <c r="BJ13" s="32">
        <v>808.54954536402488</v>
      </c>
      <c r="BK13" s="32">
        <v>870.72818787051585</v>
      </c>
      <c r="BL13" s="32">
        <v>919.25600683501136</v>
      </c>
      <c r="BM13" s="32">
        <v>960.54902778681412</v>
      </c>
      <c r="BN13" s="32">
        <v>1007.0533886886675</v>
      </c>
    </row>
    <row r="14" spans="1:66" x14ac:dyDescent="0.2">
      <c r="A14" s="12" t="s">
        <v>158</v>
      </c>
      <c r="B14" s="16">
        <f t="shared" si="3"/>
        <v>50.424999999999997</v>
      </c>
      <c r="C14" s="16">
        <f t="shared" si="4"/>
        <v>48.825000000000003</v>
      </c>
      <c r="D14" s="16">
        <f t="shared" si="5"/>
        <v>48.65</v>
      </c>
      <c r="E14" s="17" t="s">
        <v>17</v>
      </c>
      <c r="F14" s="17" t="s">
        <v>17</v>
      </c>
      <c r="G14" s="17" t="s">
        <v>17</v>
      </c>
      <c r="I14" s="18" t="s">
        <v>72</v>
      </c>
      <c r="J14" s="18" t="s">
        <v>17</v>
      </c>
      <c r="K14" s="18" t="s">
        <v>50</v>
      </c>
      <c r="L14" s="5" t="s">
        <v>68</v>
      </c>
      <c r="M14" s="5" t="s">
        <v>65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>
        <v>50.08</v>
      </c>
      <c r="AO14" s="32"/>
      <c r="AP14" s="32"/>
      <c r="AQ14" s="32"/>
      <c r="AR14" s="32"/>
      <c r="AS14" s="32"/>
      <c r="AT14" s="32">
        <v>50.769999999999996</v>
      </c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>
        <v>49</v>
      </c>
      <c r="BF14" s="32"/>
      <c r="BG14" s="32"/>
      <c r="BH14" s="32"/>
      <c r="BI14" s="32"/>
      <c r="BJ14" s="32">
        <v>48.65</v>
      </c>
      <c r="BK14" s="32"/>
      <c r="BL14" s="32"/>
      <c r="BM14" s="32"/>
      <c r="BN14" s="32"/>
    </row>
    <row r="15" spans="1:66" x14ac:dyDescent="0.2">
      <c r="A15" s="12" t="s">
        <v>80</v>
      </c>
      <c r="B15" s="16"/>
      <c r="C15" s="16"/>
      <c r="D15" s="16"/>
      <c r="E15" s="17"/>
      <c r="F15" s="17"/>
      <c r="G15" s="17"/>
      <c r="I15" s="18"/>
      <c r="J15" s="18"/>
      <c r="K15" s="18"/>
      <c r="L15" s="18"/>
      <c r="M15" s="1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x14ac:dyDescent="0.2">
      <c r="A16" s="13" t="s">
        <v>8</v>
      </c>
      <c r="B16" s="16">
        <f>AVERAGE(AL16:AX16)/1000</f>
        <v>157.61108415384615</v>
      </c>
      <c r="C16" s="16">
        <f>AVERAGE(AX16:BJ16)/1000</f>
        <v>190.03273838461536</v>
      </c>
      <c r="D16" s="16">
        <f>AVERAGE(BJ16:BN16)/1000</f>
        <v>212.45560619999998</v>
      </c>
      <c r="E16" s="17">
        <f t="shared" si="0"/>
        <v>2.5511265392439385E-2</v>
      </c>
      <c r="F16" s="17">
        <f t="shared" si="1"/>
        <v>1.276264931491795E-2</v>
      </c>
      <c r="G16" s="17">
        <f t="shared" si="2"/>
        <v>1.3684224636324842E-2</v>
      </c>
      <c r="I16" s="18" t="s">
        <v>4</v>
      </c>
      <c r="J16" s="18" t="s">
        <v>61</v>
      </c>
      <c r="K16" s="18" t="s">
        <v>62</v>
      </c>
      <c r="L16" s="18" t="s">
        <v>38</v>
      </c>
      <c r="M16" s="18" t="s">
        <v>39</v>
      </c>
      <c r="N16" s="32">
        <v>71522.519</v>
      </c>
      <c r="O16" s="32">
        <v>76909.509000000005</v>
      </c>
      <c r="P16" s="32">
        <v>74569.317999999999</v>
      </c>
      <c r="Q16" s="32">
        <v>78523.951000000001</v>
      </c>
      <c r="R16" s="32">
        <v>74133.649000000005</v>
      </c>
      <c r="S16" s="32">
        <v>78451.34</v>
      </c>
      <c r="T16" s="32">
        <v>86419.732000000004</v>
      </c>
      <c r="U16" s="32">
        <v>87428.714999999997</v>
      </c>
      <c r="V16" s="32">
        <v>90294.644</v>
      </c>
      <c r="W16" s="32">
        <v>95911.244999999995</v>
      </c>
      <c r="X16" s="32">
        <v>90123.918999999994</v>
      </c>
      <c r="Y16" s="32">
        <v>93941.872000000003</v>
      </c>
      <c r="Z16" s="32">
        <v>100131.81200000001</v>
      </c>
      <c r="AA16" s="32">
        <v>94020.588000000003</v>
      </c>
      <c r="AB16" s="32">
        <v>105338.735</v>
      </c>
      <c r="AC16" s="32">
        <v>95988.752999999997</v>
      </c>
      <c r="AD16" s="32">
        <v>111066.20699999999</v>
      </c>
      <c r="AE16" s="32">
        <v>115712.795</v>
      </c>
      <c r="AF16" s="32">
        <v>109752.43399999999</v>
      </c>
      <c r="AG16" s="32">
        <v>113176.753</v>
      </c>
      <c r="AH16" s="32">
        <v>118722.492</v>
      </c>
      <c r="AI16" s="32">
        <v>117528.45</v>
      </c>
      <c r="AJ16" s="32">
        <v>134631.867</v>
      </c>
      <c r="AK16" s="32">
        <v>132447.08499999999</v>
      </c>
      <c r="AL16" s="32">
        <v>130167.72100000001</v>
      </c>
      <c r="AM16" s="32">
        <v>134469.33900000001</v>
      </c>
      <c r="AN16" s="32">
        <v>140619.33199999999</v>
      </c>
      <c r="AO16" s="32">
        <v>153524.25399999999</v>
      </c>
      <c r="AP16" s="32">
        <v>162180.397</v>
      </c>
      <c r="AQ16" s="32">
        <v>146958.80900000001</v>
      </c>
      <c r="AR16" s="32">
        <v>158483.614</v>
      </c>
      <c r="AS16" s="32">
        <v>168021.11799999999</v>
      </c>
      <c r="AT16" s="32">
        <v>165950.56599999999</v>
      </c>
      <c r="AU16" s="32">
        <v>166888.364</v>
      </c>
      <c r="AV16" s="32">
        <v>170548.44899999999</v>
      </c>
      <c r="AW16" s="32">
        <v>175020.302</v>
      </c>
      <c r="AX16" s="32">
        <v>176111.829</v>
      </c>
      <c r="AY16" s="32">
        <v>180771.204</v>
      </c>
      <c r="AZ16" s="32">
        <v>183137.14799999999</v>
      </c>
      <c r="BA16" s="32">
        <v>187792.073</v>
      </c>
      <c r="BB16" s="32">
        <v>186402.264</v>
      </c>
      <c r="BC16" s="32">
        <v>182041.67499999999</v>
      </c>
      <c r="BD16" s="32">
        <v>184762.95499999999</v>
      </c>
      <c r="BE16" s="32">
        <v>187449.704</v>
      </c>
      <c r="BF16" s="32">
        <v>189706.927</v>
      </c>
      <c r="BG16" s="32">
        <v>195737.264</v>
      </c>
      <c r="BH16" s="32">
        <v>202949.05900000001</v>
      </c>
      <c r="BI16" s="32">
        <v>208503.644</v>
      </c>
      <c r="BJ16" s="32">
        <v>205059.853</v>
      </c>
      <c r="BK16" s="32">
        <v>213543.649</v>
      </c>
      <c r="BL16" s="32">
        <v>215525.277</v>
      </c>
      <c r="BM16" s="32">
        <v>211632.55499999999</v>
      </c>
      <c r="BN16" s="32">
        <v>216516.69699999999</v>
      </c>
    </row>
    <row r="17" spans="1:66" x14ac:dyDescent="0.2">
      <c r="A17" s="13" t="s">
        <v>5</v>
      </c>
      <c r="B17" s="16">
        <f>AVERAGE(AL17:AX17)/1000</f>
        <v>6.4880960769230747</v>
      </c>
      <c r="C17" s="16">
        <f>AVERAGE(AX17:BJ17)/1000</f>
        <v>11.854381615384616</v>
      </c>
      <c r="D17" s="16">
        <f>AVERAGE(BJ17:BN17)/1000</f>
        <v>16.813459999999999</v>
      </c>
      <c r="E17" s="17">
        <f t="shared" si="0"/>
        <v>4.9443030270212629E-2</v>
      </c>
      <c r="F17" s="17">
        <f t="shared" si="1"/>
        <v>4.8506223285470752E-2</v>
      </c>
      <c r="G17" s="17">
        <f t="shared" si="2"/>
        <v>4.395999056391986E-2</v>
      </c>
      <c r="I17" s="18" t="s">
        <v>4</v>
      </c>
      <c r="J17" s="18" t="s">
        <v>5</v>
      </c>
      <c r="K17" s="18" t="s">
        <v>62</v>
      </c>
      <c r="L17" s="18" t="s">
        <v>46</v>
      </c>
      <c r="M17" s="18" t="s">
        <v>39</v>
      </c>
      <c r="N17" s="32">
        <v>2030.221</v>
      </c>
      <c r="O17" s="32">
        <v>2173.393</v>
      </c>
      <c r="P17" s="32">
        <v>2132.0369999999998</v>
      </c>
      <c r="Q17" s="32">
        <v>2090.6260000000002</v>
      </c>
      <c r="R17" s="32">
        <v>2249.5529999999999</v>
      </c>
      <c r="S17" s="32">
        <v>2171.9349999999999</v>
      </c>
      <c r="T17" s="32">
        <v>2211.828</v>
      </c>
      <c r="U17" s="32">
        <v>2256.5569999999998</v>
      </c>
      <c r="V17" s="32">
        <v>2324.0050000000001</v>
      </c>
      <c r="W17" s="32">
        <v>2496.971</v>
      </c>
      <c r="X17" s="32">
        <v>2559.3150000000001</v>
      </c>
      <c r="Y17" s="32">
        <v>2538.0079999999998</v>
      </c>
      <c r="Z17" s="32">
        <v>2875.5839999999998</v>
      </c>
      <c r="AA17" s="32">
        <v>2862.14</v>
      </c>
      <c r="AB17" s="32">
        <v>3188.873</v>
      </c>
      <c r="AC17" s="32">
        <v>3171.5169999999998</v>
      </c>
      <c r="AD17" s="32">
        <v>3803.1480000000001</v>
      </c>
      <c r="AE17" s="32">
        <v>4029.1219999999998</v>
      </c>
      <c r="AF17" s="32">
        <v>3789.0149999999999</v>
      </c>
      <c r="AG17" s="32">
        <v>4368.701</v>
      </c>
      <c r="AH17" s="32">
        <v>4481.8710000000001</v>
      </c>
      <c r="AI17" s="32">
        <v>4513.875</v>
      </c>
      <c r="AJ17" s="32">
        <v>4659.8670000000002</v>
      </c>
      <c r="AK17" s="32">
        <v>5013.6289999999999</v>
      </c>
      <c r="AL17" s="32">
        <v>5029.5240000000003</v>
      </c>
      <c r="AM17" s="32">
        <v>5270.2370000000001</v>
      </c>
      <c r="AN17" s="32">
        <v>5659.5039999999999</v>
      </c>
      <c r="AO17" s="32">
        <v>5720.5069999999996</v>
      </c>
      <c r="AP17" s="32">
        <v>6016.6</v>
      </c>
      <c r="AQ17" s="32">
        <v>6050.2539999999999</v>
      </c>
      <c r="AR17" s="32">
        <v>6340.07</v>
      </c>
      <c r="AS17" s="32">
        <v>6418.4120000000003</v>
      </c>
      <c r="AT17" s="32">
        <v>6188.47</v>
      </c>
      <c r="AU17" s="32">
        <v>6994.0940000000001</v>
      </c>
      <c r="AV17" s="32">
        <v>7302.4229999999998</v>
      </c>
      <c r="AW17" s="32">
        <v>8380.1779999999999</v>
      </c>
      <c r="AX17" s="32">
        <v>8974.9760000000006</v>
      </c>
      <c r="AY17" s="32">
        <v>8822.6209999999992</v>
      </c>
      <c r="AZ17" s="32">
        <v>11255.294</v>
      </c>
      <c r="BA17" s="32">
        <v>11110.053</v>
      </c>
      <c r="BB17" s="32">
        <v>10635.388999999999</v>
      </c>
      <c r="BC17" s="32">
        <v>11436.231</v>
      </c>
      <c r="BD17" s="32">
        <v>11079.407999999999</v>
      </c>
      <c r="BE17" s="32">
        <v>11477.056</v>
      </c>
      <c r="BF17" s="32">
        <v>12583.815000000001</v>
      </c>
      <c r="BG17" s="32">
        <v>13001.811</v>
      </c>
      <c r="BH17" s="32">
        <v>13544.679</v>
      </c>
      <c r="BI17" s="32">
        <v>14340.876</v>
      </c>
      <c r="BJ17" s="32">
        <v>15844.752</v>
      </c>
      <c r="BK17" s="32">
        <v>13906.721</v>
      </c>
      <c r="BL17" s="32">
        <v>16609.918000000001</v>
      </c>
      <c r="BM17" s="32">
        <v>18885.855</v>
      </c>
      <c r="BN17" s="32">
        <v>18820.054</v>
      </c>
    </row>
    <row r="18" spans="1:66" x14ac:dyDescent="0.2">
      <c r="A18" s="13" t="s">
        <v>6</v>
      </c>
      <c r="B18" s="16">
        <f>AVERAGE(AL18:AX18)/1000</f>
        <v>3.6458772307692313</v>
      </c>
      <c r="C18" s="16">
        <f>AVERAGE(AX18:BJ18)/1000</f>
        <v>4.5463010769230765</v>
      </c>
      <c r="D18" s="16">
        <f>AVERAGE(BJ18:BN18)/1000</f>
        <v>5.0738637999999989</v>
      </c>
      <c r="E18" s="17">
        <f t="shared" si="0"/>
        <v>2.1102582690574252E-2</v>
      </c>
      <c r="F18" s="17">
        <f t="shared" si="1"/>
        <v>2.4172936006729772E-2</v>
      </c>
      <c r="G18" s="17">
        <f t="shared" si="2"/>
        <v>-3.3609549168908327E-2</v>
      </c>
      <c r="I18" s="18" t="s">
        <v>4</v>
      </c>
      <c r="J18" s="18" t="s">
        <v>6</v>
      </c>
      <c r="K18" s="18" t="s">
        <v>62</v>
      </c>
      <c r="L18" s="18" t="s">
        <v>47</v>
      </c>
      <c r="M18" s="18" t="s">
        <v>39</v>
      </c>
      <c r="N18" s="32">
        <v>1695.1679999999999</v>
      </c>
      <c r="O18" s="32">
        <v>1737.5650000000001</v>
      </c>
      <c r="P18" s="32">
        <v>1755.45</v>
      </c>
      <c r="Q18" s="32">
        <v>1789.077</v>
      </c>
      <c r="R18" s="32">
        <v>1817.684</v>
      </c>
      <c r="S18" s="32">
        <v>1846.5530000000001</v>
      </c>
      <c r="T18" s="32">
        <v>1894.662</v>
      </c>
      <c r="U18" s="32">
        <v>1942.8720000000001</v>
      </c>
      <c r="V18" s="32">
        <v>1970.1510000000001</v>
      </c>
      <c r="W18" s="32">
        <v>2012.087</v>
      </c>
      <c r="X18" s="32">
        <v>2068.712</v>
      </c>
      <c r="Y18" s="32">
        <v>2094.096</v>
      </c>
      <c r="Z18" s="32">
        <v>2140.9920000000002</v>
      </c>
      <c r="AA18" s="32">
        <v>2195.38</v>
      </c>
      <c r="AB18" s="32">
        <v>2245.3159999999998</v>
      </c>
      <c r="AC18" s="32">
        <v>2293.8150000000001</v>
      </c>
      <c r="AD18" s="32">
        <v>2339.3980000000001</v>
      </c>
      <c r="AE18" s="32">
        <v>2402.732</v>
      </c>
      <c r="AF18" s="32">
        <v>2477.5329999999999</v>
      </c>
      <c r="AG18" s="32">
        <v>2574.3470000000002</v>
      </c>
      <c r="AH18" s="32">
        <v>2655.3710000000001</v>
      </c>
      <c r="AI18" s="32">
        <v>2878.6010000000001</v>
      </c>
      <c r="AJ18" s="32">
        <v>2929.8490000000002</v>
      </c>
      <c r="AK18" s="32">
        <v>2980.9679999999998</v>
      </c>
      <c r="AL18" s="32">
        <v>3100.21</v>
      </c>
      <c r="AM18" s="32">
        <v>3167.893</v>
      </c>
      <c r="AN18" s="32">
        <v>3365.1010000000001</v>
      </c>
      <c r="AO18" s="32">
        <v>3419.6120000000001</v>
      </c>
      <c r="AP18" s="32">
        <v>3491.0709999999999</v>
      </c>
      <c r="AQ18" s="32">
        <v>3584.806</v>
      </c>
      <c r="AR18" s="32">
        <v>3748.7420000000002</v>
      </c>
      <c r="AS18" s="32">
        <v>3827.451</v>
      </c>
      <c r="AT18" s="32">
        <v>3894.5729999999999</v>
      </c>
      <c r="AU18" s="32">
        <v>3921.895</v>
      </c>
      <c r="AV18" s="32">
        <v>3922.76</v>
      </c>
      <c r="AW18" s="32">
        <v>3969.1680000000001</v>
      </c>
      <c r="AX18" s="32">
        <v>3983.1219999999998</v>
      </c>
      <c r="AY18" s="32">
        <v>4090.2959999999998</v>
      </c>
      <c r="AZ18" s="32">
        <v>4156.1450000000004</v>
      </c>
      <c r="BA18" s="32">
        <v>4143.6329999999998</v>
      </c>
      <c r="BB18" s="32">
        <v>4267.71</v>
      </c>
      <c r="BC18" s="32">
        <v>4388.0640000000003</v>
      </c>
      <c r="BD18" s="32">
        <v>4459.7250000000004</v>
      </c>
      <c r="BE18" s="32">
        <v>4645.8370000000004</v>
      </c>
      <c r="BF18" s="32">
        <v>4642.3969999999999</v>
      </c>
      <c r="BG18" s="32">
        <v>4768.625</v>
      </c>
      <c r="BH18" s="32">
        <v>5063.4679999999998</v>
      </c>
      <c r="BI18" s="32">
        <v>5187.6750000000002</v>
      </c>
      <c r="BJ18" s="32">
        <v>5305.2169999999996</v>
      </c>
      <c r="BK18" s="32">
        <v>5289.4009999999998</v>
      </c>
      <c r="BL18" s="32">
        <v>5053.34</v>
      </c>
      <c r="BM18" s="32">
        <v>5094.21</v>
      </c>
      <c r="BN18" s="32">
        <v>4627.1509999999998</v>
      </c>
    </row>
    <row r="19" spans="1:66" x14ac:dyDescent="0.2">
      <c r="A19" s="13" t="s">
        <v>28</v>
      </c>
      <c r="B19" s="16">
        <f>AVERAGE(AL19:AX19)/1000</f>
        <v>55.918891000000009</v>
      </c>
      <c r="C19" s="16">
        <f>AVERAGE(AX19:BJ19)/1000</f>
        <v>90.418985000000006</v>
      </c>
      <c r="D19" s="16">
        <f>AVERAGE(BJ19:BN19)/1000</f>
        <v>126.17590479999998</v>
      </c>
      <c r="E19" s="17">
        <f t="shared" si="0"/>
        <v>3.9685233151219419E-2</v>
      </c>
      <c r="F19" s="17">
        <f t="shared" si="1"/>
        <v>4.191025235674431E-2</v>
      </c>
      <c r="G19" s="17">
        <f t="shared" si="2"/>
        <v>3.577742881400383E-2</v>
      </c>
      <c r="I19" s="18" t="s">
        <v>4</v>
      </c>
      <c r="J19" s="18" t="s">
        <v>7</v>
      </c>
      <c r="K19" s="18" t="s">
        <v>62</v>
      </c>
      <c r="L19" s="18" t="s">
        <v>69</v>
      </c>
      <c r="M19" s="18" t="s">
        <v>39</v>
      </c>
      <c r="N19" s="32">
        <v>20846.253000000001</v>
      </c>
      <c r="O19" s="32">
        <v>20710.473000000002</v>
      </c>
      <c r="P19" s="32">
        <v>20465.548999999999</v>
      </c>
      <c r="Q19" s="32">
        <v>20009.315999999999</v>
      </c>
      <c r="R19" s="32">
        <v>19650.576000000001</v>
      </c>
      <c r="S19" s="32">
        <v>19918.418000000001</v>
      </c>
      <c r="T19" s="32">
        <v>20302.769</v>
      </c>
      <c r="U19" s="32">
        <v>21606.296999999999</v>
      </c>
      <c r="V19" s="32">
        <v>22034.560000000001</v>
      </c>
      <c r="W19" s="32">
        <v>21090.067999999999</v>
      </c>
      <c r="X19" s="32">
        <v>22937.325000000001</v>
      </c>
      <c r="Y19" s="32">
        <v>23285.921999999999</v>
      </c>
      <c r="Z19" s="32">
        <v>23520.694</v>
      </c>
      <c r="AA19" s="32">
        <v>24880.02</v>
      </c>
      <c r="AB19" s="32">
        <v>25973.716</v>
      </c>
      <c r="AC19" s="32">
        <v>27507.956999999999</v>
      </c>
      <c r="AD19" s="32">
        <v>28865.547999999999</v>
      </c>
      <c r="AE19" s="32">
        <v>29359.606</v>
      </c>
      <c r="AF19" s="32">
        <v>30730.358</v>
      </c>
      <c r="AG19" s="32">
        <v>31871.989000000001</v>
      </c>
      <c r="AH19" s="32">
        <v>34851.608</v>
      </c>
      <c r="AI19" s="32">
        <v>36506.663999999997</v>
      </c>
      <c r="AJ19" s="32">
        <v>38953.959000000003</v>
      </c>
      <c r="AK19" s="32">
        <v>42062.057999999997</v>
      </c>
      <c r="AL19" s="32">
        <v>44406.207000000002</v>
      </c>
      <c r="AM19" s="32">
        <v>46257.51</v>
      </c>
      <c r="AN19" s="32">
        <v>47010.654999999999</v>
      </c>
      <c r="AO19" s="32">
        <v>48769.372000000003</v>
      </c>
      <c r="AP19" s="32">
        <v>51616.821000000004</v>
      </c>
      <c r="AQ19" s="32">
        <v>53681.928</v>
      </c>
      <c r="AR19" s="32">
        <v>54049.709000000003</v>
      </c>
      <c r="AS19" s="32">
        <v>56480.65</v>
      </c>
      <c r="AT19" s="32">
        <v>58873.762000000002</v>
      </c>
      <c r="AU19" s="32">
        <v>61322.3</v>
      </c>
      <c r="AV19" s="32">
        <v>65365.341999999997</v>
      </c>
      <c r="AW19" s="32">
        <v>68273.343999999997</v>
      </c>
      <c r="AX19" s="32">
        <v>70837.982999999993</v>
      </c>
      <c r="AY19" s="32">
        <v>74065.284</v>
      </c>
      <c r="AZ19" s="32">
        <v>78248.175000000003</v>
      </c>
      <c r="BA19" s="32">
        <v>79315.120999999999</v>
      </c>
      <c r="BB19" s="32">
        <v>83058.445999999996</v>
      </c>
      <c r="BC19" s="32">
        <v>84417.523000000001</v>
      </c>
      <c r="BD19" s="32">
        <v>86546.293000000005</v>
      </c>
      <c r="BE19" s="32">
        <v>90417.714000000007</v>
      </c>
      <c r="BF19" s="32">
        <v>94580.308999999994</v>
      </c>
      <c r="BG19" s="32">
        <v>99613.975000000006</v>
      </c>
      <c r="BH19" s="32">
        <v>106942.124</v>
      </c>
      <c r="BI19" s="32">
        <v>111464.758</v>
      </c>
      <c r="BJ19" s="32">
        <v>115939.1</v>
      </c>
      <c r="BK19" s="32">
        <v>121523.15</v>
      </c>
      <c r="BL19" s="32">
        <v>128122.844</v>
      </c>
      <c r="BM19" s="32">
        <v>131851.46100000001</v>
      </c>
      <c r="BN19" s="32">
        <v>133442.96900000001</v>
      </c>
    </row>
    <row r="20" spans="1:66" x14ac:dyDescent="0.2">
      <c r="A20" s="12" t="s">
        <v>29</v>
      </c>
      <c r="B20" s="16">
        <f t="shared" si="3"/>
        <v>2274.3846153846152</v>
      </c>
      <c r="C20" s="16">
        <f t="shared" si="4"/>
        <v>2346.9230769230771</v>
      </c>
      <c r="D20" s="16">
        <f t="shared" si="5"/>
        <v>2441.1999999999998</v>
      </c>
      <c r="E20" s="17">
        <f t="shared" si="0"/>
        <v>7.8041329264320327E-3</v>
      </c>
      <c r="F20" s="17">
        <f t="shared" si="1"/>
        <v>1.603898365288643E-3</v>
      </c>
      <c r="G20" s="17">
        <f t="shared" si="2"/>
        <v>4.5240718848708643E-3</v>
      </c>
      <c r="I20" s="18" t="s">
        <v>48</v>
      </c>
      <c r="J20" s="18" t="s">
        <v>13</v>
      </c>
      <c r="K20" s="18" t="s">
        <v>35</v>
      </c>
      <c r="L20" s="18" t="s">
        <v>49</v>
      </c>
      <c r="M20" s="18" t="s">
        <v>48</v>
      </c>
      <c r="N20" s="32">
        <v>2010</v>
      </c>
      <c r="O20" s="32">
        <v>2052</v>
      </c>
      <c r="P20" s="32">
        <v>1973</v>
      </c>
      <c r="Q20" s="32">
        <v>1995</v>
      </c>
      <c r="R20" s="32">
        <v>1931</v>
      </c>
      <c r="S20" s="32">
        <v>1939</v>
      </c>
      <c r="T20" s="32">
        <v>1991</v>
      </c>
      <c r="U20" s="32">
        <v>2010</v>
      </c>
      <c r="V20" s="32">
        <v>2036</v>
      </c>
      <c r="W20" s="32">
        <v>2111</v>
      </c>
      <c r="X20" s="32">
        <v>1990</v>
      </c>
      <c r="Y20" s="32">
        <v>1985</v>
      </c>
      <c r="Z20" s="32">
        <v>2046</v>
      </c>
      <c r="AA20" s="32">
        <v>1938</v>
      </c>
      <c r="AB20" s="32">
        <v>2060</v>
      </c>
      <c r="AC20" s="32">
        <v>1923</v>
      </c>
      <c r="AD20" s="32">
        <v>2106</v>
      </c>
      <c r="AE20" s="32">
        <v>2148</v>
      </c>
      <c r="AF20" s="32">
        <v>2025</v>
      </c>
      <c r="AG20" s="32">
        <v>1994</v>
      </c>
      <c r="AH20" s="32">
        <v>2056</v>
      </c>
      <c r="AI20" s="32">
        <v>2029</v>
      </c>
      <c r="AJ20" s="32">
        <v>2208</v>
      </c>
      <c r="AK20" s="32">
        <v>2215</v>
      </c>
      <c r="AL20" s="32">
        <v>2158</v>
      </c>
      <c r="AM20" s="32">
        <v>2160</v>
      </c>
      <c r="AN20" s="32">
        <v>2173</v>
      </c>
      <c r="AO20" s="32">
        <v>2276</v>
      </c>
      <c r="AP20" s="32">
        <v>2367</v>
      </c>
      <c r="AQ20" s="32">
        <v>2205</v>
      </c>
      <c r="AR20" s="32">
        <v>2297</v>
      </c>
      <c r="AS20" s="32">
        <v>2333</v>
      </c>
      <c r="AT20" s="32">
        <v>2269</v>
      </c>
      <c r="AU20" s="32">
        <v>2292</v>
      </c>
      <c r="AV20" s="32">
        <v>2324</v>
      </c>
      <c r="AW20" s="32">
        <v>2344</v>
      </c>
      <c r="AX20" s="32">
        <v>2369</v>
      </c>
      <c r="AY20" s="32">
        <v>2361</v>
      </c>
      <c r="AZ20" s="32">
        <v>2398</v>
      </c>
      <c r="BA20" s="32">
        <v>2380</v>
      </c>
      <c r="BB20" s="32">
        <v>2333</v>
      </c>
      <c r="BC20" s="32">
        <v>2285</v>
      </c>
      <c r="BD20" s="32">
        <v>2282</v>
      </c>
      <c r="BE20" s="32">
        <v>2256</v>
      </c>
      <c r="BF20" s="32">
        <v>2270</v>
      </c>
      <c r="BG20" s="32">
        <v>2334</v>
      </c>
      <c r="BH20" s="32">
        <v>2400</v>
      </c>
      <c r="BI20" s="32">
        <v>2427</v>
      </c>
      <c r="BJ20" s="32">
        <v>2415</v>
      </c>
      <c r="BK20" s="32">
        <v>2442</v>
      </c>
      <c r="BL20" s="32">
        <v>2455</v>
      </c>
      <c r="BM20" s="32">
        <v>2435</v>
      </c>
      <c r="BN20" s="32">
        <v>2459</v>
      </c>
    </row>
    <row r="21" spans="1:66" x14ac:dyDescent="0.2">
      <c r="A21" s="13" t="s">
        <v>8</v>
      </c>
      <c r="B21" s="16">
        <f t="shared" si="3"/>
        <v>1455.3076923076924</v>
      </c>
      <c r="C21" s="16">
        <f t="shared" si="4"/>
        <v>1409.3846153846155</v>
      </c>
      <c r="D21" s="16">
        <f t="shared" si="5"/>
        <v>1375.6</v>
      </c>
      <c r="E21" s="17">
        <f t="shared" si="0"/>
        <v>5.3618455854488904E-3</v>
      </c>
      <c r="F21" s="17">
        <f t="shared" si="1"/>
        <v>-3.8800836650895575E-3</v>
      </c>
      <c r="G21" s="17">
        <f t="shared" si="2"/>
        <v>-3.820682965482831E-3</v>
      </c>
      <c r="I21" s="18" t="s">
        <v>48</v>
      </c>
      <c r="J21" s="18" t="s">
        <v>8</v>
      </c>
      <c r="K21" s="18" t="s">
        <v>35</v>
      </c>
      <c r="L21" s="18" t="s">
        <v>70</v>
      </c>
      <c r="M21" s="18" t="s">
        <v>48</v>
      </c>
      <c r="N21" s="32">
        <v>1265</v>
      </c>
      <c r="O21" s="32">
        <v>1338</v>
      </c>
      <c r="P21" s="32">
        <v>1270</v>
      </c>
      <c r="Q21" s="32">
        <v>1316</v>
      </c>
      <c r="R21" s="32">
        <v>1213</v>
      </c>
      <c r="S21" s="32">
        <v>1264</v>
      </c>
      <c r="T21" s="32">
        <v>1361</v>
      </c>
      <c r="U21" s="32">
        <v>1334</v>
      </c>
      <c r="V21" s="32">
        <v>1354</v>
      </c>
      <c r="W21" s="32">
        <v>1401</v>
      </c>
      <c r="X21" s="32">
        <v>1275</v>
      </c>
      <c r="Y21" s="32">
        <v>1306</v>
      </c>
      <c r="Z21" s="32">
        <v>1362</v>
      </c>
      <c r="AA21" s="32">
        <v>1261</v>
      </c>
      <c r="AB21" s="32">
        <v>1371</v>
      </c>
      <c r="AC21" s="32">
        <v>1210</v>
      </c>
      <c r="AD21" s="32">
        <v>1383</v>
      </c>
      <c r="AE21" s="32">
        <v>1409</v>
      </c>
      <c r="AF21" s="32">
        <v>1302</v>
      </c>
      <c r="AG21" s="32">
        <v>1313</v>
      </c>
      <c r="AH21" s="32">
        <v>1340</v>
      </c>
      <c r="AI21" s="32">
        <v>1308</v>
      </c>
      <c r="AJ21" s="32">
        <v>1457</v>
      </c>
      <c r="AK21" s="32">
        <v>1405</v>
      </c>
      <c r="AL21" s="32">
        <v>1358</v>
      </c>
      <c r="AM21" s="32">
        <v>1376</v>
      </c>
      <c r="AN21" s="32">
        <v>1423</v>
      </c>
      <c r="AO21" s="32">
        <v>1511</v>
      </c>
      <c r="AP21" s="32">
        <v>1556</v>
      </c>
      <c r="AQ21" s="32">
        <v>1398</v>
      </c>
      <c r="AR21" s="32">
        <v>1478</v>
      </c>
      <c r="AS21" s="32">
        <v>1520</v>
      </c>
      <c r="AT21" s="32">
        <v>1474</v>
      </c>
      <c r="AU21" s="32">
        <v>1452</v>
      </c>
      <c r="AV21" s="32">
        <v>1458</v>
      </c>
      <c r="AW21" s="32">
        <v>1467</v>
      </c>
      <c r="AX21" s="32">
        <v>1448</v>
      </c>
      <c r="AY21" s="32">
        <v>1461</v>
      </c>
      <c r="AZ21" s="32">
        <v>1454</v>
      </c>
      <c r="BA21" s="32">
        <v>1469</v>
      </c>
      <c r="BB21" s="32">
        <v>1427</v>
      </c>
      <c r="BC21" s="32">
        <v>1383</v>
      </c>
      <c r="BD21" s="32">
        <v>1365</v>
      </c>
      <c r="BE21" s="32">
        <v>1368</v>
      </c>
      <c r="BF21" s="32">
        <v>1365</v>
      </c>
      <c r="BG21" s="32">
        <v>1380</v>
      </c>
      <c r="BH21" s="32">
        <v>1402</v>
      </c>
      <c r="BI21" s="32">
        <v>1418</v>
      </c>
      <c r="BJ21" s="32">
        <v>1382</v>
      </c>
      <c r="BK21" s="32">
        <v>1404</v>
      </c>
      <c r="BL21" s="32">
        <v>1386</v>
      </c>
      <c r="BM21" s="32">
        <v>1345</v>
      </c>
      <c r="BN21" s="32">
        <v>1361</v>
      </c>
    </row>
    <row r="22" spans="1:66" x14ac:dyDescent="0.2">
      <c r="A22" s="13" t="s">
        <v>5</v>
      </c>
      <c r="B22" s="16">
        <f t="shared" si="3"/>
        <v>155.84615384615384</v>
      </c>
      <c r="C22" s="16">
        <f t="shared" si="4"/>
        <v>200</v>
      </c>
      <c r="D22" s="16">
        <f t="shared" si="5"/>
        <v>215</v>
      </c>
      <c r="E22" s="17">
        <f t="shared" si="0"/>
        <v>3.717505215264353E-2</v>
      </c>
      <c r="F22" s="17">
        <f t="shared" si="1"/>
        <v>8.6114018870979692E-3</v>
      </c>
      <c r="G22" s="17">
        <f t="shared" si="2"/>
        <v>-2.0629638664440647E-2</v>
      </c>
      <c r="I22" s="18" t="s">
        <v>48</v>
      </c>
      <c r="J22" s="18" t="s">
        <v>5</v>
      </c>
      <c r="K22" s="18" t="s">
        <v>35</v>
      </c>
      <c r="L22" s="18" t="s">
        <v>46</v>
      </c>
      <c r="M22" s="18" t="s">
        <v>48</v>
      </c>
      <c r="N22" s="32">
        <v>97</v>
      </c>
      <c r="O22" s="32">
        <v>102</v>
      </c>
      <c r="P22" s="32">
        <v>99</v>
      </c>
      <c r="Q22" s="32">
        <v>96</v>
      </c>
      <c r="R22" s="32">
        <v>101</v>
      </c>
      <c r="S22" s="32">
        <v>96</v>
      </c>
      <c r="T22" s="32">
        <v>96</v>
      </c>
      <c r="U22" s="32">
        <v>96</v>
      </c>
      <c r="V22" s="32">
        <v>98</v>
      </c>
      <c r="W22" s="32">
        <v>101</v>
      </c>
      <c r="X22" s="32">
        <v>101</v>
      </c>
      <c r="Y22" s="32">
        <v>98</v>
      </c>
      <c r="Z22" s="32">
        <v>110</v>
      </c>
      <c r="AA22" s="32">
        <v>106</v>
      </c>
      <c r="AB22" s="32">
        <v>114</v>
      </c>
      <c r="AC22" s="32">
        <v>109</v>
      </c>
      <c r="AD22" s="32">
        <v>124</v>
      </c>
      <c r="AE22" s="32">
        <v>129</v>
      </c>
      <c r="AF22" s="32">
        <v>118</v>
      </c>
      <c r="AG22" s="32">
        <v>129</v>
      </c>
      <c r="AH22" s="32">
        <v>127</v>
      </c>
      <c r="AI22" s="32">
        <v>124</v>
      </c>
      <c r="AJ22" s="32">
        <v>126</v>
      </c>
      <c r="AK22" s="32">
        <v>131</v>
      </c>
      <c r="AL22" s="32">
        <v>131</v>
      </c>
      <c r="AM22" s="32">
        <v>135</v>
      </c>
      <c r="AN22" s="32">
        <v>134</v>
      </c>
      <c r="AO22" s="32">
        <v>146</v>
      </c>
      <c r="AP22" s="32">
        <v>153</v>
      </c>
      <c r="AQ22" s="32">
        <v>153</v>
      </c>
      <c r="AR22" s="32">
        <v>155</v>
      </c>
      <c r="AS22" s="32">
        <v>151</v>
      </c>
      <c r="AT22" s="32">
        <v>145</v>
      </c>
      <c r="AU22" s="32">
        <v>160</v>
      </c>
      <c r="AV22" s="32">
        <v>170</v>
      </c>
      <c r="AW22" s="32">
        <v>190</v>
      </c>
      <c r="AX22" s="32">
        <v>203</v>
      </c>
      <c r="AY22" s="32">
        <v>179</v>
      </c>
      <c r="AZ22" s="32">
        <v>202</v>
      </c>
      <c r="BA22" s="32">
        <v>195</v>
      </c>
      <c r="BB22" s="32">
        <v>182</v>
      </c>
      <c r="BC22" s="32">
        <v>194</v>
      </c>
      <c r="BD22" s="32">
        <v>188</v>
      </c>
      <c r="BE22" s="32">
        <v>193</v>
      </c>
      <c r="BF22" s="32">
        <v>209</v>
      </c>
      <c r="BG22" s="32">
        <v>212</v>
      </c>
      <c r="BH22" s="32">
        <v>215</v>
      </c>
      <c r="BI22" s="32">
        <v>203</v>
      </c>
      <c r="BJ22" s="32">
        <v>225</v>
      </c>
      <c r="BK22" s="32">
        <v>210</v>
      </c>
      <c r="BL22" s="32">
        <v>215</v>
      </c>
      <c r="BM22" s="32">
        <v>218</v>
      </c>
      <c r="BN22" s="32">
        <v>207</v>
      </c>
    </row>
    <row r="23" spans="1:66" x14ac:dyDescent="0.2">
      <c r="A23" s="13" t="s">
        <v>6</v>
      </c>
      <c r="B23" s="16">
        <f t="shared" si="3"/>
        <v>17.692307692307693</v>
      </c>
      <c r="C23" s="16">
        <f t="shared" si="4"/>
        <v>17.153846153846153</v>
      </c>
      <c r="D23" s="16">
        <f t="shared" si="5"/>
        <v>16.600000000000001</v>
      </c>
      <c r="E23" s="17">
        <f t="shared" si="0"/>
        <v>0</v>
      </c>
      <c r="F23" s="17">
        <f t="shared" si="1"/>
        <v>0</v>
      </c>
      <c r="G23" s="17">
        <f t="shared" si="2"/>
        <v>-3.080629561076691E-2</v>
      </c>
      <c r="I23" s="18" t="s">
        <v>48</v>
      </c>
      <c r="J23" s="18" t="s">
        <v>6</v>
      </c>
      <c r="K23" s="18" t="s">
        <v>35</v>
      </c>
      <c r="L23" s="18" t="s">
        <v>47</v>
      </c>
      <c r="M23" s="18" t="s">
        <v>48</v>
      </c>
      <c r="N23" s="32">
        <v>15</v>
      </c>
      <c r="O23" s="32">
        <v>15</v>
      </c>
      <c r="P23" s="32">
        <v>15</v>
      </c>
      <c r="Q23" s="32">
        <v>15</v>
      </c>
      <c r="R23" s="32">
        <v>15</v>
      </c>
      <c r="S23" s="32">
        <v>15</v>
      </c>
      <c r="T23" s="32">
        <v>15</v>
      </c>
      <c r="U23" s="32">
        <v>15</v>
      </c>
      <c r="V23" s="32">
        <v>15</v>
      </c>
      <c r="W23" s="32">
        <v>15</v>
      </c>
      <c r="X23" s="32">
        <v>15</v>
      </c>
      <c r="Y23" s="32">
        <v>15</v>
      </c>
      <c r="Z23" s="32">
        <v>15</v>
      </c>
      <c r="AA23" s="32">
        <v>15</v>
      </c>
      <c r="AB23" s="32">
        <v>15</v>
      </c>
      <c r="AC23" s="32">
        <v>15</v>
      </c>
      <c r="AD23" s="32">
        <v>15</v>
      </c>
      <c r="AE23" s="32">
        <v>15</v>
      </c>
      <c r="AF23" s="32">
        <v>15</v>
      </c>
      <c r="AG23" s="32">
        <v>16</v>
      </c>
      <c r="AH23" s="32">
        <v>16</v>
      </c>
      <c r="AI23" s="32">
        <v>17</v>
      </c>
      <c r="AJ23" s="32">
        <v>17</v>
      </c>
      <c r="AK23" s="32">
        <v>17</v>
      </c>
      <c r="AL23" s="32">
        <v>17</v>
      </c>
      <c r="AM23" s="32">
        <v>17</v>
      </c>
      <c r="AN23" s="32">
        <v>18</v>
      </c>
      <c r="AO23" s="32">
        <v>18</v>
      </c>
      <c r="AP23" s="32">
        <v>18</v>
      </c>
      <c r="AQ23" s="32">
        <v>18</v>
      </c>
      <c r="AR23" s="32">
        <v>18</v>
      </c>
      <c r="AS23" s="32">
        <v>18</v>
      </c>
      <c r="AT23" s="32">
        <v>18</v>
      </c>
      <c r="AU23" s="32">
        <v>18</v>
      </c>
      <c r="AV23" s="32">
        <v>18</v>
      </c>
      <c r="AW23" s="32">
        <v>17</v>
      </c>
      <c r="AX23" s="32">
        <v>17</v>
      </c>
      <c r="AY23" s="32">
        <v>17</v>
      </c>
      <c r="AZ23" s="32">
        <v>17</v>
      </c>
      <c r="BA23" s="32">
        <v>17</v>
      </c>
      <c r="BB23" s="32">
        <v>17</v>
      </c>
      <c r="BC23" s="32">
        <v>17</v>
      </c>
      <c r="BD23" s="32">
        <v>17</v>
      </c>
      <c r="BE23" s="32">
        <v>17</v>
      </c>
      <c r="BF23" s="32">
        <v>17</v>
      </c>
      <c r="BG23" s="32">
        <v>17</v>
      </c>
      <c r="BH23" s="32">
        <v>18</v>
      </c>
      <c r="BI23" s="32">
        <v>18</v>
      </c>
      <c r="BJ23" s="32">
        <v>17</v>
      </c>
      <c r="BK23" s="32">
        <v>17</v>
      </c>
      <c r="BL23" s="32">
        <v>17</v>
      </c>
      <c r="BM23" s="32">
        <v>17</v>
      </c>
      <c r="BN23" s="32">
        <v>15</v>
      </c>
    </row>
    <row r="24" spans="1:66" x14ac:dyDescent="0.2">
      <c r="A24" s="13" t="s">
        <v>12</v>
      </c>
      <c r="B24" s="16">
        <f t="shared" si="3"/>
        <v>101.76923076923077</v>
      </c>
      <c r="C24" s="16">
        <f t="shared" si="4"/>
        <v>104.76923076923077</v>
      </c>
      <c r="D24" s="16">
        <f t="shared" si="5"/>
        <v>126.4</v>
      </c>
      <c r="E24" s="17">
        <f t="shared" si="0"/>
        <v>4.7745632287299602E-3</v>
      </c>
      <c r="F24" s="17">
        <f t="shared" si="1"/>
        <v>8.8187006045072278E-3</v>
      </c>
      <c r="G24" s="17">
        <f t="shared" si="2"/>
        <v>1.8244601098570002E-2</v>
      </c>
      <c r="I24" s="18" t="s">
        <v>48</v>
      </c>
      <c r="J24" s="18" t="s">
        <v>7</v>
      </c>
      <c r="K24" s="18" t="s">
        <v>35</v>
      </c>
      <c r="L24" s="18" t="s">
        <v>71</v>
      </c>
      <c r="M24" s="18" t="s">
        <v>48</v>
      </c>
      <c r="N24" s="32">
        <v>68</v>
      </c>
      <c r="O24" s="32">
        <v>67</v>
      </c>
      <c r="P24" s="32">
        <v>66</v>
      </c>
      <c r="Q24" s="32">
        <v>64</v>
      </c>
      <c r="R24" s="32">
        <v>59</v>
      </c>
      <c r="S24" s="32">
        <v>61</v>
      </c>
      <c r="T24" s="32">
        <v>56</v>
      </c>
      <c r="U24" s="32">
        <v>62</v>
      </c>
      <c r="V24" s="32">
        <v>64</v>
      </c>
      <c r="W24" s="32">
        <v>58</v>
      </c>
      <c r="X24" s="32">
        <v>65</v>
      </c>
      <c r="Y24" s="32">
        <v>64</v>
      </c>
      <c r="Z24" s="32">
        <v>64</v>
      </c>
      <c r="AA24" s="32">
        <v>68</v>
      </c>
      <c r="AB24" s="32">
        <v>63</v>
      </c>
      <c r="AC24" s="32">
        <v>67</v>
      </c>
      <c r="AD24" s="32">
        <v>68</v>
      </c>
      <c r="AE24" s="32">
        <v>66</v>
      </c>
      <c r="AF24" s="32">
        <v>68</v>
      </c>
      <c r="AG24" s="32">
        <v>68</v>
      </c>
      <c r="AH24" s="32">
        <v>74</v>
      </c>
      <c r="AI24" s="32">
        <v>82</v>
      </c>
      <c r="AJ24" s="32">
        <v>90</v>
      </c>
      <c r="AK24" s="32">
        <v>97</v>
      </c>
      <c r="AL24" s="32">
        <v>102</v>
      </c>
      <c r="AM24" s="32">
        <v>105</v>
      </c>
      <c r="AN24" s="32">
        <v>101</v>
      </c>
      <c r="AO24" s="32">
        <v>98</v>
      </c>
      <c r="AP24" s="32">
        <v>103</v>
      </c>
      <c r="AQ24" s="32">
        <v>99</v>
      </c>
      <c r="AR24" s="32">
        <v>95</v>
      </c>
      <c r="AS24" s="32">
        <v>98</v>
      </c>
      <c r="AT24" s="32">
        <v>100</v>
      </c>
      <c r="AU24" s="32">
        <v>101</v>
      </c>
      <c r="AV24" s="32">
        <v>106</v>
      </c>
      <c r="AW24" s="32">
        <v>107</v>
      </c>
      <c r="AX24" s="32">
        <v>108</v>
      </c>
      <c r="AY24" s="32">
        <v>109</v>
      </c>
      <c r="AZ24" s="32">
        <v>109</v>
      </c>
      <c r="BA24" s="32">
        <v>102</v>
      </c>
      <c r="BB24" s="32">
        <v>98</v>
      </c>
      <c r="BC24" s="32">
        <v>94</v>
      </c>
      <c r="BD24" s="32">
        <v>95</v>
      </c>
      <c r="BE24" s="32">
        <v>97</v>
      </c>
      <c r="BF24" s="32">
        <v>98</v>
      </c>
      <c r="BG24" s="32">
        <v>104</v>
      </c>
      <c r="BH24" s="32">
        <v>112</v>
      </c>
      <c r="BI24" s="32">
        <v>116</v>
      </c>
      <c r="BJ24" s="32">
        <v>120</v>
      </c>
      <c r="BK24" s="32">
        <v>122</v>
      </c>
      <c r="BL24" s="32">
        <v>130</v>
      </c>
      <c r="BM24" s="32">
        <v>131</v>
      </c>
      <c r="BN24" s="32">
        <v>129</v>
      </c>
    </row>
    <row r="25" spans="1:66" x14ac:dyDescent="0.2">
      <c r="A25" s="12" t="s">
        <v>159</v>
      </c>
      <c r="B25" s="16"/>
      <c r="C25" s="16"/>
      <c r="D25" s="16"/>
      <c r="E25" s="17"/>
      <c r="F25" s="17"/>
      <c r="G25" s="17"/>
      <c r="I25" s="18"/>
      <c r="J25" s="18"/>
      <c r="K25" s="18"/>
      <c r="L25" s="18"/>
      <c r="M25" s="1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x14ac:dyDescent="0.2">
      <c r="A26" s="13" t="s">
        <v>8</v>
      </c>
      <c r="B26" s="16">
        <f t="shared" si="3"/>
        <v>100.54726761859784</v>
      </c>
      <c r="C26" s="16">
        <f t="shared" si="4"/>
        <v>102.58493594920688</v>
      </c>
      <c r="D26" s="16">
        <f t="shared" si="5"/>
        <v>105.96526821233547</v>
      </c>
      <c r="E26" s="17">
        <f t="shared" si="0"/>
        <v>1.6392866616030233E-4</v>
      </c>
      <c r="F26" s="17">
        <f t="shared" si="1"/>
        <v>1.6406804866613812E-3</v>
      </c>
      <c r="G26" s="17">
        <f t="shared" si="2"/>
        <v>2.0735143042216037E-2</v>
      </c>
      <c r="I26" s="18" t="s">
        <v>63</v>
      </c>
      <c r="J26" s="18" t="s">
        <v>61</v>
      </c>
      <c r="K26" s="18" t="s">
        <v>17</v>
      </c>
      <c r="L26" s="18" t="s">
        <v>64</v>
      </c>
      <c r="M26" s="36" t="s">
        <v>60</v>
      </c>
      <c r="N26" s="32">
        <f>(N31*100)/(N31+N32-N33)</f>
        <v>94.607372127686247</v>
      </c>
      <c r="O26" s="32">
        <f>(O31*100)/(O31+O32-O33)</f>
        <v>94.418827176651163</v>
      </c>
      <c r="P26" s="32">
        <f>(P31*100)/(P31+P32-P33)</f>
        <v>93.642384206022427</v>
      </c>
      <c r="Q26" s="32">
        <f t="shared" ref="Q26:BN26" si="6">(Q31*100)/(Q31+Q32-Q33)</f>
        <v>91.841173295067819</v>
      </c>
      <c r="R26" s="32">
        <f t="shared" si="6"/>
        <v>89.022595371031343</v>
      </c>
      <c r="S26" s="32">
        <f t="shared" si="6"/>
        <v>86.151467623828779</v>
      </c>
      <c r="T26" s="32">
        <f t="shared" si="6"/>
        <v>87.809243823977042</v>
      </c>
      <c r="U26" s="32">
        <f t="shared" si="6"/>
        <v>93.146466936641801</v>
      </c>
      <c r="V26" s="32">
        <f t="shared" si="6"/>
        <v>95.348097558302584</v>
      </c>
      <c r="W26" s="32">
        <f t="shared" si="6"/>
        <v>95.6598482473849</v>
      </c>
      <c r="X26" s="32">
        <f t="shared" si="6"/>
        <v>97.402889326241919</v>
      </c>
      <c r="Y26" s="32">
        <f t="shared" si="6"/>
        <v>99.554357351846591</v>
      </c>
      <c r="Z26" s="32">
        <f t="shared" si="6"/>
        <v>96.75198373644028</v>
      </c>
      <c r="AA26" s="32">
        <f t="shared" si="6"/>
        <v>94.323498288187267</v>
      </c>
      <c r="AB26" s="32">
        <f t="shared" si="6"/>
        <v>93.112026723696928</v>
      </c>
      <c r="AC26" s="32">
        <f t="shared" si="6"/>
        <v>93.445393906495653</v>
      </c>
      <c r="AD26" s="32">
        <f t="shared" si="6"/>
        <v>99.185353318710398</v>
      </c>
      <c r="AE26" s="32">
        <f t="shared" si="6"/>
        <v>100.44942880351697</v>
      </c>
      <c r="AF26" s="32">
        <f t="shared" si="6"/>
        <v>100.52256168830958</v>
      </c>
      <c r="AG26" s="32">
        <f t="shared" si="6"/>
        <v>100.25518614833859</v>
      </c>
      <c r="AH26" s="32">
        <f t="shared" si="6"/>
        <v>100.25877407827315</v>
      </c>
      <c r="AI26" s="32">
        <f t="shared" si="6"/>
        <v>99.019244754254345</v>
      </c>
      <c r="AJ26" s="32">
        <f t="shared" si="6"/>
        <v>97.756952226953828</v>
      </c>
      <c r="AK26" s="32">
        <f t="shared" si="6"/>
        <v>98.804554302895184</v>
      </c>
      <c r="AL26" s="32">
        <f t="shared" si="6"/>
        <v>100.32067693554684</v>
      </c>
      <c r="AM26" s="32">
        <f t="shared" si="6"/>
        <v>100.10313710853684</v>
      </c>
      <c r="AN26" s="32">
        <f t="shared" si="6"/>
        <v>100.48780964950478</v>
      </c>
      <c r="AO26" s="32">
        <f t="shared" si="6"/>
        <v>98.441692085544091</v>
      </c>
      <c r="AP26" s="32">
        <f t="shared" si="6"/>
        <v>99.721897023245205</v>
      </c>
      <c r="AQ26" s="32">
        <f t="shared" si="6"/>
        <v>100.28348068737448</v>
      </c>
      <c r="AR26" s="32">
        <f t="shared" si="6"/>
        <v>100.81249879396732</v>
      </c>
      <c r="AS26" s="32">
        <f t="shared" si="6"/>
        <v>99.457374400223046</v>
      </c>
      <c r="AT26" s="32">
        <f t="shared" si="6"/>
        <v>100.32913520511255</v>
      </c>
      <c r="AU26" s="32">
        <f t="shared" si="6"/>
        <v>100.70640511633047</v>
      </c>
      <c r="AV26" s="32">
        <f t="shared" si="6"/>
        <v>103.66798586350644</v>
      </c>
      <c r="AW26" s="32">
        <f t="shared" si="6"/>
        <v>102.26418599501211</v>
      </c>
      <c r="AX26" s="32">
        <f t="shared" si="6"/>
        <v>100.51820017786788</v>
      </c>
      <c r="AY26" s="32">
        <f t="shared" si="6"/>
        <v>101.73013213500208</v>
      </c>
      <c r="AZ26" s="32">
        <f t="shared" si="6"/>
        <v>100.13243564600897</v>
      </c>
      <c r="BA26" s="32">
        <f t="shared" si="6"/>
        <v>101.40428363066265</v>
      </c>
      <c r="BB26" s="32">
        <f t="shared" si="6"/>
        <v>102.79937496971671</v>
      </c>
      <c r="BC26" s="32">
        <f t="shared" si="6"/>
        <v>105.82207616148507</v>
      </c>
      <c r="BD26" s="32">
        <f t="shared" si="6"/>
        <v>104.82666072277902</v>
      </c>
      <c r="BE26" s="32">
        <f t="shared" si="6"/>
        <v>104.47509018663985</v>
      </c>
      <c r="BF26" s="32">
        <f t="shared" si="6"/>
        <v>102.89129632424419</v>
      </c>
      <c r="BG26" s="32">
        <f t="shared" si="6"/>
        <v>99.785641636639198</v>
      </c>
      <c r="BH26" s="32">
        <f t="shared" si="6"/>
        <v>103.50856816433799</v>
      </c>
      <c r="BI26" s="32">
        <f t="shared" si="6"/>
        <v>103.19523222665339</v>
      </c>
      <c r="BJ26" s="32">
        <f t="shared" si="6"/>
        <v>102.51517535765245</v>
      </c>
      <c r="BK26" s="32">
        <f t="shared" si="6"/>
        <v>102.28126127211426</v>
      </c>
      <c r="BL26" s="32">
        <f t="shared" si="6"/>
        <v>104.49112572451631</v>
      </c>
      <c r="BM26" s="32">
        <f t="shared" si="6"/>
        <v>109.252805376084</v>
      </c>
      <c r="BN26" s="32">
        <f t="shared" si="6"/>
        <v>111.2859733313103</v>
      </c>
    </row>
    <row r="27" spans="1:66" x14ac:dyDescent="0.2">
      <c r="A27" s="13" t="s">
        <v>5</v>
      </c>
      <c r="B27" s="16">
        <f t="shared" si="3"/>
        <v>86.941840197158015</v>
      </c>
      <c r="C27" s="16">
        <f t="shared" si="4"/>
        <v>61.626857645030817</v>
      </c>
      <c r="D27" s="16">
        <f t="shared" si="5"/>
        <v>52.858595778816209</v>
      </c>
      <c r="E27" s="17">
        <f t="shared" si="0"/>
        <v>1.0297751145947699E-2</v>
      </c>
      <c r="F27" s="17">
        <f t="shared" si="1"/>
        <v>-4.1846172527429955E-2</v>
      </c>
      <c r="G27" s="17">
        <f t="shared" si="2"/>
        <v>-2.6411907838843406E-2</v>
      </c>
      <c r="I27" s="18" t="s">
        <v>63</v>
      </c>
      <c r="J27" s="18" t="s">
        <v>5</v>
      </c>
      <c r="K27" s="18" t="s">
        <v>17</v>
      </c>
      <c r="L27" s="18" t="s">
        <v>64</v>
      </c>
      <c r="M27" s="36" t="s">
        <v>60</v>
      </c>
      <c r="N27" s="32">
        <f>(N34*100)/(N34+N35-N36)</f>
        <v>99.767555947934028</v>
      </c>
      <c r="O27" s="32">
        <f>(O34*100)/(O34+O35-O36)</f>
        <v>101.103990497366</v>
      </c>
      <c r="P27" s="32">
        <f>(P34*100)/(P34+P35-P36)</f>
        <v>104.21752411283111</v>
      </c>
      <c r="Q27" s="32">
        <f t="shared" ref="Q27:BN27" si="7">(Q34*100)/(Q34+Q35-Q36)</f>
        <v>103.02436233713404</v>
      </c>
      <c r="R27" s="32">
        <f t="shared" si="7"/>
        <v>98.526520278549626</v>
      </c>
      <c r="S27" s="32">
        <f t="shared" si="7"/>
        <v>98.543384172732019</v>
      </c>
      <c r="T27" s="32">
        <f t="shared" si="7"/>
        <v>98.017253377090725</v>
      </c>
      <c r="U27" s="32">
        <f t="shared" si="7"/>
        <v>100.47936504691431</v>
      </c>
      <c r="V27" s="32">
        <f t="shared" si="7"/>
        <v>97.362158864945158</v>
      </c>
      <c r="W27" s="32">
        <f t="shared" si="7"/>
        <v>97.959424375475763</v>
      </c>
      <c r="X27" s="32">
        <f t="shared" si="7"/>
        <v>98.023710498912735</v>
      </c>
      <c r="Y27" s="32">
        <f t="shared" si="7"/>
        <v>99.115920830095533</v>
      </c>
      <c r="Z27" s="32">
        <f t="shared" si="7"/>
        <v>96.354614678032746</v>
      </c>
      <c r="AA27" s="32">
        <f t="shared" si="7"/>
        <v>98.412516599406885</v>
      </c>
      <c r="AB27" s="32">
        <f t="shared" si="7"/>
        <v>100.83661557458024</v>
      </c>
      <c r="AC27" s="32">
        <f t="shared" si="7"/>
        <v>99.481556824999771</v>
      </c>
      <c r="AD27" s="32">
        <f t="shared" si="7"/>
        <v>74.059232328267825</v>
      </c>
      <c r="AE27" s="32">
        <f t="shared" si="7"/>
        <v>74.261137459890179</v>
      </c>
      <c r="AF27" s="32">
        <f t="shared" si="7"/>
        <v>75.921319521539885</v>
      </c>
      <c r="AG27" s="32">
        <f t="shared" si="7"/>
        <v>62.61586772028501</v>
      </c>
      <c r="AH27" s="32">
        <f t="shared" si="7"/>
        <v>72.300524792117287</v>
      </c>
      <c r="AI27" s="32">
        <f t="shared" si="7"/>
        <v>74.015416333816759</v>
      </c>
      <c r="AJ27" s="32">
        <f t="shared" si="7"/>
        <v>75.042493566881632</v>
      </c>
      <c r="AK27" s="32">
        <f t="shared" si="7"/>
        <v>74.190049664761418</v>
      </c>
      <c r="AL27" s="32">
        <f t="shared" si="7"/>
        <v>74.594879583458635</v>
      </c>
      <c r="AM27" s="32">
        <f t="shared" si="7"/>
        <v>73.192213547388207</v>
      </c>
      <c r="AN27" s="32">
        <f t="shared" si="7"/>
        <v>66.197391678459965</v>
      </c>
      <c r="AO27" s="32">
        <f t="shared" si="7"/>
        <v>82.77124532548325</v>
      </c>
      <c r="AP27" s="32">
        <f t="shared" si="7"/>
        <v>95.633741188359195</v>
      </c>
      <c r="AQ27" s="32">
        <f t="shared" si="7"/>
        <v>93.140144319779395</v>
      </c>
      <c r="AR27" s="32">
        <f t="shared" si="7"/>
        <v>97.079027395902216</v>
      </c>
      <c r="AS27" s="32">
        <f t="shared" si="7"/>
        <v>96.30700197260623</v>
      </c>
      <c r="AT27" s="32">
        <f t="shared" si="7"/>
        <v>98.705477487542339</v>
      </c>
      <c r="AU27" s="32">
        <f t="shared" si="7"/>
        <v>95.99399396683377</v>
      </c>
      <c r="AV27" s="32">
        <f t="shared" si="7"/>
        <v>88.247468199801133</v>
      </c>
      <c r="AW27" s="32">
        <f t="shared" si="7"/>
        <v>84.028120403560692</v>
      </c>
      <c r="AX27" s="32">
        <f t="shared" si="7"/>
        <v>84.353217493879299</v>
      </c>
      <c r="AY27" s="32">
        <f t="shared" si="7"/>
        <v>72.073783177796017</v>
      </c>
      <c r="AZ27" s="32">
        <f t="shared" si="7"/>
        <v>59.040013363012505</v>
      </c>
      <c r="BA27" s="32">
        <f t="shared" si="7"/>
        <v>59.444942756587793</v>
      </c>
      <c r="BB27" s="32">
        <f t="shared" si="7"/>
        <v>56.633141014492665</v>
      </c>
      <c r="BC27" s="32">
        <f t="shared" si="7"/>
        <v>55.298549754963759</v>
      </c>
      <c r="BD27" s="32">
        <f t="shared" si="7"/>
        <v>55.062149532555758</v>
      </c>
      <c r="BE27" s="32">
        <f t="shared" si="7"/>
        <v>60.611541155337754</v>
      </c>
      <c r="BF27" s="32">
        <f t="shared" si="7"/>
        <v>64.225532926379344</v>
      </c>
      <c r="BG27" s="32">
        <f t="shared" si="7"/>
        <v>64.128315116707185</v>
      </c>
      <c r="BH27" s="32">
        <f t="shared" si="7"/>
        <v>64.944872326303638</v>
      </c>
      <c r="BI27" s="32">
        <f t="shared" si="7"/>
        <v>54.829237095538829</v>
      </c>
      <c r="BJ27" s="32">
        <f t="shared" si="7"/>
        <v>50.503853671846024</v>
      </c>
      <c r="BK27" s="32">
        <f t="shared" si="7"/>
        <v>63.988100207801537</v>
      </c>
      <c r="BL27" s="32">
        <f t="shared" si="7"/>
        <v>55.509588403562255</v>
      </c>
      <c r="BM27" s="32">
        <f t="shared" si="7"/>
        <v>48.915507382002012</v>
      </c>
      <c r="BN27" s="32">
        <f t="shared" si="7"/>
        <v>45.375929228869232</v>
      </c>
    </row>
    <row r="28" spans="1:66" x14ac:dyDescent="0.2">
      <c r="A28" s="13" t="s">
        <v>6</v>
      </c>
      <c r="B28" s="16">
        <f t="shared" si="3"/>
        <v>102.68089065567096</v>
      </c>
      <c r="C28" s="16">
        <f t="shared" si="4"/>
        <v>107.71945942158905</v>
      </c>
      <c r="D28" s="16">
        <f t="shared" si="5"/>
        <v>120.52405689709595</v>
      </c>
      <c r="E28" s="17">
        <f t="shared" si="0"/>
        <v>2.3105284250522118E-3</v>
      </c>
      <c r="F28" s="17">
        <f t="shared" si="1"/>
        <v>5.2820470212246564E-3</v>
      </c>
      <c r="G28" s="17">
        <f t="shared" si="2"/>
        <v>4.7692481424693511E-2</v>
      </c>
      <c r="I28" s="18" t="s">
        <v>63</v>
      </c>
      <c r="J28" s="18" t="s">
        <v>6</v>
      </c>
      <c r="K28" s="18" t="s">
        <v>17</v>
      </c>
      <c r="L28" s="18" t="s">
        <v>64</v>
      </c>
      <c r="M28" s="36" t="s">
        <v>60</v>
      </c>
      <c r="N28" s="32">
        <f>(N37*100)/(N37+N38-N39)</f>
        <v>100.05438988937971</v>
      </c>
      <c r="O28" s="32">
        <f>(O37*100)/(O37+O38-O39)</f>
        <v>100.04644427895114</v>
      </c>
      <c r="P28" s="32">
        <f t="shared" ref="P28:BN28" si="8">(P37*100)/(P37+P38-P39)</f>
        <v>100.04494574040844</v>
      </c>
      <c r="Q28" s="32">
        <f t="shared" si="8"/>
        <v>100.03158053007222</v>
      </c>
      <c r="R28" s="32">
        <f t="shared" si="8"/>
        <v>100.03449444457894</v>
      </c>
      <c r="S28" s="32">
        <f t="shared" si="8"/>
        <v>100.03774600566568</v>
      </c>
      <c r="T28" s="32">
        <f t="shared" si="8"/>
        <v>100.05051035515061</v>
      </c>
      <c r="U28" s="32">
        <f t="shared" si="8"/>
        <v>100.02336746836642</v>
      </c>
      <c r="V28" s="32">
        <f t="shared" si="8"/>
        <v>100.00908559800746</v>
      </c>
      <c r="W28" s="32">
        <f t="shared" si="8"/>
        <v>100.16003276198654</v>
      </c>
      <c r="X28" s="32">
        <f t="shared" si="8"/>
        <v>100.0785512918183</v>
      </c>
      <c r="Y28" s="32">
        <f t="shared" si="8"/>
        <v>100.1351895997127</v>
      </c>
      <c r="Z28" s="32">
        <f t="shared" si="8"/>
        <v>100.17603989178848</v>
      </c>
      <c r="AA28" s="32">
        <f t="shared" si="8"/>
        <v>100.29972032176661</v>
      </c>
      <c r="AB28" s="32">
        <f t="shared" si="8"/>
        <v>100.27817910708335</v>
      </c>
      <c r="AC28" s="32">
        <f t="shared" si="8"/>
        <v>100.57397853531279</v>
      </c>
      <c r="AD28" s="32">
        <f t="shared" si="8"/>
        <v>100.85351017654969</v>
      </c>
      <c r="AE28" s="32">
        <f t="shared" si="8"/>
        <v>100.86018748657779</v>
      </c>
      <c r="AF28" s="32">
        <f t="shared" si="8"/>
        <v>101.82035920409537</v>
      </c>
      <c r="AG28" s="32">
        <f t="shared" si="8"/>
        <v>102.03803218370804</v>
      </c>
      <c r="AH28" s="32">
        <f t="shared" si="8"/>
        <v>102.0684491922221</v>
      </c>
      <c r="AI28" s="32">
        <f t="shared" si="8"/>
        <v>102.50395938860579</v>
      </c>
      <c r="AJ28" s="32">
        <f t="shared" si="8"/>
        <v>101.83999243647027</v>
      </c>
      <c r="AK28" s="32">
        <f t="shared" si="8"/>
        <v>101.74221930594358</v>
      </c>
      <c r="AL28" s="32">
        <f t="shared" si="8"/>
        <v>101.7840726918499</v>
      </c>
      <c r="AM28" s="32">
        <f t="shared" si="8"/>
        <v>101.55772306703543</v>
      </c>
      <c r="AN28" s="32">
        <f t="shared" si="8"/>
        <v>101.7737654828191</v>
      </c>
      <c r="AO28" s="32">
        <f t="shared" si="8"/>
        <v>101.6904554348433</v>
      </c>
      <c r="AP28" s="32">
        <f t="shared" si="8"/>
        <v>101.93430611981252</v>
      </c>
      <c r="AQ28" s="32">
        <f t="shared" si="8"/>
        <v>102.01718028813832</v>
      </c>
      <c r="AR28" s="32">
        <f t="shared" si="8"/>
        <v>102.38853460707618</v>
      </c>
      <c r="AS28" s="32">
        <f t="shared" si="8"/>
        <v>102.30631300047995</v>
      </c>
      <c r="AT28" s="32">
        <f t="shared" si="8"/>
        <v>102.9156990806692</v>
      </c>
      <c r="AU28" s="32">
        <f t="shared" si="8"/>
        <v>103.27571237883727</v>
      </c>
      <c r="AV28" s="32">
        <f t="shared" si="8"/>
        <v>104.34668447725581</v>
      </c>
      <c r="AW28" s="32">
        <f t="shared" si="8"/>
        <v>104.21881865418648</v>
      </c>
      <c r="AX28" s="32">
        <f t="shared" si="8"/>
        <v>104.64231324071922</v>
      </c>
      <c r="AY28" s="32">
        <f t="shared" si="8"/>
        <v>103.98902573578397</v>
      </c>
      <c r="AZ28" s="32">
        <f t="shared" si="8"/>
        <v>104.36892841804125</v>
      </c>
      <c r="BA28" s="32">
        <f t="shared" si="8"/>
        <v>107.24711690269942</v>
      </c>
      <c r="BB28" s="32">
        <f t="shared" si="8"/>
        <v>105.81599968132792</v>
      </c>
      <c r="BC28" s="32">
        <f t="shared" si="8"/>
        <v>106.99089621299962</v>
      </c>
      <c r="BD28" s="32">
        <f t="shared" si="8"/>
        <v>108.34100944363372</v>
      </c>
      <c r="BE28" s="32">
        <f t="shared" si="8"/>
        <v>106.90288961924406</v>
      </c>
      <c r="BF28" s="32">
        <f t="shared" si="8"/>
        <v>110.12578200442573</v>
      </c>
      <c r="BG28" s="32">
        <f t="shared" si="8"/>
        <v>110.64772340035125</v>
      </c>
      <c r="BH28" s="32">
        <f t="shared" si="8"/>
        <v>109.89795926428289</v>
      </c>
      <c r="BI28" s="32">
        <f t="shared" si="8"/>
        <v>109.91218609492692</v>
      </c>
      <c r="BJ28" s="32">
        <f t="shared" si="8"/>
        <v>111.47114246222162</v>
      </c>
      <c r="BK28" s="32">
        <f t="shared" si="8"/>
        <v>115.04282149204069</v>
      </c>
      <c r="BL28" s="32">
        <f t="shared" si="8"/>
        <v>121.06958961795566</v>
      </c>
      <c r="BM28" s="32">
        <f t="shared" si="8"/>
        <v>120.73000524124447</v>
      </c>
      <c r="BN28" s="32">
        <f t="shared" si="8"/>
        <v>134.30672567201719</v>
      </c>
    </row>
    <row r="29" spans="1:66" x14ac:dyDescent="0.2">
      <c r="A29" s="13" t="s">
        <v>28</v>
      </c>
      <c r="B29" s="16">
        <f t="shared" si="3"/>
        <v>99.779015662649584</v>
      </c>
      <c r="C29" s="16">
        <f t="shared" si="4"/>
        <v>100.45816280615448</v>
      </c>
      <c r="D29" s="16">
        <f t="shared" si="5"/>
        <v>100.51409109037597</v>
      </c>
      <c r="E29" s="17">
        <f t="shared" si="0"/>
        <v>7.7408848515020173E-4</v>
      </c>
      <c r="F29" s="17">
        <f t="shared" si="1"/>
        <v>3.0270814778859289E-4</v>
      </c>
      <c r="G29" s="17">
        <f t="shared" si="2"/>
        <v>2.9676326844709422E-3</v>
      </c>
      <c r="I29" s="18" t="s">
        <v>63</v>
      </c>
      <c r="J29" s="18" t="s">
        <v>7</v>
      </c>
      <c r="K29" s="18" t="s">
        <v>17</v>
      </c>
      <c r="L29" s="18" t="s">
        <v>64</v>
      </c>
      <c r="M29" s="36" t="s">
        <v>60</v>
      </c>
      <c r="N29" s="32">
        <f>(N40*100)/(N40+N41-N42)</f>
        <v>97.739387505274919</v>
      </c>
      <c r="O29" s="32">
        <f t="shared" ref="O29:BN29" si="9">(O40*100)/(O40+O41-O42)</f>
        <v>96.994404714947848</v>
      </c>
      <c r="P29" s="32">
        <f t="shared" si="9"/>
        <v>97.43691703555082</v>
      </c>
      <c r="Q29" s="32">
        <f t="shared" si="9"/>
        <v>97.674503216401803</v>
      </c>
      <c r="R29" s="32">
        <f t="shared" si="9"/>
        <v>97.946238318917466</v>
      </c>
      <c r="S29" s="32">
        <f t="shared" si="9"/>
        <v>97.236637969943203</v>
      </c>
      <c r="T29" s="32">
        <f t="shared" si="9"/>
        <v>97.868423760325499</v>
      </c>
      <c r="U29" s="32">
        <f t="shared" si="9"/>
        <v>98.119543575652969</v>
      </c>
      <c r="V29" s="32">
        <f t="shared" si="9"/>
        <v>98.027820930945722</v>
      </c>
      <c r="W29" s="32">
        <f t="shared" si="9"/>
        <v>98.624618060756461</v>
      </c>
      <c r="X29" s="32">
        <f t="shared" si="9"/>
        <v>98.093391448218128</v>
      </c>
      <c r="Y29" s="32">
        <f t="shared" si="9"/>
        <v>97.913237019345857</v>
      </c>
      <c r="Z29" s="32">
        <f t="shared" si="9"/>
        <v>98.636545333228696</v>
      </c>
      <c r="AA29" s="32">
        <f t="shared" si="9"/>
        <v>98.472589652259117</v>
      </c>
      <c r="AB29" s="32">
        <f t="shared" si="9"/>
        <v>98.56117622907712</v>
      </c>
      <c r="AC29" s="32">
        <f t="shared" si="9"/>
        <v>99.244011469117822</v>
      </c>
      <c r="AD29" s="32">
        <f t="shared" si="9"/>
        <v>98.73361836054525</v>
      </c>
      <c r="AE29" s="32">
        <f t="shared" si="9"/>
        <v>98.775167486920637</v>
      </c>
      <c r="AF29" s="32">
        <f t="shared" si="9"/>
        <v>98.924978355279819</v>
      </c>
      <c r="AG29" s="32">
        <f t="shared" si="9"/>
        <v>99.021121619398201</v>
      </c>
      <c r="AH29" s="32">
        <f t="shared" si="9"/>
        <v>98.417292584683807</v>
      </c>
      <c r="AI29" s="32">
        <f t="shared" si="9"/>
        <v>98.064287659918733</v>
      </c>
      <c r="AJ29" s="32">
        <f t="shared" si="9"/>
        <v>99.609901011601934</v>
      </c>
      <c r="AK29" s="32">
        <f t="shared" si="9"/>
        <v>98.592417898334887</v>
      </c>
      <c r="AL29" s="32">
        <f t="shared" si="9"/>
        <v>99.130285998081305</v>
      </c>
      <c r="AM29" s="32">
        <f t="shared" si="9"/>
        <v>99.659493128791411</v>
      </c>
      <c r="AN29" s="32">
        <f t="shared" si="9"/>
        <v>99.339181723802824</v>
      </c>
      <c r="AO29" s="32">
        <f t="shared" si="9"/>
        <v>99.242614811607581</v>
      </c>
      <c r="AP29" s="32">
        <f t="shared" si="9"/>
        <v>99.595440021383723</v>
      </c>
      <c r="AQ29" s="32">
        <f t="shared" si="9"/>
        <v>99.992682826145881</v>
      </c>
      <c r="AR29" s="32">
        <f t="shared" si="9"/>
        <v>100.02089002921366</v>
      </c>
      <c r="AS29" s="32">
        <f t="shared" si="9"/>
        <v>99.867830841181899</v>
      </c>
      <c r="AT29" s="32">
        <f t="shared" si="9"/>
        <v>99.976626259701675</v>
      </c>
      <c r="AU29" s="32">
        <f t="shared" si="9"/>
        <v>100.12344611992701</v>
      </c>
      <c r="AV29" s="32">
        <f t="shared" si="9"/>
        <v>100.00406637511358</v>
      </c>
      <c r="AW29" s="32">
        <f t="shared" si="9"/>
        <v>100.11960158272019</v>
      </c>
      <c r="AX29" s="32">
        <f t="shared" si="9"/>
        <v>100.05504389677361</v>
      </c>
      <c r="AY29" s="32">
        <f t="shared" si="9"/>
        <v>100.05095641399163</v>
      </c>
      <c r="AZ29" s="32">
        <f t="shared" si="9"/>
        <v>99.99082917920029</v>
      </c>
      <c r="BA29" s="32">
        <f t="shared" si="9"/>
        <v>100.43608077662668</v>
      </c>
      <c r="BB29" s="32">
        <f t="shared" si="9"/>
        <v>100.43409673231785</v>
      </c>
      <c r="BC29" s="32">
        <f t="shared" si="9"/>
        <v>100.4056942064031</v>
      </c>
      <c r="BD29" s="32">
        <f t="shared" si="9"/>
        <v>100.13138286581496</v>
      </c>
      <c r="BE29" s="32">
        <f t="shared" si="9"/>
        <v>100.70924930383939</v>
      </c>
      <c r="BF29" s="32">
        <f t="shared" si="9"/>
        <v>101.09821062225542</v>
      </c>
      <c r="BG29" s="32">
        <f t="shared" si="9"/>
        <v>100.65455274377469</v>
      </c>
      <c r="BH29" s="32">
        <f t="shared" si="9"/>
        <v>100.92655350664253</v>
      </c>
      <c r="BI29" s="32">
        <f t="shared" si="9"/>
        <v>100.64436689487093</v>
      </c>
      <c r="BJ29" s="32">
        <f t="shared" si="9"/>
        <v>100.41909933749702</v>
      </c>
      <c r="BK29" s="32">
        <f t="shared" si="9"/>
        <v>100.26649160866475</v>
      </c>
      <c r="BL29" s="32">
        <f t="shared" si="9"/>
        <v>99.829192052589775</v>
      </c>
      <c r="BM29" s="32">
        <f t="shared" si="9"/>
        <v>100.43922835257777</v>
      </c>
      <c r="BN29" s="32">
        <f t="shared" si="9"/>
        <v>101.61644410055057</v>
      </c>
    </row>
    <row r="30" spans="1:66" x14ac:dyDescent="0.2">
      <c r="A30" s="14" t="s">
        <v>160</v>
      </c>
      <c r="B30" s="15"/>
      <c r="C30" s="15"/>
      <c r="D30" s="15"/>
      <c r="E30" s="15"/>
      <c r="F30" s="15"/>
      <c r="G30" s="1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</row>
    <row r="31" spans="1:66" x14ac:dyDescent="0.2">
      <c r="A31" s="14" t="s">
        <v>125</v>
      </c>
      <c r="B31" s="15"/>
      <c r="C31" s="15"/>
      <c r="D31" s="15"/>
      <c r="E31" s="15"/>
      <c r="F31" s="15"/>
      <c r="G31" s="15"/>
      <c r="I31" s="18" t="s">
        <v>73</v>
      </c>
      <c r="J31" s="18" t="s">
        <v>61</v>
      </c>
      <c r="K31" s="18" t="s">
        <v>62</v>
      </c>
      <c r="L31" s="18" t="s">
        <v>38</v>
      </c>
      <c r="M31" s="18" t="s">
        <v>73</v>
      </c>
      <c r="N31" s="32">
        <v>69562.831000000006</v>
      </c>
      <c r="O31" s="32">
        <v>70665.642999999996</v>
      </c>
      <c r="P31" s="32">
        <v>71892.504000000001</v>
      </c>
      <c r="Q31" s="32">
        <v>74071.653999999995</v>
      </c>
      <c r="R31" s="32">
        <v>64420.294000000002</v>
      </c>
      <c r="S31" s="32">
        <v>64933.824000000001</v>
      </c>
      <c r="T31" s="32">
        <v>76666.206000000006</v>
      </c>
      <c r="U31" s="32">
        <v>82582.986000000004</v>
      </c>
      <c r="V31" s="32">
        <v>86096.607999999993</v>
      </c>
      <c r="W31" s="32">
        <v>92818.017999999996</v>
      </c>
      <c r="X31" s="32">
        <v>91725.834000000003</v>
      </c>
      <c r="Y31" s="32">
        <v>89012.423999999999</v>
      </c>
      <c r="Z31" s="32">
        <v>97644.573999999993</v>
      </c>
      <c r="AA31" s="32">
        <v>86929.55</v>
      </c>
      <c r="AB31" s="32">
        <v>103381.584</v>
      </c>
      <c r="AC31" s="32">
        <v>100628.817</v>
      </c>
      <c r="AD31" s="32">
        <v>111754.035</v>
      </c>
      <c r="AE31" s="32">
        <v>116122.06600000001</v>
      </c>
      <c r="AF31" s="32">
        <v>105332.9</v>
      </c>
      <c r="AG31" s="32">
        <v>113746.704</v>
      </c>
      <c r="AH31" s="32">
        <v>120982.774</v>
      </c>
      <c r="AI31" s="32">
        <v>112534.429</v>
      </c>
      <c r="AJ31" s="32">
        <v>136795.71599999999</v>
      </c>
      <c r="AK31" s="32">
        <v>135322.51699999999</v>
      </c>
      <c r="AL31" s="32">
        <v>133774.90299999999</v>
      </c>
      <c r="AM31" s="32">
        <v>134725.67300000001</v>
      </c>
      <c r="AN31" s="32">
        <v>127696.715</v>
      </c>
      <c r="AO31" s="32">
        <v>148446.19699999999</v>
      </c>
      <c r="AP31" s="32">
        <v>162679.77799999999</v>
      </c>
      <c r="AQ31" s="32">
        <v>156784.005</v>
      </c>
      <c r="AR31" s="32">
        <v>155791.21400000001</v>
      </c>
      <c r="AS31" s="32">
        <v>165171</v>
      </c>
      <c r="AT31" s="32">
        <v>168533.69899999999</v>
      </c>
      <c r="AU31" s="32">
        <v>171102.27900000001</v>
      </c>
      <c r="AV31" s="32">
        <v>171570.98</v>
      </c>
      <c r="AW31" s="32">
        <v>177958.399</v>
      </c>
      <c r="AX31" s="32">
        <v>182040.299</v>
      </c>
      <c r="AY31" s="32">
        <v>183901.68400000001</v>
      </c>
      <c r="AZ31" s="32">
        <v>191418.47099999999</v>
      </c>
      <c r="BA31" s="32">
        <v>192485.38099999999</v>
      </c>
      <c r="BB31" s="32">
        <v>196377.095</v>
      </c>
      <c r="BC31" s="32">
        <v>170762.516</v>
      </c>
      <c r="BD31" s="32">
        <v>192373.962</v>
      </c>
      <c r="BE31" s="32">
        <v>188321.36799999999</v>
      </c>
      <c r="BF31" s="32">
        <v>194146.68900000001</v>
      </c>
      <c r="BG31" s="32">
        <v>196452.96900000001</v>
      </c>
      <c r="BH31" s="32">
        <v>212344.09299999999</v>
      </c>
      <c r="BI31" s="32">
        <v>217539.31099999999</v>
      </c>
      <c r="BJ31" s="32">
        <v>205604.285</v>
      </c>
      <c r="BK31" s="32">
        <v>219898.62599999999</v>
      </c>
      <c r="BL31" s="32">
        <v>235279.299</v>
      </c>
      <c r="BM31" s="32">
        <v>240742.59899999999</v>
      </c>
      <c r="BN31" s="32">
        <v>240926.399</v>
      </c>
    </row>
    <row r="32" spans="1:66" x14ac:dyDescent="0.2">
      <c r="B32" s="15"/>
      <c r="C32" s="15"/>
      <c r="D32" s="15"/>
      <c r="E32" s="15"/>
      <c r="F32" s="15"/>
      <c r="G32" s="15"/>
      <c r="I32" s="18" t="s">
        <v>74</v>
      </c>
      <c r="J32" s="18" t="s">
        <v>61</v>
      </c>
      <c r="K32" s="18" t="s">
        <v>62</v>
      </c>
      <c r="L32" s="18" t="s">
        <v>38</v>
      </c>
      <c r="M32" s="18" t="s">
        <v>76</v>
      </c>
      <c r="N32" s="32">
        <v>3965.752</v>
      </c>
      <c r="O32" s="32">
        <v>4177.6890000000003</v>
      </c>
      <c r="P32" s="32">
        <v>4884.2759999999998</v>
      </c>
      <c r="Q32" s="32">
        <v>6584.2039999999997</v>
      </c>
      <c r="R32" s="32">
        <v>7949.4610000000002</v>
      </c>
      <c r="S32" s="32">
        <v>10442.316000000001</v>
      </c>
      <c r="T32" s="32">
        <v>10649.77</v>
      </c>
      <c r="U32" s="32">
        <v>6080.8959999999997</v>
      </c>
      <c r="V32" s="32">
        <v>4218.5619999999999</v>
      </c>
      <c r="W32" s="32">
        <v>4260.5209999999997</v>
      </c>
      <c r="X32" s="32">
        <v>2467.5929999999998</v>
      </c>
      <c r="Y32" s="32">
        <v>679.47199999999998</v>
      </c>
      <c r="Z32" s="32">
        <v>3706.7660000000001</v>
      </c>
      <c r="AA32" s="32">
        <v>5275.0690000000004</v>
      </c>
      <c r="AB32" s="32">
        <v>7671.25</v>
      </c>
      <c r="AC32" s="32">
        <v>7134.0540000000001</v>
      </c>
      <c r="AD32" s="32">
        <v>1046.896</v>
      </c>
      <c r="AE32" s="32">
        <v>338.03699999999998</v>
      </c>
      <c r="AF32" s="32">
        <v>316.714</v>
      </c>
      <c r="AG32" s="32">
        <v>415.37099999999998</v>
      </c>
      <c r="AH32" s="32">
        <v>688.34699999999998</v>
      </c>
      <c r="AI32" s="32">
        <v>1681.385</v>
      </c>
      <c r="AJ32" s="32">
        <v>3381.7510000000002</v>
      </c>
      <c r="AK32" s="32">
        <v>1850.7919999999999</v>
      </c>
      <c r="AL32" s="32">
        <v>192.65199999999999</v>
      </c>
      <c r="AM32" s="32">
        <v>257.50900000000001</v>
      </c>
      <c r="AN32" s="32">
        <v>60.335999999999999</v>
      </c>
      <c r="AO32" s="32">
        <v>2727.5590000000002</v>
      </c>
      <c r="AP32" s="32">
        <v>896.78499999999997</v>
      </c>
      <c r="AQ32" s="32">
        <v>212.023</v>
      </c>
      <c r="AR32" s="32">
        <v>101.89400000000001</v>
      </c>
      <c r="AS32" s="32">
        <v>1540.933</v>
      </c>
      <c r="AT32" s="32">
        <v>382.16300000000001</v>
      </c>
      <c r="AU32" s="32">
        <v>67.307000000000002</v>
      </c>
      <c r="AV32" s="32">
        <v>66.024000000000001</v>
      </c>
      <c r="AW32" s="32">
        <v>654.73599999999999</v>
      </c>
      <c r="AX32" s="32">
        <v>1531.405</v>
      </c>
      <c r="AY32" s="32">
        <v>1872.059</v>
      </c>
      <c r="AZ32" s="32">
        <v>1678.2149999999999</v>
      </c>
      <c r="BA32" s="32">
        <v>99.49</v>
      </c>
      <c r="BB32" s="32">
        <v>44.311999999999998</v>
      </c>
      <c r="BC32" s="32">
        <v>94.787000000000006</v>
      </c>
      <c r="BD32" s="32">
        <v>79.418000000000006</v>
      </c>
      <c r="BE32" s="32">
        <v>161.68299999999999</v>
      </c>
      <c r="BF32" s="32">
        <v>111.64100000000001</v>
      </c>
      <c r="BG32" s="32">
        <v>6142.4620000000004</v>
      </c>
      <c r="BH32" s="32">
        <v>2742.2449999999999</v>
      </c>
      <c r="BI32" s="32">
        <v>64.492999999999995</v>
      </c>
      <c r="BJ32" s="32">
        <v>281.44600000000003</v>
      </c>
      <c r="BK32" s="32">
        <v>251.47499999999999</v>
      </c>
      <c r="BL32" s="32">
        <v>100.753</v>
      </c>
      <c r="BM32" s="32">
        <v>113.992</v>
      </c>
      <c r="BN32" s="32">
        <v>113.47499999999999</v>
      </c>
    </row>
    <row r="33" spans="1:66" x14ac:dyDescent="0.2">
      <c r="A33" s="14"/>
      <c r="B33" s="14"/>
      <c r="C33" s="14"/>
      <c r="D33" s="14"/>
      <c r="E33" s="14"/>
      <c r="F33" s="14"/>
      <c r="G33" s="14"/>
      <c r="I33" s="18" t="s">
        <v>75</v>
      </c>
      <c r="J33" s="18" t="s">
        <v>61</v>
      </c>
      <c r="K33" s="18" t="s">
        <v>62</v>
      </c>
      <c r="L33" s="18" t="s">
        <v>38</v>
      </c>
      <c r="M33" s="18" t="s">
        <v>77</v>
      </c>
      <c r="N33" s="32">
        <v>0.66500000000000004</v>
      </c>
      <c r="O33" s="32">
        <v>0.58599999999999997</v>
      </c>
      <c r="P33" s="32">
        <v>3.3140000000000001</v>
      </c>
      <c r="Q33" s="32">
        <v>3.9550000000000001</v>
      </c>
      <c r="R33" s="32">
        <v>5.774</v>
      </c>
      <c r="S33" s="32">
        <v>4.4420000000000002</v>
      </c>
      <c r="T33" s="32">
        <v>6.0270000000000001</v>
      </c>
      <c r="U33" s="32">
        <v>4.6029999999999998</v>
      </c>
      <c r="V33" s="32">
        <v>18.027000000000001</v>
      </c>
      <c r="W33" s="32">
        <v>49.305</v>
      </c>
      <c r="X33" s="32">
        <v>21.853000000000002</v>
      </c>
      <c r="Y33" s="32">
        <v>281.01900000000001</v>
      </c>
      <c r="Z33" s="32">
        <v>428.78500000000003</v>
      </c>
      <c r="AA33" s="32">
        <v>43.543999999999997</v>
      </c>
      <c r="AB33" s="32">
        <v>23.585000000000001</v>
      </c>
      <c r="AC33" s="32">
        <v>75.575999999999993</v>
      </c>
      <c r="AD33" s="32">
        <v>129.018</v>
      </c>
      <c r="AE33" s="32">
        <v>857.58799999999997</v>
      </c>
      <c r="AF33" s="32">
        <v>864.28200000000004</v>
      </c>
      <c r="AG33" s="32">
        <v>704.89800000000002</v>
      </c>
      <c r="AH33" s="32">
        <v>1000.611</v>
      </c>
      <c r="AI33" s="32">
        <v>566.76599999999996</v>
      </c>
      <c r="AJ33" s="32">
        <v>242.953</v>
      </c>
      <c r="AK33" s="32">
        <v>213.512</v>
      </c>
      <c r="AL33" s="32">
        <v>620.26599999999996</v>
      </c>
      <c r="AM33" s="32">
        <v>396.31799999999998</v>
      </c>
      <c r="AN33" s="32">
        <v>680.22900000000004</v>
      </c>
      <c r="AO33" s="32">
        <v>377.69200000000001</v>
      </c>
      <c r="AP33" s="32">
        <v>443.10599999999999</v>
      </c>
      <c r="AQ33" s="32">
        <v>655.21900000000005</v>
      </c>
      <c r="AR33" s="32">
        <v>1357.4939999999999</v>
      </c>
      <c r="AS33" s="32">
        <v>639.78300000000002</v>
      </c>
      <c r="AT33" s="32">
        <v>935.04700000000003</v>
      </c>
      <c r="AU33" s="32">
        <v>1267.5039999999999</v>
      </c>
      <c r="AV33" s="32">
        <v>6136.5569999999998</v>
      </c>
      <c r="AW33" s="32">
        <v>4594.8339999999998</v>
      </c>
      <c r="AX33" s="32">
        <v>2469.875</v>
      </c>
      <c r="AY33" s="32">
        <v>4999.6890000000003</v>
      </c>
      <c r="AZ33" s="32">
        <v>1931.386</v>
      </c>
      <c r="BA33" s="32">
        <v>2765.098</v>
      </c>
      <c r="BB33" s="32">
        <v>5391.9430000000002</v>
      </c>
      <c r="BC33" s="32">
        <v>9489.73</v>
      </c>
      <c r="BD33" s="32">
        <v>8937.125</v>
      </c>
      <c r="BE33" s="32">
        <v>8228.2479999999996</v>
      </c>
      <c r="BF33" s="32">
        <v>5567.259</v>
      </c>
      <c r="BG33" s="32">
        <v>5720.4440000000004</v>
      </c>
      <c r="BH33" s="32">
        <v>9939.9459999999999</v>
      </c>
      <c r="BI33" s="32">
        <v>6800.1589999999997</v>
      </c>
      <c r="BJ33" s="32">
        <v>5325.8779999999997</v>
      </c>
      <c r="BK33" s="32">
        <v>5156.0510000000004</v>
      </c>
      <c r="BL33" s="32">
        <v>10213.276</v>
      </c>
      <c r="BM33" s="32">
        <v>20502.891</v>
      </c>
      <c r="BN33" s="32">
        <v>24546.823</v>
      </c>
    </row>
    <row r="34" spans="1:66" x14ac:dyDescent="0.2">
      <c r="F34" s="14"/>
      <c r="G34" s="14"/>
      <c r="I34" s="18" t="s">
        <v>73</v>
      </c>
      <c r="J34" s="18" t="s">
        <v>5</v>
      </c>
      <c r="K34" s="18" t="s">
        <v>62</v>
      </c>
      <c r="L34" s="18" t="s">
        <v>46</v>
      </c>
      <c r="M34" s="18" t="s">
        <v>73</v>
      </c>
      <c r="N34" s="32">
        <v>2151.6350000000002</v>
      </c>
      <c r="O34" s="32">
        <v>2224.9479999999999</v>
      </c>
      <c r="P34" s="32">
        <v>2234.4059999999999</v>
      </c>
      <c r="Q34" s="32">
        <v>2312.2860000000001</v>
      </c>
      <c r="R34" s="32">
        <v>2090.5830000000001</v>
      </c>
      <c r="S34" s="32">
        <v>2020.7059999999999</v>
      </c>
      <c r="T34" s="32">
        <v>2317.0720000000001</v>
      </c>
      <c r="U34" s="32">
        <v>2162.5390000000002</v>
      </c>
      <c r="V34" s="32">
        <v>2260.134</v>
      </c>
      <c r="W34" s="32">
        <v>2707.6219999999998</v>
      </c>
      <c r="X34" s="32">
        <v>2837.212</v>
      </c>
      <c r="Y34" s="32">
        <v>2168.3589999999999</v>
      </c>
      <c r="Z34" s="32">
        <v>2806.0149999999999</v>
      </c>
      <c r="AA34" s="32">
        <v>2663.4580000000001</v>
      </c>
      <c r="AB34" s="32">
        <v>3222.4690000000001</v>
      </c>
      <c r="AC34" s="32">
        <v>2780.6080000000002</v>
      </c>
      <c r="AD34" s="32">
        <v>2899.8870000000002</v>
      </c>
      <c r="AE34" s="32">
        <v>3016.93</v>
      </c>
      <c r="AF34" s="32">
        <v>2910.5439999999999</v>
      </c>
      <c r="AG34" s="32">
        <v>2635.098</v>
      </c>
      <c r="AH34" s="32">
        <v>3614.8049999999998</v>
      </c>
      <c r="AI34" s="32">
        <v>3253.9960000000001</v>
      </c>
      <c r="AJ34" s="32">
        <v>3635.6970000000001</v>
      </c>
      <c r="AK34" s="32">
        <v>3849.7150000000001</v>
      </c>
      <c r="AL34" s="32">
        <v>3711.143</v>
      </c>
      <c r="AM34" s="32">
        <v>3684.4769999999999</v>
      </c>
      <c r="AN34" s="32">
        <v>3817.4029999999998</v>
      </c>
      <c r="AO34" s="32">
        <v>5200.2979999999998</v>
      </c>
      <c r="AP34" s="32">
        <v>5523.0140000000001</v>
      </c>
      <c r="AQ34" s="32">
        <v>5569.0559999999996</v>
      </c>
      <c r="AR34" s="32">
        <v>5787.3069999999998</v>
      </c>
      <c r="AS34" s="32">
        <v>6486.0309999999999</v>
      </c>
      <c r="AT34" s="32">
        <v>6301.1809999999996</v>
      </c>
      <c r="AU34" s="32">
        <v>6580.491</v>
      </c>
      <c r="AV34" s="32">
        <v>6671.4530000000004</v>
      </c>
      <c r="AW34" s="32">
        <v>7241.6139999999996</v>
      </c>
      <c r="AX34" s="32">
        <v>7132.3370000000004</v>
      </c>
      <c r="AY34" s="32">
        <v>7036.5129999999999</v>
      </c>
      <c r="AZ34" s="32">
        <v>6397.5050000000001</v>
      </c>
      <c r="BA34" s="32">
        <v>6342.3890000000001</v>
      </c>
      <c r="BB34" s="32">
        <v>6001.5039999999999</v>
      </c>
      <c r="BC34" s="32">
        <v>5537.5</v>
      </c>
      <c r="BD34" s="32">
        <v>6660.3109999999997</v>
      </c>
      <c r="BE34" s="32">
        <v>7101.47</v>
      </c>
      <c r="BF34" s="32">
        <v>8270.7219999999998</v>
      </c>
      <c r="BG34" s="32">
        <v>7866.0330000000004</v>
      </c>
      <c r="BH34" s="32">
        <v>9319.0930000000008</v>
      </c>
      <c r="BI34" s="32">
        <v>8117.116</v>
      </c>
      <c r="BJ34" s="32">
        <v>8075.9970000000003</v>
      </c>
      <c r="BK34" s="32">
        <v>9120.2379999999994</v>
      </c>
      <c r="BL34" s="32">
        <v>9324.7610000000004</v>
      </c>
      <c r="BM34" s="32">
        <v>9239.3430000000008</v>
      </c>
      <c r="BN34" s="32">
        <v>8560.8269999999993</v>
      </c>
    </row>
    <row r="35" spans="1:66" x14ac:dyDescent="0.2">
      <c r="F35" s="14"/>
      <c r="G35" s="14"/>
      <c r="I35" s="18" t="s">
        <v>74</v>
      </c>
      <c r="J35" s="18" t="s">
        <v>5</v>
      </c>
      <c r="K35" s="18" t="s">
        <v>62</v>
      </c>
      <c r="L35" s="18" t="s">
        <v>46</v>
      </c>
      <c r="M35" s="18" t="s">
        <v>76</v>
      </c>
      <c r="N35" s="32">
        <v>36.756</v>
      </c>
      <c r="O35" s="32">
        <v>47.378</v>
      </c>
      <c r="P35" s="32">
        <v>40.128</v>
      </c>
      <c r="Q35" s="32">
        <v>36.906999999999996</v>
      </c>
      <c r="R35" s="32">
        <v>58.856000000000002</v>
      </c>
      <c r="S35" s="32">
        <v>44.887999999999998</v>
      </c>
      <c r="T35" s="32">
        <v>60.542999999999999</v>
      </c>
      <c r="U35" s="32">
        <v>37.869</v>
      </c>
      <c r="V35" s="32">
        <v>84.614000000000004</v>
      </c>
      <c r="W35" s="32">
        <v>84.381</v>
      </c>
      <c r="X35" s="32">
        <v>78.09</v>
      </c>
      <c r="Y35" s="32">
        <v>67.611999999999995</v>
      </c>
      <c r="Z35" s="32">
        <v>153.245</v>
      </c>
      <c r="AA35" s="32">
        <v>97.677000000000007</v>
      </c>
      <c r="AB35" s="32">
        <v>30.260999999999999</v>
      </c>
      <c r="AC35" s="32">
        <v>107.277</v>
      </c>
      <c r="AD35" s="32">
        <v>1053.9190000000001</v>
      </c>
      <c r="AE35" s="32">
        <v>1104.03</v>
      </c>
      <c r="AF35" s="32">
        <v>1008.1369999999999</v>
      </c>
      <c r="AG35" s="32">
        <v>1641.4369999999999</v>
      </c>
      <c r="AH35" s="32">
        <v>1444.778</v>
      </c>
      <c r="AI35" s="32">
        <v>1214.905</v>
      </c>
      <c r="AJ35" s="32">
        <v>1298.8969999999999</v>
      </c>
      <c r="AK35" s="32">
        <v>1443.037</v>
      </c>
      <c r="AL35" s="32">
        <v>1362.855</v>
      </c>
      <c r="AM35" s="32">
        <v>1413.6759999999999</v>
      </c>
      <c r="AN35" s="32">
        <v>2001.8969999999999</v>
      </c>
      <c r="AO35" s="32">
        <v>1129.4870000000001</v>
      </c>
      <c r="AP35" s="32">
        <v>351.56</v>
      </c>
      <c r="AQ35" s="32">
        <v>545.77800000000002</v>
      </c>
      <c r="AR35" s="32">
        <v>302.99700000000001</v>
      </c>
      <c r="AS35" s="32">
        <v>358.36599999999999</v>
      </c>
      <c r="AT35" s="32">
        <v>230.15199999999999</v>
      </c>
      <c r="AU35" s="32">
        <v>468.45100000000002</v>
      </c>
      <c r="AV35" s="32">
        <v>1190.241</v>
      </c>
      <c r="AW35" s="32">
        <v>1631.365</v>
      </c>
      <c r="AX35" s="32">
        <v>1555.364</v>
      </c>
      <c r="AY35" s="32">
        <v>2942.5949999999998</v>
      </c>
      <c r="AZ35" s="32">
        <v>4720.5020000000004</v>
      </c>
      <c r="BA35" s="32">
        <v>4622.027</v>
      </c>
      <c r="BB35" s="32">
        <v>4878.4430000000002</v>
      </c>
      <c r="BC35" s="32">
        <v>4708.3440000000001</v>
      </c>
      <c r="BD35" s="32">
        <v>5692.2020000000002</v>
      </c>
      <c r="BE35" s="32">
        <v>4977.9589999999998</v>
      </c>
      <c r="BF35" s="32">
        <v>4933.1559999999999</v>
      </c>
      <c r="BG35" s="32">
        <v>4774.875</v>
      </c>
      <c r="BH35" s="32">
        <v>5437.1390000000001</v>
      </c>
      <c r="BI35" s="32">
        <v>7114.5829999999996</v>
      </c>
      <c r="BJ35" s="32">
        <v>8412.0110000000004</v>
      </c>
      <c r="BK35" s="32">
        <v>5678.3149999999996</v>
      </c>
      <c r="BL35" s="32">
        <v>8069.1909999999998</v>
      </c>
      <c r="BM35" s="32">
        <v>10322.879999999999</v>
      </c>
      <c r="BN35" s="32">
        <v>11158.842000000001</v>
      </c>
    </row>
    <row r="36" spans="1:66" x14ac:dyDescent="0.2">
      <c r="F36" s="14"/>
      <c r="G36" s="14"/>
      <c r="I36" s="18" t="s">
        <v>75</v>
      </c>
      <c r="J36" s="18" t="s">
        <v>5</v>
      </c>
      <c r="K36" s="18" t="s">
        <v>62</v>
      </c>
      <c r="L36" s="18" t="s">
        <v>46</v>
      </c>
      <c r="M36" s="18" t="s">
        <v>77</v>
      </c>
      <c r="N36" s="32">
        <v>31.742999999999999</v>
      </c>
      <c r="O36" s="32">
        <v>71.673000000000002</v>
      </c>
      <c r="P36" s="32">
        <v>130.55099999999999</v>
      </c>
      <c r="Q36" s="32">
        <v>104.786</v>
      </c>
      <c r="R36" s="32">
        <v>27.591000000000001</v>
      </c>
      <c r="S36" s="32">
        <v>15.019</v>
      </c>
      <c r="T36" s="32">
        <v>13.672000000000001</v>
      </c>
      <c r="U36" s="32">
        <v>48.186</v>
      </c>
      <c r="V36" s="32">
        <v>23.38</v>
      </c>
      <c r="W36" s="32">
        <v>27.978999999999999</v>
      </c>
      <c r="X36" s="32">
        <v>20.888000000000002</v>
      </c>
      <c r="Y36" s="32">
        <v>48.271000000000001</v>
      </c>
      <c r="Z36" s="32">
        <v>47.085000000000001</v>
      </c>
      <c r="AA36" s="32">
        <v>54.713000000000001</v>
      </c>
      <c r="AB36" s="32">
        <v>56.997</v>
      </c>
      <c r="AC36" s="32">
        <v>92.786000000000001</v>
      </c>
      <c r="AD36" s="32">
        <v>38.173999999999999</v>
      </c>
      <c r="AE36" s="32">
        <v>58.363999999999997</v>
      </c>
      <c r="AF36" s="32">
        <v>85.049000000000007</v>
      </c>
      <c r="AG36" s="32">
        <v>68.180000000000007</v>
      </c>
      <c r="AH36" s="32">
        <v>59.889000000000003</v>
      </c>
      <c r="AI36" s="32">
        <v>72.525000000000006</v>
      </c>
      <c r="AJ36" s="32">
        <v>89.742999999999995</v>
      </c>
      <c r="AK36" s="32">
        <v>103.761</v>
      </c>
      <c r="AL36" s="32">
        <v>98.933999999999997</v>
      </c>
      <c r="AM36" s="32">
        <v>64.179000000000002</v>
      </c>
      <c r="AN36" s="32">
        <v>52.603000000000002</v>
      </c>
      <c r="AO36" s="32">
        <v>47.05</v>
      </c>
      <c r="AP36" s="32">
        <v>99.400999999999996</v>
      </c>
      <c r="AQ36" s="32">
        <v>135.61199999999999</v>
      </c>
      <c r="AR36" s="32">
        <v>128.86500000000001</v>
      </c>
      <c r="AS36" s="32">
        <v>109.652</v>
      </c>
      <c r="AT36" s="32">
        <v>147.512</v>
      </c>
      <c r="AU36" s="32">
        <v>193.83500000000001</v>
      </c>
      <c r="AV36" s="32">
        <v>301.75700000000001</v>
      </c>
      <c r="AW36" s="32">
        <v>254.89500000000001</v>
      </c>
      <c r="AX36" s="32">
        <v>232.37799999999999</v>
      </c>
      <c r="AY36" s="32">
        <v>216.178</v>
      </c>
      <c r="AZ36" s="32">
        <v>282.12700000000001</v>
      </c>
      <c r="BA36" s="32">
        <v>295.06599999999997</v>
      </c>
      <c r="BB36" s="32">
        <v>282.78800000000001</v>
      </c>
      <c r="BC36" s="32">
        <v>232.01900000000001</v>
      </c>
      <c r="BD36" s="32">
        <v>256.52499999999998</v>
      </c>
      <c r="BE36" s="32">
        <v>363.06299999999999</v>
      </c>
      <c r="BF36" s="32">
        <v>326.255</v>
      </c>
      <c r="BG36" s="32">
        <v>374.82400000000001</v>
      </c>
      <c r="BH36" s="32">
        <v>406.99599999999998</v>
      </c>
      <c r="BI36" s="32">
        <v>427.34199999999998</v>
      </c>
      <c r="BJ36" s="32">
        <v>497.15499999999997</v>
      </c>
      <c r="BK36" s="32">
        <v>545.53099999999995</v>
      </c>
      <c r="BL36" s="32">
        <v>595.48299999999995</v>
      </c>
      <c r="BM36" s="32">
        <v>673.851</v>
      </c>
      <c r="BN36" s="32">
        <v>853.21900000000005</v>
      </c>
    </row>
    <row r="37" spans="1:66" x14ac:dyDescent="0.2">
      <c r="F37" s="14"/>
      <c r="G37" s="14"/>
      <c r="I37" s="18" t="s">
        <v>73</v>
      </c>
      <c r="J37" s="18" t="s">
        <v>6</v>
      </c>
      <c r="K37" s="18" t="s">
        <v>62</v>
      </c>
      <c r="L37" s="18" t="s">
        <v>47</v>
      </c>
      <c r="M37" s="18" t="s">
        <v>73</v>
      </c>
      <c r="N37" s="32">
        <v>1696.09</v>
      </c>
      <c r="O37" s="32">
        <v>1738.373</v>
      </c>
      <c r="P37" s="32">
        <v>1756.239</v>
      </c>
      <c r="Q37" s="32">
        <v>1789.6420000000001</v>
      </c>
      <c r="R37" s="32">
        <v>1818.3109999999999</v>
      </c>
      <c r="S37" s="32">
        <v>1847.25</v>
      </c>
      <c r="T37" s="32">
        <v>1895.6179999999999</v>
      </c>
      <c r="U37" s="32">
        <v>1943.326</v>
      </c>
      <c r="V37" s="32">
        <v>1970.33</v>
      </c>
      <c r="W37" s="32">
        <v>2015.308</v>
      </c>
      <c r="X37" s="32">
        <v>2070.337</v>
      </c>
      <c r="Y37" s="32">
        <v>2096.9270000000001</v>
      </c>
      <c r="Z37" s="32">
        <v>2144.761</v>
      </c>
      <c r="AA37" s="32">
        <v>2201.96</v>
      </c>
      <c r="AB37" s="32">
        <v>2251.5619999999999</v>
      </c>
      <c r="AC37" s="32">
        <v>2306.98</v>
      </c>
      <c r="AD37" s="32">
        <v>2359.3649999999998</v>
      </c>
      <c r="AE37" s="32">
        <v>2423.4</v>
      </c>
      <c r="AF37" s="32">
        <v>2522.6329999999998</v>
      </c>
      <c r="AG37" s="32">
        <v>2626.8119999999999</v>
      </c>
      <c r="AH37" s="32">
        <v>2710.2959999999998</v>
      </c>
      <c r="AI37" s="32">
        <v>2950.68</v>
      </c>
      <c r="AJ37" s="32">
        <v>2983.7579999999998</v>
      </c>
      <c r="AK37" s="32">
        <v>3032.9029999999998</v>
      </c>
      <c r="AL37" s="32">
        <v>3155.52</v>
      </c>
      <c r="AM37" s="32">
        <v>3217.24</v>
      </c>
      <c r="AN37" s="32">
        <v>3424.79</v>
      </c>
      <c r="AO37" s="32">
        <v>3477.4180000000001</v>
      </c>
      <c r="AP37" s="32">
        <v>3558.5990000000002</v>
      </c>
      <c r="AQ37" s="32">
        <v>3657.1179999999999</v>
      </c>
      <c r="AR37" s="32">
        <v>3838.2820000000002</v>
      </c>
      <c r="AS37" s="32">
        <v>3915.7240000000002</v>
      </c>
      <c r="AT37" s="32">
        <v>4008.1260000000002</v>
      </c>
      <c r="AU37" s="32">
        <v>4050.3649999999998</v>
      </c>
      <c r="AV37" s="32">
        <v>4093.27</v>
      </c>
      <c r="AW37" s="32">
        <v>4136.62</v>
      </c>
      <c r="AX37" s="32">
        <v>4168.0309999999999</v>
      </c>
      <c r="AY37" s="32">
        <v>4253.46</v>
      </c>
      <c r="AZ37" s="32">
        <v>4337.7240000000002</v>
      </c>
      <c r="BA37" s="32">
        <v>4443.9279999999999</v>
      </c>
      <c r="BB37" s="32">
        <v>4515.92</v>
      </c>
      <c r="BC37" s="32">
        <v>4694.8289999999997</v>
      </c>
      <c r="BD37" s="32">
        <v>4831.71</v>
      </c>
      <c r="BE37" s="32">
        <v>4966.5339999999997</v>
      </c>
      <c r="BF37" s="32">
        <v>5112.4759999999997</v>
      </c>
      <c r="BG37" s="32">
        <v>5276.375</v>
      </c>
      <c r="BH37" s="32">
        <v>5564.6480000000001</v>
      </c>
      <c r="BI37" s="32">
        <v>5701.8869999999997</v>
      </c>
      <c r="BJ37" s="32">
        <v>5913.7860000000001</v>
      </c>
      <c r="BK37" s="32">
        <v>6085.0749999999998</v>
      </c>
      <c r="BL37" s="32">
        <v>6118.058</v>
      </c>
      <c r="BM37" s="32">
        <v>6150.24</v>
      </c>
      <c r="BN37" s="32">
        <v>6214.5749999999998</v>
      </c>
    </row>
    <row r="38" spans="1:66" x14ac:dyDescent="0.2">
      <c r="F38" s="14"/>
      <c r="G38" s="14"/>
      <c r="I38" s="18" t="s">
        <v>74</v>
      </c>
      <c r="J38" s="18" t="s">
        <v>6</v>
      </c>
      <c r="K38" s="18" t="s">
        <v>62</v>
      </c>
      <c r="L38" s="18" t="s">
        <v>47</v>
      </c>
      <c r="M38" s="18" t="s">
        <v>76</v>
      </c>
      <c r="N38" s="32">
        <v>8.5000000000000006E-2</v>
      </c>
      <c r="O38" s="32">
        <v>0.01</v>
      </c>
      <c r="P38" s="32">
        <v>2.1000000000000001E-2</v>
      </c>
      <c r="Q38" s="32">
        <v>1.2999999999999999E-2</v>
      </c>
      <c r="R38" s="32">
        <v>5.0999999999999997E-2</v>
      </c>
      <c r="S38" s="32">
        <v>1.7999999999999999E-2</v>
      </c>
      <c r="T38" s="32">
        <v>1.4E-2</v>
      </c>
      <c r="U38" s="32">
        <v>3.5999999999999997E-2</v>
      </c>
      <c r="V38" s="32">
        <v>0.13200000000000001</v>
      </c>
      <c r="W38" s="32">
        <v>2.4E-2</v>
      </c>
      <c r="X38" s="32">
        <v>4.0000000000000001E-3</v>
      </c>
      <c r="Y38" s="32">
        <v>1E-3</v>
      </c>
      <c r="Z38" s="32">
        <v>3.0000000000000001E-3</v>
      </c>
      <c r="AA38" s="32">
        <v>1.2E-2</v>
      </c>
      <c r="AB38" s="32">
        <v>3.0000000000000001E-3</v>
      </c>
      <c r="AC38" s="32">
        <v>8.3000000000000004E-2</v>
      </c>
      <c r="AD38" s="32">
        <v>1.7999999999999999E-2</v>
      </c>
      <c r="AE38" s="32">
        <v>0</v>
      </c>
      <c r="AF38" s="32">
        <v>5.8999999999999997E-2</v>
      </c>
      <c r="AG38" s="32">
        <v>8.0000000000000002E-3</v>
      </c>
      <c r="AH38" s="32">
        <v>0.17799999999999999</v>
      </c>
      <c r="AI38" s="32">
        <v>8.0000000000000002E-3</v>
      </c>
      <c r="AJ38" s="32">
        <v>0.01</v>
      </c>
      <c r="AK38" s="32">
        <v>4.9000000000000002E-2</v>
      </c>
      <c r="AL38" s="32">
        <v>3.7999999999999999E-2</v>
      </c>
      <c r="AM38" s="32">
        <v>6.2E-2</v>
      </c>
      <c r="AN38" s="32">
        <v>4.3999999999999997E-2</v>
      </c>
      <c r="AO38" s="32">
        <v>0.01</v>
      </c>
      <c r="AP38" s="32">
        <v>0</v>
      </c>
      <c r="AQ38" s="32">
        <v>0</v>
      </c>
      <c r="AR38" s="32">
        <v>1E-3</v>
      </c>
      <c r="AS38" s="32">
        <v>1.101</v>
      </c>
      <c r="AT38" s="32">
        <v>4.0000000000000001E-3</v>
      </c>
      <c r="AU38" s="32">
        <v>0</v>
      </c>
      <c r="AV38" s="32">
        <v>0</v>
      </c>
      <c r="AW38" s="32">
        <v>2.5000000000000001E-2</v>
      </c>
      <c r="AX38" s="32">
        <v>0</v>
      </c>
      <c r="AY38" s="32">
        <v>2E-3</v>
      </c>
      <c r="AZ38" s="32">
        <v>3.9E-2</v>
      </c>
      <c r="BA38" s="32">
        <v>3.6999999999999998E-2</v>
      </c>
      <c r="BB38" s="32">
        <v>0.188</v>
      </c>
      <c r="BC38" s="32">
        <v>9.9000000000000005E-2</v>
      </c>
      <c r="BD38" s="32">
        <v>0.17599999999999999</v>
      </c>
      <c r="BE38" s="32">
        <v>0.27200000000000002</v>
      </c>
      <c r="BF38" s="32">
        <v>0.46600000000000003</v>
      </c>
      <c r="BG38" s="32">
        <v>0.69899999999999995</v>
      </c>
      <c r="BH38" s="32">
        <v>1.3</v>
      </c>
      <c r="BI38" s="32">
        <v>2.4409999999999998</v>
      </c>
      <c r="BJ38" s="32">
        <v>3.0659999999999998</v>
      </c>
      <c r="BK38" s="32">
        <v>1.655</v>
      </c>
      <c r="BL38" s="32">
        <v>2.2959999999999998</v>
      </c>
      <c r="BM38" s="32">
        <v>1.956</v>
      </c>
      <c r="BN38" s="32">
        <v>1.4730000000000001</v>
      </c>
    </row>
    <row r="39" spans="1:66" x14ac:dyDescent="0.2">
      <c r="F39" s="14"/>
      <c r="G39" s="14"/>
      <c r="I39" s="18" t="s">
        <v>75</v>
      </c>
      <c r="J39" s="18" t="s">
        <v>6</v>
      </c>
      <c r="K39" s="18" t="s">
        <v>62</v>
      </c>
      <c r="L39" s="18" t="s">
        <v>47</v>
      </c>
      <c r="M39" s="18" t="s">
        <v>77</v>
      </c>
      <c r="N39" s="32">
        <v>1.0069999999999999</v>
      </c>
      <c r="O39" s="32">
        <v>0.81699999999999995</v>
      </c>
      <c r="P39" s="32">
        <v>0.81</v>
      </c>
      <c r="Q39" s="32">
        <v>0.57799999999999996</v>
      </c>
      <c r="R39" s="32">
        <v>0.67800000000000005</v>
      </c>
      <c r="S39" s="32">
        <v>0.71499999999999997</v>
      </c>
      <c r="T39" s="32">
        <v>0.97099999999999997</v>
      </c>
      <c r="U39" s="32">
        <v>0.49</v>
      </c>
      <c r="V39" s="32">
        <v>0.311</v>
      </c>
      <c r="W39" s="32">
        <v>3.2440000000000002</v>
      </c>
      <c r="X39" s="32">
        <v>1.629</v>
      </c>
      <c r="Y39" s="32">
        <v>2.8319999999999999</v>
      </c>
      <c r="Z39" s="32">
        <v>3.7719999999999998</v>
      </c>
      <c r="AA39" s="32">
        <v>6.5919999999999996</v>
      </c>
      <c r="AB39" s="32">
        <v>6.2489999999999997</v>
      </c>
      <c r="AC39" s="32">
        <v>13.249000000000001</v>
      </c>
      <c r="AD39" s="32">
        <v>19.984999999999999</v>
      </c>
      <c r="AE39" s="32">
        <v>20.667999999999999</v>
      </c>
      <c r="AF39" s="32">
        <v>45.158999999999999</v>
      </c>
      <c r="AG39" s="32">
        <v>52.473999999999997</v>
      </c>
      <c r="AH39" s="32">
        <v>55.103000000000002</v>
      </c>
      <c r="AI39" s="32">
        <v>72.087000000000003</v>
      </c>
      <c r="AJ39" s="32">
        <v>53.918999999999997</v>
      </c>
      <c r="AK39" s="32">
        <v>51.984000000000002</v>
      </c>
      <c r="AL39" s="32">
        <v>55.347999999999999</v>
      </c>
      <c r="AM39" s="32">
        <v>49.408999999999999</v>
      </c>
      <c r="AN39" s="32">
        <v>59.732999999999997</v>
      </c>
      <c r="AO39" s="32">
        <v>57.817</v>
      </c>
      <c r="AP39" s="32">
        <v>67.528000000000006</v>
      </c>
      <c r="AQ39" s="32">
        <v>72.311999999999998</v>
      </c>
      <c r="AR39" s="32">
        <v>89.540999999999997</v>
      </c>
      <c r="AS39" s="32">
        <v>89.373999999999995</v>
      </c>
      <c r="AT39" s="32">
        <v>113.55800000000001</v>
      </c>
      <c r="AU39" s="32">
        <v>128.47</v>
      </c>
      <c r="AV39" s="32">
        <v>170.51</v>
      </c>
      <c r="AW39" s="32">
        <v>167.477</v>
      </c>
      <c r="AX39" s="32">
        <v>184.90899999999999</v>
      </c>
      <c r="AY39" s="32">
        <v>163.16499999999999</v>
      </c>
      <c r="AZ39" s="32">
        <v>181.61799999999999</v>
      </c>
      <c r="BA39" s="32">
        <v>300.33100000000002</v>
      </c>
      <c r="BB39" s="32">
        <v>248.398</v>
      </c>
      <c r="BC39" s="32">
        <v>306.86399999999998</v>
      </c>
      <c r="BD39" s="32">
        <v>372.16199999999998</v>
      </c>
      <c r="BE39" s="32">
        <v>320.96899999999999</v>
      </c>
      <c r="BF39" s="32">
        <v>470.54500000000002</v>
      </c>
      <c r="BG39" s="32">
        <v>508.44900000000001</v>
      </c>
      <c r="BH39" s="32">
        <v>502.48</v>
      </c>
      <c r="BI39" s="32">
        <v>516.65300000000002</v>
      </c>
      <c r="BJ39" s="32">
        <v>611.63499999999999</v>
      </c>
      <c r="BK39" s="32">
        <v>797.33</v>
      </c>
      <c r="BL39" s="32">
        <v>1067.0139999999999</v>
      </c>
      <c r="BM39" s="32">
        <v>1057.9860000000001</v>
      </c>
      <c r="BN39" s="32">
        <v>1588.8969999999999</v>
      </c>
    </row>
    <row r="40" spans="1:66" x14ac:dyDescent="0.2">
      <c r="F40" s="14"/>
      <c r="G40" s="14"/>
      <c r="I40" s="18" t="s">
        <v>73</v>
      </c>
      <c r="J40" s="18" t="s">
        <v>7</v>
      </c>
      <c r="K40" s="18" t="s">
        <v>62</v>
      </c>
      <c r="L40" s="18" t="s">
        <v>69</v>
      </c>
      <c r="M40" s="18" t="s">
        <v>73</v>
      </c>
      <c r="N40" s="32">
        <v>20375</v>
      </c>
      <c r="O40" s="32">
        <v>20088</v>
      </c>
      <c r="P40" s="32">
        <v>19941</v>
      </c>
      <c r="Q40" s="32">
        <v>19544</v>
      </c>
      <c r="R40" s="32">
        <v>19247</v>
      </c>
      <c r="S40" s="32">
        <v>19368</v>
      </c>
      <c r="T40" s="32">
        <v>19870</v>
      </c>
      <c r="U40" s="32">
        <v>21200</v>
      </c>
      <c r="V40" s="32">
        <v>21600</v>
      </c>
      <c r="W40" s="32">
        <v>20800</v>
      </c>
      <c r="X40" s="32">
        <v>22500</v>
      </c>
      <c r="Y40" s="32">
        <v>22800</v>
      </c>
      <c r="Z40" s="32">
        <v>23200</v>
      </c>
      <c r="AA40" s="32">
        <v>24500</v>
      </c>
      <c r="AB40" s="32">
        <v>25600</v>
      </c>
      <c r="AC40" s="32">
        <v>27300</v>
      </c>
      <c r="AD40" s="32">
        <v>28500</v>
      </c>
      <c r="AE40" s="32">
        <v>29000</v>
      </c>
      <c r="AF40" s="32">
        <v>30400</v>
      </c>
      <c r="AG40" s="32">
        <v>31560</v>
      </c>
      <c r="AH40" s="32">
        <v>34300.01</v>
      </c>
      <c r="AI40" s="32">
        <v>35800</v>
      </c>
      <c r="AJ40" s="32">
        <v>38802</v>
      </c>
      <c r="AK40" s="32">
        <v>41470</v>
      </c>
      <c r="AL40" s="32">
        <v>44020</v>
      </c>
      <c r="AM40" s="32">
        <v>46100</v>
      </c>
      <c r="AN40" s="32">
        <v>46700</v>
      </c>
      <c r="AO40" s="32">
        <v>48400</v>
      </c>
      <c r="AP40" s="32">
        <v>51408</v>
      </c>
      <c r="AQ40" s="32">
        <v>53678</v>
      </c>
      <c r="AR40" s="32">
        <v>54061</v>
      </c>
      <c r="AS40" s="32">
        <v>56406</v>
      </c>
      <c r="AT40" s="32">
        <v>58860</v>
      </c>
      <c r="AU40" s="32">
        <v>61398</v>
      </c>
      <c r="AV40" s="32">
        <v>65368</v>
      </c>
      <c r="AW40" s="32">
        <v>68355</v>
      </c>
      <c r="AX40" s="32">
        <v>70877</v>
      </c>
      <c r="AY40" s="32">
        <v>74103</v>
      </c>
      <c r="AZ40" s="32">
        <v>78241</v>
      </c>
      <c r="BA40" s="32">
        <v>79661</v>
      </c>
      <c r="BB40" s="32">
        <v>83419</v>
      </c>
      <c r="BC40" s="32">
        <v>84760</v>
      </c>
      <c r="BD40" s="32">
        <v>86660</v>
      </c>
      <c r="BE40" s="32">
        <v>91059</v>
      </c>
      <c r="BF40" s="32">
        <v>95619</v>
      </c>
      <c r="BG40" s="32">
        <v>100266</v>
      </c>
      <c r="BH40" s="32">
        <v>107933</v>
      </c>
      <c r="BI40" s="32">
        <v>112183</v>
      </c>
      <c r="BJ40" s="32">
        <v>116425</v>
      </c>
      <c r="BK40" s="32">
        <v>121847</v>
      </c>
      <c r="BL40" s="32">
        <v>127904</v>
      </c>
      <c r="BM40" s="32">
        <v>132430.59</v>
      </c>
      <c r="BN40" s="32">
        <v>135600</v>
      </c>
    </row>
    <row r="41" spans="1:66" x14ac:dyDescent="0.2">
      <c r="F41" s="14"/>
      <c r="G41" s="14"/>
      <c r="I41" s="18" t="s">
        <v>74</v>
      </c>
      <c r="J41" s="18" t="s">
        <v>7</v>
      </c>
      <c r="K41" s="18" t="s">
        <v>62</v>
      </c>
      <c r="L41" s="18" t="s">
        <v>69</v>
      </c>
      <c r="M41" s="18" t="s">
        <v>76</v>
      </c>
      <c r="N41" s="32">
        <v>471.25299999999999</v>
      </c>
      <c r="O41" s="32">
        <v>622.47299999999996</v>
      </c>
      <c r="P41" s="32">
        <v>524.54899999999998</v>
      </c>
      <c r="Q41" s="32">
        <v>465.31599999999997</v>
      </c>
      <c r="R41" s="32">
        <v>403.70499999999998</v>
      </c>
      <c r="S41" s="32">
        <v>550.50900000000001</v>
      </c>
      <c r="T41" s="32">
        <v>434.08699999999999</v>
      </c>
      <c r="U41" s="32">
        <v>406.678</v>
      </c>
      <c r="V41" s="32">
        <v>435.04899999999998</v>
      </c>
      <c r="W41" s="32">
        <v>290.63</v>
      </c>
      <c r="X41" s="32">
        <v>437.60700000000003</v>
      </c>
      <c r="Y41" s="32">
        <v>489.51799999999997</v>
      </c>
      <c r="Z41" s="32">
        <v>320.84899999999999</v>
      </c>
      <c r="AA41" s="32">
        <v>380.274</v>
      </c>
      <c r="AB41" s="32">
        <v>373.98500000000001</v>
      </c>
      <c r="AC41" s="32">
        <v>208.755</v>
      </c>
      <c r="AD41" s="32">
        <v>370.21</v>
      </c>
      <c r="AE41" s="32">
        <v>362.81700000000001</v>
      </c>
      <c r="AF41" s="32">
        <v>331.12400000000002</v>
      </c>
      <c r="AG41" s="32">
        <v>313.43700000000001</v>
      </c>
      <c r="AH41" s="32">
        <v>552.11400000000003</v>
      </c>
      <c r="AI41" s="32">
        <v>707.74099999999999</v>
      </c>
      <c r="AJ41" s="32">
        <v>152.691</v>
      </c>
      <c r="AK41" s="32">
        <v>593.34</v>
      </c>
      <c r="AL41" s="32">
        <v>387.37</v>
      </c>
      <c r="AM41" s="32">
        <v>162.334</v>
      </c>
      <c r="AN41" s="32">
        <v>315.72399999999999</v>
      </c>
      <c r="AO41" s="32">
        <v>375.19499999999999</v>
      </c>
      <c r="AP41" s="32">
        <v>211.06100000000001</v>
      </c>
      <c r="AQ41" s="32">
        <v>8.41</v>
      </c>
      <c r="AR41" s="32">
        <v>10.483000000000001</v>
      </c>
      <c r="AS41" s="32">
        <v>82.27</v>
      </c>
      <c r="AT41" s="32">
        <v>28.331</v>
      </c>
      <c r="AU41" s="32">
        <v>9.3019999999999996</v>
      </c>
      <c r="AV41" s="32">
        <v>44.043999999999997</v>
      </c>
      <c r="AW41" s="32">
        <v>6.2089999999999996</v>
      </c>
      <c r="AX41" s="32">
        <v>11.11</v>
      </c>
      <c r="AY41" s="32">
        <v>24.056000000000001</v>
      </c>
      <c r="AZ41" s="32">
        <v>195.02799999999999</v>
      </c>
      <c r="BA41" s="32">
        <v>10.925000000000001</v>
      </c>
      <c r="BB41" s="32">
        <v>8.1150000000000002</v>
      </c>
      <c r="BC41" s="32">
        <v>9.8559999999999999</v>
      </c>
      <c r="BD41" s="32">
        <v>94.733999999999995</v>
      </c>
      <c r="BE41" s="32">
        <v>11.337999999999999</v>
      </c>
      <c r="BF41" s="32">
        <v>9.0180000000000007</v>
      </c>
      <c r="BG41" s="32">
        <v>11.788</v>
      </c>
      <c r="BH41" s="32">
        <v>13.849</v>
      </c>
      <c r="BI41" s="32">
        <v>13.935</v>
      </c>
      <c r="BJ41" s="32">
        <v>51.76</v>
      </c>
      <c r="BK41" s="32">
        <v>296.82900000000001</v>
      </c>
      <c r="BL41" s="32">
        <v>405.34399999999999</v>
      </c>
      <c r="BM41" s="32">
        <v>166.30500000000001</v>
      </c>
      <c r="BN41" s="32">
        <v>17.509</v>
      </c>
    </row>
    <row r="42" spans="1:66" x14ac:dyDescent="0.2">
      <c r="F42" s="14"/>
      <c r="G42" s="14"/>
      <c r="I42" s="18" t="s">
        <v>75</v>
      </c>
      <c r="J42" s="18" t="s">
        <v>7</v>
      </c>
      <c r="K42" s="18" t="s">
        <v>62</v>
      </c>
      <c r="L42" s="18" t="s">
        <v>69</v>
      </c>
      <c r="M42" s="18" t="s">
        <v>77</v>
      </c>
      <c r="N42" s="32">
        <v>0</v>
      </c>
      <c r="O42" s="32">
        <v>0</v>
      </c>
      <c r="P42" s="32">
        <v>0</v>
      </c>
      <c r="Q42" s="32">
        <v>0</v>
      </c>
      <c r="R42" s="32">
        <v>0.129</v>
      </c>
      <c r="S42" s="32">
        <v>9.0999999999999998E-2</v>
      </c>
      <c r="T42" s="32">
        <v>1.3180000000000001</v>
      </c>
      <c r="U42" s="32">
        <v>0.38100000000000001</v>
      </c>
      <c r="V42" s="32">
        <v>0.48799999999999999</v>
      </c>
      <c r="W42" s="32">
        <v>0.56100000000000005</v>
      </c>
      <c r="X42" s="32">
        <v>0.28199999999999997</v>
      </c>
      <c r="Y42" s="32">
        <v>3.5960000000000001</v>
      </c>
      <c r="Z42" s="32">
        <v>0.155</v>
      </c>
      <c r="AA42" s="32">
        <v>0.254</v>
      </c>
      <c r="AB42" s="32">
        <v>0.26900000000000002</v>
      </c>
      <c r="AC42" s="32">
        <v>0.79800000000000004</v>
      </c>
      <c r="AD42" s="32">
        <v>4.6619999999999999</v>
      </c>
      <c r="AE42" s="32">
        <v>3.2109999999999999</v>
      </c>
      <c r="AF42" s="32">
        <v>0.76600000000000001</v>
      </c>
      <c r="AG42" s="32">
        <v>1.4490000000000001</v>
      </c>
      <c r="AH42" s="32">
        <v>0.51500000000000001</v>
      </c>
      <c r="AI42" s="32">
        <v>1.077</v>
      </c>
      <c r="AJ42" s="32">
        <v>0.73199999999999998</v>
      </c>
      <c r="AK42" s="32">
        <v>1.282</v>
      </c>
      <c r="AL42" s="32">
        <v>1.163</v>
      </c>
      <c r="AM42" s="32">
        <v>4.8239999999999998</v>
      </c>
      <c r="AN42" s="32">
        <v>5.069</v>
      </c>
      <c r="AO42" s="32">
        <v>5.8230000000000004</v>
      </c>
      <c r="AP42" s="32">
        <v>2.2400000000000002</v>
      </c>
      <c r="AQ42" s="32">
        <v>4.4820000000000002</v>
      </c>
      <c r="AR42" s="32">
        <v>21.774000000000001</v>
      </c>
      <c r="AS42" s="32">
        <v>7.62</v>
      </c>
      <c r="AT42" s="32">
        <v>14.57</v>
      </c>
      <c r="AU42" s="32">
        <v>85.001999999999995</v>
      </c>
      <c r="AV42" s="32">
        <v>46.701999999999998</v>
      </c>
      <c r="AW42" s="32">
        <v>87.864999999999995</v>
      </c>
      <c r="AX42" s="32">
        <v>50.101999999999997</v>
      </c>
      <c r="AY42" s="32">
        <v>61.796999999999997</v>
      </c>
      <c r="AZ42" s="32">
        <v>187.852</v>
      </c>
      <c r="BA42" s="32">
        <v>356.803</v>
      </c>
      <c r="BB42" s="32">
        <v>368.66899999999998</v>
      </c>
      <c r="BC42" s="32">
        <v>352.33300000000003</v>
      </c>
      <c r="BD42" s="32">
        <v>208.441</v>
      </c>
      <c r="BE42" s="32">
        <v>652.625</v>
      </c>
      <c r="BF42" s="32">
        <v>1047.7090000000001</v>
      </c>
      <c r="BG42" s="32">
        <v>663.81399999999996</v>
      </c>
      <c r="BH42" s="32">
        <v>1004.725</v>
      </c>
      <c r="BI42" s="32">
        <v>732.17700000000002</v>
      </c>
      <c r="BJ42" s="32">
        <v>537.66</v>
      </c>
      <c r="BK42" s="32">
        <v>620.678</v>
      </c>
      <c r="BL42" s="32">
        <v>186.5</v>
      </c>
      <c r="BM42" s="32">
        <v>745.43399999999997</v>
      </c>
      <c r="BN42" s="32">
        <v>2174.54</v>
      </c>
    </row>
    <row r="43" spans="1:66" x14ac:dyDescent="0.2">
      <c r="F43" s="14"/>
      <c r="G43" s="14"/>
      <c r="I43" s="28" t="s">
        <v>40</v>
      </c>
    </row>
    <row r="44" spans="1:66" x14ac:dyDescent="0.2">
      <c r="F44" s="14"/>
      <c r="G44" s="14"/>
      <c r="I44" s="29" t="s">
        <v>78</v>
      </c>
    </row>
    <row r="45" spans="1:66" x14ac:dyDescent="0.2">
      <c r="F45" s="14"/>
      <c r="G45" s="14"/>
      <c r="I45" s="29" t="s">
        <v>79</v>
      </c>
    </row>
    <row r="46" spans="1:66" x14ac:dyDescent="0.2">
      <c r="F46" s="14"/>
      <c r="G46" s="14"/>
      <c r="I46" s="35" t="s">
        <v>152</v>
      </c>
    </row>
    <row r="47" spans="1:66" x14ac:dyDescent="0.2">
      <c r="F47" s="14"/>
      <c r="G47" s="14"/>
      <c r="I47" s="35"/>
    </row>
    <row r="48" spans="1:66" x14ac:dyDescent="0.2">
      <c r="F48" s="14"/>
      <c r="G48" s="14"/>
      <c r="I48" s="35"/>
    </row>
    <row r="49" spans="1:40" x14ac:dyDescent="0.2">
      <c r="F49" s="14"/>
      <c r="G49" s="14"/>
      <c r="I49" s="35"/>
    </row>
    <row r="50" spans="1:40" x14ac:dyDescent="0.2">
      <c r="F50" s="14"/>
      <c r="G50" s="14"/>
      <c r="I50" s="35"/>
    </row>
    <row r="51" spans="1:40" x14ac:dyDescent="0.2">
      <c r="F51" s="14"/>
      <c r="G51" s="14"/>
      <c r="I51" s="35"/>
    </row>
    <row r="52" spans="1:40" x14ac:dyDescent="0.2">
      <c r="F52" s="14"/>
      <c r="G52" s="14"/>
      <c r="I52" s="35"/>
    </row>
    <row r="53" spans="1:40" x14ac:dyDescent="0.2">
      <c r="F53" s="14"/>
      <c r="G53" s="14"/>
      <c r="I53" s="35"/>
    </row>
    <row r="54" spans="1:40" x14ac:dyDescent="0.2">
      <c r="F54" s="14"/>
      <c r="G54" s="14"/>
      <c r="I54" s="35"/>
    </row>
    <row r="55" spans="1:40" x14ac:dyDescent="0.2">
      <c r="F55" s="14"/>
      <c r="G55" s="14"/>
      <c r="I55" s="35"/>
    </row>
    <row r="56" spans="1:40" x14ac:dyDescent="0.2">
      <c r="A56" s="14"/>
      <c r="B56" s="14"/>
      <c r="C56" s="14"/>
      <c r="D56" s="14"/>
      <c r="E56" s="14"/>
      <c r="F56" s="14"/>
      <c r="G56" s="14"/>
    </row>
    <row r="57" spans="1:40" x14ac:dyDescent="0.2">
      <c r="A57" s="14"/>
      <c r="B57" s="15"/>
      <c r="C57" s="15"/>
      <c r="D57" s="15"/>
      <c r="E57" s="15"/>
      <c r="F57" s="15"/>
      <c r="G57" s="15"/>
    </row>
    <row r="58" spans="1:40" x14ac:dyDescent="0.2">
      <c r="A58" s="14"/>
      <c r="B58" s="15"/>
      <c r="C58" s="15"/>
      <c r="D58" s="15"/>
      <c r="E58" s="15"/>
      <c r="F58" s="15"/>
      <c r="G58" s="15"/>
    </row>
    <row r="59" spans="1:40" ht="18" x14ac:dyDescent="0.2">
      <c r="A59" s="20" t="s">
        <v>137</v>
      </c>
      <c r="B59" s="21"/>
      <c r="C59" s="21"/>
      <c r="D59" s="21"/>
      <c r="E59" s="21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">
      <c r="A60" s="1"/>
    </row>
    <row r="61" spans="1:40" x14ac:dyDescent="0.2">
      <c r="A61" s="24" t="s">
        <v>41</v>
      </c>
      <c r="B61" s="22"/>
      <c r="C61" s="22"/>
      <c r="D61" s="22"/>
      <c r="E61" s="22"/>
    </row>
    <row r="62" spans="1:40" x14ac:dyDescent="0.2">
      <c r="A62" s="37" t="s">
        <v>84</v>
      </c>
      <c r="B62" s="25" t="s">
        <v>83</v>
      </c>
      <c r="C62" s="23"/>
    </row>
    <row r="63" spans="1:40" x14ac:dyDescent="0.2">
      <c r="A63" s="37"/>
      <c r="B63" s="25"/>
      <c r="C63" s="23"/>
    </row>
    <row r="64" spans="1:40" x14ac:dyDescent="0.2">
      <c r="A64" s="83" t="s">
        <v>119</v>
      </c>
      <c r="B64" s="86" t="s">
        <v>16</v>
      </c>
      <c r="C64" s="76"/>
      <c r="D64" s="87"/>
    </row>
    <row r="65" spans="1:40" x14ac:dyDescent="0.2">
      <c r="A65" s="84"/>
      <c r="B65" s="9" t="s">
        <v>0</v>
      </c>
      <c r="C65" s="10" t="s">
        <v>1</v>
      </c>
      <c r="D65" s="10" t="s">
        <v>10</v>
      </c>
      <c r="E65" s="14"/>
      <c r="I65" s="58" t="s">
        <v>14</v>
      </c>
      <c r="J65" s="58" t="s">
        <v>44</v>
      </c>
      <c r="K65" s="58" t="s">
        <v>36</v>
      </c>
      <c r="L65" s="58" t="s">
        <v>121</v>
      </c>
      <c r="M65" s="58" t="s">
        <v>120</v>
      </c>
      <c r="N65" s="58">
        <v>1985</v>
      </c>
      <c r="O65" s="58">
        <v>1986</v>
      </c>
      <c r="P65" s="58">
        <v>1987</v>
      </c>
      <c r="Q65" s="58">
        <v>1988</v>
      </c>
      <c r="R65" s="58">
        <v>1989</v>
      </c>
      <c r="S65" s="58">
        <v>1990</v>
      </c>
      <c r="T65" s="58">
        <v>1991</v>
      </c>
      <c r="U65" s="58">
        <v>1992</v>
      </c>
      <c r="V65" s="58">
        <v>1993</v>
      </c>
      <c r="W65" s="58">
        <v>1994</v>
      </c>
      <c r="X65" s="58">
        <v>1995</v>
      </c>
      <c r="Y65" s="58">
        <v>1996</v>
      </c>
      <c r="Z65" s="58">
        <v>1997</v>
      </c>
      <c r="AA65" s="58">
        <v>1998</v>
      </c>
      <c r="AB65" s="58">
        <v>1999</v>
      </c>
      <c r="AC65" s="58">
        <v>2000</v>
      </c>
      <c r="AD65" s="58">
        <v>2001</v>
      </c>
      <c r="AE65" s="58">
        <v>2002</v>
      </c>
      <c r="AF65" s="58">
        <v>2003</v>
      </c>
      <c r="AG65" s="58">
        <v>2004</v>
      </c>
      <c r="AH65" s="58">
        <v>2005</v>
      </c>
      <c r="AI65" s="58">
        <v>2006</v>
      </c>
      <c r="AJ65" s="58">
        <v>2007</v>
      </c>
      <c r="AK65" s="58">
        <v>2008</v>
      </c>
      <c r="AL65" s="58">
        <v>2009</v>
      </c>
      <c r="AM65" s="58">
        <v>2010</v>
      </c>
      <c r="AN65" s="58">
        <v>2011</v>
      </c>
    </row>
    <row r="66" spans="1:40" x14ac:dyDescent="0.2">
      <c r="A66" s="18" t="s">
        <v>11</v>
      </c>
      <c r="B66" s="16">
        <f t="shared" ref="B66" si="10">AVERAGE(N66:Z66)</f>
        <v>2625.9230769230771</v>
      </c>
      <c r="C66" s="16">
        <f t="shared" ref="C66" si="11">AVERAGE(Z66:AL66)</f>
        <v>2749.5384615384614</v>
      </c>
      <c r="D66" s="16">
        <f t="shared" ref="D66" si="12">AVERAGE(AL66:AP66)</f>
        <v>2847.3333333333335</v>
      </c>
      <c r="E66" s="14"/>
      <c r="I66" s="18" t="s">
        <v>119</v>
      </c>
      <c r="J66" s="18" t="s">
        <v>11</v>
      </c>
      <c r="K66" s="18" t="s">
        <v>35</v>
      </c>
      <c r="L66" s="18" t="s">
        <v>49</v>
      </c>
      <c r="M66" s="18" t="s">
        <v>48</v>
      </c>
      <c r="N66" s="32">
        <v>2587</v>
      </c>
      <c r="O66" s="32">
        <v>2589</v>
      </c>
      <c r="P66" s="32">
        <v>2608</v>
      </c>
      <c r="Q66" s="32">
        <v>2624</v>
      </c>
      <c r="R66" s="32">
        <v>2635</v>
      </c>
      <c r="S66" s="32">
        <v>2619</v>
      </c>
      <c r="T66" s="32">
        <v>2598</v>
      </c>
      <c r="U66" s="32">
        <v>2607</v>
      </c>
      <c r="V66" s="32">
        <v>2613</v>
      </c>
      <c r="W66" s="32">
        <v>2637</v>
      </c>
      <c r="X66" s="32">
        <v>2662</v>
      </c>
      <c r="Y66" s="32">
        <v>2672</v>
      </c>
      <c r="Z66" s="32">
        <v>2686</v>
      </c>
      <c r="AA66" s="32">
        <v>2700</v>
      </c>
      <c r="AB66" s="32">
        <v>2714</v>
      </c>
      <c r="AC66" s="32">
        <v>2726</v>
      </c>
      <c r="AD66" s="32">
        <v>2724</v>
      </c>
      <c r="AE66" s="32">
        <v>2726</v>
      </c>
      <c r="AF66" s="32">
        <v>2733</v>
      </c>
      <c r="AG66" s="32">
        <v>2746</v>
      </c>
      <c r="AH66" s="32">
        <v>2761</v>
      </c>
      <c r="AI66" s="32">
        <v>2778</v>
      </c>
      <c r="AJ66" s="32">
        <v>2805</v>
      </c>
      <c r="AK66" s="32">
        <v>2822</v>
      </c>
      <c r="AL66" s="32">
        <v>2823</v>
      </c>
      <c r="AM66" s="32">
        <v>2851</v>
      </c>
      <c r="AN66" s="32">
        <v>2868</v>
      </c>
    </row>
    <row r="67" spans="1:40" x14ac:dyDescent="0.2">
      <c r="A67" s="18" t="s">
        <v>20</v>
      </c>
      <c r="B67" s="16">
        <f t="shared" ref="B67" si="13">AVERAGE(N67:Z67)</f>
        <v>2274.3846153846152</v>
      </c>
      <c r="C67" s="16">
        <f t="shared" ref="C67" si="14">AVERAGE(Z67:AL67)</f>
        <v>2346.9230769230771</v>
      </c>
      <c r="D67" s="16">
        <f t="shared" ref="D67" si="15">AVERAGE(AL67:AP67)</f>
        <v>2437.3333333333335</v>
      </c>
      <c r="E67" s="14"/>
      <c r="I67" s="18" t="s">
        <v>119</v>
      </c>
      <c r="J67" s="18" t="s">
        <v>20</v>
      </c>
      <c r="K67" s="18" t="s">
        <v>35</v>
      </c>
      <c r="L67" s="18" t="s">
        <v>49</v>
      </c>
      <c r="M67" s="18" t="s">
        <v>48</v>
      </c>
      <c r="N67" s="32">
        <f>AL20</f>
        <v>2158</v>
      </c>
      <c r="O67" s="32">
        <f t="shared" ref="O67:AN67" si="16">AM20</f>
        <v>2160</v>
      </c>
      <c r="P67" s="32">
        <f t="shared" si="16"/>
        <v>2173</v>
      </c>
      <c r="Q67" s="32">
        <f t="shared" si="16"/>
        <v>2276</v>
      </c>
      <c r="R67" s="32">
        <f t="shared" si="16"/>
        <v>2367</v>
      </c>
      <c r="S67" s="32">
        <f t="shared" si="16"/>
        <v>2205</v>
      </c>
      <c r="T67" s="32">
        <f t="shared" si="16"/>
        <v>2297</v>
      </c>
      <c r="U67" s="32">
        <f t="shared" si="16"/>
        <v>2333</v>
      </c>
      <c r="V67" s="32">
        <f t="shared" si="16"/>
        <v>2269</v>
      </c>
      <c r="W67" s="32">
        <f t="shared" si="16"/>
        <v>2292</v>
      </c>
      <c r="X67" s="32">
        <f t="shared" si="16"/>
        <v>2324</v>
      </c>
      <c r="Y67" s="32">
        <f t="shared" si="16"/>
        <v>2344</v>
      </c>
      <c r="Z67" s="32">
        <f t="shared" si="16"/>
        <v>2369</v>
      </c>
      <c r="AA67" s="32">
        <f t="shared" si="16"/>
        <v>2361</v>
      </c>
      <c r="AB67" s="32">
        <f t="shared" si="16"/>
        <v>2398</v>
      </c>
      <c r="AC67" s="32">
        <f t="shared" si="16"/>
        <v>2380</v>
      </c>
      <c r="AD67" s="32">
        <f t="shared" si="16"/>
        <v>2333</v>
      </c>
      <c r="AE67" s="32">
        <f t="shared" si="16"/>
        <v>2285</v>
      </c>
      <c r="AF67" s="32">
        <f t="shared" si="16"/>
        <v>2282</v>
      </c>
      <c r="AG67" s="32">
        <f t="shared" si="16"/>
        <v>2256</v>
      </c>
      <c r="AH67" s="32">
        <f t="shared" si="16"/>
        <v>2270</v>
      </c>
      <c r="AI67" s="32">
        <f t="shared" si="16"/>
        <v>2334</v>
      </c>
      <c r="AJ67" s="32">
        <f t="shared" si="16"/>
        <v>2400</v>
      </c>
      <c r="AK67" s="32">
        <f t="shared" si="16"/>
        <v>2427</v>
      </c>
      <c r="AL67" s="32">
        <f t="shared" si="16"/>
        <v>2415</v>
      </c>
      <c r="AM67" s="32">
        <f t="shared" si="16"/>
        <v>2442</v>
      </c>
      <c r="AN67" s="32">
        <f t="shared" si="16"/>
        <v>2455</v>
      </c>
    </row>
    <row r="68" spans="1:40" x14ac:dyDescent="0.2">
      <c r="A68" s="14"/>
      <c r="B68" s="14"/>
      <c r="C68" s="14"/>
      <c r="D68" s="14"/>
      <c r="E68" s="14"/>
    </row>
    <row r="69" spans="1:40" x14ac:dyDescent="0.2">
      <c r="A69" s="14"/>
      <c r="B69" s="14"/>
      <c r="C69" s="14"/>
      <c r="D69" s="14"/>
      <c r="E69" s="14"/>
    </row>
    <row r="70" spans="1:40" x14ac:dyDescent="0.2">
      <c r="A70" s="14"/>
      <c r="B70" s="14"/>
      <c r="C70" s="14"/>
      <c r="D70" s="14"/>
      <c r="E70" s="14"/>
    </row>
    <row r="71" spans="1:40" x14ac:dyDescent="0.2">
      <c r="A71" s="14"/>
      <c r="B71" s="59"/>
      <c r="C71" s="14"/>
      <c r="D71" s="14"/>
      <c r="E71" s="14"/>
    </row>
    <row r="72" spans="1:40" x14ac:dyDescent="0.2">
      <c r="A72" s="14"/>
      <c r="B72" s="14"/>
      <c r="C72" s="14"/>
      <c r="D72" s="14"/>
      <c r="E72" s="14"/>
    </row>
    <row r="73" spans="1:40" x14ac:dyDescent="0.2">
      <c r="A73" s="14"/>
      <c r="B73" s="14"/>
      <c r="C73" s="14"/>
      <c r="D73" s="14"/>
      <c r="E73" s="14"/>
    </row>
    <row r="74" spans="1:40" x14ac:dyDescent="0.2">
      <c r="A74" s="14"/>
      <c r="B74" s="14"/>
      <c r="C74" s="14"/>
      <c r="D74" s="14"/>
      <c r="E74" s="14"/>
    </row>
    <row r="75" spans="1:40" x14ac:dyDescent="0.2">
      <c r="A75" s="14"/>
      <c r="B75" s="14"/>
      <c r="C75" s="14"/>
      <c r="D75" s="14"/>
      <c r="E75" s="14"/>
    </row>
    <row r="76" spans="1:40" x14ac:dyDescent="0.2">
      <c r="A76" s="14"/>
      <c r="B76" s="14"/>
      <c r="C76" s="14"/>
      <c r="D76" s="14"/>
      <c r="E76" s="14"/>
    </row>
    <row r="77" spans="1:40" x14ac:dyDescent="0.2">
      <c r="A77" s="14"/>
      <c r="B77" s="14"/>
      <c r="C77" s="14"/>
      <c r="D77" s="14"/>
      <c r="E77" s="14"/>
    </row>
    <row r="78" spans="1:40" x14ac:dyDescent="0.2">
      <c r="A78" s="14"/>
      <c r="B78" s="14"/>
      <c r="C78" s="14"/>
      <c r="D78" s="14"/>
      <c r="E78" s="14"/>
    </row>
    <row r="79" spans="1:40" x14ac:dyDescent="0.2">
      <c r="A79" s="14"/>
      <c r="B79" s="14"/>
      <c r="C79" s="14"/>
      <c r="D79" s="14"/>
      <c r="E79" s="14"/>
    </row>
    <row r="80" spans="1:40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14"/>
      <c r="B84" s="14"/>
      <c r="C84" s="14"/>
      <c r="D84" s="14"/>
      <c r="E84" s="14"/>
    </row>
    <row r="85" spans="1:5" x14ac:dyDescent="0.2">
      <c r="A85" s="14"/>
      <c r="B85" s="14"/>
      <c r="C85" s="14"/>
      <c r="D85" s="14"/>
      <c r="E85" s="14"/>
    </row>
    <row r="86" spans="1:5" x14ac:dyDescent="0.2">
      <c r="A86" s="14"/>
      <c r="B86" s="14"/>
      <c r="C86" s="14"/>
      <c r="D86" s="14"/>
      <c r="E86" s="14"/>
    </row>
  </sheetData>
  <mergeCells count="5">
    <mergeCell ref="A9:A10"/>
    <mergeCell ref="B9:D9"/>
    <mergeCell ref="E9:G9"/>
    <mergeCell ref="A64:A65"/>
    <mergeCell ref="B64:D64"/>
  </mergeCells>
  <hyperlinks>
    <hyperlink ref="C5" r:id="rId1"/>
    <hyperlink ref="C6" r:id="rId2"/>
    <hyperlink ref="C7" r:id="rId3"/>
    <hyperlink ref="C4" r:id="rId4"/>
    <hyperlink ref="B62" r:id="rId5"/>
  </hyperlinks>
  <pageMargins left="0.7" right="0.7" top="0.75" bottom="0.75" header="0.3" footer="0.3"/>
  <pageSetup paperSize="9" orientation="portrait" r:id="rId6"/>
  <ignoredErrors>
    <ignoredError sqref="B67:D67 B66:D66 B11:D11 B13:D13 B20:D24 B16:D19" formulaRange="1"/>
    <ignoredError sqref="B12:D12" formula="1" formulaRange="1"/>
  </ignoredError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workbookViewId="0">
      <selection activeCell="G35" sqref="G35"/>
    </sheetView>
  </sheetViews>
  <sheetFormatPr defaultRowHeight="12.75" x14ac:dyDescent="0.2"/>
  <cols>
    <col min="1" max="1" width="36.625" customWidth="1"/>
    <col min="2" max="7" width="10.625" customWidth="1"/>
    <col min="9" max="10" width="26.25" bestFit="1" customWidth="1"/>
    <col min="11" max="11" width="13.625" bestFit="1" customWidth="1"/>
    <col min="12" max="12" width="54.625" bestFit="1" customWidth="1"/>
    <col min="13" max="13" width="41" bestFit="1" customWidth="1"/>
    <col min="14" max="37" width="9" customWidth="1"/>
    <col min="49" max="64" width="9.375" bestFit="1" customWidth="1"/>
    <col min="65" max="66" width="9.375" customWidth="1"/>
  </cols>
  <sheetData>
    <row r="1" spans="1:66" ht="18" x14ac:dyDescent="0.2">
      <c r="A1" s="20" t="s">
        <v>113</v>
      </c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x14ac:dyDescent="0.2">
      <c r="A2" s="1"/>
    </row>
    <row r="3" spans="1:66" x14ac:dyDescent="0.2">
      <c r="A3" s="24" t="s">
        <v>41</v>
      </c>
      <c r="B3" s="22"/>
      <c r="C3" s="22"/>
      <c r="D3" s="22"/>
      <c r="E3" s="22"/>
    </row>
    <row r="4" spans="1:66" x14ac:dyDescent="0.2">
      <c r="A4" s="37" t="s">
        <v>82</v>
      </c>
      <c r="B4" s="25" t="s">
        <v>81</v>
      </c>
    </row>
    <row r="5" spans="1:66" x14ac:dyDescent="0.2">
      <c r="A5" s="37" t="s">
        <v>86</v>
      </c>
      <c r="B5" s="25" t="s">
        <v>85</v>
      </c>
      <c r="C5" s="23"/>
    </row>
    <row r="6" spans="1:66" x14ac:dyDescent="0.2">
      <c r="A6" s="37" t="s">
        <v>84</v>
      </c>
      <c r="B6" s="25" t="s">
        <v>83</v>
      </c>
      <c r="C6" s="23"/>
    </row>
    <row r="7" spans="1:66" x14ac:dyDescent="0.2">
      <c r="A7" s="37" t="s">
        <v>89</v>
      </c>
      <c r="B7" s="25" t="s">
        <v>83</v>
      </c>
    </row>
    <row r="8" spans="1:66" x14ac:dyDescent="0.2">
      <c r="A8" s="1"/>
    </row>
    <row r="9" spans="1:66" x14ac:dyDescent="0.2">
      <c r="A9" s="83" t="s">
        <v>14</v>
      </c>
      <c r="B9" s="76" t="s">
        <v>16</v>
      </c>
      <c r="C9" s="76"/>
      <c r="D9" s="85"/>
      <c r="E9" s="86" t="s">
        <v>24</v>
      </c>
      <c r="F9" s="76"/>
      <c r="G9" s="87"/>
    </row>
    <row r="10" spans="1:66" x14ac:dyDescent="0.2">
      <c r="A10" s="84"/>
      <c r="B10" s="9" t="s">
        <v>0</v>
      </c>
      <c r="C10" s="10" t="s">
        <v>1</v>
      </c>
      <c r="D10" s="10" t="s">
        <v>157</v>
      </c>
      <c r="E10" s="9" t="s">
        <v>0</v>
      </c>
      <c r="F10" s="10" t="s">
        <v>1</v>
      </c>
      <c r="G10" s="10" t="s">
        <v>157</v>
      </c>
      <c r="I10" s="58" t="s">
        <v>14</v>
      </c>
      <c r="J10" s="58" t="s">
        <v>37</v>
      </c>
      <c r="K10" s="58" t="s">
        <v>36</v>
      </c>
      <c r="L10" s="64" t="s">
        <v>161</v>
      </c>
      <c r="M10" s="64" t="s">
        <v>162</v>
      </c>
      <c r="N10" s="58">
        <v>1961</v>
      </c>
      <c r="O10" s="58">
        <v>1962</v>
      </c>
      <c r="P10" s="58">
        <v>1963</v>
      </c>
      <c r="Q10" s="58">
        <v>1964</v>
      </c>
      <c r="R10" s="58">
        <v>1965</v>
      </c>
      <c r="S10" s="58">
        <v>1966</v>
      </c>
      <c r="T10" s="58">
        <v>1967</v>
      </c>
      <c r="U10" s="58">
        <v>1968</v>
      </c>
      <c r="V10" s="58">
        <v>1969</v>
      </c>
      <c r="W10" s="58">
        <v>1970</v>
      </c>
      <c r="X10" s="58">
        <v>1971</v>
      </c>
      <c r="Y10" s="58">
        <v>1972</v>
      </c>
      <c r="Z10" s="58">
        <v>1973</v>
      </c>
      <c r="AA10" s="58">
        <v>1974</v>
      </c>
      <c r="AB10" s="58">
        <v>1975</v>
      </c>
      <c r="AC10" s="58">
        <v>1976</v>
      </c>
      <c r="AD10" s="58">
        <v>1977</v>
      </c>
      <c r="AE10" s="58">
        <v>1978</v>
      </c>
      <c r="AF10" s="58">
        <v>1979</v>
      </c>
      <c r="AG10" s="58">
        <v>1980</v>
      </c>
      <c r="AH10" s="58">
        <v>1981</v>
      </c>
      <c r="AI10" s="58">
        <v>1982</v>
      </c>
      <c r="AJ10" s="58">
        <v>1983</v>
      </c>
      <c r="AK10" s="58">
        <v>1984</v>
      </c>
      <c r="AL10" s="58">
        <v>1985</v>
      </c>
      <c r="AM10" s="58">
        <v>1986</v>
      </c>
      <c r="AN10" s="58">
        <v>1987</v>
      </c>
      <c r="AO10" s="58">
        <v>1988</v>
      </c>
      <c r="AP10" s="58">
        <v>1989</v>
      </c>
      <c r="AQ10" s="58">
        <v>1990</v>
      </c>
      <c r="AR10" s="58">
        <v>1991</v>
      </c>
      <c r="AS10" s="58">
        <v>1992</v>
      </c>
      <c r="AT10" s="58">
        <v>1993</v>
      </c>
      <c r="AU10" s="58">
        <v>1994</v>
      </c>
      <c r="AV10" s="58">
        <v>1995</v>
      </c>
      <c r="AW10" s="58">
        <v>1996</v>
      </c>
      <c r="AX10" s="58">
        <v>1997</v>
      </c>
      <c r="AY10" s="58">
        <v>1998</v>
      </c>
      <c r="AZ10" s="58">
        <v>1999</v>
      </c>
      <c r="BA10" s="58">
        <v>2000</v>
      </c>
      <c r="BB10" s="58">
        <v>2001</v>
      </c>
      <c r="BC10" s="58">
        <v>2002</v>
      </c>
      <c r="BD10" s="58">
        <v>2003</v>
      </c>
      <c r="BE10" s="58">
        <v>2004</v>
      </c>
      <c r="BF10" s="58">
        <v>2005</v>
      </c>
      <c r="BG10" s="58">
        <v>2006</v>
      </c>
      <c r="BH10" s="58">
        <v>2007</v>
      </c>
      <c r="BI10" s="58">
        <v>2008</v>
      </c>
      <c r="BJ10" s="58">
        <v>2009</v>
      </c>
      <c r="BK10" s="58">
        <v>2010</v>
      </c>
      <c r="BL10" s="58">
        <v>2011</v>
      </c>
      <c r="BM10" s="58">
        <v>2012</v>
      </c>
      <c r="BN10" s="58">
        <v>2013</v>
      </c>
    </row>
    <row r="11" spans="1:66" x14ac:dyDescent="0.2">
      <c r="A11" s="11" t="s">
        <v>25</v>
      </c>
      <c r="B11" s="16">
        <f>AVERAGE(AL11:AX11)</f>
        <v>151.89214961538462</v>
      </c>
      <c r="C11" s="16">
        <f>AVERAGE(AX11:BJ11)</f>
        <v>181.1203426153846</v>
      </c>
      <c r="D11" s="16">
        <f>AVERAGE(BJ11:BN11)</f>
        <v>196.93083080000002</v>
      </c>
      <c r="E11" s="17">
        <f>(100*(EXP(LN(AX11/AL11)/($AX$10-$AL$10)))-100)/100</f>
        <v>1.708207337012084E-2</v>
      </c>
      <c r="F11" s="17">
        <f>(100*(EXP(LN(BJ11/AX11)/($BJ$10-$AX$10)))-100)/100</f>
        <v>1.2382979410883194E-2</v>
      </c>
      <c r="G11" s="17">
        <f>(100*(EXP(LN(BN11/BJ11)/($BN$10-$BJ$10)))-100)/100</f>
        <v>8.7618521509548949E-3</v>
      </c>
      <c r="I11" s="18" t="s">
        <v>3</v>
      </c>
      <c r="J11" s="18" t="s">
        <v>13</v>
      </c>
      <c r="K11" s="18" t="s">
        <v>45</v>
      </c>
      <c r="L11" s="18" t="s">
        <v>141</v>
      </c>
      <c r="M11" s="18" t="s">
        <v>142</v>
      </c>
      <c r="N11" s="32">
        <v>74.988037000000006</v>
      </c>
      <c r="O11" s="32">
        <v>77.286629000000005</v>
      </c>
      <c r="P11" s="32">
        <v>79.643017</v>
      </c>
      <c r="Q11" s="32">
        <v>82.017015999999998</v>
      </c>
      <c r="R11" s="32">
        <v>84.379368999999997</v>
      </c>
      <c r="S11" s="32">
        <v>86.721874999999997</v>
      </c>
      <c r="T11" s="32">
        <v>89.052356000000003</v>
      </c>
      <c r="U11" s="32">
        <v>91.377489999999995</v>
      </c>
      <c r="V11" s="32">
        <v>93.709913999999998</v>
      </c>
      <c r="W11" s="32">
        <v>96.060361</v>
      </c>
      <c r="X11" s="32">
        <v>98.427874000000003</v>
      </c>
      <c r="Y11" s="32">
        <v>100.81267200000001</v>
      </c>
      <c r="Z11" s="32">
        <v>103.228641</v>
      </c>
      <c r="AA11" s="32">
        <v>105.693434</v>
      </c>
      <c r="AB11" s="32">
        <v>108.219657</v>
      </c>
      <c r="AC11" s="32">
        <v>110.808302</v>
      </c>
      <c r="AD11" s="32">
        <v>113.455308</v>
      </c>
      <c r="AE11" s="32">
        <v>116.160978</v>
      </c>
      <c r="AF11" s="32">
        <v>118.92413500000001</v>
      </c>
      <c r="AG11" s="32">
        <v>121.740438</v>
      </c>
      <c r="AH11" s="32">
        <v>124.61078999999999</v>
      </c>
      <c r="AI11" s="32">
        <v>127.52542</v>
      </c>
      <c r="AJ11" s="32">
        <v>130.455659</v>
      </c>
      <c r="AK11" s="32">
        <v>133.36427699999999</v>
      </c>
      <c r="AL11" s="32">
        <v>136.22304299999999</v>
      </c>
      <c r="AM11" s="32">
        <v>139.023394</v>
      </c>
      <c r="AN11" s="32">
        <v>141.76762600000001</v>
      </c>
      <c r="AO11" s="32">
        <v>144.45262199999999</v>
      </c>
      <c r="AP11" s="32">
        <v>147.07865899999999</v>
      </c>
      <c r="AQ11" s="32">
        <v>149.64834099999999</v>
      </c>
      <c r="AR11" s="32">
        <v>152.15353899999999</v>
      </c>
      <c r="AS11" s="32">
        <v>154.59798499999999</v>
      </c>
      <c r="AT11" s="32">
        <v>157.01113100000001</v>
      </c>
      <c r="AU11" s="32">
        <v>159.432909</v>
      </c>
      <c r="AV11" s="32">
        <v>161.890816</v>
      </c>
      <c r="AW11" s="32">
        <v>164.39242300000001</v>
      </c>
      <c r="AX11" s="32">
        <v>166.92545699999999</v>
      </c>
      <c r="AY11" s="32">
        <v>169.47234700000001</v>
      </c>
      <c r="AZ11" s="32">
        <v>172.006362</v>
      </c>
      <c r="BA11" s="32">
        <v>174.504898</v>
      </c>
      <c r="BB11" s="32">
        <v>176.96820500000001</v>
      </c>
      <c r="BC11" s="32">
        <v>179.39376799999999</v>
      </c>
      <c r="BD11" s="32">
        <v>181.752951</v>
      </c>
      <c r="BE11" s="32">
        <v>184.01028299999999</v>
      </c>
      <c r="BF11" s="32">
        <v>186.142403</v>
      </c>
      <c r="BG11" s="32">
        <v>188.13431499999999</v>
      </c>
      <c r="BH11" s="32">
        <v>189.99697599999999</v>
      </c>
      <c r="BI11" s="32">
        <v>191.765567</v>
      </c>
      <c r="BJ11" s="32">
        <v>193.49092200000001</v>
      </c>
      <c r="BK11" s="32">
        <v>195.21015399999999</v>
      </c>
      <c r="BL11" s="32">
        <v>196.93513400000001</v>
      </c>
      <c r="BM11" s="32">
        <v>198.65601899999999</v>
      </c>
      <c r="BN11" s="32">
        <v>200.36192500000001</v>
      </c>
    </row>
    <row r="12" spans="1:66" x14ac:dyDescent="0.2">
      <c r="A12" s="12" t="s">
        <v>56</v>
      </c>
      <c r="B12" s="16">
        <f>AVERAGE(AL12:AX12)/1000</f>
        <v>632.06163878231223</v>
      </c>
      <c r="C12" s="16">
        <f>AVERAGE(AX12:BJ12)/1000</f>
        <v>848.8632685637499</v>
      </c>
      <c r="D12" s="16">
        <f>AVERAGE(BJ12:BN12)/1000</f>
        <v>1109.691805880813</v>
      </c>
      <c r="E12" s="17">
        <f>(100*(EXP(LN(AX12/AL12)/($AX$10-$AL$10)))-100)/100</f>
        <v>2.5749565337885371E-2</v>
      </c>
      <c r="F12" s="17">
        <f>(100*(EXP(LN(BJ12/AX12)/($BJ$10-$AX$10)))-100)/100</f>
        <v>2.7663983255478114E-2</v>
      </c>
      <c r="G12" s="17">
        <f>(100*(EXP(LN(BN12/BJ12)/($BN$10-$BJ$10)))-100)/100</f>
        <v>3.418936383404713E-2</v>
      </c>
      <c r="I12" s="18" t="s">
        <v>51</v>
      </c>
      <c r="J12" s="18" t="s">
        <v>57</v>
      </c>
      <c r="K12" s="18" t="s">
        <v>53</v>
      </c>
      <c r="L12" s="18" t="s">
        <v>66</v>
      </c>
      <c r="M12" s="18" t="s">
        <v>52</v>
      </c>
      <c r="N12" s="32">
        <v>138564.31900674794</v>
      </c>
      <c r="O12" s="32">
        <v>145791.91617313967</v>
      </c>
      <c r="P12" s="32">
        <v>147067.11812952961</v>
      </c>
      <c r="Q12" s="32">
        <v>152193.26356924715</v>
      </c>
      <c r="R12" s="32">
        <v>156840.46646401653</v>
      </c>
      <c r="S12" s="32">
        <v>163349.91079193843</v>
      </c>
      <c r="T12" s="32">
        <v>171378.99290882584</v>
      </c>
      <c r="U12" s="32">
        <v>190962.95438594418</v>
      </c>
      <c r="V12" s="32">
        <v>209554.7769951816</v>
      </c>
      <c r="W12" s="32">
        <v>227932.6208603823</v>
      </c>
      <c r="X12" s="32">
        <v>253677.80833456942</v>
      </c>
      <c r="Y12" s="32">
        <v>284253.0929840717</v>
      </c>
      <c r="Z12" s="32">
        <v>323987.95631742058</v>
      </c>
      <c r="AA12" s="32">
        <v>353283.33711253956</v>
      </c>
      <c r="AB12" s="32">
        <v>371686.13429164106</v>
      </c>
      <c r="AC12" s="32">
        <v>408075.7313557975</v>
      </c>
      <c r="AD12" s="32">
        <v>426872.99747969763</v>
      </c>
      <c r="AE12" s="32">
        <v>440668.29300367099</v>
      </c>
      <c r="AF12" s="32">
        <v>470485.1654406017</v>
      </c>
      <c r="AG12" s="32">
        <v>513350.88138296094</v>
      </c>
      <c r="AH12" s="32">
        <v>490797.54350731894</v>
      </c>
      <c r="AI12" s="32">
        <v>493645.3744340486</v>
      </c>
      <c r="AJ12" s="32">
        <v>476813.08664191328</v>
      </c>
      <c r="AK12" s="32">
        <v>501937.05076546379</v>
      </c>
      <c r="AL12" s="32">
        <v>541820.27486925898</v>
      </c>
      <c r="AM12" s="32">
        <v>585102.47738632956</v>
      </c>
      <c r="AN12" s="32">
        <v>606163.99851524783</v>
      </c>
      <c r="AO12" s="32">
        <v>605541.63350972661</v>
      </c>
      <c r="AP12" s="32">
        <v>625400.12221314071</v>
      </c>
      <c r="AQ12" s="32">
        <v>598507.91695797537</v>
      </c>
      <c r="AR12" s="32">
        <v>607557.76042462676</v>
      </c>
      <c r="AS12" s="32">
        <v>604720.98256873421</v>
      </c>
      <c r="AT12" s="32">
        <v>632932.12922150781</v>
      </c>
      <c r="AU12" s="32">
        <v>666695.00677016948</v>
      </c>
      <c r="AV12" s="32">
        <v>696141.80512704363</v>
      </c>
      <c r="AW12" s="32">
        <v>711108.85393727256</v>
      </c>
      <c r="AX12" s="32">
        <v>735108.34266902634</v>
      </c>
      <c r="AY12" s="32">
        <v>735369.3958459507</v>
      </c>
      <c r="AZ12" s="32">
        <v>737248.97871979559</v>
      </c>
      <c r="BA12" s="32">
        <v>768993.04503358819</v>
      </c>
      <c r="BB12" s="32">
        <v>779104.50475305552</v>
      </c>
      <c r="BC12" s="32">
        <v>799797.31991045829</v>
      </c>
      <c r="BD12" s="32">
        <v>808968.98819300986</v>
      </c>
      <c r="BE12" s="32">
        <v>855192.80405344116</v>
      </c>
      <c r="BF12" s="32">
        <v>882185.70254724729</v>
      </c>
      <c r="BG12" s="32">
        <v>917079.81052923528</v>
      </c>
      <c r="BH12" s="32">
        <v>972979.99748093763</v>
      </c>
      <c r="BI12" s="32">
        <v>1023276.2429013704</v>
      </c>
      <c r="BJ12" s="32">
        <v>1019917.3586916317</v>
      </c>
      <c r="BK12" s="32">
        <v>1096754.0104325253</v>
      </c>
      <c r="BL12" s="32">
        <v>1126722.9151432484</v>
      </c>
      <c r="BM12" s="32">
        <v>1138348.4832888679</v>
      </c>
      <c r="BN12" s="32">
        <v>1166716.2618477927</v>
      </c>
    </row>
    <row r="13" spans="1:66" x14ac:dyDescent="0.2">
      <c r="A13" s="12" t="s">
        <v>26</v>
      </c>
      <c r="B13" s="16">
        <f t="shared" ref="B13:B29" si="0">AVERAGE(AL13:AX13)</f>
        <v>3680.8689361941369</v>
      </c>
      <c r="C13" s="16">
        <f t="shared" ref="C13:C29" si="1">AVERAGE(AX13:BJ13)</f>
        <v>3917.6924323605749</v>
      </c>
      <c r="D13" s="16">
        <f t="shared" ref="D13:D29" si="2">AVERAGE(BJ13:BN13)</f>
        <v>4803.3688021520193</v>
      </c>
      <c r="E13" s="17">
        <f>(100*(EXP(LN(AX13/AL13)/($AX$10-$AL$10)))-100)/100</f>
        <v>1.4549622515516773E-2</v>
      </c>
      <c r="F13" s="17">
        <f>(100*(EXP(LN(BJ13/AX13)/($BJ$10-$AX$10)))-100)/100</f>
        <v>7.1692027753194054E-3</v>
      </c>
      <c r="G13" s="17">
        <f>(100*(EXP(LN(BN13/BJ13)/($BN$10-$BJ$10)))-100)/100</f>
        <v>3.278311229725972E-2</v>
      </c>
      <c r="I13" s="18" t="s">
        <v>55</v>
      </c>
      <c r="J13" s="18" t="s">
        <v>58</v>
      </c>
      <c r="K13" s="18" t="s">
        <v>59</v>
      </c>
      <c r="L13" s="18" t="s">
        <v>67</v>
      </c>
      <c r="M13" s="18" t="s">
        <v>54</v>
      </c>
      <c r="N13" s="32"/>
      <c r="O13" s="32"/>
      <c r="P13" s="32"/>
      <c r="Q13" s="32"/>
      <c r="R13" s="32"/>
      <c r="S13" s="32"/>
      <c r="T13" s="32"/>
      <c r="U13" s="32"/>
      <c r="V13" s="32"/>
      <c r="W13" s="32">
        <v>2211.7447728420866</v>
      </c>
      <c r="X13" s="32">
        <v>2407.0235514800979</v>
      </c>
      <c r="Y13" s="32">
        <v>2657.044201796471</v>
      </c>
      <c r="Z13" s="32">
        <v>2966.2716896934962</v>
      </c>
      <c r="AA13" s="32">
        <v>3075.63307455112</v>
      </c>
      <c r="AB13" s="32">
        <v>3136.6124113230567</v>
      </c>
      <c r="AC13" s="32">
        <v>3395.2818819804597</v>
      </c>
      <c r="AD13" s="32">
        <v>3471.9213453792349</v>
      </c>
      <c r="AE13" s="32">
        <v>3436.9083199497991</v>
      </c>
      <c r="AF13" s="32">
        <v>3511.7820394946639</v>
      </c>
      <c r="AG13" s="32">
        <v>3635.8121584698556</v>
      </c>
      <c r="AH13" s="32">
        <v>3380.9732570403316</v>
      </c>
      <c r="AI13" s="32">
        <v>3211.9443555932558</v>
      </c>
      <c r="AJ13" s="32">
        <v>2999.8434308903757</v>
      </c>
      <c r="AK13" s="32">
        <v>3178.2136144698261</v>
      </c>
      <c r="AL13" s="32">
        <v>3381.3441724433251</v>
      </c>
      <c r="AM13" s="32">
        <v>3692.9901002631073</v>
      </c>
      <c r="AN13" s="32">
        <v>3736.3208533469001</v>
      </c>
      <c r="AO13" s="32">
        <v>3673.9852295716819</v>
      </c>
      <c r="AP13" s="32">
        <v>4085.3535298097977</v>
      </c>
      <c r="AQ13" s="32">
        <v>3379.9265862626739</v>
      </c>
      <c r="AR13" s="32">
        <v>3392.7286195509441</v>
      </c>
      <c r="AS13" s="32">
        <v>3391.5501709065461</v>
      </c>
      <c r="AT13" s="32">
        <v>3502.8960557999544</v>
      </c>
      <c r="AU13" s="32">
        <v>3714.0714257495342</v>
      </c>
      <c r="AV13" s="32">
        <v>3900.9958998818024</v>
      </c>
      <c r="AW13" s="32">
        <v>3977.8110498875062</v>
      </c>
      <c r="AX13" s="32">
        <v>4021.3224770500055</v>
      </c>
      <c r="AY13" s="32">
        <v>3906.527606435533</v>
      </c>
      <c r="AZ13" s="32">
        <v>3662.603085744639</v>
      </c>
      <c r="BA13" s="32">
        <v>3749.8590977774047</v>
      </c>
      <c r="BB13" s="32">
        <v>3663.5842697019143</v>
      </c>
      <c r="BC13" s="32">
        <v>3673.0440215173085</v>
      </c>
      <c r="BD13" s="32">
        <v>3640.2638815647451</v>
      </c>
      <c r="BE13" s="32">
        <v>3842.8589129399024</v>
      </c>
      <c r="BF13" s="32">
        <v>3856.8473616621354</v>
      </c>
      <c r="BG13" s="32">
        <v>3982.5951686458407</v>
      </c>
      <c r="BH13" s="32">
        <v>4188.8262501272002</v>
      </c>
      <c r="BI13" s="32">
        <v>4360.4183236446461</v>
      </c>
      <c r="BJ13" s="32">
        <v>4381.2511638762044</v>
      </c>
      <c r="BK13" s="32">
        <v>4797.9739027837231</v>
      </c>
      <c r="BL13" s="32">
        <v>4934.8032201404731</v>
      </c>
      <c r="BM13" s="32">
        <v>4918.1658072568489</v>
      </c>
      <c r="BN13" s="32">
        <v>4984.6499167028487</v>
      </c>
    </row>
    <row r="14" spans="1:66" x14ac:dyDescent="0.2">
      <c r="A14" s="12" t="s">
        <v>158</v>
      </c>
      <c r="B14" s="16">
        <f t="shared" si="0"/>
        <v>34.245454545454542</v>
      </c>
      <c r="C14" s="16">
        <f t="shared" si="1"/>
        <v>35.684999999999995</v>
      </c>
      <c r="D14" s="16">
        <f t="shared" si="2"/>
        <v>39.033333333333339</v>
      </c>
      <c r="E14" s="17" t="s">
        <v>17</v>
      </c>
      <c r="F14" s="17" t="s">
        <v>17</v>
      </c>
      <c r="G14" s="17" t="s">
        <v>17</v>
      </c>
      <c r="I14" s="18" t="s">
        <v>72</v>
      </c>
      <c r="J14" s="18" t="s">
        <v>17</v>
      </c>
      <c r="K14" s="18" t="s">
        <v>50</v>
      </c>
      <c r="L14" s="5" t="s">
        <v>68</v>
      </c>
      <c r="M14" s="5" t="s">
        <v>65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34.36</v>
      </c>
      <c r="AL14" s="32">
        <v>37.129999999999995</v>
      </c>
      <c r="AM14" s="32">
        <v>34.54</v>
      </c>
      <c r="AN14" s="32">
        <v>33.89</v>
      </c>
      <c r="AO14" s="32">
        <v>32.380000000000003</v>
      </c>
      <c r="AP14" s="32">
        <v>30.7</v>
      </c>
      <c r="AQ14" s="32">
        <v>33.06</v>
      </c>
      <c r="AR14" s="32"/>
      <c r="AS14" s="32">
        <v>40.099999999999994</v>
      </c>
      <c r="AT14" s="32">
        <v>33.379999999999995</v>
      </c>
      <c r="AU14" s="32"/>
      <c r="AV14" s="32">
        <v>33.74</v>
      </c>
      <c r="AW14" s="32">
        <v>33.89</v>
      </c>
      <c r="AX14" s="32">
        <v>33.89</v>
      </c>
      <c r="AY14" s="32">
        <v>33.769999999999996</v>
      </c>
      <c r="AZ14" s="32">
        <v>34.200000000000003</v>
      </c>
      <c r="BA14" s="32"/>
      <c r="BB14" s="32">
        <v>34.159999999999997</v>
      </c>
      <c r="BC14" s="32">
        <v>34.47</v>
      </c>
      <c r="BD14" s="32">
        <v>35.200000000000003</v>
      </c>
      <c r="BE14" s="32">
        <v>35.94</v>
      </c>
      <c r="BF14" s="32">
        <v>36.06</v>
      </c>
      <c r="BG14" s="32">
        <v>36.56</v>
      </c>
      <c r="BH14" s="32">
        <v>37.459999999999994</v>
      </c>
      <c r="BI14" s="32">
        <v>38.019999999999996</v>
      </c>
      <c r="BJ14" s="32">
        <v>38.49</v>
      </c>
      <c r="BK14" s="32"/>
      <c r="BL14" s="32">
        <v>39.19</v>
      </c>
      <c r="BM14" s="32">
        <v>39.42</v>
      </c>
      <c r="BN14" s="32"/>
    </row>
    <row r="15" spans="1:66" x14ac:dyDescent="0.2">
      <c r="A15" s="12" t="s">
        <v>80</v>
      </c>
      <c r="B15" s="16"/>
      <c r="C15" s="16"/>
      <c r="D15" s="16"/>
      <c r="E15" s="17"/>
      <c r="F15" s="17"/>
      <c r="G15" s="17"/>
      <c r="I15" s="18"/>
      <c r="J15" s="18"/>
      <c r="K15" s="18"/>
      <c r="L15" s="18"/>
      <c r="M15" s="1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x14ac:dyDescent="0.2">
      <c r="A16" s="13" t="s">
        <v>8</v>
      </c>
      <c r="B16" s="16">
        <f>AVERAGE(AL16:AX16)/1000</f>
        <v>44.714839230769229</v>
      </c>
      <c r="C16" s="16">
        <f>AVERAGE(AX16:BJ16)/1000</f>
        <v>58.685944769230758</v>
      </c>
      <c r="D16" s="16">
        <f>AVERAGE(BJ16:BN16)/1000</f>
        <v>72.494402600000001</v>
      </c>
      <c r="E16" s="17">
        <f t="shared" ref="E16:E24" si="3">(100*(EXP(LN(AX16/AL16)/($AX$10-$AL$10)))-100)/100</f>
        <v>2.6648342299605332E-2</v>
      </c>
      <c r="F16" s="17">
        <f t="shared" ref="F16:F24" si="4">(100*(EXP(LN(BJ16/AX16)/($BJ$10-$AX$10)))-100)/100</f>
        <v>2.4037672447112329E-2</v>
      </c>
      <c r="G16" s="17">
        <f t="shared" ref="G16:G24" si="5">(100*(EXP(LN(BN16/BJ16)/($BN$10-$BJ$10)))-100)/100</f>
        <v>4.0164834367726741E-2</v>
      </c>
      <c r="I16" s="18" t="s">
        <v>4</v>
      </c>
      <c r="J16" s="18" t="s">
        <v>61</v>
      </c>
      <c r="K16" s="18" t="s">
        <v>62</v>
      </c>
      <c r="L16" s="18" t="s">
        <v>38</v>
      </c>
      <c r="M16" s="18" t="s">
        <v>39</v>
      </c>
      <c r="N16" s="32">
        <v>15109.46</v>
      </c>
      <c r="O16" s="32">
        <v>16073.227999999999</v>
      </c>
      <c r="P16" s="32">
        <v>16607.076000000001</v>
      </c>
      <c r="Q16" s="32">
        <v>16927.77</v>
      </c>
      <c r="R16" s="32">
        <v>18395.29</v>
      </c>
      <c r="S16" s="32">
        <v>18324.178</v>
      </c>
      <c r="T16" s="32">
        <v>19272.707999999999</v>
      </c>
      <c r="U16" s="32">
        <v>20018.353999999999</v>
      </c>
      <c r="V16" s="32">
        <v>20747.772000000001</v>
      </c>
      <c r="W16" s="32">
        <v>21425.067999999999</v>
      </c>
      <c r="X16" s="32">
        <v>21433.925999999999</v>
      </c>
      <c r="Y16" s="32">
        <v>22412.838</v>
      </c>
      <c r="Z16" s="32">
        <v>23819.603999999999</v>
      </c>
      <c r="AA16" s="32">
        <v>25197.456999999999</v>
      </c>
      <c r="AB16" s="32">
        <v>25564.163</v>
      </c>
      <c r="AC16" s="32">
        <v>27738.901000000002</v>
      </c>
      <c r="AD16" s="32">
        <v>28920.059000000001</v>
      </c>
      <c r="AE16" s="32">
        <v>28263.038</v>
      </c>
      <c r="AF16" s="32">
        <v>31590.071</v>
      </c>
      <c r="AG16" s="32">
        <v>34313.750999999997</v>
      </c>
      <c r="AH16" s="32">
        <v>34428.118999999999</v>
      </c>
      <c r="AI16" s="32">
        <v>36278.067999999999</v>
      </c>
      <c r="AJ16" s="32">
        <v>32038.63</v>
      </c>
      <c r="AK16" s="32">
        <v>36192.169000000002</v>
      </c>
      <c r="AL16" s="32">
        <v>37226.786999999997</v>
      </c>
      <c r="AM16" s="32">
        <v>38517.760000000002</v>
      </c>
      <c r="AN16" s="32">
        <v>41513.896999999997</v>
      </c>
      <c r="AO16" s="32">
        <v>40740.555999999997</v>
      </c>
      <c r="AP16" s="32">
        <v>41258.142999999996</v>
      </c>
      <c r="AQ16" s="32">
        <v>38228.735000000001</v>
      </c>
      <c r="AR16" s="32">
        <v>40903.629999999997</v>
      </c>
      <c r="AS16" s="32">
        <v>47698.324000000001</v>
      </c>
      <c r="AT16" s="32">
        <v>48130.250999999997</v>
      </c>
      <c r="AU16" s="32">
        <v>51104.423999999999</v>
      </c>
      <c r="AV16" s="32">
        <v>51904.601999999999</v>
      </c>
      <c r="AW16" s="32">
        <v>53025.165000000001</v>
      </c>
      <c r="AX16" s="32">
        <v>51040.635999999999</v>
      </c>
      <c r="AY16" s="32">
        <v>50034.453999999998</v>
      </c>
      <c r="AZ16" s="32">
        <v>52086.932999999997</v>
      </c>
      <c r="BA16" s="32">
        <v>52936.813999999998</v>
      </c>
      <c r="BB16" s="32">
        <v>56743.85</v>
      </c>
      <c r="BC16" s="32">
        <v>53116.142</v>
      </c>
      <c r="BD16" s="32">
        <v>57479.059000000001</v>
      </c>
      <c r="BE16" s="32">
        <v>59981.256999999998</v>
      </c>
      <c r="BF16" s="32">
        <v>59810.974999999999</v>
      </c>
      <c r="BG16" s="32">
        <v>61105.54</v>
      </c>
      <c r="BH16" s="32">
        <v>64121.565999999999</v>
      </c>
      <c r="BI16" s="32">
        <v>76585.456000000006</v>
      </c>
      <c r="BJ16" s="32">
        <v>67874.600000000006</v>
      </c>
      <c r="BK16" s="32">
        <v>68394.638000000006</v>
      </c>
      <c r="BL16" s="32">
        <v>71193.058000000005</v>
      </c>
      <c r="BM16" s="32">
        <v>75555.683000000005</v>
      </c>
      <c r="BN16" s="32">
        <v>79454.034</v>
      </c>
    </row>
    <row r="17" spans="1:66" x14ac:dyDescent="0.2">
      <c r="A17" s="13" t="s">
        <v>5</v>
      </c>
      <c r="B17" s="16">
        <f>AVERAGE(AL17:AX17)/1000</f>
        <v>2.588593846153846</v>
      </c>
      <c r="C17" s="16">
        <f>AVERAGE(AX17:BJ17)/1000</f>
        <v>3.9159337692307692</v>
      </c>
      <c r="D17" s="16">
        <f>AVERAGE(BJ17:BN17)/1000</f>
        <v>6.4700546000000001</v>
      </c>
      <c r="E17" s="17">
        <f t="shared" si="3"/>
        <v>2.271245382899224E-2</v>
      </c>
      <c r="F17" s="17">
        <f t="shared" si="4"/>
        <v>6.2184786672409301E-2</v>
      </c>
      <c r="G17" s="17">
        <f t="shared" si="5"/>
        <v>6.5637417471245102E-2</v>
      </c>
      <c r="I17" s="18" t="s">
        <v>4</v>
      </c>
      <c r="J17" s="18" t="s">
        <v>5</v>
      </c>
      <c r="K17" s="18" t="s">
        <v>62</v>
      </c>
      <c r="L17" s="18" t="s">
        <v>46</v>
      </c>
      <c r="M17" s="18" t="s">
        <v>39</v>
      </c>
      <c r="N17" s="32">
        <v>322.74299999999999</v>
      </c>
      <c r="O17" s="32">
        <v>366.197</v>
      </c>
      <c r="P17" s="32">
        <v>344.99700000000001</v>
      </c>
      <c r="Q17" s="32">
        <v>399.55</v>
      </c>
      <c r="R17" s="32">
        <v>417.85300000000001</v>
      </c>
      <c r="S17" s="32">
        <v>451.28100000000001</v>
      </c>
      <c r="T17" s="32">
        <v>477.541</v>
      </c>
      <c r="U17" s="32">
        <v>494.43200000000002</v>
      </c>
      <c r="V17" s="32">
        <v>600.27700000000004</v>
      </c>
      <c r="W17" s="32">
        <v>577.31200000000001</v>
      </c>
      <c r="X17" s="32">
        <v>601.43200000000002</v>
      </c>
      <c r="Y17" s="32">
        <v>704.16099999999994</v>
      </c>
      <c r="Z17" s="32">
        <v>751.35900000000004</v>
      </c>
      <c r="AA17" s="32">
        <v>1080.723</v>
      </c>
      <c r="AB17" s="32">
        <v>1090.4359999999999</v>
      </c>
      <c r="AC17" s="32">
        <v>1111.5740000000001</v>
      </c>
      <c r="AD17" s="32">
        <v>1392.577</v>
      </c>
      <c r="AE17" s="32">
        <v>1562.771</v>
      </c>
      <c r="AF17" s="32">
        <v>1612.4059999999999</v>
      </c>
      <c r="AG17" s="32">
        <v>1742.8720000000001</v>
      </c>
      <c r="AH17" s="32">
        <v>1692.954</v>
      </c>
      <c r="AI17" s="32">
        <v>1782.03</v>
      </c>
      <c r="AJ17" s="32">
        <v>1818.808</v>
      </c>
      <c r="AK17" s="32">
        <v>1914.2629999999999</v>
      </c>
      <c r="AL17" s="32">
        <v>2015.9829999999999</v>
      </c>
      <c r="AM17" s="32">
        <v>2162.9609999999998</v>
      </c>
      <c r="AN17" s="32">
        <v>2268.0929999999998</v>
      </c>
      <c r="AO17" s="32">
        <v>2517.3919999999998</v>
      </c>
      <c r="AP17" s="32">
        <v>2557.7939999999999</v>
      </c>
      <c r="AQ17" s="32">
        <v>2733.511</v>
      </c>
      <c r="AR17" s="32">
        <v>3041.0340000000001</v>
      </c>
      <c r="AS17" s="32">
        <v>3010.2359999999999</v>
      </c>
      <c r="AT17" s="32">
        <v>2747.1970000000001</v>
      </c>
      <c r="AU17" s="32">
        <v>2708.82</v>
      </c>
      <c r="AV17" s="32">
        <v>2578.6849999999999</v>
      </c>
      <c r="AW17" s="32">
        <v>2670.4670000000001</v>
      </c>
      <c r="AX17" s="32">
        <v>2639.547</v>
      </c>
      <c r="AY17" s="32">
        <v>2694.4670000000001</v>
      </c>
      <c r="AZ17" s="32">
        <v>3580.623</v>
      </c>
      <c r="BA17" s="32">
        <v>3826.1590000000001</v>
      </c>
      <c r="BB17" s="32">
        <v>3918.9859999999999</v>
      </c>
      <c r="BC17" s="32">
        <v>3848.2669999999998</v>
      </c>
      <c r="BD17" s="32">
        <v>3787.1790000000001</v>
      </c>
      <c r="BE17" s="32">
        <v>3751.5590000000002</v>
      </c>
      <c r="BF17" s="32">
        <v>3743.5329999999999</v>
      </c>
      <c r="BG17" s="32">
        <v>3848.413</v>
      </c>
      <c r="BH17" s="32">
        <v>4712.3379999999997</v>
      </c>
      <c r="BI17" s="32">
        <v>5111.915</v>
      </c>
      <c r="BJ17" s="32">
        <v>5444.1530000000002</v>
      </c>
      <c r="BK17" s="32">
        <v>6577.6549999999997</v>
      </c>
      <c r="BL17" s="32">
        <v>6773.6419999999998</v>
      </c>
      <c r="BM17" s="32">
        <v>6534.3209999999999</v>
      </c>
      <c r="BN17" s="32">
        <v>7020.5020000000004</v>
      </c>
    </row>
    <row r="18" spans="1:66" x14ac:dyDescent="0.2">
      <c r="A18" s="13" t="s">
        <v>6</v>
      </c>
      <c r="B18" s="16">
        <f>AVERAGE(AL18:AX18)/1000</f>
        <v>8.306090846153845</v>
      </c>
      <c r="C18" s="16">
        <f>AVERAGE(AX18:BJ18)/1000</f>
        <v>14.235656384615384</v>
      </c>
      <c r="D18" s="16">
        <f>AVERAGE(BJ18:BN18)/1000</f>
        <v>18.078398799999995</v>
      </c>
      <c r="E18" s="17">
        <f t="shared" si="3"/>
        <v>7.3307598635687435E-2</v>
      </c>
      <c r="F18" s="17">
        <f t="shared" si="4"/>
        <v>2.6786879224747651E-2</v>
      </c>
      <c r="G18" s="17">
        <f t="shared" si="5"/>
        <v>4.3544762151751966E-2</v>
      </c>
      <c r="I18" s="18" t="s">
        <v>4</v>
      </c>
      <c r="J18" s="18" t="s">
        <v>6</v>
      </c>
      <c r="K18" s="18" t="s">
        <v>62</v>
      </c>
      <c r="L18" s="18" t="s">
        <v>47</v>
      </c>
      <c r="M18" s="18" t="s">
        <v>39</v>
      </c>
      <c r="N18" s="32">
        <v>2068.5070000000001</v>
      </c>
      <c r="O18" s="32">
        <v>2132.0120000000002</v>
      </c>
      <c r="P18" s="32">
        <v>2166.2779999999998</v>
      </c>
      <c r="Q18" s="32">
        <v>2247.7890000000002</v>
      </c>
      <c r="R18" s="32">
        <v>2335.3679999999999</v>
      </c>
      <c r="S18" s="32">
        <v>2402.7109999999998</v>
      </c>
      <c r="T18" s="32">
        <v>2505.732</v>
      </c>
      <c r="U18" s="32">
        <v>2708.9160000000002</v>
      </c>
      <c r="V18" s="32">
        <v>2837.299</v>
      </c>
      <c r="W18" s="32">
        <v>2934.154</v>
      </c>
      <c r="X18" s="32">
        <v>2888.8890000000001</v>
      </c>
      <c r="Y18" s="32">
        <v>3139.8429999999998</v>
      </c>
      <c r="Z18" s="32">
        <v>3311.1419999999998</v>
      </c>
      <c r="AA18" s="32">
        <v>3318.1779999999999</v>
      </c>
      <c r="AB18" s="32">
        <v>3464.5509999999999</v>
      </c>
      <c r="AC18" s="32">
        <v>3685.002</v>
      </c>
      <c r="AD18" s="32">
        <v>3845.0740000000001</v>
      </c>
      <c r="AE18" s="32">
        <v>4277.6289999999999</v>
      </c>
      <c r="AF18" s="32">
        <v>4649.7380000000003</v>
      </c>
      <c r="AG18" s="32">
        <v>5002.2550000000001</v>
      </c>
      <c r="AH18" s="32">
        <v>5024.5479999999998</v>
      </c>
      <c r="AI18" s="32">
        <v>4943.5810000000001</v>
      </c>
      <c r="AJ18" s="32">
        <v>5069.8630000000003</v>
      </c>
      <c r="AK18" s="32">
        <v>4901.4139999999998</v>
      </c>
      <c r="AL18" s="32">
        <v>5136.7470000000003</v>
      </c>
      <c r="AM18" s="32">
        <v>6103.6959999999999</v>
      </c>
      <c r="AN18" s="32">
        <v>6296.32</v>
      </c>
      <c r="AO18" s="32">
        <v>6472.3459999999995</v>
      </c>
      <c r="AP18" s="32">
        <v>7165.6459999999997</v>
      </c>
      <c r="AQ18" s="32">
        <v>7396.5529999999999</v>
      </c>
      <c r="AR18" s="32">
        <v>8011.6530000000002</v>
      </c>
      <c r="AS18" s="32">
        <v>8304.6669999999995</v>
      </c>
      <c r="AT18" s="32">
        <v>8687.24</v>
      </c>
      <c r="AU18" s="32">
        <v>9661.3060000000005</v>
      </c>
      <c r="AV18" s="32">
        <v>11178.431</v>
      </c>
      <c r="AW18" s="32">
        <v>11559.120999999999</v>
      </c>
      <c r="AX18" s="32">
        <v>12005.455</v>
      </c>
      <c r="AY18" s="32">
        <v>12238.359</v>
      </c>
      <c r="AZ18" s="32">
        <v>13147.126</v>
      </c>
      <c r="BA18" s="32">
        <v>13781.957</v>
      </c>
      <c r="BB18" s="32">
        <v>13515.737999999999</v>
      </c>
      <c r="BC18" s="32">
        <v>14115.242</v>
      </c>
      <c r="BD18" s="32">
        <v>14478.243</v>
      </c>
      <c r="BE18" s="32">
        <v>14942.829</v>
      </c>
      <c r="BF18" s="32">
        <v>13869.536</v>
      </c>
      <c r="BG18" s="32">
        <v>14654.64</v>
      </c>
      <c r="BH18" s="32">
        <v>15300.788</v>
      </c>
      <c r="BI18" s="32">
        <v>16526.593000000001</v>
      </c>
      <c r="BJ18" s="32">
        <v>16487.026999999998</v>
      </c>
      <c r="BK18" s="32">
        <v>17464.296999999999</v>
      </c>
      <c r="BL18" s="32">
        <v>18309.343000000001</v>
      </c>
      <c r="BM18" s="32">
        <v>18579.53</v>
      </c>
      <c r="BN18" s="32">
        <v>19551.796999999999</v>
      </c>
    </row>
    <row r="19" spans="1:66" x14ac:dyDescent="0.2">
      <c r="A19" s="13" t="s">
        <v>28</v>
      </c>
      <c r="B19" s="16">
        <f>AVERAGE(AL19:AX19)/1000</f>
        <v>16.922973153846154</v>
      </c>
      <c r="C19" s="16">
        <f>AVERAGE(AX19:BJ19)/1000</f>
        <v>24.193444230769234</v>
      </c>
      <c r="D19" s="16">
        <f>AVERAGE(BJ19:BN19)/1000</f>
        <v>32.253075800000005</v>
      </c>
      <c r="E19" s="17">
        <f t="shared" si="3"/>
        <v>4.1569616509239182E-2</v>
      </c>
      <c r="F19" s="17">
        <f t="shared" si="4"/>
        <v>2.8955656331050079E-2</v>
      </c>
      <c r="G19" s="17">
        <f t="shared" si="5"/>
        <v>3.1225067433043138E-2</v>
      </c>
      <c r="I19" s="18" t="s">
        <v>4</v>
      </c>
      <c r="J19" s="18" t="s">
        <v>7</v>
      </c>
      <c r="K19" s="18" t="s">
        <v>62</v>
      </c>
      <c r="L19" s="18" t="s">
        <v>69</v>
      </c>
      <c r="M19" s="18" t="s">
        <v>39</v>
      </c>
      <c r="N19" s="32">
        <v>5405.3310000000001</v>
      </c>
      <c r="O19" s="32">
        <v>5660.2759999999998</v>
      </c>
      <c r="P19" s="32">
        <v>5844.57</v>
      </c>
      <c r="Q19" s="32">
        <v>6627.4579999999996</v>
      </c>
      <c r="R19" s="32">
        <v>7082.61</v>
      </c>
      <c r="S19" s="32">
        <v>7213.21</v>
      </c>
      <c r="T19" s="32">
        <v>7239.5559999999996</v>
      </c>
      <c r="U19" s="32">
        <v>7459.8119999999999</v>
      </c>
      <c r="V19" s="32">
        <v>7455.6289999999999</v>
      </c>
      <c r="W19" s="32">
        <v>7656.7860000000001</v>
      </c>
      <c r="X19" s="32">
        <v>7571.0469999999996</v>
      </c>
      <c r="Y19" s="32">
        <v>7513.3490000000002</v>
      </c>
      <c r="Z19" s="32">
        <v>8404.01</v>
      </c>
      <c r="AA19" s="32">
        <v>9357.0239999999994</v>
      </c>
      <c r="AB19" s="32">
        <v>10214.978999999999</v>
      </c>
      <c r="AC19" s="32">
        <v>11018.424999999999</v>
      </c>
      <c r="AD19" s="32">
        <v>10494.555</v>
      </c>
      <c r="AE19" s="32">
        <v>10364.116</v>
      </c>
      <c r="AF19" s="32">
        <v>10699.897000000001</v>
      </c>
      <c r="AG19" s="32">
        <v>12716.968000000001</v>
      </c>
      <c r="AH19" s="32">
        <v>11874.526</v>
      </c>
      <c r="AI19" s="32">
        <v>12031.723</v>
      </c>
      <c r="AJ19" s="32">
        <v>12152.352999999999</v>
      </c>
      <c r="AK19" s="32">
        <v>12741.841</v>
      </c>
      <c r="AL19" s="32">
        <v>12916.914000000001</v>
      </c>
      <c r="AM19" s="32">
        <v>15468.177</v>
      </c>
      <c r="AN19" s="32">
        <v>14636.339</v>
      </c>
      <c r="AO19" s="32">
        <v>14174.128000000001</v>
      </c>
      <c r="AP19" s="32">
        <v>15826.525</v>
      </c>
      <c r="AQ19" s="32">
        <v>15935.688</v>
      </c>
      <c r="AR19" s="32">
        <v>16826.75</v>
      </c>
      <c r="AS19" s="32">
        <v>16723.076000000001</v>
      </c>
      <c r="AT19" s="32">
        <v>16763.806</v>
      </c>
      <c r="AU19" s="32">
        <v>17603.715</v>
      </c>
      <c r="AV19" s="32">
        <v>20642.371999999999</v>
      </c>
      <c r="AW19" s="32">
        <v>21423.098999999998</v>
      </c>
      <c r="AX19" s="32">
        <v>21058.062000000002</v>
      </c>
      <c r="AY19" s="32">
        <v>21338.678</v>
      </c>
      <c r="AZ19" s="32">
        <v>21874.684000000001</v>
      </c>
      <c r="BA19" s="32">
        <v>22021.170999999998</v>
      </c>
      <c r="BB19" s="32">
        <v>21855.39</v>
      </c>
      <c r="BC19" s="32">
        <v>23501.01</v>
      </c>
      <c r="BD19" s="32">
        <v>23304.151999999998</v>
      </c>
      <c r="BE19" s="32">
        <v>24258.526999999998</v>
      </c>
      <c r="BF19" s="32">
        <v>25438.291000000001</v>
      </c>
      <c r="BG19" s="32">
        <v>26276.008999999998</v>
      </c>
      <c r="BH19" s="32">
        <v>25992.264999999999</v>
      </c>
      <c r="BI19" s="32">
        <v>27936.046999999999</v>
      </c>
      <c r="BJ19" s="32">
        <v>29660.489000000001</v>
      </c>
      <c r="BK19" s="32">
        <v>31317.303</v>
      </c>
      <c r="BL19" s="32">
        <v>33190.271999999997</v>
      </c>
      <c r="BM19" s="32">
        <v>33555.067999999999</v>
      </c>
      <c r="BN19" s="32">
        <v>33542.247000000003</v>
      </c>
    </row>
    <row r="20" spans="1:66" x14ac:dyDescent="0.2">
      <c r="A20" s="12" t="s">
        <v>29</v>
      </c>
      <c r="B20" s="16">
        <f t="shared" si="0"/>
        <v>2753.3076923076924</v>
      </c>
      <c r="C20" s="16">
        <f t="shared" si="1"/>
        <v>3003.3846153846152</v>
      </c>
      <c r="D20" s="16">
        <f t="shared" si="2"/>
        <v>3238.6</v>
      </c>
      <c r="E20" s="17">
        <f t="shared" si="3"/>
        <v>6.8666323931748253E-3</v>
      </c>
      <c r="F20" s="17">
        <f t="shared" si="4"/>
        <v>8.6831015132035824E-3</v>
      </c>
      <c r="G20" s="17">
        <f t="shared" si="5"/>
        <v>7.5730455912265881E-3</v>
      </c>
      <c r="I20" s="18" t="s">
        <v>48</v>
      </c>
      <c r="J20" s="18" t="s">
        <v>13</v>
      </c>
      <c r="K20" s="18" t="s">
        <v>35</v>
      </c>
      <c r="L20" s="18" t="s">
        <v>49</v>
      </c>
      <c r="M20" s="18" t="s">
        <v>48</v>
      </c>
      <c r="N20" s="32">
        <v>2209</v>
      </c>
      <c r="O20" s="32">
        <v>2271</v>
      </c>
      <c r="P20" s="32">
        <v>2243</v>
      </c>
      <c r="Q20" s="32">
        <v>2307</v>
      </c>
      <c r="R20" s="32">
        <v>2332</v>
      </c>
      <c r="S20" s="32">
        <v>2329</v>
      </c>
      <c r="T20" s="32">
        <v>2373</v>
      </c>
      <c r="U20" s="32">
        <v>2457</v>
      </c>
      <c r="V20" s="32">
        <v>2433</v>
      </c>
      <c r="W20" s="32">
        <v>2405</v>
      </c>
      <c r="X20" s="32">
        <v>2426</v>
      </c>
      <c r="Y20" s="32">
        <v>2397</v>
      </c>
      <c r="Z20" s="32">
        <v>2385</v>
      </c>
      <c r="AA20" s="32">
        <v>2479</v>
      </c>
      <c r="AB20" s="32">
        <v>2489</v>
      </c>
      <c r="AC20" s="32">
        <v>2519</v>
      </c>
      <c r="AD20" s="32">
        <v>2554</v>
      </c>
      <c r="AE20" s="32">
        <v>2595</v>
      </c>
      <c r="AF20" s="32">
        <v>2703</v>
      </c>
      <c r="AG20" s="32">
        <v>2698</v>
      </c>
      <c r="AH20" s="32">
        <v>2601</v>
      </c>
      <c r="AI20" s="32">
        <v>2643</v>
      </c>
      <c r="AJ20" s="32">
        <v>2597</v>
      </c>
      <c r="AK20" s="32">
        <v>2597</v>
      </c>
      <c r="AL20" s="32">
        <v>2629</v>
      </c>
      <c r="AM20" s="32">
        <v>2684</v>
      </c>
      <c r="AN20" s="32">
        <v>2691</v>
      </c>
      <c r="AO20" s="32">
        <v>2688</v>
      </c>
      <c r="AP20" s="32">
        <v>2736</v>
      </c>
      <c r="AQ20" s="32">
        <v>2719</v>
      </c>
      <c r="AR20" s="32">
        <v>2777</v>
      </c>
      <c r="AS20" s="32">
        <v>2771</v>
      </c>
      <c r="AT20" s="32">
        <v>2774</v>
      </c>
      <c r="AU20" s="32">
        <v>2818</v>
      </c>
      <c r="AV20" s="32">
        <v>2812</v>
      </c>
      <c r="AW20" s="32">
        <v>2840</v>
      </c>
      <c r="AX20" s="32">
        <v>2854</v>
      </c>
      <c r="AY20" s="32">
        <v>2853</v>
      </c>
      <c r="AZ20" s="32">
        <v>2865</v>
      </c>
      <c r="BA20" s="32">
        <v>2880</v>
      </c>
      <c r="BB20" s="32">
        <v>2892</v>
      </c>
      <c r="BC20" s="32">
        <v>2927</v>
      </c>
      <c r="BD20" s="32">
        <v>3067</v>
      </c>
      <c r="BE20" s="32">
        <v>3082</v>
      </c>
      <c r="BF20" s="32">
        <v>3078</v>
      </c>
      <c r="BG20" s="32">
        <v>3096</v>
      </c>
      <c r="BH20" s="32">
        <v>3106</v>
      </c>
      <c r="BI20" s="32">
        <v>3178</v>
      </c>
      <c r="BJ20" s="32">
        <v>3166</v>
      </c>
      <c r="BK20" s="32">
        <v>3230</v>
      </c>
      <c r="BL20" s="32">
        <v>3286</v>
      </c>
      <c r="BM20" s="32">
        <v>3248</v>
      </c>
      <c r="BN20" s="32">
        <v>3263</v>
      </c>
    </row>
    <row r="21" spans="1:66" x14ac:dyDescent="0.2">
      <c r="A21" s="13" t="s">
        <v>8</v>
      </c>
      <c r="B21" s="16">
        <f t="shared" si="0"/>
        <v>917.76923076923072</v>
      </c>
      <c r="C21" s="16">
        <f t="shared" si="1"/>
        <v>932.30769230769226</v>
      </c>
      <c r="D21" s="16">
        <f t="shared" si="2"/>
        <v>957.4</v>
      </c>
      <c r="E21" s="17">
        <f t="shared" si="3"/>
        <v>-7.8940119619147712E-3</v>
      </c>
      <c r="F21" s="17">
        <f t="shared" si="4"/>
        <v>6.8241235608151388E-3</v>
      </c>
      <c r="G21" s="17">
        <f t="shared" si="5"/>
        <v>3.1201627154138125E-3</v>
      </c>
      <c r="I21" s="18" t="s">
        <v>48</v>
      </c>
      <c r="J21" s="18" t="s">
        <v>8</v>
      </c>
      <c r="K21" s="18" t="s">
        <v>35</v>
      </c>
      <c r="L21" s="18" t="s">
        <v>70</v>
      </c>
      <c r="M21" s="18" t="s">
        <v>48</v>
      </c>
      <c r="N21" s="32">
        <v>835</v>
      </c>
      <c r="O21" s="32">
        <v>859</v>
      </c>
      <c r="P21" s="32">
        <v>816</v>
      </c>
      <c r="Q21" s="32">
        <v>871</v>
      </c>
      <c r="R21" s="32">
        <v>811</v>
      </c>
      <c r="S21" s="32">
        <v>856</v>
      </c>
      <c r="T21" s="32">
        <v>836</v>
      </c>
      <c r="U21" s="32">
        <v>858</v>
      </c>
      <c r="V21" s="32">
        <v>867</v>
      </c>
      <c r="W21" s="32">
        <v>845</v>
      </c>
      <c r="X21" s="32">
        <v>832</v>
      </c>
      <c r="Y21" s="32">
        <v>764</v>
      </c>
      <c r="Z21" s="32">
        <v>868</v>
      </c>
      <c r="AA21" s="32">
        <v>871</v>
      </c>
      <c r="AB21" s="32">
        <v>871</v>
      </c>
      <c r="AC21" s="32">
        <v>937</v>
      </c>
      <c r="AD21" s="32">
        <v>938</v>
      </c>
      <c r="AE21" s="32">
        <v>941</v>
      </c>
      <c r="AF21" s="32">
        <v>983</v>
      </c>
      <c r="AG21" s="32">
        <v>949</v>
      </c>
      <c r="AH21" s="32">
        <v>936</v>
      </c>
      <c r="AI21" s="32">
        <v>961</v>
      </c>
      <c r="AJ21" s="32">
        <v>968</v>
      </c>
      <c r="AK21" s="32">
        <v>964</v>
      </c>
      <c r="AL21" s="32">
        <v>970</v>
      </c>
      <c r="AM21" s="32">
        <v>947</v>
      </c>
      <c r="AN21" s="32">
        <v>947</v>
      </c>
      <c r="AO21" s="32">
        <v>938</v>
      </c>
      <c r="AP21" s="32">
        <v>908</v>
      </c>
      <c r="AQ21" s="32">
        <v>922</v>
      </c>
      <c r="AR21" s="32">
        <v>912</v>
      </c>
      <c r="AS21" s="32">
        <v>912</v>
      </c>
      <c r="AT21" s="32">
        <v>931</v>
      </c>
      <c r="AU21" s="32">
        <v>917</v>
      </c>
      <c r="AV21" s="32">
        <v>863</v>
      </c>
      <c r="AW21" s="32">
        <v>882</v>
      </c>
      <c r="AX21" s="32">
        <v>882</v>
      </c>
      <c r="AY21" s="32">
        <v>888</v>
      </c>
      <c r="AZ21" s="32">
        <v>896</v>
      </c>
      <c r="BA21" s="32">
        <v>844</v>
      </c>
      <c r="BB21" s="32">
        <v>891</v>
      </c>
      <c r="BC21" s="32">
        <v>890</v>
      </c>
      <c r="BD21" s="32">
        <v>997</v>
      </c>
      <c r="BE21" s="32">
        <v>987</v>
      </c>
      <c r="BF21" s="32">
        <v>1007</v>
      </c>
      <c r="BG21" s="32">
        <v>971</v>
      </c>
      <c r="BH21" s="32">
        <v>956</v>
      </c>
      <c r="BI21" s="32">
        <v>954</v>
      </c>
      <c r="BJ21" s="32">
        <v>957</v>
      </c>
      <c r="BK21" s="32">
        <v>955</v>
      </c>
      <c r="BL21" s="32">
        <v>955</v>
      </c>
      <c r="BM21" s="32">
        <v>951</v>
      </c>
      <c r="BN21" s="32">
        <v>969</v>
      </c>
    </row>
    <row r="22" spans="1:66" x14ac:dyDescent="0.2">
      <c r="A22" s="13" t="s">
        <v>5</v>
      </c>
      <c r="B22" s="16">
        <f t="shared" si="0"/>
        <v>340.38461538461536</v>
      </c>
      <c r="C22" s="16">
        <f t="shared" si="1"/>
        <v>392.84615384615387</v>
      </c>
      <c r="D22" s="16">
        <f t="shared" si="2"/>
        <v>427.8</v>
      </c>
      <c r="E22" s="17">
        <f t="shared" si="3"/>
        <v>5.0974568633874642E-3</v>
      </c>
      <c r="F22" s="17">
        <f t="shared" si="4"/>
        <v>2.3462030446829658E-2</v>
      </c>
      <c r="G22" s="17">
        <f t="shared" si="5"/>
        <v>5.8447842031605999E-3</v>
      </c>
      <c r="I22" s="18" t="s">
        <v>48</v>
      </c>
      <c r="J22" s="18" t="s">
        <v>5</v>
      </c>
      <c r="K22" s="18" t="s">
        <v>35</v>
      </c>
      <c r="L22" s="18" t="s">
        <v>46</v>
      </c>
      <c r="M22" s="18" t="s">
        <v>48</v>
      </c>
      <c r="N22" s="32">
        <v>89</v>
      </c>
      <c r="O22" s="32">
        <v>98</v>
      </c>
      <c r="P22" s="32">
        <v>93</v>
      </c>
      <c r="Q22" s="32">
        <v>99</v>
      </c>
      <c r="R22" s="32">
        <v>101</v>
      </c>
      <c r="S22" s="32">
        <v>108</v>
      </c>
      <c r="T22" s="32">
        <v>113</v>
      </c>
      <c r="U22" s="32">
        <v>115</v>
      </c>
      <c r="V22" s="32">
        <v>127</v>
      </c>
      <c r="W22" s="32">
        <v>126</v>
      </c>
      <c r="X22" s="32">
        <v>133</v>
      </c>
      <c r="Y22" s="32">
        <v>147</v>
      </c>
      <c r="Z22" s="32">
        <v>154</v>
      </c>
      <c r="AA22" s="32">
        <v>225</v>
      </c>
      <c r="AB22" s="32">
        <v>204</v>
      </c>
      <c r="AC22" s="32">
        <v>201</v>
      </c>
      <c r="AD22" s="32">
        <v>256</v>
      </c>
      <c r="AE22" s="32">
        <v>289</v>
      </c>
      <c r="AF22" s="32">
        <v>286</v>
      </c>
      <c r="AG22" s="32">
        <v>289</v>
      </c>
      <c r="AH22" s="32">
        <v>279</v>
      </c>
      <c r="AI22" s="32">
        <v>283</v>
      </c>
      <c r="AJ22" s="32">
        <v>285</v>
      </c>
      <c r="AK22" s="32">
        <v>294</v>
      </c>
      <c r="AL22" s="32">
        <v>302</v>
      </c>
      <c r="AM22" s="32">
        <v>320</v>
      </c>
      <c r="AN22" s="32">
        <v>331</v>
      </c>
      <c r="AO22" s="32">
        <v>369</v>
      </c>
      <c r="AP22" s="32">
        <v>374</v>
      </c>
      <c r="AQ22" s="32">
        <v>358</v>
      </c>
      <c r="AR22" s="32">
        <v>376</v>
      </c>
      <c r="AS22" s="32">
        <v>364</v>
      </c>
      <c r="AT22" s="32">
        <v>349</v>
      </c>
      <c r="AU22" s="32">
        <v>337</v>
      </c>
      <c r="AV22" s="32">
        <v>309</v>
      </c>
      <c r="AW22" s="32">
        <v>315</v>
      </c>
      <c r="AX22" s="32">
        <v>321</v>
      </c>
      <c r="AY22" s="32">
        <v>323</v>
      </c>
      <c r="AZ22" s="32">
        <v>387</v>
      </c>
      <c r="BA22" s="32">
        <v>402</v>
      </c>
      <c r="BB22" s="32">
        <v>403</v>
      </c>
      <c r="BC22" s="32">
        <v>387</v>
      </c>
      <c r="BD22" s="32">
        <v>398</v>
      </c>
      <c r="BE22" s="32">
        <v>399</v>
      </c>
      <c r="BF22" s="32">
        <v>400</v>
      </c>
      <c r="BG22" s="32">
        <v>411</v>
      </c>
      <c r="BH22" s="32">
        <v>421</v>
      </c>
      <c r="BI22" s="32">
        <v>431</v>
      </c>
      <c r="BJ22" s="32">
        <v>424</v>
      </c>
      <c r="BK22" s="32">
        <v>424</v>
      </c>
      <c r="BL22" s="32">
        <v>425</v>
      </c>
      <c r="BM22" s="32">
        <v>432</v>
      </c>
      <c r="BN22" s="32">
        <v>434</v>
      </c>
    </row>
    <row r="23" spans="1:66" x14ac:dyDescent="0.2">
      <c r="A23" s="13" t="s">
        <v>6</v>
      </c>
      <c r="B23" s="16">
        <f t="shared" si="0"/>
        <v>233.84615384615384</v>
      </c>
      <c r="C23" s="16">
        <f t="shared" si="1"/>
        <v>358.38461538461536</v>
      </c>
      <c r="D23" s="16">
        <f t="shared" si="2"/>
        <v>421.6</v>
      </c>
      <c r="E23" s="17">
        <f t="shared" si="3"/>
        <v>6.2287815021522877E-2</v>
      </c>
      <c r="F23" s="17">
        <f t="shared" si="4"/>
        <v>1.7370490429547941E-2</v>
      </c>
      <c r="G23" s="17">
        <f t="shared" si="5"/>
        <v>3.5183630692696255E-2</v>
      </c>
      <c r="I23" s="18" t="s">
        <v>48</v>
      </c>
      <c r="J23" s="18" t="s">
        <v>6</v>
      </c>
      <c r="K23" s="18" t="s">
        <v>35</v>
      </c>
      <c r="L23" s="18" t="s">
        <v>47</v>
      </c>
      <c r="M23" s="18" t="s">
        <v>48</v>
      </c>
      <c r="N23" s="32">
        <v>112</v>
      </c>
      <c r="O23" s="32">
        <v>114</v>
      </c>
      <c r="P23" s="32">
        <v>112</v>
      </c>
      <c r="Q23" s="32">
        <v>112</v>
      </c>
      <c r="R23" s="32">
        <v>114</v>
      </c>
      <c r="S23" s="32">
        <v>116</v>
      </c>
      <c r="T23" s="32">
        <v>118</v>
      </c>
      <c r="U23" s="32">
        <v>125</v>
      </c>
      <c r="V23" s="32">
        <v>127</v>
      </c>
      <c r="W23" s="32">
        <v>129</v>
      </c>
      <c r="X23" s="32">
        <v>126</v>
      </c>
      <c r="Y23" s="32">
        <v>131</v>
      </c>
      <c r="Z23" s="32">
        <v>133</v>
      </c>
      <c r="AA23" s="32">
        <v>129</v>
      </c>
      <c r="AB23" s="32">
        <v>132</v>
      </c>
      <c r="AC23" s="32">
        <v>136</v>
      </c>
      <c r="AD23" s="32">
        <v>140</v>
      </c>
      <c r="AE23" s="32">
        <v>153</v>
      </c>
      <c r="AF23" s="32">
        <v>164</v>
      </c>
      <c r="AG23" s="32">
        <v>172</v>
      </c>
      <c r="AH23" s="32">
        <v>168</v>
      </c>
      <c r="AI23" s="32">
        <v>157</v>
      </c>
      <c r="AJ23" s="32">
        <v>157</v>
      </c>
      <c r="AK23" s="32">
        <v>148</v>
      </c>
      <c r="AL23" s="32">
        <v>154</v>
      </c>
      <c r="AM23" s="32">
        <v>185</v>
      </c>
      <c r="AN23" s="32">
        <v>188</v>
      </c>
      <c r="AO23" s="32">
        <v>188</v>
      </c>
      <c r="AP23" s="32">
        <v>210</v>
      </c>
      <c r="AQ23" s="32">
        <v>216</v>
      </c>
      <c r="AR23" s="32">
        <v>235</v>
      </c>
      <c r="AS23" s="32">
        <v>238</v>
      </c>
      <c r="AT23" s="32">
        <v>243</v>
      </c>
      <c r="AU23" s="32">
        <v>261</v>
      </c>
      <c r="AV23" s="32">
        <v>301</v>
      </c>
      <c r="AW23" s="32">
        <v>303</v>
      </c>
      <c r="AX23" s="32">
        <v>318</v>
      </c>
      <c r="AY23" s="32">
        <v>327</v>
      </c>
      <c r="AZ23" s="32">
        <v>347</v>
      </c>
      <c r="BA23" s="32">
        <v>357</v>
      </c>
      <c r="BB23" s="32">
        <v>348</v>
      </c>
      <c r="BC23" s="32">
        <v>360</v>
      </c>
      <c r="BD23" s="32">
        <v>371</v>
      </c>
      <c r="BE23" s="32">
        <v>376</v>
      </c>
      <c r="BF23" s="32">
        <v>338</v>
      </c>
      <c r="BG23" s="32">
        <v>359</v>
      </c>
      <c r="BH23" s="32">
        <v>373</v>
      </c>
      <c r="BI23" s="32">
        <v>394</v>
      </c>
      <c r="BJ23" s="32">
        <v>391</v>
      </c>
      <c r="BK23" s="32">
        <v>411</v>
      </c>
      <c r="BL23" s="32">
        <v>427</v>
      </c>
      <c r="BM23" s="32">
        <v>430</v>
      </c>
      <c r="BN23" s="32">
        <v>449</v>
      </c>
    </row>
    <row r="24" spans="1:66" x14ac:dyDescent="0.2">
      <c r="A24" s="13" t="s">
        <v>12</v>
      </c>
      <c r="B24" s="16">
        <f t="shared" si="0"/>
        <v>159.84615384615384</v>
      </c>
      <c r="C24" s="16">
        <f t="shared" si="1"/>
        <v>199.15384615384616</v>
      </c>
      <c r="D24" s="16">
        <f t="shared" si="2"/>
        <v>246.6</v>
      </c>
      <c r="E24" s="17">
        <f t="shared" si="3"/>
        <v>2.9908541206229416E-2</v>
      </c>
      <c r="F24" s="17">
        <f t="shared" si="4"/>
        <v>1.7312804656051527E-2</v>
      </c>
      <c r="G24" s="17">
        <f t="shared" si="5"/>
        <v>2.199116225835681E-2</v>
      </c>
      <c r="I24" s="18" t="s">
        <v>48</v>
      </c>
      <c r="J24" s="18" t="s">
        <v>7</v>
      </c>
      <c r="K24" s="18" t="s">
        <v>35</v>
      </c>
      <c r="L24" s="18" t="s">
        <v>71</v>
      </c>
      <c r="M24" s="18" t="s">
        <v>48</v>
      </c>
      <c r="N24" s="32">
        <v>103</v>
      </c>
      <c r="O24" s="32">
        <v>103</v>
      </c>
      <c r="P24" s="32">
        <v>107</v>
      </c>
      <c r="Q24" s="32">
        <v>118</v>
      </c>
      <c r="R24" s="32">
        <v>124</v>
      </c>
      <c r="S24" s="32">
        <v>122</v>
      </c>
      <c r="T24" s="32">
        <v>114</v>
      </c>
      <c r="U24" s="32">
        <v>119</v>
      </c>
      <c r="V24" s="32">
        <v>110</v>
      </c>
      <c r="W24" s="32">
        <v>110</v>
      </c>
      <c r="X24" s="32">
        <v>105</v>
      </c>
      <c r="Y24" s="32">
        <v>100</v>
      </c>
      <c r="Z24" s="32">
        <v>103</v>
      </c>
      <c r="AA24" s="32">
        <v>121</v>
      </c>
      <c r="AB24" s="32">
        <v>131</v>
      </c>
      <c r="AC24" s="32">
        <v>139</v>
      </c>
      <c r="AD24" s="32">
        <v>125</v>
      </c>
      <c r="AE24" s="32">
        <v>114</v>
      </c>
      <c r="AF24" s="32">
        <v>117</v>
      </c>
      <c r="AG24" s="32">
        <v>138</v>
      </c>
      <c r="AH24" s="32">
        <v>126</v>
      </c>
      <c r="AI24" s="32">
        <v>132</v>
      </c>
      <c r="AJ24" s="32">
        <v>129</v>
      </c>
      <c r="AK24" s="32">
        <v>133</v>
      </c>
      <c r="AL24" s="32">
        <v>132</v>
      </c>
      <c r="AM24" s="32">
        <v>151</v>
      </c>
      <c r="AN24" s="32">
        <v>143</v>
      </c>
      <c r="AO24" s="32">
        <v>140</v>
      </c>
      <c r="AP24" s="32">
        <v>153</v>
      </c>
      <c r="AQ24" s="32">
        <v>152</v>
      </c>
      <c r="AR24" s="32">
        <v>160</v>
      </c>
      <c r="AS24" s="32">
        <v>161</v>
      </c>
      <c r="AT24" s="32">
        <v>156</v>
      </c>
      <c r="AU24" s="32">
        <v>162</v>
      </c>
      <c r="AV24" s="32">
        <v>187</v>
      </c>
      <c r="AW24" s="32">
        <v>193</v>
      </c>
      <c r="AX24" s="32">
        <v>188</v>
      </c>
      <c r="AY24" s="32">
        <v>188</v>
      </c>
      <c r="AZ24" s="32">
        <v>189</v>
      </c>
      <c r="BA24" s="32">
        <v>189</v>
      </c>
      <c r="BB24" s="32">
        <v>184</v>
      </c>
      <c r="BC24" s="32">
        <v>195</v>
      </c>
      <c r="BD24" s="32">
        <v>191</v>
      </c>
      <c r="BE24" s="32">
        <v>197</v>
      </c>
      <c r="BF24" s="32">
        <v>205</v>
      </c>
      <c r="BG24" s="32">
        <v>209</v>
      </c>
      <c r="BH24" s="32">
        <v>204</v>
      </c>
      <c r="BI24" s="32">
        <v>219</v>
      </c>
      <c r="BJ24" s="32">
        <v>231</v>
      </c>
      <c r="BK24" s="32">
        <v>242</v>
      </c>
      <c r="BL24" s="32">
        <v>254</v>
      </c>
      <c r="BM24" s="32">
        <v>254</v>
      </c>
      <c r="BN24" s="32">
        <v>252</v>
      </c>
    </row>
    <row r="25" spans="1:66" x14ac:dyDescent="0.2">
      <c r="A25" s="12" t="s">
        <v>159</v>
      </c>
      <c r="B25" s="16"/>
      <c r="C25" s="16"/>
      <c r="D25" s="16"/>
      <c r="E25" s="17"/>
      <c r="F25" s="17"/>
      <c r="G25" s="17"/>
      <c r="I25" s="18"/>
      <c r="J25" s="18"/>
      <c r="K25" s="18"/>
      <c r="L25" s="18"/>
      <c r="M25" s="1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 x14ac:dyDescent="0.2">
      <c r="A26" s="13" t="s">
        <v>8</v>
      </c>
      <c r="B26" s="16">
        <f t="shared" si="0"/>
        <v>86.375425353571316</v>
      </c>
      <c r="C26" s="16">
        <f t="shared" si="1"/>
        <v>90.664885675255633</v>
      </c>
      <c r="D26" s="16">
        <f t="shared" si="2"/>
        <v>109.9764166935815</v>
      </c>
      <c r="E26" s="17">
        <f>(100*(EXP(LN(AX26/AL26)/($AX$10-$AL$10)))-100)/100</f>
        <v>-1.7996900835653663E-3</v>
      </c>
      <c r="F26" s="17">
        <f>(100*(EXP(LN(BJ26/AX26)/($BJ$10-$AX$10)))-100)/100</f>
        <v>1.2687825388120615E-2</v>
      </c>
      <c r="G26" s="17">
        <f>(100*(EXP(LN(BN26/BJ26)/($BN$10-$BJ$10)))-100)/100</f>
        <v>5.5721267258740138E-2</v>
      </c>
      <c r="I26" s="18" t="s">
        <v>63</v>
      </c>
      <c r="J26" s="18" t="s">
        <v>61</v>
      </c>
      <c r="K26" s="18" t="s">
        <v>17</v>
      </c>
      <c r="L26" s="18" t="s">
        <v>64</v>
      </c>
      <c r="M26" s="36" t="s">
        <v>60</v>
      </c>
      <c r="N26" s="32">
        <f>(N31*100)/(N31+N32-N33)</f>
        <v>87.631576509021514</v>
      </c>
      <c r="O26" s="32">
        <f>(O31*100)/(O31+O32-O33)</f>
        <v>85.920198509420388</v>
      </c>
      <c r="P26" s="32">
        <f>(P31*100)/(P31+P32-P33)</f>
        <v>90.178361232777803</v>
      </c>
      <c r="Q26" s="32">
        <f t="shared" ref="Q26:BN26" si="6">(Q31*100)/(Q31+Q32-Q33)</f>
        <v>84.320942885815199</v>
      </c>
      <c r="R26" s="32">
        <f t="shared" si="6"/>
        <v>93.422361118185876</v>
      </c>
      <c r="S26" s="32">
        <f t="shared" si="6"/>
        <v>90.35220345942389</v>
      </c>
      <c r="T26" s="32">
        <f t="shared" si="6"/>
        <v>89.105033563023667</v>
      </c>
      <c r="U26" s="32">
        <f t="shared" si="6"/>
        <v>92.779363949499981</v>
      </c>
      <c r="V26" s="32">
        <f t="shared" si="6"/>
        <v>90.958603507526178</v>
      </c>
      <c r="W26" s="32">
        <f t="shared" si="6"/>
        <v>97.092777372724314</v>
      </c>
      <c r="X26" s="32">
        <f t="shared" si="6"/>
        <v>97.535802373358905</v>
      </c>
      <c r="Y26" s="32">
        <f t="shared" si="6"/>
        <v>91.655095112306284</v>
      </c>
      <c r="Z26" s="32">
        <f t="shared" si="6"/>
        <v>87.391476314492536</v>
      </c>
      <c r="AA26" s="32">
        <f t="shared" si="6"/>
        <v>94.434575957015724</v>
      </c>
      <c r="AB26" s="32">
        <f t="shared" si="6"/>
        <v>94.925494843784918</v>
      </c>
      <c r="AC26" s="32">
        <f t="shared" si="6"/>
        <v>92.424070629863991</v>
      </c>
      <c r="AD26" s="32">
        <f t="shared" si="6"/>
        <v>96.401158031925817</v>
      </c>
      <c r="AE26" s="32">
        <f t="shared" si="6"/>
        <v>78.762632163013791</v>
      </c>
      <c r="AF26" s="32">
        <f t="shared" si="6"/>
        <v>79.695886746262246</v>
      </c>
      <c r="AG26" s="32">
        <f t="shared" si="6"/>
        <v>81.205915079582653</v>
      </c>
      <c r="AH26" s="32">
        <f t="shared" si="6"/>
        <v>83.61571883080245</v>
      </c>
      <c r="AI26" s="32">
        <f t="shared" si="6"/>
        <v>88.358265841371889</v>
      </c>
      <c r="AJ26" s="32">
        <f t="shared" si="6"/>
        <v>86.133491875039567</v>
      </c>
      <c r="AK26" s="32">
        <f t="shared" si="6"/>
        <v>85.374642484078748</v>
      </c>
      <c r="AL26" s="32">
        <f t="shared" si="6"/>
        <v>86.959378393931388</v>
      </c>
      <c r="AM26" s="32">
        <f t="shared" si="6"/>
        <v>83.891093262224757</v>
      </c>
      <c r="AN26" s="32">
        <f t="shared" si="6"/>
        <v>90.639260762916976</v>
      </c>
      <c r="AO26" s="32">
        <f t="shared" si="6"/>
        <v>95.845594544358093</v>
      </c>
      <c r="AP26" s="32">
        <f t="shared" si="6"/>
        <v>94.632571116418376</v>
      </c>
      <c r="AQ26" s="32">
        <f t="shared" si="6"/>
        <v>88.929041964045069</v>
      </c>
      <c r="AR26" s="32">
        <f t="shared" si="6"/>
        <v>82.184304446282837</v>
      </c>
      <c r="AS26" s="32">
        <f t="shared" si="6"/>
        <v>86.624281369357007</v>
      </c>
      <c r="AT26" s="32">
        <f t="shared" si="6"/>
        <v>82.670207566132618</v>
      </c>
      <c r="AU26" s="32">
        <f t="shared" si="6"/>
        <v>81.59346649385779</v>
      </c>
      <c r="AV26" s="32">
        <f t="shared" si="6"/>
        <v>82.661889958430393</v>
      </c>
      <c r="AW26" s="32">
        <f t="shared" si="6"/>
        <v>81.149582569970732</v>
      </c>
      <c r="AX26" s="32">
        <f t="shared" si="6"/>
        <v>85.099857148500973</v>
      </c>
      <c r="AY26" s="32">
        <f t="shared" si="6"/>
        <v>77.945689040531022</v>
      </c>
      <c r="AZ26" s="32">
        <f t="shared" si="6"/>
        <v>81.704065577801373</v>
      </c>
      <c r="BA26" s="32">
        <f t="shared" si="6"/>
        <v>78.589799470604703</v>
      </c>
      <c r="BB26" s="32">
        <f t="shared" si="6"/>
        <v>93.16739734584236</v>
      </c>
      <c r="BC26" s="32">
        <f t="shared" si="6"/>
        <v>89.232040580017483</v>
      </c>
      <c r="BD26" s="32">
        <f t="shared" si="6"/>
        <v>92.152651347796734</v>
      </c>
      <c r="BE26" s="32">
        <f t="shared" si="6"/>
        <v>99.300223358164061</v>
      </c>
      <c r="BF26" s="32">
        <f t="shared" si="6"/>
        <v>90.256865426664064</v>
      </c>
      <c r="BG26" s="32">
        <f t="shared" si="6"/>
        <v>92.635981183722265</v>
      </c>
      <c r="BH26" s="32">
        <f t="shared" si="6"/>
        <v>101.75916504406594</v>
      </c>
      <c r="BI26" s="32">
        <f t="shared" si="6"/>
        <v>97.799617971654683</v>
      </c>
      <c r="BJ26" s="32">
        <f t="shared" si="6"/>
        <v>99.000160282957665</v>
      </c>
      <c r="BK26" s="32">
        <f t="shared" si="6"/>
        <v>104.1828847015513</v>
      </c>
      <c r="BL26" s="32">
        <f t="shared" si="6"/>
        <v>105.6884792875652</v>
      </c>
      <c r="BM26" s="32">
        <f t="shared" si="6"/>
        <v>118.03098660462391</v>
      </c>
      <c r="BN26" s="32">
        <f t="shared" si="6"/>
        <v>122.97957259120942</v>
      </c>
    </row>
    <row r="27" spans="1:66" x14ac:dyDescent="0.2">
      <c r="A27" s="13" t="s">
        <v>5</v>
      </c>
      <c r="B27" s="16">
        <f t="shared" si="0"/>
        <v>137.8465961379232</v>
      </c>
      <c r="C27" s="16">
        <f t="shared" si="1"/>
        <v>146.22356428053615</v>
      </c>
      <c r="D27" s="16">
        <f t="shared" si="2"/>
        <v>119.75729709818263</v>
      </c>
      <c r="E27" s="17">
        <f>(100*(EXP(LN(AX27/AL27)/($AX$10-$AL$10)))-100)/100</f>
        <v>-1.7550655774931555E-2</v>
      </c>
      <c r="F27" s="17">
        <f>(100*(EXP(LN(BJ27/AX27)/($BJ$10-$AX$10)))-100)/100</f>
        <v>-1.7147472427706135E-3</v>
      </c>
      <c r="G27" s="17">
        <f>(100*(EXP(LN(BN27/BJ27)/($BN$10-$BJ$10)))-100)/100</f>
        <v>-2.2292695642560999E-2</v>
      </c>
      <c r="I27" s="18" t="s">
        <v>63</v>
      </c>
      <c r="J27" s="18" t="s">
        <v>5</v>
      </c>
      <c r="K27" s="18" t="s">
        <v>17</v>
      </c>
      <c r="L27" s="18" t="s">
        <v>64</v>
      </c>
      <c r="M27" s="36" t="s">
        <v>60</v>
      </c>
      <c r="N27" s="32">
        <f>(N34*100)/(N34+N35-N36)</f>
        <v>130.17368536011199</v>
      </c>
      <c r="O27" s="32">
        <f>(O34*100)/(O34+O35-O36)</f>
        <v>122.11784018175659</v>
      </c>
      <c r="P27" s="32">
        <f>(P34*100)/(P34+P35-P36)</f>
        <v>130.00863919652582</v>
      </c>
      <c r="Q27" s="32">
        <f t="shared" ref="Q27:BN27" si="7">(Q34*100)/(Q34+Q35-Q36)</f>
        <v>129.86184671430573</v>
      </c>
      <c r="R27" s="32">
        <f t="shared" si="7"/>
        <v>136.73072307545328</v>
      </c>
      <c r="S27" s="32">
        <f t="shared" si="7"/>
        <v>121.77833992475161</v>
      </c>
      <c r="T27" s="32">
        <f t="shared" si="7"/>
        <v>121.28986074041549</v>
      </c>
      <c r="U27" s="32">
        <f t="shared" si="7"/>
        <v>123.18118045868881</v>
      </c>
      <c r="V27" s="32">
        <f t="shared" si="7"/>
        <v>135.61287921222748</v>
      </c>
      <c r="W27" s="32">
        <f t="shared" si="7"/>
        <v>137.27939867741892</v>
      </c>
      <c r="X27" s="32">
        <f t="shared" si="7"/>
        <v>136.90865661017878</v>
      </c>
      <c r="Y27" s="32">
        <f t="shared" si="7"/>
        <v>140.48599612021098</v>
      </c>
      <c r="Z27" s="32">
        <f t="shared" si="7"/>
        <v>135.83013697928865</v>
      </c>
      <c r="AA27" s="32">
        <f t="shared" si="7"/>
        <v>123.29136682514519</v>
      </c>
      <c r="AB27" s="32">
        <f t="shared" si="7"/>
        <v>138.12455398606463</v>
      </c>
      <c r="AC27" s="32">
        <f t="shared" si="7"/>
        <v>171.68915359608948</v>
      </c>
      <c r="AD27" s="32">
        <f t="shared" si="7"/>
        <v>148.99376668362419</v>
      </c>
      <c r="AE27" s="32">
        <f t="shared" si="7"/>
        <v>147.79675574907995</v>
      </c>
      <c r="AF27" s="32">
        <f t="shared" si="7"/>
        <v>145.9376527653047</v>
      </c>
      <c r="AG27" s="32">
        <f t="shared" si="7"/>
        <v>152.6523034863244</v>
      </c>
      <c r="AH27" s="32">
        <f t="shared" si="7"/>
        <v>192.89158664280637</v>
      </c>
      <c r="AI27" s="32">
        <f t="shared" si="7"/>
        <v>161.14445307672813</v>
      </c>
      <c r="AJ27" s="32">
        <f t="shared" si="7"/>
        <v>171.72085189146256</v>
      </c>
      <c r="AK27" s="32">
        <f t="shared" si="7"/>
        <v>155.59127074358952</v>
      </c>
      <c r="AL27" s="32">
        <f t="shared" si="7"/>
        <v>157.55170724190035</v>
      </c>
      <c r="AM27" s="32">
        <f t="shared" si="7"/>
        <v>118.01584975603573</v>
      </c>
      <c r="AN27" s="32">
        <f t="shared" si="7"/>
        <v>158.23197117884874</v>
      </c>
      <c r="AO27" s="32">
        <f t="shared" si="7"/>
        <v>135.67006162101404</v>
      </c>
      <c r="AP27" s="32">
        <f t="shared" si="7"/>
        <v>142.11156685939045</v>
      </c>
      <c r="AQ27" s="32">
        <f t="shared" si="7"/>
        <v>144.41858304890442</v>
      </c>
      <c r="AR27" s="32">
        <f t="shared" si="7"/>
        <v>122.54425270791165</v>
      </c>
      <c r="AS27" s="32">
        <f t="shared" si="7"/>
        <v>128.42792113607996</v>
      </c>
      <c r="AT27" s="32">
        <f t="shared" si="7"/>
        <v>120.21389602429076</v>
      </c>
      <c r="AU27" s="32">
        <f t="shared" si="7"/>
        <v>150.31941069216361</v>
      </c>
      <c r="AV27" s="32">
        <f t="shared" si="7"/>
        <v>153.17646349272798</v>
      </c>
      <c r="AW27" s="32">
        <f t="shared" si="7"/>
        <v>133.93119693510292</v>
      </c>
      <c r="AX27" s="32">
        <f t="shared" si="7"/>
        <v>127.39286909863111</v>
      </c>
      <c r="AY27" s="32">
        <f t="shared" si="7"/>
        <v>128.78844710656318</v>
      </c>
      <c r="AZ27" s="32">
        <f t="shared" si="7"/>
        <v>141.00282344142647</v>
      </c>
      <c r="BA27" s="32">
        <f t="shared" si="7"/>
        <v>124.62270128569392</v>
      </c>
      <c r="BB27" s="32">
        <f t="shared" si="7"/>
        <v>144.53304006695114</v>
      </c>
      <c r="BC27" s="32">
        <f t="shared" si="7"/>
        <v>148.88319514576122</v>
      </c>
      <c r="BD27" s="32">
        <f t="shared" si="7"/>
        <v>168.06981248361561</v>
      </c>
      <c r="BE27" s="32">
        <f t="shared" si="7"/>
        <v>168.75120046097703</v>
      </c>
      <c r="BF27" s="32">
        <f t="shared" si="7"/>
        <v>175.38186048468552</v>
      </c>
      <c r="BG27" s="32">
        <f t="shared" si="7"/>
        <v>161.81594854814179</v>
      </c>
      <c r="BH27" s="32">
        <f t="shared" si="7"/>
        <v>146.35423010828171</v>
      </c>
      <c r="BI27" s="32">
        <f t="shared" si="7"/>
        <v>140.51411561153321</v>
      </c>
      <c r="BJ27" s="32">
        <f t="shared" si="7"/>
        <v>124.79609180470842</v>
      </c>
      <c r="BK27" s="32">
        <f t="shared" si="7"/>
        <v>118.67756992786869</v>
      </c>
      <c r="BL27" s="32">
        <f t="shared" si="7"/>
        <v>120.73655521621193</v>
      </c>
      <c r="BM27" s="32">
        <f t="shared" si="7"/>
        <v>120.5417261858787</v>
      </c>
      <c r="BN27" s="32">
        <f t="shared" si="7"/>
        <v>114.03454235624541</v>
      </c>
    </row>
    <row r="28" spans="1:66" x14ac:dyDescent="0.2">
      <c r="A28" s="13" t="s">
        <v>6</v>
      </c>
      <c r="B28" s="16">
        <f t="shared" si="0"/>
        <v>107.4781317244331</v>
      </c>
      <c r="C28" s="16">
        <f t="shared" si="1"/>
        <v>125.91378624274165</v>
      </c>
      <c r="D28" s="16">
        <f t="shared" si="2"/>
        <v>134.38056994987591</v>
      </c>
      <c r="E28" s="17">
        <f>(100*(EXP(LN(AX28/AL28)/($AX$10-$AL$10)))-100)/100</f>
        <v>-7.1011769705265236E-3</v>
      </c>
      <c r="F28" s="17">
        <f>(100*(EXP(LN(BJ28/AX28)/($BJ$10-$AX$10)))-100)/100</f>
        <v>2.2162859601148881E-2</v>
      </c>
      <c r="G28" s="17">
        <f>(100*(EXP(LN(BN28/BJ28)/($BN$10-$BJ$10)))-100)/100</f>
        <v>-7.5749831725761396E-3</v>
      </c>
      <c r="I28" s="18" t="s">
        <v>63</v>
      </c>
      <c r="J28" s="18" t="s">
        <v>6</v>
      </c>
      <c r="K28" s="18" t="s">
        <v>17</v>
      </c>
      <c r="L28" s="18" t="s">
        <v>64</v>
      </c>
      <c r="M28" s="36" t="s">
        <v>60</v>
      </c>
      <c r="N28" s="32">
        <f>(N37*100)/(N37+N38-N39)</f>
        <v>102.46913102866925</v>
      </c>
      <c r="O28" s="32">
        <f>(O37*100)/(O37+O38-O39)</f>
        <v>101.91878169254927</v>
      </c>
      <c r="P28" s="32">
        <f t="shared" ref="P28:BN28" si="8">(P37*100)/(P37+P38-P39)</f>
        <v>101.34799939442725</v>
      </c>
      <c r="Q28" s="32">
        <f t="shared" si="8"/>
        <v>101.82950593863119</v>
      </c>
      <c r="R28" s="32">
        <f t="shared" si="8"/>
        <v>103.6249288879205</v>
      </c>
      <c r="S28" s="32">
        <f t="shared" si="8"/>
        <v>102.55002266992136</v>
      </c>
      <c r="T28" s="32">
        <f t="shared" si="8"/>
        <v>101.5707186562649</v>
      </c>
      <c r="U28" s="32">
        <f t="shared" si="8"/>
        <v>103.68968486271494</v>
      </c>
      <c r="V28" s="32">
        <f t="shared" si="8"/>
        <v>105.15006646941472</v>
      </c>
      <c r="W28" s="32">
        <f t="shared" si="8"/>
        <v>105.5036647701518</v>
      </c>
      <c r="X28" s="32">
        <f t="shared" si="8"/>
        <v>106.81251512259557</v>
      </c>
      <c r="Y28" s="32">
        <f t="shared" si="8"/>
        <v>108.61380648650267</v>
      </c>
      <c r="Z28" s="32">
        <f t="shared" si="8"/>
        <v>107.22889564989964</v>
      </c>
      <c r="AA28" s="32">
        <f t="shared" si="8"/>
        <v>102.977779666365</v>
      </c>
      <c r="AB28" s="32">
        <f t="shared" si="8"/>
        <v>103.60912464295528</v>
      </c>
      <c r="AC28" s="32">
        <f t="shared" si="8"/>
        <v>105.82789371620422</v>
      </c>
      <c r="AD28" s="32">
        <f t="shared" si="8"/>
        <v>106.48408847267957</v>
      </c>
      <c r="AE28" s="32">
        <f t="shared" si="8"/>
        <v>102.69934582919649</v>
      </c>
      <c r="AF28" s="32">
        <f t="shared" si="8"/>
        <v>102.54728330929613</v>
      </c>
      <c r="AG28" s="32">
        <f t="shared" si="8"/>
        <v>106.28584508386717</v>
      </c>
      <c r="AH28" s="32">
        <f t="shared" si="8"/>
        <v>111.17352247406134</v>
      </c>
      <c r="AI28" s="32">
        <f t="shared" si="8"/>
        <v>113.81411571894949</v>
      </c>
      <c r="AJ28" s="32">
        <f t="shared" si="8"/>
        <v>115.01975497168269</v>
      </c>
      <c r="AK28" s="32">
        <f t="shared" si="8"/>
        <v>115.81453841687316</v>
      </c>
      <c r="AL28" s="32">
        <f t="shared" si="8"/>
        <v>114.83411583245194</v>
      </c>
      <c r="AM28" s="32">
        <f t="shared" si="8"/>
        <v>101.54070582807532</v>
      </c>
      <c r="AN28" s="32">
        <f t="shared" si="8"/>
        <v>105.59842981272072</v>
      </c>
      <c r="AO28" s="32">
        <f t="shared" si="8"/>
        <v>112.26567615513758</v>
      </c>
      <c r="AP28" s="32">
        <f t="shared" si="8"/>
        <v>104.81691392513669</v>
      </c>
      <c r="AQ28" s="32">
        <f t="shared" si="8"/>
        <v>104.22541418955559</v>
      </c>
      <c r="AR28" s="32">
        <f t="shared" si="8"/>
        <v>106.65746423896987</v>
      </c>
      <c r="AS28" s="32">
        <f t="shared" si="8"/>
        <v>109.23412211881852</v>
      </c>
      <c r="AT28" s="32">
        <f t="shared" si="8"/>
        <v>111.49049640622336</v>
      </c>
      <c r="AU28" s="32">
        <f t="shared" si="8"/>
        <v>108.56765120574798</v>
      </c>
      <c r="AV28" s="32">
        <f t="shared" si="8"/>
        <v>105.71088196545649</v>
      </c>
      <c r="AW28" s="32">
        <f t="shared" si="8"/>
        <v>106.8519304493888</v>
      </c>
      <c r="AX28" s="32">
        <f t="shared" si="8"/>
        <v>105.42191028994738</v>
      </c>
      <c r="AY28" s="32">
        <f t="shared" si="8"/>
        <v>108.48529610873486</v>
      </c>
      <c r="AZ28" s="32">
        <f t="shared" si="8"/>
        <v>110.89419847349147</v>
      </c>
      <c r="BA28" s="32">
        <f t="shared" si="8"/>
        <v>111.92061562233982</v>
      </c>
      <c r="BB28" s="32">
        <f t="shared" si="8"/>
        <v>118.12007601804652</v>
      </c>
      <c r="BC28" s="32">
        <f t="shared" si="8"/>
        <v>122.55115587470307</v>
      </c>
      <c r="BD28" s="32">
        <f t="shared" si="8"/>
        <v>126.92843323599416</v>
      </c>
      <c r="BE28" s="32">
        <f t="shared" si="8"/>
        <v>133.22801860343847</v>
      </c>
      <c r="BF28" s="32">
        <f t="shared" si="8"/>
        <v>141.81308169307769</v>
      </c>
      <c r="BG28" s="32">
        <f t="shared" si="8"/>
        <v>139.48744561449482</v>
      </c>
      <c r="BH28" s="32">
        <f t="shared" si="8"/>
        <v>142.57144795418378</v>
      </c>
      <c r="BI28" s="32">
        <f t="shared" si="8"/>
        <v>138.31504775364166</v>
      </c>
      <c r="BJ28" s="32">
        <f t="shared" si="8"/>
        <v>137.1424939135479</v>
      </c>
      <c r="BK28" s="32">
        <f t="shared" si="8"/>
        <v>135.30521726697617</v>
      </c>
      <c r="BL28" s="32">
        <f t="shared" si="8"/>
        <v>132.78529437129447</v>
      </c>
      <c r="BM28" s="32">
        <f t="shared" si="8"/>
        <v>133.63578088358531</v>
      </c>
      <c r="BN28" s="32">
        <f t="shared" si="8"/>
        <v>133.03406331397571</v>
      </c>
    </row>
    <row r="29" spans="1:66" x14ac:dyDescent="0.2">
      <c r="A29" s="13" t="s">
        <v>28</v>
      </c>
      <c r="B29" s="16">
        <f t="shared" si="0"/>
        <v>92.806110914198769</v>
      </c>
      <c r="C29" s="16">
        <f t="shared" si="1"/>
        <v>97.023484538636922</v>
      </c>
      <c r="D29" s="16">
        <f t="shared" si="2"/>
        <v>97.665581897823813</v>
      </c>
      <c r="E29" s="17">
        <f>(100*(EXP(LN(AX29/AL29)/($AX$10-$AL$10)))-100)/100</f>
        <v>-4.744573461269397E-3</v>
      </c>
      <c r="F29" s="17">
        <f>(100*(EXP(LN(BJ29/AX29)/($BJ$10-$AX$10)))-100)/100</f>
        <v>5.8021482695107809E-3</v>
      </c>
      <c r="G29" s="17">
        <f>(100*(EXP(LN(BN29/BJ29)/($BN$10-$BJ$10)))-100)/100</f>
        <v>-3.0512669662066116E-3</v>
      </c>
      <c r="I29" s="18" t="s">
        <v>63</v>
      </c>
      <c r="J29" s="18" t="s">
        <v>7</v>
      </c>
      <c r="K29" s="18" t="s">
        <v>17</v>
      </c>
      <c r="L29" s="18" t="s">
        <v>64</v>
      </c>
      <c r="M29" s="36" t="s">
        <v>60</v>
      </c>
      <c r="N29" s="32">
        <f>(N40*100)/(N40+N41-N42)</f>
        <v>97.950523288953065</v>
      </c>
      <c r="O29" s="32">
        <f t="shared" ref="O29:BN29" si="9">(O40*100)/(O40+O41-O42)</f>
        <v>97.679883454446383</v>
      </c>
      <c r="P29" s="32">
        <f t="shared" si="9"/>
        <v>96.237259541762697</v>
      </c>
      <c r="Q29" s="32">
        <f t="shared" si="9"/>
        <v>96.861239537276504</v>
      </c>
      <c r="R29" s="32">
        <f t="shared" si="9"/>
        <v>96.826071179974619</v>
      </c>
      <c r="S29" s="32">
        <f t="shared" si="9"/>
        <v>96.434499541050315</v>
      </c>
      <c r="T29" s="32">
        <f t="shared" si="9"/>
        <v>96.275047806799208</v>
      </c>
      <c r="U29" s="32">
        <f t="shared" si="9"/>
        <v>97.890429410285392</v>
      </c>
      <c r="V29" s="32">
        <f t="shared" si="9"/>
        <v>98.210586927005082</v>
      </c>
      <c r="W29" s="32">
        <f t="shared" si="9"/>
        <v>96.931179740428959</v>
      </c>
      <c r="X29" s="32">
        <f t="shared" si="9"/>
        <v>97.932558072879473</v>
      </c>
      <c r="Y29" s="32">
        <f t="shared" si="9"/>
        <v>98.408845376409374</v>
      </c>
      <c r="Z29" s="32">
        <f t="shared" si="9"/>
        <v>93.354243985906749</v>
      </c>
      <c r="AA29" s="32">
        <f t="shared" si="9"/>
        <v>97.336503572075898</v>
      </c>
      <c r="AB29" s="32">
        <f t="shared" si="9"/>
        <v>98.42897391869586</v>
      </c>
      <c r="AC29" s="32">
        <f t="shared" si="9"/>
        <v>97.624660511824501</v>
      </c>
      <c r="AD29" s="32">
        <f t="shared" si="9"/>
        <v>94.831767521347984</v>
      </c>
      <c r="AE29" s="32">
        <f t="shared" si="9"/>
        <v>98.20828888911403</v>
      </c>
      <c r="AF29" s="32">
        <f t="shared" si="9"/>
        <v>99.057308682504129</v>
      </c>
      <c r="AG29" s="32">
        <f t="shared" si="9"/>
        <v>94.839902089869213</v>
      </c>
      <c r="AH29" s="32">
        <f t="shared" si="9"/>
        <v>99.204044018262294</v>
      </c>
      <c r="AI29" s="32">
        <f t="shared" si="9"/>
        <v>99.108905756149326</v>
      </c>
      <c r="AJ29" s="32">
        <f t="shared" si="9"/>
        <v>98.140409668776925</v>
      </c>
      <c r="AK29" s="32">
        <f t="shared" si="9"/>
        <v>97.449261845285946</v>
      </c>
      <c r="AL29" s="32">
        <f t="shared" si="9"/>
        <v>97.336174878922307</v>
      </c>
      <c r="AM29" s="32">
        <f t="shared" si="9"/>
        <v>84.076229538878437</v>
      </c>
      <c r="AN29" s="32">
        <f t="shared" si="9"/>
        <v>92.430149370002979</v>
      </c>
      <c r="AO29" s="32">
        <f t="shared" si="9"/>
        <v>99.350450341636545</v>
      </c>
      <c r="AP29" s="32">
        <f t="shared" si="9"/>
        <v>92.710175309477265</v>
      </c>
      <c r="AQ29" s="32">
        <f t="shared" si="9"/>
        <v>94.604826600520795</v>
      </c>
      <c r="AR29" s="32">
        <f t="shared" si="9"/>
        <v>93.257105501656582</v>
      </c>
      <c r="AS29" s="32">
        <f t="shared" si="9"/>
        <v>98.202932283510506</v>
      </c>
      <c r="AT29" s="32">
        <f t="shared" si="9"/>
        <v>96.745333368806584</v>
      </c>
      <c r="AU29" s="32">
        <f t="shared" si="9"/>
        <v>93.249061732193354</v>
      </c>
      <c r="AV29" s="32">
        <f t="shared" si="9"/>
        <v>82.965760086377671</v>
      </c>
      <c r="AW29" s="32">
        <f t="shared" si="9"/>
        <v>89.614539725593545</v>
      </c>
      <c r="AX29" s="32">
        <f t="shared" si="9"/>
        <v>91.936703147007506</v>
      </c>
      <c r="AY29" s="32">
        <f t="shared" si="9"/>
        <v>90.863277604710703</v>
      </c>
      <c r="AZ29" s="32">
        <f t="shared" si="9"/>
        <v>90.433631290305399</v>
      </c>
      <c r="BA29" s="32">
        <f t="shared" si="9"/>
        <v>93.227231575429713</v>
      </c>
      <c r="BB29" s="32">
        <f t="shared" si="9"/>
        <v>97.402503795067673</v>
      </c>
      <c r="BC29" s="32">
        <f t="shared" si="9"/>
        <v>95.542306856212548</v>
      </c>
      <c r="BD29" s="32">
        <f t="shared" si="9"/>
        <v>99.01442618325747</v>
      </c>
      <c r="BE29" s="32">
        <f t="shared" si="9"/>
        <v>100.35437858381066</v>
      </c>
      <c r="BF29" s="32">
        <f t="shared" si="9"/>
        <v>100.36099537478854</v>
      </c>
      <c r="BG29" s="32">
        <f t="shared" si="9"/>
        <v>100.01268180963612</v>
      </c>
      <c r="BH29" s="32">
        <f t="shared" si="9"/>
        <v>101.29832556342338</v>
      </c>
      <c r="BI29" s="32">
        <f t="shared" si="9"/>
        <v>102.31269389644829</v>
      </c>
      <c r="BJ29" s="32">
        <f t="shared" si="9"/>
        <v>98.546143322181905</v>
      </c>
      <c r="BK29" s="32">
        <f t="shared" si="9"/>
        <v>98.555390354254342</v>
      </c>
      <c r="BL29" s="32">
        <f t="shared" si="9"/>
        <v>97.157625604148279</v>
      </c>
      <c r="BM29" s="32">
        <f t="shared" si="9"/>
        <v>96.71987551925092</v>
      </c>
      <c r="BN29" s="32">
        <f t="shared" si="9"/>
        <v>97.348874689283633</v>
      </c>
    </row>
    <row r="30" spans="1:66" x14ac:dyDescent="0.2">
      <c r="A30" s="14" t="s">
        <v>160</v>
      </c>
      <c r="B30" s="15"/>
      <c r="C30" s="15"/>
      <c r="D30" s="15"/>
      <c r="E30" s="15"/>
      <c r="F30" s="15"/>
      <c r="G30" s="1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</row>
    <row r="31" spans="1:66" x14ac:dyDescent="0.2">
      <c r="A31" s="14" t="s">
        <v>125</v>
      </c>
      <c r="B31" s="15"/>
      <c r="C31" s="15"/>
      <c r="D31" s="15"/>
      <c r="E31" s="15"/>
      <c r="F31" s="15"/>
      <c r="G31" s="15"/>
      <c r="I31" s="18" t="s">
        <v>73</v>
      </c>
      <c r="J31" s="18" t="s">
        <v>61</v>
      </c>
      <c r="K31" s="18" t="s">
        <v>62</v>
      </c>
      <c r="L31" s="18" t="s">
        <v>38</v>
      </c>
      <c r="M31" s="18" t="s">
        <v>73</v>
      </c>
      <c r="N31" s="32">
        <v>13240.657999999999</v>
      </c>
      <c r="O31" s="32">
        <v>14067.91</v>
      </c>
      <c r="P31" s="32">
        <v>14705.453</v>
      </c>
      <c r="Q31" s="32">
        <v>14356.364</v>
      </c>
      <c r="R31" s="32">
        <v>17826.769</v>
      </c>
      <c r="S31" s="32">
        <v>15935.924999999999</v>
      </c>
      <c r="T31" s="32">
        <v>18060.595000000001</v>
      </c>
      <c r="U31" s="32">
        <v>18203.558000000001</v>
      </c>
      <c r="V31" s="32">
        <v>18420.567999999999</v>
      </c>
      <c r="W31" s="32">
        <v>21183.14</v>
      </c>
      <c r="X31" s="32">
        <v>20618.737000000001</v>
      </c>
      <c r="Y31" s="32">
        <v>20452.631000000001</v>
      </c>
      <c r="Z31" s="32">
        <v>21337.287</v>
      </c>
      <c r="AA31" s="32">
        <v>23987.592000000001</v>
      </c>
      <c r="AB31" s="32">
        <v>23647.170999999998</v>
      </c>
      <c r="AC31" s="32">
        <v>27894.091</v>
      </c>
      <c r="AD31" s="32">
        <v>27918.937000000002</v>
      </c>
      <c r="AE31" s="32">
        <v>21604.03</v>
      </c>
      <c r="AF31" s="32">
        <v>24618.116000000002</v>
      </c>
      <c r="AG31" s="32">
        <v>29962.177</v>
      </c>
      <c r="AH31" s="32">
        <v>29310.531999999999</v>
      </c>
      <c r="AI31" s="32">
        <v>30596.656999999999</v>
      </c>
      <c r="AJ31" s="32">
        <v>26619.565999999999</v>
      </c>
      <c r="AK31" s="32">
        <v>29705.171999999999</v>
      </c>
      <c r="AL31" s="32">
        <v>33005.966</v>
      </c>
      <c r="AM31" s="32">
        <v>33833.642</v>
      </c>
      <c r="AN31" s="32">
        <v>40676.839999999997</v>
      </c>
      <c r="AO31" s="32">
        <v>38973.489000000001</v>
      </c>
      <c r="AP31" s="32">
        <v>40261.487000000001</v>
      </c>
      <c r="AQ31" s="32">
        <v>30019.22</v>
      </c>
      <c r="AR31" s="32">
        <v>33522.557000000001</v>
      </c>
      <c r="AS31" s="32">
        <v>40725.9</v>
      </c>
      <c r="AT31" s="32">
        <v>39707.730000000003</v>
      </c>
      <c r="AU31" s="32">
        <v>42342.692000000003</v>
      </c>
      <c r="AV31" s="32">
        <v>45903.542000000001</v>
      </c>
      <c r="AW31" s="32">
        <v>42078.786</v>
      </c>
      <c r="AX31" s="32">
        <v>42090.18</v>
      </c>
      <c r="AY31" s="32">
        <v>38164.726999999999</v>
      </c>
      <c r="AZ31" s="32">
        <v>43529.618000000002</v>
      </c>
      <c r="BA31" s="32">
        <v>42200.455000000002</v>
      </c>
      <c r="BB31" s="32">
        <v>53733.334000000003</v>
      </c>
      <c r="BC31" s="32">
        <v>47396.661999999997</v>
      </c>
      <c r="BD31" s="32">
        <v>64026.794999999998</v>
      </c>
      <c r="BE31" s="32">
        <v>59542.39</v>
      </c>
      <c r="BF31" s="32">
        <v>51275.4</v>
      </c>
      <c r="BG31" s="32">
        <v>55310.584000000003</v>
      </c>
      <c r="BH31" s="32">
        <v>65758.365999999995</v>
      </c>
      <c r="BI31" s="32">
        <v>75735.320000000007</v>
      </c>
      <c r="BJ31" s="32">
        <v>66700.960999999996</v>
      </c>
      <c r="BK31" s="32">
        <v>71419.747000000003</v>
      </c>
      <c r="BL31" s="32">
        <v>73098.438999999998</v>
      </c>
      <c r="BM31" s="32">
        <v>86062.130999999994</v>
      </c>
      <c r="BN31" s="32">
        <v>97157.216</v>
      </c>
    </row>
    <row r="32" spans="1:66" x14ac:dyDescent="0.2">
      <c r="B32" s="15"/>
      <c r="C32" s="15"/>
      <c r="D32" s="15"/>
      <c r="E32" s="15"/>
      <c r="F32" s="15"/>
      <c r="G32" s="15"/>
      <c r="I32" s="18" t="s">
        <v>74</v>
      </c>
      <c r="J32" s="18" t="s">
        <v>61</v>
      </c>
      <c r="K32" s="18" t="s">
        <v>62</v>
      </c>
      <c r="L32" s="18" t="s">
        <v>38</v>
      </c>
      <c r="M32" s="18" t="s">
        <v>76</v>
      </c>
      <c r="N32" s="32">
        <v>2002.528</v>
      </c>
      <c r="O32" s="32">
        <v>2342.2310000000002</v>
      </c>
      <c r="P32" s="32">
        <v>2310.683</v>
      </c>
      <c r="Q32" s="32">
        <v>2751.7959999999998</v>
      </c>
      <c r="R32" s="32">
        <v>2025.4259999999999</v>
      </c>
      <c r="S32" s="32">
        <v>2582.04</v>
      </c>
      <c r="T32" s="32">
        <v>2671.027</v>
      </c>
      <c r="U32" s="32">
        <v>2819.1790000000001</v>
      </c>
      <c r="V32" s="32">
        <v>2561.8090000000002</v>
      </c>
      <c r="W32" s="32">
        <v>2200.259</v>
      </c>
      <c r="X32" s="32">
        <v>1953.921</v>
      </c>
      <c r="Y32" s="32">
        <v>2043.752</v>
      </c>
      <c r="Z32" s="32">
        <v>3222.585</v>
      </c>
      <c r="AA32" s="32">
        <v>2693.299</v>
      </c>
      <c r="AB32" s="32">
        <v>2480.3440000000001</v>
      </c>
      <c r="AC32" s="32">
        <v>3821.4560000000001</v>
      </c>
      <c r="AD32" s="32">
        <v>2956.1610000000001</v>
      </c>
      <c r="AE32" s="32">
        <v>6072.5879999999997</v>
      </c>
      <c r="AF32" s="32">
        <v>6322.076</v>
      </c>
      <c r="AG32" s="32">
        <v>6985.2479999999996</v>
      </c>
      <c r="AH32" s="32">
        <v>5868.723</v>
      </c>
      <c r="AI32" s="32">
        <v>4682.5739999999996</v>
      </c>
      <c r="AJ32" s="32">
        <v>5117.3419999999996</v>
      </c>
      <c r="AK32" s="32">
        <v>5496.3440000000001</v>
      </c>
      <c r="AL32" s="32">
        <v>5051.5529999999999</v>
      </c>
      <c r="AM32" s="32">
        <v>6522.8729999999996</v>
      </c>
      <c r="AN32" s="32">
        <v>4225.1710000000003</v>
      </c>
      <c r="AO32" s="32">
        <v>1731.9490000000001</v>
      </c>
      <c r="AP32" s="32">
        <v>2303.0929999999998</v>
      </c>
      <c r="AQ32" s="32">
        <v>3749.944</v>
      </c>
      <c r="AR32" s="32">
        <v>7284.7820000000002</v>
      </c>
      <c r="AS32" s="32">
        <v>6331.3779999999997</v>
      </c>
      <c r="AT32" s="32">
        <v>8374.2160000000003</v>
      </c>
      <c r="AU32" s="32">
        <v>9591.3670000000002</v>
      </c>
      <c r="AV32" s="32">
        <v>9694.8719999999994</v>
      </c>
      <c r="AW32" s="32">
        <v>10195.011</v>
      </c>
      <c r="AX32" s="32">
        <v>7783.6559999999999</v>
      </c>
      <c r="AY32" s="32">
        <v>10861.938</v>
      </c>
      <c r="AZ32" s="32">
        <v>9863.4</v>
      </c>
      <c r="BA32" s="32">
        <v>11598.659</v>
      </c>
      <c r="BB32" s="32">
        <v>9755.44</v>
      </c>
      <c r="BC32" s="32">
        <v>8616.6090000000004</v>
      </c>
      <c r="BD32" s="32">
        <v>9529.0619999999999</v>
      </c>
      <c r="BE32" s="32">
        <v>7101.2539999999999</v>
      </c>
      <c r="BF32" s="32">
        <v>7237.9369999999999</v>
      </c>
      <c r="BG32" s="32">
        <v>9496.3389999999999</v>
      </c>
      <c r="BH32" s="32">
        <v>10559.849</v>
      </c>
      <c r="BI32" s="32">
        <v>9569.2350000000006</v>
      </c>
      <c r="BJ32" s="32">
        <v>9678.9889999999996</v>
      </c>
      <c r="BK32" s="32">
        <v>9897.2279999999992</v>
      </c>
      <c r="BL32" s="32">
        <v>9401.0910000000003</v>
      </c>
      <c r="BM32" s="32">
        <v>10365.284</v>
      </c>
      <c r="BN32" s="32">
        <v>10768.093999999999</v>
      </c>
    </row>
    <row r="33" spans="1:66" x14ac:dyDescent="0.2">
      <c r="A33" s="14"/>
      <c r="B33" s="14"/>
      <c r="C33" s="14"/>
      <c r="D33" s="14"/>
      <c r="E33" s="14"/>
      <c r="F33" s="14"/>
      <c r="G33" s="14"/>
      <c r="I33" s="18" t="s">
        <v>75</v>
      </c>
      <c r="J33" s="18" t="s">
        <v>61</v>
      </c>
      <c r="K33" s="18" t="s">
        <v>62</v>
      </c>
      <c r="L33" s="18" t="s">
        <v>38</v>
      </c>
      <c r="M33" s="18" t="s">
        <v>77</v>
      </c>
      <c r="N33" s="32">
        <v>133.726</v>
      </c>
      <c r="O33" s="32">
        <v>36.912999999999997</v>
      </c>
      <c r="P33" s="32">
        <v>709.06100000000004</v>
      </c>
      <c r="Q33" s="32">
        <v>82.302000000000007</v>
      </c>
      <c r="R33" s="32">
        <v>770.28700000000003</v>
      </c>
      <c r="S33" s="32">
        <v>880.404</v>
      </c>
      <c r="T33" s="32">
        <v>462.73899999999998</v>
      </c>
      <c r="U33" s="32">
        <v>1402.471</v>
      </c>
      <c r="V33" s="32">
        <v>730.78200000000004</v>
      </c>
      <c r="W33" s="32">
        <v>1565.9780000000001</v>
      </c>
      <c r="X33" s="32">
        <v>1432.998</v>
      </c>
      <c r="Y33" s="32">
        <v>181.60499999999999</v>
      </c>
      <c r="Z33" s="32">
        <v>144.119</v>
      </c>
      <c r="AA33" s="32">
        <v>1279.6099999999999</v>
      </c>
      <c r="AB33" s="32">
        <v>1216.2190000000001</v>
      </c>
      <c r="AC33" s="32">
        <v>1534.999</v>
      </c>
      <c r="AD33" s="32">
        <v>1913.893</v>
      </c>
      <c r="AE33" s="32">
        <v>247.32900000000001</v>
      </c>
      <c r="AF33" s="32">
        <v>50.121000000000002</v>
      </c>
      <c r="AG33" s="32">
        <v>50.88</v>
      </c>
      <c r="AH33" s="32">
        <v>125.401</v>
      </c>
      <c r="AI33" s="32">
        <v>651.28</v>
      </c>
      <c r="AJ33" s="32">
        <v>831.89599999999996</v>
      </c>
      <c r="AK33" s="32">
        <v>407.61099999999999</v>
      </c>
      <c r="AL33" s="32">
        <v>101.905</v>
      </c>
      <c r="AM33" s="32">
        <v>26.081</v>
      </c>
      <c r="AN33" s="32">
        <v>24.283999999999999</v>
      </c>
      <c r="AO33" s="32">
        <v>42.652000000000001</v>
      </c>
      <c r="AP33" s="32">
        <v>19.516999999999999</v>
      </c>
      <c r="AQ33" s="32">
        <v>12.79</v>
      </c>
      <c r="AR33" s="32">
        <v>17.850999999999999</v>
      </c>
      <c r="AS33" s="32">
        <v>42.862000000000002</v>
      </c>
      <c r="AT33" s="32">
        <v>50.459000000000003</v>
      </c>
      <c r="AU33" s="32">
        <v>39.35</v>
      </c>
      <c r="AV33" s="32">
        <v>66.727000000000004</v>
      </c>
      <c r="AW33" s="32">
        <v>420.43599999999998</v>
      </c>
      <c r="AX33" s="32">
        <v>414.08199999999999</v>
      </c>
      <c r="AY33" s="32">
        <v>63.435000000000002</v>
      </c>
      <c r="AZ33" s="32">
        <v>115.843</v>
      </c>
      <c r="BA33" s="32">
        <v>101.999</v>
      </c>
      <c r="BB33" s="32">
        <v>5814.8069999999998</v>
      </c>
      <c r="BC33" s="32">
        <v>2897.0790000000002</v>
      </c>
      <c r="BD33" s="32">
        <v>4076.7979999999998</v>
      </c>
      <c r="BE33" s="32">
        <v>6681.6540000000005</v>
      </c>
      <c r="BF33" s="32">
        <v>1702.8109999999999</v>
      </c>
      <c r="BG33" s="32">
        <v>5099.4709999999995</v>
      </c>
      <c r="BH33" s="32">
        <v>11696.648999999999</v>
      </c>
      <c r="BI33" s="32">
        <v>7865.2749999999996</v>
      </c>
      <c r="BJ33" s="32">
        <v>9005.3510000000006</v>
      </c>
      <c r="BK33" s="32">
        <v>12764.691000000001</v>
      </c>
      <c r="BL33" s="32">
        <v>13335.474</v>
      </c>
      <c r="BM33" s="32">
        <v>23512.553</v>
      </c>
      <c r="BN33" s="32">
        <v>28922.582999999999</v>
      </c>
    </row>
    <row r="34" spans="1:66" x14ac:dyDescent="0.2">
      <c r="A34" s="14"/>
      <c r="B34" s="14"/>
      <c r="C34" s="14"/>
      <c r="D34" s="14"/>
      <c r="E34" s="14"/>
      <c r="F34" s="14"/>
      <c r="G34" s="14"/>
      <c r="I34" s="18" t="s">
        <v>73</v>
      </c>
      <c r="J34" s="18" t="s">
        <v>5</v>
      </c>
      <c r="K34" s="18" t="s">
        <v>62</v>
      </c>
      <c r="L34" s="18" t="s">
        <v>46</v>
      </c>
      <c r="M34" s="18" t="s">
        <v>73</v>
      </c>
      <c r="N34" s="32">
        <v>482.74</v>
      </c>
      <c r="O34" s="32">
        <v>493.96300000000002</v>
      </c>
      <c r="P34" s="32">
        <v>449.95600000000002</v>
      </c>
      <c r="Q34" s="32">
        <v>463.41199999999998</v>
      </c>
      <c r="R34" s="32">
        <v>586.78399999999999</v>
      </c>
      <c r="S34" s="32">
        <v>607.529</v>
      </c>
      <c r="T34" s="32">
        <v>530.32899999999995</v>
      </c>
      <c r="U34" s="32">
        <v>607.56899999999996</v>
      </c>
      <c r="V34" s="32">
        <v>743.26300000000003</v>
      </c>
      <c r="W34" s="32">
        <v>802.14</v>
      </c>
      <c r="X34" s="32">
        <v>800.13800000000003</v>
      </c>
      <c r="Y34" s="32">
        <v>989.24900000000002</v>
      </c>
      <c r="Z34" s="32">
        <v>1061.3209999999999</v>
      </c>
      <c r="AA34" s="32">
        <v>1363.261</v>
      </c>
      <c r="AB34" s="32">
        <v>1540.691</v>
      </c>
      <c r="AC34" s="32">
        <v>1808.874</v>
      </c>
      <c r="AD34" s="32">
        <v>2085.2809999999999</v>
      </c>
      <c r="AE34" s="32">
        <v>2302.335</v>
      </c>
      <c r="AF34" s="32">
        <v>2382.2950000000001</v>
      </c>
      <c r="AG34" s="32">
        <v>2974.998</v>
      </c>
      <c r="AH34" s="32">
        <v>3261.7080000000001</v>
      </c>
      <c r="AI34" s="32">
        <v>2918.3760000000002</v>
      </c>
      <c r="AJ34" s="32">
        <v>3044.2809999999999</v>
      </c>
      <c r="AK34" s="32">
        <v>2962.8670000000002</v>
      </c>
      <c r="AL34" s="32">
        <v>3302.2570000000001</v>
      </c>
      <c r="AM34" s="32">
        <v>2979.8530000000001</v>
      </c>
      <c r="AN34" s="32">
        <v>3270.8020000000001</v>
      </c>
      <c r="AO34" s="32">
        <v>3244.4029999999998</v>
      </c>
      <c r="AP34" s="32">
        <v>3559.6019999999999</v>
      </c>
      <c r="AQ34" s="32">
        <v>3280.4839999999999</v>
      </c>
      <c r="AR34" s="32">
        <v>3052.6190000000001</v>
      </c>
      <c r="AS34" s="32">
        <v>3403.643</v>
      </c>
      <c r="AT34" s="32">
        <v>3547.8090000000002</v>
      </c>
      <c r="AU34" s="32">
        <v>3765.154</v>
      </c>
      <c r="AV34" s="32">
        <v>4317.5619999999999</v>
      </c>
      <c r="AW34" s="32">
        <v>4313.21</v>
      </c>
      <c r="AX34" s="32">
        <v>3999.5590000000002</v>
      </c>
      <c r="AY34" s="32">
        <v>4631.8339999999998</v>
      </c>
      <c r="AZ34" s="32">
        <v>4622.951</v>
      </c>
      <c r="BA34" s="32">
        <v>4643.6400000000003</v>
      </c>
      <c r="BB34" s="32">
        <v>5086.0959999999995</v>
      </c>
      <c r="BC34" s="32">
        <v>5586.4949999999999</v>
      </c>
      <c r="BD34" s="32">
        <v>6045.7719999999999</v>
      </c>
      <c r="BE34" s="32">
        <v>6325.74</v>
      </c>
      <c r="BF34" s="32">
        <v>6544.4319999999998</v>
      </c>
      <c r="BG34" s="32">
        <v>6227.3459999999995</v>
      </c>
      <c r="BH34" s="32">
        <v>6896.7060000000001</v>
      </c>
      <c r="BI34" s="32">
        <v>7191.393</v>
      </c>
      <c r="BJ34" s="32">
        <v>6799.7060000000001</v>
      </c>
      <c r="BK34" s="32">
        <v>7870.2870000000003</v>
      </c>
      <c r="BL34" s="32">
        <v>8427.5830000000005</v>
      </c>
      <c r="BM34" s="32">
        <v>8146.598</v>
      </c>
      <c r="BN34" s="32">
        <v>8176.848</v>
      </c>
    </row>
    <row r="35" spans="1:66" x14ac:dyDescent="0.2">
      <c r="A35" s="14"/>
      <c r="B35" s="14"/>
      <c r="C35" s="14"/>
      <c r="D35" s="14"/>
      <c r="E35" s="14"/>
      <c r="F35" s="14"/>
      <c r="G35" s="14"/>
      <c r="I35" s="18" t="s">
        <v>74</v>
      </c>
      <c r="J35" s="18" t="s">
        <v>5</v>
      </c>
      <c r="K35" s="18" t="s">
        <v>62</v>
      </c>
      <c r="L35" s="18" t="s">
        <v>46</v>
      </c>
      <c r="M35" s="18" t="s">
        <v>76</v>
      </c>
      <c r="N35" s="32">
        <v>9.3569999999999993</v>
      </c>
      <c r="O35" s="32">
        <v>14.981999999999999</v>
      </c>
      <c r="P35" s="32">
        <v>9.7010000000000005</v>
      </c>
      <c r="Q35" s="32">
        <v>29.164000000000001</v>
      </c>
      <c r="R35" s="32">
        <v>24.138000000000002</v>
      </c>
      <c r="S35" s="32">
        <v>25.358000000000001</v>
      </c>
      <c r="T35" s="32">
        <v>25.574000000000002</v>
      </c>
      <c r="U35" s="32">
        <v>46.05</v>
      </c>
      <c r="V35" s="32">
        <v>38.962000000000003</v>
      </c>
      <c r="W35" s="32">
        <v>21.347000000000001</v>
      </c>
      <c r="X35" s="32">
        <v>19.71</v>
      </c>
      <c r="Y35" s="32">
        <v>22.555</v>
      </c>
      <c r="Z35" s="32">
        <v>30.75</v>
      </c>
      <c r="AA35" s="32">
        <v>22.859000000000002</v>
      </c>
      <c r="AB35" s="32">
        <v>12.317</v>
      </c>
      <c r="AC35" s="32">
        <v>13.904999999999999</v>
      </c>
      <c r="AD35" s="32">
        <v>18.361999999999998</v>
      </c>
      <c r="AE35" s="32">
        <v>17.687000000000001</v>
      </c>
      <c r="AF35" s="32">
        <v>96.099000000000004</v>
      </c>
      <c r="AG35" s="32">
        <v>69.638000000000005</v>
      </c>
      <c r="AH35" s="32">
        <v>12.93</v>
      </c>
      <c r="AI35" s="32">
        <v>33.820999999999998</v>
      </c>
      <c r="AJ35" s="32">
        <v>43.067999999999998</v>
      </c>
      <c r="AK35" s="32">
        <v>132.55500000000001</v>
      </c>
      <c r="AL35" s="32">
        <v>125.00700000000001</v>
      </c>
      <c r="AM35" s="32">
        <v>209.209</v>
      </c>
      <c r="AN35" s="32">
        <v>52.808999999999997</v>
      </c>
      <c r="AO35" s="32">
        <v>84.471000000000004</v>
      </c>
      <c r="AP35" s="32">
        <v>85.313000000000002</v>
      </c>
      <c r="AQ35" s="32">
        <v>39.472000000000001</v>
      </c>
      <c r="AR35" s="32">
        <v>157.35400000000001</v>
      </c>
      <c r="AS35" s="32">
        <v>193.404</v>
      </c>
      <c r="AT35" s="32">
        <v>287.78699999999998</v>
      </c>
      <c r="AU35" s="32">
        <v>416.959</v>
      </c>
      <c r="AV35" s="32">
        <v>417.04199999999997</v>
      </c>
      <c r="AW35" s="32">
        <v>375.75700000000001</v>
      </c>
      <c r="AX35" s="32">
        <v>403.428</v>
      </c>
      <c r="AY35" s="32">
        <v>459.20600000000002</v>
      </c>
      <c r="AZ35" s="32">
        <v>310.47300000000001</v>
      </c>
      <c r="BA35" s="32">
        <v>296.98399999999998</v>
      </c>
      <c r="BB35" s="32">
        <v>239.405</v>
      </c>
      <c r="BC35" s="32">
        <v>265.95400000000001</v>
      </c>
      <c r="BD35" s="32">
        <v>187.751</v>
      </c>
      <c r="BE35" s="32">
        <v>169.059</v>
      </c>
      <c r="BF35" s="32">
        <v>177.94900000000001</v>
      </c>
      <c r="BG35" s="32">
        <v>263.97899999999998</v>
      </c>
      <c r="BH35" s="32">
        <v>351.06099999999998</v>
      </c>
      <c r="BI35" s="32">
        <v>425.51299999999998</v>
      </c>
      <c r="BJ35" s="32">
        <v>429.839</v>
      </c>
      <c r="BK35" s="32">
        <v>515.75300000000004</v>
      </c>
      <c r="BL35" s="32">
        <v>557.78800000000001</v>
      </c>
      <c r="BM35" s="32">
        <v>609.88</v>
      </c>
      <c r="BN35" s="32">
        <v>621.72299999999996</v>
      </c>
    </row>
    <row r="36" spans="1:66" x14ac:dyDescent="0.2">
      <c r="G36" s="14"/>
      <c r="I36" s="18" t="s">
        <v>75</v>
      </c>
      <c r="J36" s="18" t="s">
        <v>5</v>
      </c>
      <c r="K36" s="18" t="s">
        <v>62</v>
      </c>
      <c r="L36" s="18" t="s">
        <v>46</v>
      </c>
      <c r="M36" s="18" t="s">
        <v>77</v>
      </c>
      <c r="N36" s="32">
        <v>121.254</v>
      </c>
      <c r="O36" s="32">
        <v>104.44799999999999</v>
      </c>
      <c r="P36" s="32">
        <v>113.56</v>
      </c>
      <c r="Q36" s="32">
        <v>135.726</v>
      </c>
      <c r="R36" s="32">
        <v>181.76900000000001</v>
      </c>
      <c r="S36" s="32">
        <v>134.006</v>
      </c>
      <c r="T36" s="32">
        <v>118.66200000000001</v>
      </c>
      <c r="U36" s="32">
        <v>160.387</v>
      </c>
      <c r="V36" s="32">
        <v>234.148</v>
      </c>
      <c r="W36" s="32">
        <v>239.17500000000001</v>
      </c>
      <c r="X36" s="32">
        <v>235.416</v>
      </c>
      <c r="Y36" s="32">
        <v>307.642</v>
      </c>
      <c r="Z36" s="32">
        <v>310.71199999999999</v>
      </c>
      <c r="AA36" s="32">
        <v>280.39699999999999</v>
      </c>
      <c r="AB36" s="32">
        <v>437.572</v>
      </c>
      <c r="AC36" s="32">
        <v>769.20399999999995</v>
      </c>
      <c r="AD36" s="32">
        <v>704.06700000000001</v>
      </c>
      <c r="AE36" s="32">
        <v>762.25099999999998</v>
      </c>
      <c r="AF36" s="32">
        <v>845.98800000000006</v>
      </c>
      <c r="AG36" s="32">
        <v>1095.7639999999999</v>
      </c>
      <c r="AH36" s="32">
        <v>1583.684</v>
      </c>
      <c r="AI36" s="32">
        <v>1141.1659999999999</v>
      </c>
      <c r="AJ36" s="32">
        <v>1314.5409999999999</v>
      </c>
      <c r="AK36" s="32">
        <v>1191.1590000000001</v>
      </c>
      <c r="AL36" s="32">
        <v>1331.2809999999999</v>
      </c>
      <c r="AM36" s="32">
        <v>664.10199999999998</v>
      </c>
      <c r="AN36" s="32">
        <v>1256.518</v>
      </c>
      <c r="AO36" s="32">
        <v>937.48199999999997</v>
      </c>
      <c r="AP36" s="32">
        <v>1140.1210000000001</v>
      </c>
      <c r="AQ36" s="32">
        <v>1048.4449999999999</v>
      </c>
      <c r="AR36" s="32">
        <v>718.93899999999996</v>
      </c>
      <c r="AS36" s="32">
        <v>946.81100000000004</v>
      </c>
      <c r="AT36" s="32">
        <v>884.34900000000005</v>
      </c>
      <c r="AU36" s="32">
        <v>1677.3440000000001</v>
      </c>
      <c r="AV36" s="32">
        <v>1915.9190000000001</v>
      </c>
      <c r="AW36" s="32">
        <v>1468.5</v>
      </c>
      <c r="AX36" s="32">
        <v>1263.44</v>
      </c>
      <c r="AY36" s="32">
        <v>1494.5730000000001</v>
      </c>
      <c r="AZ36" s="32">
        <v>1654.8009999999999</v>
      </c>
      <c r="BA36" s="32">
        <v>1214.4649999999999</v>
      </c>
      <c r="BB36" s="32">
        <v>1806.5160000000001</v>
      </c>
      <c r="BC36" s="32">
        <v>2100.1819999999998</v>
      </c>
      <c r="BD36" s="32">
        <v>2636.3440000000001</v>
      </c>
      <c r="BE36" s="32">
        <v>2746.239</v>
      </c>
      <c r="BF36" s="32">
        <v>2990.848</v>
      </c>
      <c r="BG36" s="32">
        <v>2642.9119999999998</v>
      </c>
      <c r="BH36" s="32">
        <v>2535.4290000000001</v>
      </c>
      <c r="BI36" s="32">
        <v>2498.991</v>
      </c>
      <c r="BJ36" s="32">
        <v>1780.8920000000001</v>
      </c>
      <c r="BK36" s="32">
        <v>1754.385</v>
      </c>
      <c r="BL36" s="32">
        <v>2005.229</v>
      </c>
      <c r="BM36" s="32">
        <v>1998.1559999999999</v>
      </c>
      <c r="BN36" s="32">
        <v>1628.07</v>
      </c>
    </row>
    <row r="37" spans="1:66" x14ac:dyDescent="0.2">
      <c r="G37" s="14"/>
      <c r="I37" s="18" t="s">
        <v>73</v>
      </c>
      <c r="J37" s="18" t="s">
        <v>6</v>
      </c>
      <c r="K37" s="18" t="s">
        <v>62</v>
      </c>
      <c r="L37" s="18" t="s">
        <v>47</v>
      </c>
      <c r="M37" s="18" t="s">
        <v>73</v>
      </c>
      <c r="N37" s="32">
        <v>2119.9899999999998</v>
      </c>
      <c r="O37" s="32">
        <v>2172.5140000000001</v>
      </c>
      <c r="P37" s="32">
        <v>2195.7489999999998</v>
      </c>
      <c r="Q37" s="32">
        <v>2288.777</v>
      </c>
      <c r="R37" s="32">
        <v>2420.7829999999999</v>
      </c>
      <c r="S37" s="32">
        <v>2463.1089999999999</v>
      </c>
      <c r="T37" s="32">
        <v>2545.09</v>
      </c>
      <c r="U37" s="32">
        <v>2809.556</v>
      </c>
      <c r="V37" s="32">
        <v>2982.732</v>
      </c>
      <c r="W37" s="32">
        <v>3095.64</v>
      </c>
      <c r="X37" s="32">
        <v>3085.6950000000002</v>
      </c>
      <c r="Y37" s="32">
        <v>3410.3029999999999</v>
      </c>
      <c r="Z37" s="32">
        <v>3550.5010000000002</v>
      </c>
      <c r="AA37" s="32">
        <v>3416.9850000000001</v>
      </c>
      <c r="AB37" s="32">
        <v>3589.5920000000001</v>
      </c>
      <c r="AC37" s="32">
        <v>3899.76</v>
      </c>
      <c r="AD37" s="32">
        <v>4094.3919999999998</v>
      </c>
      <c r="AE37" s="32">
        <v>4393.0969999999998</v>
      </c>
      <c r="AF37" s="32">
        <v>4768.18</v>
      </c>
      <c r="AG37" s="32">
        <v>5316.6890000000003</v>
      </c>
      <c r="AH37" s="32">
        <v>5585.9669999999996</v>
      </c>
      <c r="AI37" s="32">
        <v>5626.4930000000004</v>
      </c>
      <c r="AJ37" s="32">
        <v>5831.3440000000001</v>
      </c>
      <c r="AK37" s="32">
        <v>5676.55</v>
      </c>
      <c r="AL37" s="32">
        <v>5898.7380000000003</v>
      </c>
      <c r="AM37" s="32">
        <v>6197.7359999999999</v>
      </c>
      <c r="AN37" s="32">
        <v>6648.8140000000003</v>
      </c>
      <c r="AO37" s="32">
        <v>7266.223</v>
      </c>
      <c r="AP37" s="32">
        <v>7510.8090000000002</v>
      </c>
      <c r="AQ37" s="32">
        <v>7709.0879999999997</v>
      </c>
      <c r="AR37" s="32">
        <v>8545.027</v>
      </c>
      <c r="AS37" s="32">
        <v>9071.5290000000005</v>
      </c>
      <c r="AT37" s="32">
        <v>9685.4470000000001</v>
      </c>
      <c r="AU37" s="32">
        <v>10489.053</v>
      </c>
      <c r="AV37" s="32">
        <v>11816.817999999999</v>
      </c>
      <c r="AW37" s="32">
        <v>12351.145</v>
      </c>
      <c r="AX37" s="32">
        <v>12656.38</v>
      </c>
      <c r="AY37" s="32">
        <v>13276.82</v>
      </c>
      <c r="AZ37" s="32">
        <v>14579.4</v>
      </c>
      <c r="BA37" s="32">
        <v>15424.85</v>
      </c>
      <c r="BB37" s="32">
        <v>15964.8</v>
      </c>
      <c r="BC37" s="32">
        <v>17298.391</v>
      </c>
      <c r="BD37" s="32">
        <v>18377.007000000001</v>
      </c>
      <c r="BE37" s="32">
        <v>19908.035</v>
      </c>
      <c r="BF37" s="32">
        <v>19668.814999999999</v>
      </c>
      <c r="BG37" s="32">
        <v>20441.383000000002</v>
      </c>
      <c r="BH37" s="32">
        <v>21814.555</v>
      </c>
      <c r="BI37" s="32">
        <v>22858.764999999999</v>
      </c>
      <c r="BJ37" s="32">
        <v>22610.720000000001</v>
      </c>
      <c r="BK37" s="32">
        <v>23630.105</v>
      </c>
      <c r="BL37" s="32">
        <v>24312.115000000002</v>
      </c>
      <c r="BM37" s="32">
        <v>24828.9</v>
      </c>
      <c r="BN37" s="32">
        <v>26010.55</v>
      </c>
    </row>
    <row r="38" spans="1:66" x14ac:dyDescent="0.2">
      <c r="G38" s="14"/>
      <c r="I38" s="18" t="s">
        <v>74</v>
      </c>
      <c r="J38" s="18" t="s">
        <v>6</v>
      </c>
      <c r="K38" s="18" t="s">
        <v>62</v>
      </c>
      <c r="L38" s="18" t="s">
        <v>47</v>
      </c>
      <c r="M38" s="18" t="s">
        <v>76</v>
      </c>
      <c r="N38" s="32">
        <v>0.02</v>
      </c>
      <c r="O38" s="32">
        <v>4.0000000000000001E-3</v>
      </c>
      <c r="P38" s="32">
        <v>1.4999999999999999E-2</v>
      </c>
      <c r="Q38" s="32">
        <v>8.9999999999999993E-3</v>
      </c>
      <c r="R38" s="32">
        <v>1E-3</v>
      </c>
      <c r="S38" s="32">
        <v>7.0000000000000001E-3</v>
      </c>
      <c r="T38" s="32">
        <v>4.1000000000000002E-2</v>
      </c>
      <c r="U38" s="32">
        <v>0.54600000000000004</v>
      </c>
      <c r="V38" s="32">
        <v>0.31900000000000001</v>
      </c>
      <c r="W38" s="32">
        <v>1.1259999999999999</v>
      </c>
      <c r="X38" s="32">
        <v>7.32</v>
      </c>
      <c r="Y38" s="32">
        <v>2.4660000000000002</v>
      </c>
      <c r="Z38" s="32">
        <v>2.5670000000000002</v>
      </c>
      <c r="AA38" s="32">
        <v>54.984000000000002</v>
      </c>
      <c r="AB38" s="32">
        <v>29.254000000000001</v>
      </c>
      <c r="AC38" s="32">
        <v>26.655999999999999</v>
      </c>
      <c r="AD38" s="32">
        <v>27.273</v>
      </c>
      <c r="AE38" s="32">
        <v>118.11799999999999</v>
      </c>
      <c r="AF38" s="32">
        <v>114.03100000000001</v>
      </c>
      <c r="AG38" s="32">
        <v>65.45</v>
      </c>
      <c r="AH38" s="32">
        <v>60.545999999999999</v>
      </c>
      <c r="AI38" s="32">
        <v>21.132000000000001</v>
      </c>
      <c r="AJ38" s="32">
        <v>28.515999999999998</v>
      </c>
      <c r="AK38" s="32">
        <v>37.279000000000003</v>
      </c>
      <c r="AL38" s="32">
        <v>50.66</v>
      </c>
      <c r="AM38" s="32">
        <v>531.17200000000003</v>
      </c>
      <c r="AN38" s="32">
        <v>190.07900000000001</v>
      </c>
      <c r="AO38" s="32">
        <v>21.495000000000001</v>
      </c>
      <c r="AP38" s="32">
        <v>249.048</v>
      </c>
      <c r="AQ38" s="32">
        <v>244.369</v>
      </c>
      <c r="AR38" s="32">
        <v>104.95699999999999</v>
      </c>
      <c r="AS38" s="32">
        <v>105.005</v>
      </c>
      <c r="AT38" s="32">
        <v>35.484999999999999</v>
      </c>
      <c r="AU38" s="32">
        <v>98.228999999999999</v>
      </c>
      <c r="AV38" s="32">
        <v>149.029</v>
      </c>
      <c r="AW38" s="32">
        <v>157.73699999999999</v>
      </c>
      <c r="AX38" s="32">
        <v>133.04300000000001</v>
      </c>
      <c r="AY38" s="32">
        <v>94.825999999999993</v>
      </c>
      <c r="AZ38" s="32">
        <v>51.725999999999999</v>
      </c>
      <c r="BA38" s="32">
        <v>68.686000000000007</v>
      </c>
      <c r="BB38" s="32">
        <v>45.4</v>
      </c>
      <c r="BC38" s="32">
        <v>72.274000000000001</v>
      </c>
      <c r="BD38" s="32">
        <v>64.805999999999997</v>
      </c>
      <c r="BE38" s="32">
        <v>54.23</v>
      </c>
      <c r="BF38" s="32">
        <v>51.973999999999997</v>
      </c>
      <c r="BG38" s="32">
        <v>33.671999999999997</v>
      </c>
      <c r="BH38" s="32">
        <v>36.685000000000002</v>
      </c>
      <c r="BI38" s="32">
        <v>36.540999999999997</v>
      </c>
      <c r="BJ38" s="32">
        <v>40.704999999999998</v>
      </c>
      <c r="BK38" s="32">
        <v>42.014000000000003</v>
      </c>
      <c r="BL38" s="32">
        <v>45.207000000000001</v>
      </c>
      <c r="BM38" s="32">
        <v>68.701999999999998</v>
      </c>
      <c r="BN38" s="32">
        <v>70.599000000000004</v>
      </c>
    </row>
    <row r="39" spans="1:66" x14ac:dyDescent="0.2">
      <c r="G39" s="14"/>
      <c r="I39" s="18" t="s">
        <v>75</v>
      </c>
      <c r="J39" s="18" t="s">
        <v>6</v>
      </c>
      <c r="K39" s="18" t="s">
        <v>62</v>
      </c>
      <c r="L39" s="18" t="s">
        <v>47</v>
      </c>
      <c r="M39" s="18" t="s">
        <v>77</v>
      </c>
      <c r="N39" s="32">
        <v>51.103999999999999</v>
      </c>
      <c r="O39" s="32">
        <v>40.905000000000001</v>
      </c>
      <c r="P39" s="32">
        <v>29.22</v>
      </c>
      <c r="Q39" s="32">
        <v>41.13</v>
      </c>
      <c r="R39" s="32">
        <v>84.683000000000007</v>
      </c>
      <c r="S39" s="32">
        <v>61.255000000000003</v>
      </c>
      <c r="T39" s="32">
        <v>39.399000000000001</v>
      </c>
      <c r="U39" s="32">
        <v>100.521</v>
      </c>
      <c r="V39" s="32">
        <v>146.40799999999999</v>
      </c>
      <c r="W39" s="32">
        <v>162.61199999999999</v>
      </c>
      <c r="X39" s="32">
        <v>204.126</v>
      </c>
      <c r="Y39" s="32">
        <v>272.92599999999999</v>
      </c>
      <c r="Z39" s="32">
        <v>241.92599999999999</v>
      </c>
      <c r="AA39" s="32">
        <v>153.792</v>
      </c>
      <c r="AB39" s="32">
        <v>154.29400000000001</v>
      </c>
      <c r="AC39" s="32">
        <v>241.41399999999999</v>
      </c>
      <c r="AD39" s="32">
        <v>276.59100000000001</v>
      </c>
      <c r="AE39" s="32">
        <v>233.58600000000001</v>
      </c>
      <c r="AF39" s="32">
        <v>232.47300000000001</v>
      </c>
      <c r="AG39" s="32">
        <v>379.88400000000001</v>
      </c>
      <c r="AH39" s="32">
        <v>621.96500000000003</v>
      </c>
      <c r="AI39" s="32">
        <v>704.04399999999998</v>
      </c>
      <c r="AJ39" s="32">
        <v>789.99699999999996</v>
      </c>
      <c r="AK39" s="32">
        <v>812.41499999999996</v>
      </c>
      <c r="AL39" s="32">
        <v>812.65099999999995</v>
      </c>
      <c r="AM39" s="32">
        <v>625.21199999999999</v>
      </c>
      <c r="AN39" s="32">
        <v>542.57399999999996</v>
      </c>
      <c r="AO39" s="32">
        <v>815.37199999999996</v>
      </c>
      <c r="AP39" s="32">
        <v>594.21100000000001</v>
      </c>
      <c r="AQ39" s="32">
        <v>556.904</v>
      </c>
      <c r="AR39" s="32">
        <v>638.33000000000004</v>
      </c>
      <c r="AS39" s="32">
        <v>871.86800000000005</v>
      </c>
      <c r="AT39" s="32">
        <v>1033.692</v>
      </c>
      <c r="AU39" s="32">
        <v>925.976</v>
      </c>
      <c r="AV39" s="32">
        <v>787.41600000000005</v>
      </c>
      <c r="AW39" s="32">
        <v>949.76</v>
      </c>
      <c r="AX39" s="32">
        <v>783.96799999999996</v>
      </c>
      <c r="AY39" s="32">
        <v>1133.287</v>
      </c>
      <c r="AZ39" s="32">
        <v>1484</v>
      </c>
      <c r="BA39" s="32">
        <v>1711.58</v>
      </c>
      <c r="BB39" s="32">
        <v>2494.462</v>
      </c>
      <c r="BC39" s="32">
        <v>3255.424</v>
      </c>
      <c r="BD39" s="32">
        <v>3963.57</v>
      </c>
      <c r="BE39" s="32">
        <v>5019.4359999999997</v>
      </c>
      <c r="BF39" s="32">
        <v>5851.2539999999999</v>
      </c>
      <c r="BG39" s="32">
        <v>5820.415</v>
      </c>
      <c r="BH39" s="32">
        <v>6550.4520000000002</v>
      </c>
      <c r="BI39" s="32">
        <v>6368.7129999999997</v>
      </c>
      <c r="BJ39" s="32">
        <v>6164.3980000000001</v>
      </c>
      <c r="BK39" s="32">
        <v>6207.8220000000001</v>
      </c>
      <c r="BL39" s="32">
        <v>6047.9790000000003</v>
      </c>
      <c r="BM39" s="32">
        <v>6318.0720000000001</v>
      </c>
      <c r="BN39" s="32">
        <v>6529.3519999999999</v>
      </c>
    </row>
    <row r="40" spans="1:66" x14ac:dyDescent="0.2">
      <c r="G40" s="14"/>
      <c r="I40" s="18" t="s">
        <v>73</v>
      </c>
      <c r="J40" s="18" t="s">
        <v>7</v>
      </c>
      <c r="K40" s="18" t="s">
        <v>62</v>
      </c>
      <c r="L40" s="18" t="s">
        <v>69</v>
      </c>
      <c r="M40" s="18" t="s">
        <v>73</v>
      </c>
      <c r="N40" s="32">
        <v>5294.55</v>
      </c>
      <c r="O40" s="32">
        <v>5528.951</v>
      </c>
      <c r="P40" s="32">
        <v>5624.6540000000005</v>
      </c>
      <c r="Q40" s="32">
        <v>6419.4369999999999</v>
      </c>
      <c r="R40" s="32">
        <v>6857.8130000000001</v>
      </c>
      <c r="S40" s="32">
        <v>6956.0219999999999</v>
      </c>
      <c r="T40" s="32">
        <v>6969.8860000000004</v>
      </c>
      <c r="U40" s="32">
        <v>7302.442</v>
      </c>
      <c r="V40" s="32">
        <v>7322.2169999999996</v>
      </c>
      <c r="W40" s="32">
        <v>7421.8130000000001</v>
      </c>
      <c r="X40" s="32">
        <v>7414.52</v>
      </c>
      <c r="Y40" s="32">
        <v>7393.8</v>
      </c>
      <c r="Z40" s="32">
        <v>7845.5</v>
      </c>
      <c r="AA40" s="32">
        <v>9107.7999999999993</v>
      </c>
      <c r="AB40" s="32">
        <v>10054.5</v>
      </c>
      <c r="AC40" s="32">
        <v>10756.7</v>
      </c>
      <c r="AD40" s="32">
        <v>9952.1720000000005</v>
      </c>
      <c r="AE40" s="32">
        <v>10178.42</v>
      </c>
      <c r="AF40" s="32">
        <v>10599.03</v>
      </c>
      <c r="AG40" s="32">
        <v>12060.76</v>
      </c>
      <c r="AH40" s="32">
        <v>11780.01</v>
      </c>
      <c r="AI40" s="32">
        <v>11924.51</v>
      </c>
      <c r="AJ40" s="32">
        <v>11926.37</v>
      </c>
      <c r="AK40" s="32">
        <v>12416.83</v>
      </c>
      <c r="AL40" s="32">
        <v>12572.83</v>
      </c>
      <c r="AM40" s="32">
        <v>13005.06</v>
      </c>
      <c r="AN40" s="32">
        <v>13528.39</v>
      </c>
      <c r="AO40" s="32">
        <v>14082.06</v>
      </c>
      <c r="AP40" s="32">
        <v>14672.8</v>
      </c>
      <c r="AQ40" s="32">
        <v>15075.93</v>
      </c>
      <c r="AR40" s="32">
        <v>15692.14</v>
      </c>
      <c r="AS40" s="32">
        <v>16422.550999999999</v>
      </c>
      <c r="AT40" s="32">
        <v>16218.2</v>
      </c>
      <c r="AU40" s="32">
        <v>16415.3</v>
      </c>
      <c r="AV40" s="32">
        <v>17126.099999999999</v>
      </c>
      <c r="AW40" s="32">
        <v>19200.900000000001</v>
      </c>
      <c r="AX40" s="32">
        <v>19361.467000000001</v>
      </c>
      <c r="AY40" s="32">
        <v>19391.819</v>
      </c>
      <c r="AZ40" s="32">
        <v>19780.407999999999</v>
      </c>
      <c r="BA40" s="32">
        <v>20526.990000000002</v>
      </c>
      <c r="BB40" s="32">
        <v>21283.8</v>
      </c>
      <c r="BC40" s="32">
        <v>22458.852999999999</v>
      </c>
      <c r="BD40" s="32">
        <v>23078.73</v>
      </c>
      <c r="BE40" s="32">
        <v>24342.788</v>
      </c>
      <c r="BF40" s="32">
        <v>25528.717000000001</v>
      </c>
      <c r="BG40" s="32">
        <v>26332.388999999999</v>
      </c>
      <c r="BH40" s="32">
        <v>26273.77</v>
      </c>
      <c r="BI40" s="32">
        <v>28580.076000000001</v>
      </c>
      <c r="BJ40" s="32">
        <v>29229.268</v>
      </c>
      <c r="BK40" s="32">
        <v>30863.609</v>
      </c>
      <c r="BL40" s="32">
        <v>32245.52</v>
      </c>
      <c r="BM40" s="32">
        <v>32454.42</v>
      </c>
      <c r="BN40" s="32">
        <v>32653</v>
      </c>
    </row>
    <row r="41" spans="1:66" x14ac:dyDescent="0.2">
      <c r="G41" s="14"/>
      <c r="I41" s="18" t="s">
        <v>74</v>
      </c>
      <c r="J41" s="18" t="s">
        <v>7</v>
      </c>
      <c r="K41" s="18" t="s">
        <v>62</v>
      </c>
      <c r="L41" s="18" t="s">
        <v>69</v>
      </c>
      <c r="M41" s="18" t="s">
        <v>76</v>
      </c>
      <c r="N41" s="32">
        <v>110.78100000000001</v>
      </c>
      <c r="O41" s="32">
        <v>131.32499999999999</v>
      </c>
      <c r="P41" s="32">
        <v>219.92599999999999</v>
      </c>
      <c r="Q41" s="32">
        <v>208.059</v>
      </c>
      <c r="R41" s="32">
        <v>224.797</v>
      </c>
      <c r="S41" s="32">
        <v>257.197</v>
      </c>
      <c r="T41" s="32">
        <v>269.88799999999998</v>
      </c>
      <c r="U41" s="32">
        <v>161.846</v>
      </c>
      <c r="V41" s="32">
        <v>133.59299999999999</v>
      </c>
      <c r="W41" s="32">
        <v>238.47499999999999</v>
      </c>
      <c r="X41" s="32">
        <v>157.80699999999999</v>
      </c>
      <c r="Y41" s="32">
        <v>127.768</v>
      </c>
      <c r="Z41" s="32">
        <v>561.65700000000004</v>
      </c>
      <c r="AA41" s="32">
        <v>250.761</v>
      </c>
      <c r="AB41" s="32">
        <v>160.84299999999999</v>
      </c>
      <c r="AC41" s="32">
        <v>266.13299999999998</v>
      </c>
      <c r="AD41" s="32">
        <v>542.41399999999999</v>
      </c>
      <c r="AE41" s="32">
        <v>185.86</v>
      </c>
      <c r="AF41" s="32">
        <v>105.509</v>
      </c>
      <c r="AG41" s="32">
        <v>669.05700000000002</v>
      </c>
      <c r="AH41" s="32">
        <v>95.97</v>
      </c>
      <c r="AI41" s="32">
        <v>108.23399999999999</v>
      </c>
      <c r="AJ41" s="32">
        <v>226.78800000000001</v>
      </c>
      <c r="AK41" s="32">
        <v>327.524</v>
      </c>
      <c r="AL41" s="32">
        <v>348.58100000000002</v>
      </c>
      <c r="AM41" s="32">
        <v>2464.3090000000002</v>
      </c>
      <c r="AN41" s="32">
        <v>1111.0999999999999</v>
      </c>
      <c r="AO41" s="32">
        <v>125.372</v>
      </c>
      <c r="AP41" s="32">
        <v>1157.0440000000001</v>
      </c>
      <c r="AQ41" s="32">
        <v>860.17200000000003</v>
      </c>
      <c r="AR41" s="32">
        <v>1137.982</v>
      </c>
      <c r="AS41" s="32">
        <v>333.858</v>
      </c>
      <c r="AT41" s="32">
        <v>684.52</v>
      </c>
      <c r="AU41" s="32">
        <v>1196.7670000000001</v>
      </c>
      <c r="AV41" s="32">
        <v>3532.027</v>
      </c>
      <c r="AW41" s="32">
        <v>2282.058</v>
      </c>
      <c r="AX41" s="32">
        <v>1713.2739999999999</v>
      </c>
      <c r="AY41" s="32">
        <v>1968.691</v>
      </c>
      <c r="AZ41" s="32">
        <v>2110.625</v>
      </c>
      <c r="BA41" s="32">
        <v>1542.3530000000001</v>
      </c>
      <c r="BB41" s="32">
        <v>639.43899999999996</v>
      </c>
      <c r="BC41" s="32">
        <v>1210.7349999999999</v>
      </c>
      <c r="BD41" s="32">
        <v>440.51900000000001</v>
      </c>
      <c r="BE41" s="32">
        <v>306.048</v>
      </c>
      <c r="BF41" s="32">
        <v>375.25400000000002</v>
      </c>
      <c r="BG41" s="32">
        <v>460.59</v>
      </c>
      <c r="BH41" s="32">
        <v>275.21100000000001</v>
      </c>
      <c r="BI41" s="32">
        <v>342.00400000000002</v>
      </c>
      <c r="BJ41" s="32">
        <v>765.827</v>
      </c>
      <c r="BK41" s="32">
        <v>664.13499999999999</v>
      </c>
      <c r="BL41" s="32">
        <v>1087.0219999999999</v>
      </c>
      <c r="BM41" s="32">
        <v>1233.319</v>
      </c>
      <c r="BN41" s="32">
        <v>1032.3489999999999</v>
      </c>
    </row>
    <row r="42" spans="1:66" x14ac:dyDescent="0.2">
      <c r="G42" s="14"/>
      <c r="I42" s="18" t="s">
        <v>75</v>
      </c>
      <c r="J42" s="18" t="s">
        <v>7</v>
      </c>
      <c r="K42" s="18" t="s">
        <v>62</v>
      </c>
      <c r="L42" s="18" t="s">
        <v>69</v>
      </c>
      <c r="M42" s="18" t="s">
        <v>77</v>
      </c>
      <c r="N42" s="32">
        <v>0</v>
      </c>
      <c r="O42" s="32">
        <v>0</v>
      </c>
      <c r="P42" s="32">
        <v>0.01</v>
      </c>
      <c r="Q42" s="32">
        <v>3.9E-2</v>
      </c>
      <c r="R42" s="32">
        <v>0</v>
      </c>
      <c r="S42" s="32">
        <v>0.01</v>
      </c>
      <c r="T42" s="32">
        <v>0.218</v>
      </c>
      <c r="U42" s="32">
        <v>4.476</v>
      </c>
      <c r="V42" s="32">
        <v>0.18099999999999999</v>
      </c>
      <c r="W42" s="32">
        <v>3.5019999999999998</v>
      </c>
      <c r="X42" s="32">
        <v>1.28</v>
      </c>
      <c r="Y42" s="32">
        <v>8.2189999999999994</v>
      </c>
      <c r="Z42" s="32">
        <v>3.1469999999999998</v>
      </c>
      <c r="AA42" s="32">
        <v>1.5369999999999999</v>
      </c>
      <c r="AB42" s="32">
        <v>0.36299999999999999</v>
      </c>
      <c r="AC42" s="32">
        <v>4.4080000000000004</v>
      </c>
      <c r="AD42" s="32">
        <v>3.1E-2</v>
      </c>
      <c r="AE42" s="32">
        <v>0.16500000000000001</v>
      </c>
      <c r="AF42" s="32">
        <v>4.6420000000000003</v>
      </c>
      <c r="AG42" s="32">
        <v>12.849</v>
      </c>
      <c r="AH42" s="32">
        <v>1.454</v>
      </c>
      <c r="AI42" s="32">
        <v>1.02</v>
      </c>
      <c r="AJ42" s="32">
        <v>0.80400000000000005</v>
      </c>
      <c r="AK42" s="32">
        <v>2.5129999999999999</v>
      </c>
      <c r="AL42" s="32">
        <v>4.4969999999999999</v>
      </c>
      <c r="AM42" s="32">
        <v>1.1919999999999999</v>
      </c>
      <c r="AN42" s="32">
        <v>3.1509999999999998</v>
      </c>
      <c r="AO42" s="32">
        <v>33.304000000000002</v>
      </c>
      <c r="AP42" s="32">
        <v>3.3180000000000001</v>
      </c>
      <c r="AQ42" s="32">
        <v>0.41399999999999998</v>
      </c>
      <c r="AR42" s="32">
        <v>3.3719999999999999</v>
      </c>
      <c r="AS42" s="32">
        <v>33.332999999999998</v>
      </c>
      <c r="AT42" s="32">
        <v>138.91399999999999</v>
      </c>
      <c r="AU42" s="32">
        <v>8.3510000000000009</v>
      </c>
      <c r="AV42" s="32">
        <v>15.756</v>
      </c>
      <c r="AW42" s="32">
        <v>56.859000000000002</v>
      </c>
      <c r="AX42" s="32">
        <v>15.179</v>
      </c>
      <c r="AY42" s="32">
        <v>18.754000000000001</v>
      </c>
      <c r="AZ42" s="32">
        <v>18.187999999999999</v>
      </c>
      <c r="BA42" s="32">
        <v>51.109000000000002</v>
      </c>
      <c r="BB42" s="32">
        <v>71.849999999999994</v>
      </c>
      <c r="BC42" s="32">
        <v>162.87799999999999</v>
      </c>
      <c r="BD42" s="32">
        <v>210.797</v>
      </c>
      <c r="BE42" s="32">
        <v>392.00900000000001</v>
      </c>
      <c r="BF42" s="32">
        <v>467.08</v>
      </c>
      <c r="BG42" s="32">
        <v>463.92899999999997</v>
      </c>
      <c r="BH42" s="32">
        <v>611.95799999999997</v>
      </c>
      <c r="BI42" s="32">
        <v>988.03300000000002</v>
      </c>
      <c r="BJ42" s="32">
        <v>334.60599999999999</v>
      </c>
      <c r="BK42" s="32">
        <v>211.74100000000001</v>
      </c>
      <c r="BL42" s="32">
        <v>143.66999999999999</v>
      </c>
      <c r="BM42" s="32">
        <v>132.67099999999999</v>
      </c>
      <c r="BN42" s="32">
        <v>143.102</v>
      </c>
    </row>
    <row r="43" spans="1:66" x14ac:dyDescent="0.2">
      <c r="G43" s="14"/>
      <c r="I43" s="28" t="s">
        <v>40</v>
      </c>
    </row>
    <row r="44" spans="1:66" x14ac:dyDescent="0.2">
      <c r="G44" s="14"/>
      <c r="I44" s="29" t="s">
        <v>78</v>
      </c>
    </row>
    <row r="45" spans="1:66" x14ac:dyDescent="0.2">
      <c r="G45" s="14"/>
      <c r="I45" s="29" t="s">
        <v>79</v>
      </c>
    </row>
    <row r="46" spans="1:66" x14ac:dyDescent="0.2">
      <c r="G46" s="14"/>
      <c r="I46" s="35" t="s">
        <v>152</v>
      </c>
    </row>
    <row r="47" spans="1:66" x14ac:dyDescent="0.2">
      <c r="G47" s="14"/>
      <c r="I47" s="35"/>
    </row>
    <row r="48" spans="1:66" x14ac:dyDescent="0.2">
      <c r="G48" s="14"/>
      <c r="I48" s="35"/>
    </row>
    <row r="49" spans="1:9" x14ac:dyDescent="0.2">
      <c r="G49" s="14"/>
      <c r="I49" s="35"/>
    </row>
    <row r="50" spans="1:9" x14ac:dyDescent="0.2">
      <c r="G50" s="14"/>
      <c r="I50" s="35"/>
    </row>
    <row r="51" spans="1:9" ht="18" x14ac:dyDescent="0.2">
      <c r="A51" s="20" t="s">
        <v>136</v>
      </c>
      <c r="B51" s="21"/>
      <c r="C51" s="21"/>
      <c r="D51" s="21"/>
      <c r="E51" s="21"/>
      <c r="F51" s="21"/>
    </row>
    <row r="52" spans="1:9" x14ac:dyDescent="0.2">
      <c r="A52" s="1"/>
    </row>
    <row r="53" spans="1:9" x14ac:dyDescent="0.2">
      <c r="A53" s="24" t="s">
        <v>41</v>
      </c>
      <c r="B53" s="22"/>
      <c r="C53" s="22"/>
      <c r="D53" s="22"/>
      <c r="E53" s="22"/>
    </row>
    <row r="54" spans="1:9" x14ac:dyDescent="0.2">
      <c r="A54" s="7" t="s">
        <v>122</v>
      </c>
    </row>
    <row r="56" spans="1:9" x14ac:dyDescent="0.2">
      <c r="A56" s="83" t="s">
        <v>168</v>
      </c>
      <c r="B56" s="86" t="s">
        <v>24</v>
      </c>
      <c r="C56" s="76"/>
      <c r="D56" s="87"/>
    </row>
    <row r="57" spans="1:9" x14ac:dyDescent="0.2">
      <c r="A57" s="84"/>
      <c r="B57" s="9" t="s">
        <v>0</v>
      </c>
      <c r="C57" s="10" t="s">
        <v>1</v>
      </c>
      <c r="D57" s="10" t="s">
        <v>157</v>
      </c>
      <c r="E57" s="14"/>
    </row>
    <row r="58" spans="1:9" x14ac:dyDescent="0.2">
      <c r="A58" s="18" t="s">
        <v>8</v>
      </c>
      <c r="B58" s="17">
        <f>E26</f>
        <v>-1.7996900835653663E-3</v>
      </c>
      <c r="C58" s="17">
        <f t="shared" ref="C58:D58" si="10">F26</f>
        <v>1.2687825388120615E-2</v>
      </c>
      <c r="D58" s="17">
        <f t="shared" si="10"/>
        <v>5.5721267258740138E-2</v>
      </c>
      <c r="E58" s="14"/>
    </row>
    <row r="59" spans="1:9" x14ac:dyDescent="0.2">
      <c r="A59" s="18" t="s">
        <v>5</v>
      </c>
      <c r="B59" s="17">
        <f t="shared" ref="B59:B61" si="11">E27</f>
        <v>-1.7550655774931555E-2</v>
      </c>
      <c r="C59" s="17">
        <f t="shared" ref="C59:C61" si="12">F27</f>
        <v>-1.7147472427706135E-3</v>
      </c>
      <c r="D59" s="17">
        <f t="shared" ref="D59:D61" si="13">G27</f>
        <v>-2.2292695642560999E-2</v>
      </c>
      <c r="E59" s="14"/>
    </row>
    <row r="60" spans="1:9" x14ac:dyDescent="0.2">
      <c r="A60" s="18" t="s">
        <v>6</v>
      </c>
      <c r="B60" s="17">
        <f t="shared" si="11"/>
        <v>-7.1011769705265236E-3</v>
      </c>
      <c r="C60" s="17">
        <f t="shared" si="12"/>
        <v>2.2162859601148881E-2</v>
      </c>
      <c r="D60" s="17">
        <f t="shared" si="13"/>
        <v>-7.5749831725761396E-3</v>
      </c>
      <c r="E60" s="14"/>
    </row>
    <row r="61" spans="1:9" x14ac:dyDescent="0.2">
      <c r="A61" s="18" t="s">
        <v>28</v>
      </c>
      <c r="B61" s="17">
        <f t="shared" si="11"/>
        <v>-4.744573461269397E-3</v>
      </c>
      <c r="C61" s="17">
        <f t="shared" si="12"/>
        <v>5.8021482695107809E-3</v>
      </c>
      <c r="D61" s="17">
        <f t="shared" si="13"/>
        <v>-3.0512669662066116E-3</v>
      </c>
      <c r="E61" s="14"/>
    </row>
    <row r="62" spans="1:9" x14ac:dyDescent="0.2">
      <c r="A62" s="14" t="s">
        <v>169</v>
      </c>
      <c r="B62" s="59"/>
      <c r="C62" s="14"/>
      <c r="D62" s="14"/>
      <c r="E62" s="14"/>
    </row>
    <row r="63" spans="1:9" x14ac:dyDescent="0.2">
      <c r="B63" s="14"/>
      <c r="C63" s="14"/>
      <c r="D63" s="14"/>
      <c r="E63" s="14"/>
    </row>
    <row r="64" spans="1:9" x14ac:dyDescent="0.2">
      <c r="A64" s="14"/>
      <c r="B64" s="14"/>
      <c r="C64" s="14"/>
      <c r="D64" s="14"/>
      <c r="E64" s="14"/>
    </row>
    <row r="65" spans="1:6" x14ac:dyDescent="0.2">
      <c r="A65" s="14"/>
      <c r="B65" s="14"/>
      <c r="C65" s="14"/>
      <c r="D65" s="14"/>
      <c r="E65" s="14"/>
    </row>
    <row r="66" spans="1:6" x14ac:dyDescent="0.2">
      <c r="A66" s="14"/>
      <c r="B66" s="14"/>
      <c r="C66" s="14"/>
      <c r="D66" s="14"/>
      <c r="E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</sheetData>
  <mergeCells count="5">
    <mergeCell ref="A9:A10"/>
    <mergeCell ref="B9:D9"/>
    <mergeCell ref="E9:G9"/>
    <mergeCell ref="A56:A57"/>
    <mergeCell ref="B56:D56"/>
  </mergeCells>
  <hyperlinks>
    <hyperlink ref="B5" r:id="rId1"/>
    <hyperlink ref="B6" r:id="rId2"/>
    <hyperlink ref="B7" r:id="rId3"/>
    <hyperlink ref="B4" r:id="rId4"/>
  </hyperlinks>
  <pageMargins left="0.7" right="0.7" top="0.75" bottom="0.75" header="0.3" footer="0.3"/>
  <pageSetup paperSize="9" orientation="portrait" r:id="rId5"/>
  <ignoredErrors>
    <ignoredError sqref="B11:D11 B13:D15 B20:D24 B16:D19" formulaRange="1"/>
    <ignoredError sqref="B12:D12" formula="1" formulaRange="1"/>
  </ignoredError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workbookViewId="0">
      <selection activeCell="G35" sqref="G35"/>
    </sheetView>
  </sheetViews>
  <sheetFormatPr defaultRowHeight="12.75" x14ac:dyDescent="0.2"/>
  <cols>
    <col min="1" max="1" width="36.625" customWidth="1"/>
    <col min="2" max="6" width="10.625" customWidth="1"/>
    <col min="7" max="7" width="11.625" customWidth="1"/>
    <col min="9" max="10" width="26.25" bestFit="1" customWidth="1"/>
    <col min="11" max="11" width="13.625" bestFit="1" customWidth="1"/>
    <col min="12" max="12" width="54.625" bestFit="1" customWidth="1"/>
    <col min="13" max="13" width="41" bestFit="1" customWidth="1"/>
    <col min="18" max="33" width="9.375" bestFit="1" customWidth="1"/>
    <col min="34" max="35" width="9.375" customWidth="1"/>
    <col min="37" max="37" width="41" hidden="1" customWidth="1"/>
    <col min="38" max="38" width="14.375" hidden="1" customWidth="1"/>
    <col min="39" max="41" width="0" hidden="1" customWidth="1"/>
    <col min="42" max="43" width="9.875" hidden="1" customWidth="1"/>
  </cols>
  <sheetData>
    <row r="1" spans="1:43" ht="18" x14ac:dyDescent="0.2">
      <c r="A1" s="20" t="s">
        <v>115</v>
      </c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43" x14ac:dyDescent="0.2">
      <c r="A2" s="1"/>
    </row>
    <row r="3" spans="1:43" x14ac:dyDescent="0.2">
      <c r="A3" s="24" t="s">
        <v>41</v>
      </c>
      <c r="B3" s="22"/>
      <c r="C3" s="22"/>
      <c r="D3" s="22"/>
      <c r="E3" s="22"/>
    </row>
    <row r="4" spans="1:43" x14ac:dyDescent="0.2">
      <c r="A4" s="37" t="s">
        <v>82</v>
      </c>
      <c r="B4" s="25" t="s">
        <v>81</v>
      </c>
    </row>
    <row r="5" spans="1:43" x14ac:dyDescent="0.2">
      <c r="A5" s="37" t="s">
        <v>86</v>
      </c>
      <c r="B5" s="25" t="s">
        <v>85</v>
      </c>
      <c r="C5" s="23"/>
    </row>
    <row r="6" spans="1:43" x14ac:dyDescent="0.2">
      <c r="A6" s="37" t="s">
        <v>84</v>
      </c>
      <c r="B6" s="25" t="s">
        <v>83</v>
      </c>
      <c r="C6" s="23"/>
    </row>
    <row r="7" spans="1:43" x14ac:dyDescent="0.2">
      <c r="A7" s="37" t="s">
        <v>89</v>
      </c>
      <c r="B7" s="25" t="s">
        <v>83</v>
      </c>
    </row>
    <row r="8" spans="1:43" x14ac:dyDescent="0.2">
      <c r="A8" s="38" t="s">
        <v>87</v>
      </c>
      <c r="B8" s="25" t="s">
        <v>88</v>
      </c>
      <c r="C8" s="23"/>
      <c r="E8" s="30"/>
    </row>
    <row r="9" spans="1:43" x14ac:dyDescent="0.2">
      <c r="A9" s="1"/>
    </row>
    <row r="10" spans="1:43" x14ac:dyDescent="0.2">
      <c r="A10" s="83" t="s">
        <v>14</v>
      </c>
      <c r="B10" s="76" t="s">
        <v>16</v>
      </c>
      <c r="C10" s="76"/>
      <c r="D10" s="85"/>
      <c r="E10" s="86" t="s">
        <v>24</v>
      </c>
      <c r="F10" s="87"/>
      <c r="AH10" s="74" t="s">
        <v>170</v>
      </c>
      <c r="AK10" s="82" t="s">
        <v>154</v>
      </c>
      <c r="AL10" s="82" t="s">
        <v>155</v>
      </c>
      <c r="AM10" s="63" t="s">
        <v>144</v>
      </c>
      <c r="AN10" s="63" t="s">
        <v>145</v>
      </c>
      <c r="AO10" s="63" t="s">
        <v>146</v>
      </c>
      <c r="AP10" s="88" t="s">
        <v>147</v>
      </c>
      <c r="AQ10" s="89"/>
    </row>
    <row r="11" spans="1:43" x14ac:dyDescent="0.2">
      <c r="A11" s="84"/>
      <c r="B11" s="9" t="s">
        <v>32</v>
      </c>
      <c r="C11" s="10" t="s">
        <v>1</v>
      </c>
      <c r="D11" s="10" t="s">
        <v>163</v>
      </c>
      <c r="E11" s="10" t="s">
        <v>1</v>
      </c>
      <c r="F11" s="10" t="s">
        <v>163</v>
      </c>
      <c r="I11" s="58" t="s">
        <v>14</v>
      </c>
      <c r="J11" s="58" t="s">
        <v>37</v>
      </c>
      <c r="K11" s="58" t="s">
        <v>36</v>
      </c>
      <c r="L11" s="64" t="s">
        <v>161</v>
      </c>
      <c r="M11" s="64" t="s">
        <v>162</v>
      </c>
      <c r="N11" s="58">
        <v>1992</v>
      </c>
      <c r="O11" s="58">
        <v>1993</v>
      </c>
      <c r="P11" s="58">
        <v>1994</v>
      </c>
      <c r="Q11" s="58">
        <v>1995</v>
      </c>
      <c r="R11" s="58">
        <v>1996</v>
      </c>
      <c r="S11" s="58">
        <v>1997</v>
      </c>
      <c r="T11" s="58">
        <v>1998</v>
      </c>
      <c r="U11" s="58">
        <v>1999</v>
      </c>
      <c r="V11" s="58">
        <v>2000</v>
      </c>
      <c r="W11" s="58">
        <v>2001</v>
      </c>
      <c r="X11" s="58">
        <v>2002</v>
      </c>
      <c r="Y11" s="58">
        <v>2003</v>
      </c>
      <c r="Z11" s="58">
        <v>2004</v>
      </c>
      <c r="AA11" s="58">
        <v>2005</v>
      </c>
      <c r="AB11" s="58">
        <v>2006</v>
      </c>
      <c r="AC11" s="58">
        <v>2007</v>
      </c>
      <c r="AD11" s="58">
        <v>2008</v>
      </c>
      <c r="AE11" s="58">
        <v>2009</v>
      </c>
      <c r="AF11" s="58">
        <v>2010</v>
      </c>
      <c r="AG11" s="58">
        <v>2011</v>
      </c>
      <c r="AH11" s="58">
        <v>2012</v>
      </c>
      <c r="AI11" s="58">
        <v>2013</v>
      </c>
      <c r="AK11" s="82"/>
      <c r="AL11" s="82"/>
      <c r="AM11" s="63">
        <v>2011</v>
      </c>
      <c r="AN11" s="63">
        <v>2012</v>
      </c>
      <c r="AO11" s="63" t="s">
        <v>148</v>
      </c>
      <c r="AP11" s="63" t="s">
        <v>149</v>
      </c>
      <c r="AQ11" s="63" t="s">
        <v>150</v>
      </c>
    </row>
    <row r="12" spans="1:43" x14ac:dyDescent="0.2">
      <c r="A12" s="11" t="s">
        <v>25</v>
      </c>
      <c r="B12" s="16">
        <f>AVERAGE(N12:S12)</f>
        <v>148.29358316666665</v>
      </c>
      <c r="C12" s="16">
        <f>AVERAGE(S12:AE12)</f>
        <v>144.68097592307691</v>
      </c>
      <c r="D12" s="16">
        <f>AVERAGE(AE12:AI12)</f>
        <v>142.7858176</v>
      </c>
      <c r="E12" s="17">
        <f>(100*(EXP(LN(AE12/S12)/($AE$11-$S$11)))-100)/100</f>
        <v>-3.4484221258387036E-3</v>
      </c>
      <c r="F12" s="17">
        <f t="shared" ref="F12" si="0">(100*(EXP(LN(AI12/AE12)/($AI$11-$AE$11)))-100)/100</f>
        <v>2.7904711483503777E-3</v>
      </c>
      <c r="I12" s="18" t="s">
        <v>3</v>
      </c>
      <c r="J12" s="18" t="s">
        <v>13</v>
      </c>
      <c r="K12" s="18" t="s">
        <v>45</v>
      </c>
      <c r="L12" s="18" t="s">
        <v>141</v>
      </c>
      <c r="M12" s="18" t="s">
        <v>142</v>
      </c>
      <c r="N12" s="32">
        <v>148.68899999999999</v>
      </c>
      <c r="O12" s="32">
        <v>148.52000000000001</v>
      </c>
      <c r="P12" s="32">
        <v>148.33600000000001</v>
      </c>
      <c r="Q12" s="32">
        <v>148.14099999999999</v>
      </c>
      <c r="R12" s="32">
        <v>148.16012599999999</v>
      </c>
      <c r="S12" s="32">
        <v>147.91537299999999</v>
      </c>
      <c r="T12" s="32">
        <v>147.67078000000001</v>
      </c>
      <c r="U12" s="32">
        <v>147.214777</v>
      </c>
      <c r="V12" s="32">
        <v>146.59687</v>
      </c>
      <c r="W12" s="32">
        <v>145.976473</v>
      </c>
      <c r="X12" s="32">
        <v>145.40803299999999</v>
      </c>
      <c r="Y12" s="32">
        <v>144.66746800000001</v>
      </c>
      <c r="Z12" s="32">
        <v>143.821212</v>
      </c>
      <c r="AA12" s="32">
        <v>143.11388500000001</v>
      </c>
      <c r="AB12" s="32">
        <v>142.48725999999999</v>
      </c>
      <c r="AC12" s="32">
        <v>142.114903</v>
      </c>
      <c r="AD12" s="32">
        <v>141.95640900000001</v>
      </c>
      <c r="AE12" s="32">
        <v>141.909244</v>
      </c>
      <c r="AF12" s="32">
        <v>142.38552300000001</v>
      </c>
      <c r="AG12" s="32">
        <v>142.95645999999999</v>
      </c>
      <c r="AH12" s="32">
        <v>143.178</v>
      </c>
      <c r="AI12" s="32">
        <v>143.49986100000001</v>
      </c>
      <c r="AJ12" s="1"/>
      <c r="AK12" s="68"/>
      <c r="AL12" s="68"/>
      <c r="AM12" s="2"/>
      <c r="AN12" s="2"/>
      <c r="AO12" s="2"/>
      <c r="AP12" s="2"/>
      <c r="AQ12" s="69"/>
    </row>
    <row r="13" spans="1:43" x14ac:dyDescent="0.2">
      <c r="A13" s="12" t="s">
        <v>56</v>
      </c>
      <c r="B13" s="16">
        <f>AVERAGE(N13:S13)/1000</f>
        <v>532.73204810469292</v>
      </c>
      <c r="C13" s="16">
        <f>AVERAGE(S13:AE13)/1000</f>
        <v>722.10754647250701</v>
      </c>
      <c r="D13" s="16">
        <f>AVERAGE(AE13:AI13)/1000</f>
        <v>957.84434500014765</v>
      </c>
      <c r="E13" s="17">
        <f t="shared" ref="E13:E30" si="1">(100*(EXP(LN(AE13/S13)/($AE$11-$S$11)))-100)/100</f>
        <v>5.3809395484963003E-2</v>
      </c>
      <c r="F13" s="17">
        <f>(100*(EXP(LN(AH13/AE13)/($AH$11-$AE$11)))-100)/100</f>
        <v>2.9986412612879435E-2</v>
      </c>
      <c r="I13" s="18" t="s">
        <v>51</v>
      </c>
      <c r="J13" s="18" t="s">
        <v>57</v>
      </c>
      <c r="K13" s="18" t="s">
        <v>53</v>
      </c>
      <c r="L13" s="18" t="s">
        <v>66</v>
      </c>
      <c r="M13" s="18" t="s">
        <v>52</v>
      </c>
      <c r="N13" s="32">
        <v>624869.57931897196</v>
      </c>
      <c r="O13" s="32">
        <v>546324.99801313959</v>
      </c>
      <c r="P13" s="32">
        <v>523687.8665277593</v>
      </c>
      <c r="Q13" s="32">
        <v>504835.10333275964</v>
      </c>
      <c r="R13" s="32">
        <v>511902.79477941809</v>
      </c>
      <c r="S13" s="32">
        <v>484771.9466561093</v>
      </c>
      <c r="T13" s="32">
        <v>515797.35124210006</v>
      </c>
      <c r="U13" s="32">
        <v>567377.0863663106</v>
      </c>
      <c r="V13" s="32">
        <v>596267.83813594864</v>
      </c>
      <c r="W13" s="32">
        <v>624552.81607815868</v>
      </c>
      <c r="X13" s="32">
        <v>670119.27975701704</v>
      </c>
      <c r="Y13" s="32">
        <v>718206.69880282762</v>
      </c>
      <c r="Z13" s="32">
        <v>764000.90115962527</v>
      </c>
      <c r="AA13" s="32">
        <v>826293.19490789552</v>
      </c>
      <c r="AB13" s="32">
        <v>896817.98185794917</v>
      </c>
      <c r="AC13" s="32">
        <v>943882.57280908176</v>
      </c>
      <c r="AD13" s="32">
        <v>870062.602005066</v>
      </c>
      <c r="AE13" s="32">
        <v>909247.83436450129</v>
      </c>
      <c r="AF13" s="32">
        <v>948019.76744170988</v>
      </c>
      <c r="AG13" s="32">
        <v>980589.43941204227</v>
      </c>
      <c r="AH13" s="32">
        <v>993520.33878233714</v>
      </c>
      <c r="AI13" s="32"/>
      <c r="AJ13" s="1"/>
      <c r="AK13" s="65"/>
      <c r="AL13" s="65"/>
      <c r="AM13" s="66"/>
      <c r="AN13" s="66"/>
      <c r="AO13" s="66"/>
      <c r="AP13" s="66"/>
      <c r="AQ13" s="67"/>
    </row>
    <row r="14" spans="1:43" x14ac:dyDescent="0.2">
      <c r="A14" s="12" t="s">
        <v>26</v>
      </c>
      <c r="B14" s="16">
        <f t="shared" ref="B14:B30" si="2">AVERAGE(N14:S14)</f>
        <v>2357.232859991218</v>
      </c>
      <c r="C14" s="16">
        <f t="shared" ref="C14:C30" si="3">AVERAGE(S14:AE14)</f>
        <v>3348.6692155644614</v>
      </c>
      <c r="D14" s="16">
        <f t="shared" ref="D14:D30" si="4">AVERAGE(AE14:AI14)</f>
        <v>5832.3464940795166</v>
      </c>
      <c r="E14" s="17">
        <f t="shared" si="1"/>
        <v>6.7912012102202088E-2</v>
      </c>
      <c r="F14" s="17">
        <f>(100*(EXP(LN(AI14/AE14)/($AI$11-$AE$11)))-100)/100</f>
        <v>8.794854887170217E-2</v>
      </c>
      <c r="I14" s="18" t="s">
        <v>55</v>
      </c>
      <c r="J14" s="18" t="s">
        <v>58</v>
      </c>
      <c r="K14" s="18" t="s">
        <v>59</v>
      </c>
      <c r="L14" s="18" t="s">
        <v>67</v>
      </c>
      <c r="M14" s="18" t="s">
        <v>54</v>
      </c>
      <c r="N14" s="32">
        <v>3127.0972116126818</v>
      </c>
      <c r="O14" s="32">
        <v>2625.767503654522</v>
      </c>
      <c r="P14" s="32">
        <v>2173.9719840680505</v>
      </c>
      <c r="Q14" s="32">
        <v>2035.8590143100664</v>
      </c>
      <c r="R14" s="32">
        <v>2050.7964036112944</v>
      </c>
      <c r="S14" s="32">
        <v>2129.9050426906933</v>
      </c>
      <c r="T14" s="32">
        <v>1927.1095058123478</v>
      </c>
      <c r="U14" s="32">
        <v>2101.4534093610496</v>
      </c>
      <c r="V14" s="32">
        <v>2320.8336321948486</v>
      </c>
      <c r="W14" s="32">
        <v>2597.388318872021</v>
      </c>
      <c r="X14" s="32">
        <v>2799.7881502920632</v>
      </c>
      <c r="Y14" s="32">
        <v>2899.8520017980459</v>
      </c>
      <c r="Z14" s="32">
        <v>3339.8076414610891</v>
      </c>
      <c r="AA14" s="32">
        <v>3628.8901491843367</v>
      </c>
      <c r="AB14" s="32">
        <v>4293.2831630247856</v>
      </c>
      <c r="AC14" s="32">
        <v>5155.2169814582448</v>
      </c>
      <c r="AD14" s="32">
        <v>5653.3485802835494</v>
      </c>
      <c r="AE14" s="32">
        <v>4685.8232259049246</v>
      </c>
      <c r="AF14" s="32">
        <v>5303.1172160216711</v>
      </c>
      <c r="AG14" s="32">
        <v>6077.6372198107356</v>
      </c>
      <c r="AH14" s="32">
        <v>6530.3876096540907</v>
      </c>
      <c r="AI14" s="32">
        <v>6564.767199006159</v>
      </c>
      <c r="AJ14" s="1"/>
      <c r="AK14" s="65"/>
      <c r="AL14" s="65"/>
      <c r="AM14" s="66"/>
      <c r="AN14" s="66"/>
      <c r="AO14" s="66"/>
      <c r="AP14" s="67"/>
      <c r="AQ14" s="67"/>
    </row>
    <row r="15" spans="1:43" x14ac:dyDescent="0.2">
      <c r="A15" s="12" t="s">
        <v>27</v>
      </c>
      <c r="B15" s="16">
        <f t="shared" si="2"/>
        <v>43.42</v>
      </c>
      <c r="C15" s="16">
        <f t="shared" si="3"/>
        <v>48.203000000000003</v>
      </c>
      <c r="D15" s="16">
        <f t="shared" si="4"/>
        <v>46.55</v>
      </c>
      <c r="E15" s="17" t="s">
        <v>17</v>
      </c>
      <c r="F15" s="17" t="s">
        <v>17</v>
      </c>
      <c r="I15" s="18" t="s">
        <v>72</v>
      </c>
      <c r="J15" s="18" t="s">
        <v>17</v>
      </c>
      <c r="K15" s="18" t="s">
        <v>50</v>
      </c>
      <c r="L15" s="5" t="s">
        <v>68</v>
      </c>
      <c r="M15" s="5" t="s">
        <v>65</v>
      </c>
      <c r="N15" s="32"/>
      <c r="O15" s="32">
        <v>42.3</v>
      </c>
      <c r="P15" s="32"/>
      <c r="Q15" s="32"/>
      <c r="R15" s="32">
        <v>44.54</v>
      </c>
      <c r="S15" s="32"/>
      <c r="T15" s="32"/>
      <c r="U15" s="32">
        <v>49.900000000000006</v>
      </c>
      <c r="V15" s="32"/>
      <c r="W15" s="32">
        <v>47.68</v>
      </c>
      <c r="X15" s="32">
        <v>49.16</v>
      </c>
      <c r="Y15" s="32">
        <v>48.36</v>
      </c>
      <c r="Z15" s="32">
        <v>47.07</v>
      </c>
      <c r="AA15" s="32">
        <v>48.45</v>
      </c>
      <c r="AB15" s="32">
        <v>48.44</v>
      </c>
      <c r="AC15" s="32">
        <v>47.42</v>
      </c>
      <c r="AD15" s="32">
        <v>49</v>
      </c>
      <c r="AE15" s="32">
        <v>46.55</v>
      </c>
      <c r="AF15" s="32"/>
      <c r="AG15" s="32"/>
      <c r="AH15" s="32"/>
      <c r="AI15" s="32"/>
      <c r="AJ15" s="1"/>
      <c r="AK15" s="65"/>
      <c r="AL15" s="65"/>
      <c r="AM15" s="66"/>
      <c r="AN15" s="66"/>
      <c r="AO15" s="66"/>
      <c r="AP15" s="67"/>
      <c r="AQ15" s="67"/>
    </row>
    <row r="16" spans="1:43" x14ac:dyDescent="0.2">
      <c r="A16" s="12" t="s">
        <v>80</v>
      </c>
      <c r="B16" s="16"/>
      <c r="C16" s="16"/>
      <c r="D16" s="16"/>
      <c r="E16" s="17"/>
      <c r="F16" s="17"/>
      <c r="I16" s="18"/>
      <c r="J16" s="18"/>
      <c r="K16" s="18"/>
      <c r="L16" s="18"/>
      <c r="M16" s="1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K16" s="65"/>
      <c r="AL16" s="65"/>
      <c r="AM16" s="66"/>
      <c r="AN16" s="66"/>
      <c r="AO16" s="66"/>
      <c r="AP16" s="67"/>
      <c r="AQ16" s="67"/>
    </row>
    <row r="17" spans="1:43" x14ac:dyDescent="0.2">
      <c r="A17" s="13" t="s">
        <v>8</v>
      </c>
      <c r="B17" s="16">
        <f>AVERAGE(N17:S17)/1000</f>
        <v>88.318996333333331</v>
      </c>
      <c r="C17" s="16">
        <f>AVERAGE(S17:AE17)/1000</f>
        <v>70.141943615384605</v>
      </c>
      <c r="D17" s="16">
        <f>AVERAGE(AE17:AI17)/1000</f>
        <v>70.423134951190946</v>
      </c>
      <c r="E17" s="17">
        <f t="shared" si="1"/>
        <v>9.2659544218874138E-3</v>
      </c>
      <c r="F17" s="17">
        <f t="shared" ref="F17:F29" si="5">(100*(EXP(LN(AI17/AE17)/($AI$11-$AE$11)))-100)/100</f>
        <v>-1.6006411643304831E-2</v>
      </c>
      <c r="I17" s="18" t="s">
        <v>4</v>
      </c>
      <c r="J17" s="18" t="s">
        <v>61</v>
      </c>
      <c r="K17" s="18" t="s">
        <v>62</v>
      </c>
      <c r="L17" s="18" t="s">
        <v>38</v>
      </c>
      <c r="M17" s="18" t="s">
        <v>39</v>
      </c>
      <c r="N17" s="32">
        <v>104506.23699999999</v>
      </c>
      <c r="O17" s="32">
        <v>99343.036999999997</v>
      </c>
      <c r="P17" s="32">
        <v>94490.584000000003</v>
      </c>
      <c r="Q17" s="32">
        <v>89335.649000000005</v>
      </c>
      <c r="R17" s="32">
        <v>71415.362999999998</v>
      </c>
      <c r="S17" s="32">
        <v>70823.107999999993</v>
      </c>
      <c r="T17" s="32">
        <v>64023.675000000003</v>
      </c>
      <c r="U17" s="32">
        <v>61541.586000000003</v>
      </c>
      <c r="V17" s="32">
        <v>68490.792000000001</v>
      </c>
      <c r="W17" s="32">
        <v>74901.876999999993</v>
      </c>
      <c r="X17" s="32">
        <v>69512.673999999999</v>
      </c>
      <c r="Y17" s="32">
        <v>68676.638000000006</v>
      </c>
      <c r="Z17" s="32">
        <v>71456</v>
      </c>
      <c r="AA17" s="32">
        <v>69045.184999999998</v>
      </c>
      <c r="AB17" s="32">
        <v>67786.025999999998</v>
      </c>
      <c r="AC17" s="32">
        <v>63622.305999999997</v>
      </c>
      <c r="AD17" s="32">
        <v>82853.381999999998</v>
      </c>
      <c r="AE17" s="32">
        <v>79112.017999999996</v>
      </c>
      <c r="AF17" s="32">
        <v>56772.322</v>
      </c>
      <c r="AG17" s="32">
        <v>73738.942999999999</v>
      </c>
      <c r="AH17" s="73">
        <f>AG17+(AG17*AP17)</f>
        <v>68325.250928413676</v>
      </c>
      <c r="AI17" s="73">
        <f>AH17+(AH17*AQ17)</f>
        <v>74167.140827541094</v>
      </c>
      <c r="AK17" s="65" t="s">
        <v>151</v>
      </c>
      <c r="AL17" s="65" t="s">
        <v>4</v>
      </c>
      <c r="AM17" s="66">
        <v>66783.850000000006</v>
      </c>
      <c r="AN17" s="66">
        <v>61880.78</v>
      </c>
      <c r="AO17" s="66">
        <v>67171.66</v>
      </c>
      <c r="AP17" s="67">
        <f t="shared" ref="AP17:AQ40" si="6">(AN17-AM17)/AM17</f>
        <v>-7.341700126602474E-2</v>
      </c>
      <c r="AQ17" s="67">
        <f t="shared" si="6"/>
        <v>8.5501184697413399E-2</v>
      </c>
    </row>
    <row r="18" spans="1:43" x14ac:dyDescent="0.2">
      <c r="A18" s="13" t="s">
        <v>5</v>
      </c>
      <c r="B18" s="16">
        <f>AVERAGE(N18:S18)/1000</f>
        <v>1.3915036666666667</v>
      </c>
      <c r="C18" s="16">
        <f>AVERAGE(S18:AE18)/1000</f>
        <v>2.4661059230769231</v>
      </c>
      <c r="D18" s="16">
        <f>AVERAGE(AE18:AI18)/1000</f>
        <v>3.3501191582434293</v>
      </c>
      <c r="E18" s="17">
        <f t="shared" si="1"/>
        <v>5.4572963591519537E-2</v>
      </c>
      <c r="F18" s="17">
        <f t="shared" si="5"/>
        <v>3.4345809320021063E-2</v>
      </c>
      <c r="I18" s="18" t="s">
        <v>4</v>
      </c>
      <c r="J18" s="18" t="s">
        <v>5</v>
      </c>
      <c r="K18" s="18" t="s">
        <v>62</v>
      </c>
      <c r="L18" s="18" t="s">
        <v>46</v>
      </c>
      <c r="M18" s="18" t="s">
        <v>39</v>
      </c>
      <c r="N18" s="32">
        <v>1310.7</v>
      </c>
      <c r="O18" s="32">
        <v>1401.268</v>
      </c>
      <c r="P18" s="32">
        <v>1191.462</v>
      </c>
      <c r="Q18" s="32">
        <v>1441.4090000000001</v>
      </c>
      <c r="R18" s="32">
        <v>1375.3579999999999</v>
      </c>
      <c r="S18" s="32">
        <v>1628.825</v>
      </c>
      <c r="T18" s="32">
        <v>1633.1220000000001</v>
      </c>
      <c r="U18" s="32">
        <v>1978.29</v>
      </c>
      <c r="V18" s="32">
        <v>2028.6179999999999</v>
      </c>
      <c r="W18" s="32">
        <v>2260.201</v>
      </c>
      <c r="X18" s="32">
        <v>2163.7060000000001</v>
      </c>
      <c r="Y18" s="32">
        <v>2483.5320000000002</v>
      </c>
      <c r="Z18" s="32">
        <v>2702.9589999999998</v>
      </c>
      <c r="AA18" s="32">
        <v>3019.7930000000001</v>
      </c>
      <c r="AB18" s="32">
        <v>2949.64</v>
      </c>
      <c r="AC18" s="32">
        <v>3136.402</v>
      </c>
      <c r="AD18" s="32">
        <v>2992.5630000000001</v>
      </c>
      <c r="AE18" s="32">
        <v>3081.7260000000001</v>
      </c>
      <c r="AF18" s="32">
        <v>3446.1239999999998</v>
      </c>
      <c r="AG18" s="32">
        <v>3230.895</v>
      </c>
      <c r="AH18" s="73">
        <f t="shared" ref="AH18:AI18" si="7">AG18+(AG18*AP18)</f>
        <v>3464.4317138060242</v>
      </c>
      <c r="AI18" s="73">
        <f t="shared" si="7"/>
        <v>3527.4190774111216</v>
      </c>
      <c r="AK18" s="65" t="s">
        <v>5</v>
      </c>
      <c r="AL18" s="65" t="s">
        <v>4</v>
      </c>
      <c r="AM18" s="66">
        <v>3314.64</v>
      </c>
      <c r="AN18" s="66">
        <v>3554.23</v>
      </c>
      <c r="AO18" s="66">
        <v>3618.85</v>
      </c>
      <c r="AP18" s="67">
        <f t="shared" si="6"/>
        <v>7.2282359471918564E-2</v>
      </c>
      <c r="AQ18" s="67">
        <f t="shared" si="6"/>
        <v>1.8181153161162866E-2</v>
      </c>
    </row>
    <row r="19" spans="1:43" x14ac:dyDescent="0.2">
      <c r="A19" s="13" t="s">
        <v>6</v>
      </c>
      <c r="B19" s="16">
        <f>AVERAGE(N19:S19)/1000</f>
        <v>8.1173771666666656</v>
      </c>
      <c r="C19" s="16">
        <f>AVERAGE(S19:AE19)/1000</f>
        <v>7.502907153846154</v>
      </c>
      <c r="D19" s="16">
        <f>AVERAGE(AE19:AI19)/1000</f>
        <v>9.7532481828355291</v>
      </c>
      <c r="E19" s="17">
        <f t="shared" si="1"/>
        <v>2.0318462632422721E-2</v>
      </c>
      <c r="F19" s="17">
        <f t="shared" si="5"/>
        <v>2.4475763063769022E-2</v>
      </c>
      <c r="I19" s="18" t="s">
        <v>4</v>
      </c>
      <c r="J19" s="18" t="s">
        <v>6</v>
      </c>
      <c r="K19" s="18" t="s">
        <v>62</v>
      </c>
      <c r="L19" s="18" t="s">
        <v>47</v>
      </c>
      <c r="M19" s="18" t="s">
        <v>39</v>
      </c>
      <c r="N19" s="32">
        <v>9141.0640000000003</v>
      </c>
      <c r="O19" s="32">
        <v>8778.2440000000006</v>
      </c>
      <c r="P19" s="32">
        <v>8203.3349999999991</v>
      </c>
      <c r="Q19" s="32">
        <v>7911.0460000000003</v>
      </c>
      <c r="R19" s="32">
        <v>7428.5720000000001</v>
      </c>
      <c r="S19" s="32">
        <v>7242.0020000000004</v>
      </c>
      <c r="T19" s="32">
        <v>6963.299</v>
      </c>
      <c r="U19" s="32">
        <v>6028.4629999999997</v>
      </c>
      <c r="V19" s="32">
        <v>5853.8590000000004</v>
      </c>
      <c r="W19" s="32">
        <v>6669.9539999999997</v>
      </c>
      <c r="X19" s="32">
        <v>7288.7659999999996</v>
      </c>
      <c r="Y19" s="32">
        <v>7505.1980000000003</v>
      </c>
      <c r="Z19" s="32">
        <v>7225.1540000000005</v>
      </c>
      <c r="AA19" s="32">
        <v>7510.0129999999999</v>
      </c>
      <c r="AB19" s="32">
        <v>8016.4390000000003</v>
      </c>
      <c r="AC19" s="32">
        <v>8641.94</v>
      </c>
      <c r="AD19" s="32">
        <v>9373.6260000000002</v>
      </c>
      <c r="AE19" s="32">
        <v>9219.08</v>
      </c>
      <c r="AF19" s="32">
        <v>9496.0300000000007</v>
      </c>
      <c r="AG19" s="32">
        <v>9620.652</v>
      </c>
      <c r="AH19" s="73">
        <f t="shared" ref="AH19:AI19" si="8">AG19+(AG19*AP19)</f>
        <v>10275.141977684007</v>
      </c>
      <c r="AI19" s="73">
        <f t="shared" si="8"/>
        <v>10155.336936493635</v>
      </c>
      <c r="AK19" s="65" t="s">
        <v>153</v>
      </c>
      <c r="AL19" s="65" t="s">
        <v>4</v>
      </c>
      <c r="AM19" s="66">
        <v>10178.35</v>
      </c>
      <c r="AN19" s="66">
        <v>10870.78</v>
      </c>
      <c r="AO19" s="66">
        <v>10744.029999999999</v>
      </c>
      <c r="AP19" s="67">
        <f t="shared" si="6"/>
        <v>6.8029690470459384E-2</v>
      </c>
      <c r="AQ19" s="67">
        <f t="shared" si="6"/>
        <v>-1.1659696912273251E-2</v>
      </c>
    </row>
    <row r="20" spans="1:43" x14ac:dyDescent="0.2">
      <c r="A20" s="13" t="s">
        <v>28</v>
      </c>
      <c r="B20" s="16">
        <f>AVERAGE(N20:S20)/1000</f>
        <v>41.034869</v>
      </c>
      <c r="C20" s="16">
        <f>AVERAGE(S20:AE20)/1000</f>
        <v>33.436742307692299</v>
      </c>
      <c r="D20" s="16">
        <f>AVERAGE(AE20:AI20)/1000</f>
        <v>33.848806017572521</v>
      </c>
      <c r="E20" s="17">
        <f t="shared" si="1"/>
        <v>-3.5880594490551232E-3</v>
      </c>
      <c r="F20" s="17">
        <f t="shared" si="5"/>
        <v>-2.4690040986969563E-3</v>
      </c>
      <c r="I20" s="18" t="s">
        <v>4</v>
      </c>
      <c r="J20" s="18" t="s">
        <v>7</v>
      </c>
      <c r="K20" s="18" t="s">
        <v>62</v>
      </c>
      <c r="L20" s="18" t="s">
        <v>69</v>
      </c>
      <c r="M20" s="18" t="s">
        <v>39</v>
      </c>
      <c r="N20" s="32">
        <v>47908.135999999999</v>
      </c>
      <c r="O20" s="32">
        <v>46867.415000000001</v>
      </c>
      <c r="P20" s="32">
        <v>41330.544000000002</v>
      </c>
      <c r="Q20" s="32">
        <v>38908.923000000003</v>
      </c>
      <c r="R20" s="32">
        <v>35856.523999999998</v>
      </c>
      <c r="S20" s="32">
        <v>35337.671999999999</v>
      </c>
      <c r="T20" s="32">
        <v>33792.567999999999</v>
      </c>
      <c r="U20" s="32">
        <v>33453.870999999999</v>
      </c>
      <c r="V20" s="32">
        <v>31552.649000000001</v>
      </c>
      <c r="W20" s="32">
        <v>33145.108</v>
      </c>
      <c r="X20" s="32">
        <v>33579.351999999999</v>
      </c>
      <c r="Y20" s="32">
        <v>34217.856</v>
      </c>
      <c r="Z20" s="32">
        <v>33340.58</v>
      </c>
      <c r="AA20" s="32">
        <v>32725.882000000001</v>
      </c>
      <c r="AB20" s="32">
        <v>32508.292000000001</v>
      </c>
      <c r="AC20" s="32">
        <v>33425.703000000001</v>
      </c>
      <c r="AD20" s="32">
        <v>33752.298999999999</v>
      </c>
      <c r="AE20" s="32">
        <v>33845.817999999999</v>
      </c>
      <c r="AF20" s="32">
        <v>34358.894</v>
      </c>
      <c r="AG20" s="32">
        <v>33664.915000000001</v>
      </c>
      <c r="AH20" s="73">
        <f t="shared" ref="AH20" si="9">AG20+(AG20*AP20)</f>
        <v>33861.6110368925</v>
      </c>
      <c r="AI20" s="73">
        <f t="shared" ref="AI20" si="10">AH20+(AH20*AQ20)</f>
        <v>33512.792050970107</v>
      </c>
      <c r="AK20" s="65" t="s">
        <v>7</v>
      </c>
      <c r="AL20" s="65" t="s">
        <v>73</v>
      </c>
      <c r="AM20" s="66">
        <v>31646</v>
      </c>
      <c r="AN20" s="66">
        <v>31830.9</v>
      </c>
      <c r="AO20" s="66">
        <v>31503</v>
      </c>
      <c r="AP20" s="67">
        <f t="shared" si="6"/>
        <v>5.8427605384567226E-3</v>
      </c>
      <c r="AQ20" s="67">
        <f t="shared" si="6"/>
        <v>-1.0301310990264222E-2</v>
      </c>
    </row>
    <row r="21" spans="1:43" x14ac:dyDescent="0.2">
      <c r="A21" s="12" t="s">
        <v>29</v>
      </c>
      <c r="B21" s="16">
        <f t="shared" si="2"/>
        <v>2892.1666666666665</v>
      </c>
      <c r="C21" s="16">
        <f t="shared" si="3"/>
        <v>3074.0769230769229</v>
      </c>
      <c r="D21" s="16">
        <f t="shared" si="4"/>
        <v>3322.3333333333335</v>
      </c>
      <c r="E21" s="17">
        <f t="shared" si="1"/>
        <v>1.155048390446666E-2</v>
      </c>
      <c r="F21" s="17">
        <f>(100*(EXP(LN(AG21/AE21)/($AG$11-$AE$11)))-100)/100</f>
        <v>1.2129006143122893E-2</v>
      </c>
      <c r="I21" s="18" t="s">
        <v>48</v>
      </c>
      <c r="J21" s="18" t="s">
        <v>13</v>
      </c>
      <c r="K21" s="18" t="s">
        <v>35</v>
      </c>
      <c r="L21" s="18" t="s">
        <v>49</v>
      </c>
      <c r="M21" s="18" t="s">
        <v>48</v>
      </c>
      <c r="N21" s="32">
        <v>2926</v>
      </c>
      <c r="O21" s="32">
        <v>2973</v>
      </c>
      <c r="P21" s="32">
        <v>2918</v>
      </c>
      <c r="Q21" s="32">
        <v>2893</v>
      </c>
      <c r="R21" s="32">
        <v>2787</v>
      </c>
      <c r="S21" s="32">
        <v>2856</v>
      </c>
      <c r="T21" s="32">
        <v>2862</v>
      </c>
      <c r="U21" s="32">
        <v>2889</v>
      </c>
      <c r="V21" s="32">
        <v>2878</v>
      </c>
      <c r="W21" s="32">
        <v>2955</v>
      </c>
      <c r="X21" s="32">
        <v>3024</v>
      </c>
      <c r="Y21" s="32">
        <v>3061</v>
      </c>
      <c r="Z21" s="32">
        <v>3110</v>
      </c>
      <c r="AA21" s="32">
        <v>3200</v>
      </c>
      <c r="AB21" s="32">
        <v>3241</v>
      </c>
      <c r="AC21" s="32">
        <v>3302</v>
      </c>
      <c r="AD21" s="32">
        <v>3307</v>
      </c>
      <c r="AE21" s="32">
        <v>3278</v>
      </c>
      <c r="AF21" s="32">
        <v>3331</v>
      </c>
      <c r="AG21" s="32">
        <v>3358</v>
      </c>
      <c r="AH21" s="32"/>
      <c r="AI21" s="32"/>
      <c r="AK21" s="65"/>
      <c r="AL21" s="65"/>
      <c r="AM21" s="66"/>
      <c r="AN21" s="66"/>
      <c r="AO21" s="66"/>
      <c r="AP21" s="67"/>
      <c r="AQ21" s="67"/>
    </row>
    <row r="22" spans="1:43" x14ac:dyDescent="0.2">
      <c r="A22" s="13" t="s">
        <v>8</v>
      </c>
      <c r="B22" s="16">
        <f t="shared" si="2"/>
        <v>1184.6666666666667</v>
      </c>
      <c r="C22" s="16">
        <f t="shared" si="3"/>
        <v>1170.2307692307693</v>
      </c>
      <c r="D22" s="16">
        <f t="shared" si="4"/>
        <v>1163.3333333333333</v>
      </c>
      <c r="E22" s="17">
        <f t="shared" si="1"/>
        <v>-6.4774155337161683E-4</v>
      </c>
      <c r="F22" s="17">
        <f t="shared" ref="F22:F25" si="11">(100*(EXP(LN(AG22/AE22)/($AG$11-$AE$11)))-100)/100</f>
        <v>4.3271513239015744E-3</v>
      </c>
      <c r="I22" s="18" t="s">
        <v>48</v>
      </c>
      <c r="J22" s="18" t="s">
        <v>8</v>
      </c>
      <c r="K22" s="18" t="s">
        <v>35</v>
      </c>
      <c r="L22" s="18" t="s">
        <v>70</v>
      </c>
      <c r="M22" s="18" t="s">
        <v>48</v>
      </c>
      <c r="N22" s="32">
        <v>1208</v>
      </c>
      <c r="O22" s="32">
        <v>1201</v>
      </c>
      <c r="P22" s="32">
        <v>1204</v>
      </c>
      <c r="Q22" s="32">
        <v>1185</v>
      </c>
      <c r="R22" s="32">
        <v>1148</v>
      </c>
      <c r="S22" s="32">
        <v>1162</v>
      </c>
      <c r="T22" s="32">
        <v>1163</v>
      </c>
      <c r="U22" s="32">
        <v>1171</v>
      </c>
      <c r="V22" s="32">
        <v>1150</v>
      </c>
      <c r="W22" s="32">
        <v>1180</v>
      </c>
      <c r="X22" s="32">
        <v>1189</v>
      </c>
      <c r="Y22" s="32">
        <v>1175</v>
      </c>
      <c r="Z22" s="32">
        <v>1164</v>
      </c>
      <c r="AA22" s="32">
        <v>1184</v>
      </c>
      <c r="AB22" s="32">
        <v>1183</v>
      </c>
      <c r="AC22" s="32">
        <v>1175</v>
      </c>
      <c r="AD22" s="32">
        <v>1164</v>
      </c>
      <c r="AE22" s="32">
        <v>1153</v>
      </c>
      <c r="AF22" s="32">
        <v>1174</v>
      </c>
      <c r="AG22" s="32">
        <v>1163</v>
      </c>
      <c r="AH22" s="32"/>
      <c r="AI22" s="32"/>
      <c r="AK22" s="65"/>
      <c r="AL22" s="65"/>
      <c r="AM22" s="66"/>
      <c r="AN22" s="66"/>
      <c r="AO22" s="66"/>
      <c r="AP22" s="67"/>
      <c r="AQ22" s="67"/>
    </row>
    <row r="23" spans="1:43" x14ac:dyDescent="0.2">
      <c r="A23" s="13" t="s">
        <v>5</v>
      </c>
      <c r="B23" s="16">
        <f t="shared" si="2"/>
        <v>165</v>
      </c>
      <c r="C23" s="16">
        <f t="shared" si="3"/>
        <v>250.76923076923077</v>
      </c>
      <c r="D23" s="16">
        <f t="shared" si="4"/>
        <v>309</v>
      </c>
      <c r="E23" s="17">
        <f t="shared" si="1"/>
        <v>3.8218002666333462E-2</v>
      </c>
      <c r="F23" s="17">
        <f t="shared" si="11"/>
        <v>2.9758556441148727E-2</v>
      </c>
      <c r="I23" s="18" t="s">
        <v>48</v>
      </c>
      <c r="J23" s="18" t="s">
        <v>5</v>
      </c>
      <c r="K23" s="18" t="s">
        <v>35</v>
      </c>
      <c r="L23" s="18" t="s">
        <v>46</v>
      </c>
      <c r="M23" s="18" t="s">
        <v>48</v>
      </c>
      <c r="N23" s="32">
        <v>145</v>
      </c>
      <c r="O23" s="32">
        <v>154</v>
      </c>
      <c r="P23" s="32">
        <v>150</v>
      </c>
      <c r="Q23" s="32">
        <v>169</v>
      </c>
      <c r="R23" s="32">
        <v>182</v>
      </c>
      <c r="S23" s="32">
        <v>190</v>
      </c>
      <c r="T23" s="32">
        <v>205</v>
      </c>
      <c r="U23" s="32">
        <v>213</v>
      </c>
      <c r="V23" s="32">
        <v>226</v>
      </c>
      <c r="W23" s="32">
        <v>237</v>
      </c>
      <c r="X23" s="32">
        <v>239</v>
      </c>
      <c r="Y23" s="32">
        <v>251</v>
      </c>
      <c r="Z23" s="32">
        <v>265</v>
      </c>
      <c r="AA23" s="32">
        <v>277</v>
      </c>
      <c r="AB23" s="32">
        <v>286</v>
      </c>
      <c r="AC23" s="32">
        <v>287</v>
      </c>
      <c r="AD23" s="32">
        <v>286</v>
      </c>
      <c r="AE23" s="32">
        <v>298</v>
      </c>
      <c r="AF23" s="32">
        <v>313</v>
      </c>
      <c r="AG23" s="32">
        <v>316</v>
      </c>
      <c r="AH23" s="32"/>
      <c r="AI23" s="32"/>
      <c r="AK23" s="65"/>
      <c r="AL23" s="65"/>
      <c r="AM23" s="66"/>
      <c r="AN23" s="66"/>
      <c r="AO23" s="66"/>
      <c r="AP23" s="67"/>
      <c r="AQ23" s="67"/>
    </row>
    <row r="24" spans="1:43" x14ac:dyDescent="0.2">
      <c r="A24" s="13" t="s">
        <v>6</v>
      </c>
      <c r="B24" s="16">
        <f t="shared" si="2"/>
        <v>280.83333333333331</v>
      </c>
      <c r="C24" s="16">
        <f t="shared" si="3"/>
        <v>239.61538461538461</v>
      </c>
      <c r="D24" s="16">
        <f t="shared" si="4"/>
        <v>278.66666666666669</v>
      </c>
      <c r="E24" s="17">
        <f t="shared" si="1"/>
        <v>6.3361422392091528E-3</v>
      </c>
      <c r="F24" s="17">
        <f t="shared" si="11"/>
        <v>1.4493509240927125E-2</v>
      </c>
      <c r="I24" s="18" t="s">
        <v>48</v>
      </c>
      <c r="J24" s="18" t="s">
        <v>6</v>
      </c>
      <c r="K24" s="18" t="s">
        <v>35</v>
      </c>
      <c r="L24" s="18" t="s">
        <v>47</v>
      </c>
      <c r="M24" s="18" t="s">
        <v>48</v>
      </c>
      <c r="N24" s="32">
        <v>306</v>
      </c>
      <c r="O24" s="32">
        <v>300</v>
      </c>
      <c r="P24" s="32">
        <v>289</v>
      </c>
      <c r="Q24" s="32">
        <v>274</v>
      </c>
      <c r="R24" s="32">
        <v>262</v>
      </c>
      <c r="S24" s="32">
        <v>254</v>
      </c>
      <c r="T24" s="32">
        <v>241</v>
      </c>
      <c r="U24" s="32">
        <v>212</v>
      </c>
      <c r="V24" s="32">
        <v>201</v>
      </c>
      <c r="W24" s="32">
        <v>217</v>
      </c>
      <c r="X24" s="32">
        <v>229</v>
      </c>
      <c r="Y24" s="32">
        <v>236</v>
      </c>
      <c r="Z24" s="32">
        <v>230</v>
      </c>
      <c r="AA24" s="32">
        <v>234</v>
      </c>
      <c r="AB24" s="32">
        <v>246</v>
      </c>
      <c r="AC24" s="32">
        <v>264</v>
      </c>
      <c r="AD24" s="32">
        <v>277</v>
      </c>
      <c r="AE24" s="32">
        <v>274</v>
      </c>
      <c r="AF24" s="32">
        <v>280</v>
      </c>
      <c r="AG24" s="32">
        <v>282</v>
      </c>
      <c r="AH24" s="32"/>
      <c r="AI24" s="32"/>
      <c r="AK24" s="65"/>
      <c r="AL24" s="65"/>
      <c r="AM24" s="66"/>
      <c r="AN24" s="66"/>
      <c r="AO24" s="66"/>
      <c r="AP24" s="67"/>
      <c r="AQ24" s="67"/>
    </row>
    <row r="25" spans="1:43" x14ac:dyDescent="0.2">
      <c r="A25" s="13" t="s">
        <v>12</v>
      </c>
      <c r="B25" s="16">
        <f t="shared" si="2"/>
        <v>196</v>
      </c>
      <c r="C25" s="16">
        <f t="shared" si="3"/>
        <v>249.15384615384616</v>
      </c>
      <c r="D25" s="16">
        <f t="shared" si="4"/>
        <v>287.33333333333331</v>
      </c>
      <c r="E25" s="17">
        <f t="shared" si="1"/>
        <v>2.0570869361220757E-2</v>
      </c>
      <c r="F25" s="17">
        <f t="shared" si="11"/>
        <v>0</v>
      </c>
      <c r="I25" s="18" t="s">
        <v>48</v>
      </c>
      <c r="J25" s="18" t="s">
        <v>7</v>
      </c>
      <c r="K25" s="18" t="s">
        <v>35</v>
      </c>
      <c r="L25" s="18" t="s">
        <v>71</v>
      </c>
      <c r="M25" s="18" t="s">
        <v>48</v>
      </c>
      <c r="N25" s="32">
        <v>151</v>
      </c>
      <c r="O25" s="32">
        <v>173</v>
      </c>
      <c r="P25" s="32">
        <v>200</v>
      </c>
      <c r="Q25" s="32">
        <v>202</v>
      </c>
      <c r="R25" s="32">
        <v>226</v>
      </c>
      <c r="S25" s="32">
        <v>224</v>
      </c>
      <c r="T25" s="32">
        <v>243</v>
      </c>
      <c r="U25" s="32">
        <v>245</v>
      </c>
      <c r="V25" s="32">
        <v>242</v>
      </c>
      <c r="W25" s="32">
        <v>230</v>
      </c>
      <c r="X25" s="32">
        <v>237</v>
      </c>
      <c r="Y25" s="32">
        <v>234</v>
      </c>
      <c r="Z25" s="32">
        <v>249</v>
      </c>
      <c r="AA25" s="32">
        <v>261</v>
      </c>
      <c r="AB25" s="32">
        <v>255</v>
      </c>
      <c r="AC25" s="32">
        <v>266</v>
      </c>
      <c r="AD25" s="32">
        <v>267</v>
      </c>
      <c r="AE25" s="32">
        <v>286</v>
      </c>
      <c r="AF25" s="32">
        <v>290</v>
      </c>
      <c r="AG25" s="32">
        <v>286</v>
      </c>
      <c r="AH25" s="32"/>
      <c r="AI25" s="32"/>
      <c r="AK25" s="65"/>
      <c r="AL25" s="65"/>
      <c r="AM25" s="66"/>
      <c r="AN25" s="66"/>
      <c r="AO25" s="66"/>
      <c r="AP25" s="67"/>
      <c r="AQ25" s="67"/>
    </row>
    <row r="26" spans="1:43" x14ac:dyDescent="0.2">
      <c r="A26" s="12" t="s">
        <v>31</v>
      </c>
      <c r="B26" s="16"/>
      <c r="C26" s="16"/>
      <c r="D26" s="16"/>
      <c r="E26" s="17"/>
      <c r="F26" s="17"/>
      <c r="I26" s="18"/>
      <c r="J26" s="18"/>
      <c r="K26" s="18"/>
      <c r="L26" s="18"/>
      <c r="M26" s="1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K26" s="65"/>
      <c r="AL26" s="65"/>
      <c r="AM26" s="66"/>
      <c r="AN26" s="66"/>
      <c r="AO26" s="66"/>
      <c r="AP26" s="67"/>
      <c r="AQ26" s="67"/>
    </row>
    <row r="27" spans="1:43" x14ac:dyDescent="0.2">
      <c r="A27" s="13" t="s">
        <v>8</v>
      </c>
      <c r="B27" s="16">
        <f t="shared" si="2"/>
        <v>91.352283036872961</v>
      </c>
      <c r="C27" s="16">
        <f t="shared" si="3"/>
        <v>108.29218240570493</v>
      </c>
      <c r="D27" s="16">
        <f t="shared" si="4"/>
        <v>121.85520702657134</v>
      </c>
      <c r="E27" s="17">
        <f t="shared" si="1"/>
        <v>2.4805075480455799E-2</v>
      </c>
      <c r="F27" s="17">
        <f t="shared" si="5"/>
        <v>-2.6993286506013021E-2</v>
      </c>
      <c r="I27" s="18" t="s">
        <v>63</v>
      </c>
      <c r="J27" s="18" t="s">
        <v>61</v>
      </c>
      <c r="K27" s="18" t="s">
        <v>17</v>
      </c>
      <c r="L27" s="18" t="s">
        <v>64</v>
      </c>
      <c r="M27" s="36" t="s">
        <v>60</v>
      </c>
      <c r="N27" s="32">
        <f t="shared" ref="N27:AI27" si="12">(N32*100)/(N32+N33-N34)</f>
        <v>76.391091572123614</v>
      </c>
      <c r="O27" s="32">
        <f t="shared" si="12"/>
        <v>87.701897827888089</v>
      </c>
      <c r="P27" s="32">
        <f t="shared" si="12"/>
        <v>96.657418167422975</v>
      </c>
      <c r="Q27" s="32">
        <f t="shared" si="12"/>
        <v>97.459814810377907</v>
      </c>
      <c r="R27" s="32">
        <f t="shared" si="12"/>
        <v>93.313189947973314</v>
      </c>
      <c r="S27" s="32">
        <f t="shared" si="12"/>
        <v>96.590285895451871</v>
      </c>
      <c r="T27" s="32">
        <f t="shared" si="12"/>
        <v>98.441618464232462</v>
      </c>
      <c r="U27" s="32">
        <f t="shared" si="12"/>
        <v>88.746617922552048</v>
      </c>
      <c r="V27" s="32">
        <f t="shared" si="12"/>
        <v>93.479253607656133</v>
      </c>
      <c r="W27" s="32">
        <f t="shared" si="12"/>
        <v>100.79715270461418</v>
      </c>
      <c r="X27" s="32">
        <f t="shared" si="12"/>
        <v>115.2720343867565</v>
      </c>
      <c r="Y27" s="32">
        <f t="shared" si="12"/>
        <v>115.82415610519381</v>
      </c>
      <c r="Z27" s="32">
        <f t="shared" si="12"/>
        <v>102.58300273736161</v>
      </c>
      <c r="AA27" s="32">
        <f t="shared" si="12"/>
        <v>115.76777273297367</v>
      </c>
      <c r="AB27" s="32">
        <f t="shared" si="12"/>
        <v>112.80057049342651</v>
      </c>
      <c r="AC27" s="32">
        <f t="shared" si="12"/>
        <v>124.14578548802211</v>
      </c>
      <c r="AD27" s="32">
        <f t="shared" si="12"/>
        <v>113.74305953792364</v>
      </c>
      <c r="AE27" s="32">
        <f t="shared" si="12"/>
        <v>129.6070611979994</v>
      </c>
      <c r="AF27" s="32">
        <f t="shared" si="12"/>
        <v>128.8787728826448</v>
      </c>
      <c r="AG27" s="32">
        <f t="shared" si="12"/>
        <v>124.48944747731021</v>
      </c>
      <c r="AH27" s="73">
        <f t="shared" si="12"/>
        <v>110.13128292154305</v>
      </c>
      <c r="AI27" s="73">
        <f t="shared" si="12"/>
        <v>116.16947065335928</v>
      </c>
      <c r="AK27" s="65"/>
      <c r="AL27" s="65"/>
      <c r="AM27" s="66"/>
      <c r="AN27" s="66"/>
      <c r="AO27" s="66"/>
      <c r="AP27" s="67"/>
      <c r="AQ27" s="67"/>
    </row>
    <row r="28" spans="1:43" x14ac:dyDescent="0.2">
      <c r="A28" s="13" t="s">
        <v>5</v>
      </c>
      <c r="B28" s="16">
        <f t="shared" si="2"/>
        <v>66.362795312630908</v>
      </c>
      <c r="C28" s="16">
        <f t="shared" si="3"/>
        <v>69.221178172088102</v>
      </c>
      <c r="D28" s="16">
        <f t="shared" si="4"/>
        <v>94.612561187065538</v>
      </c>
      <c r="E28" s="17">
        <f t="shared" si="1"/>
        <v>7.4890156439077774E-2</v>
      </c>
      <c r="F28" s="17">
        <f t="shared" si="5"/>
        <v>-2.2359634759317685E-2</v>
      </c>
      <c r="I28" s="18" t="s">
        <v>63</v>
      </c>
      <c r="J28" s="18" t="s">
        <v>5</v>
      </c>
      <c r="K28" s="18" t="s">
        <v>17</v>
      </c>
      <c r="L28" s="18" t="s">
        <v>64</v>
      </c>
      <c r="M28" s="36" t="s">
        <v>60</v>
      </c>
      <c r="N28" s="32">
        <f t="shared" ref="N28:AI28" si="13">(N35*100)/(N35+N36-N37)</f>
        <v>67.075639900047278</v>
      </c>
      <c r="O28" s="32">
        <f t="shared" si="13"/>
        <v>83.900173443533944</v>
      </c>
      <c r="P28" s="32">
        <f t="shared" si="13"/>
        <v>83.28015748478694</v>
      </c>
      <c r="Q28" s="32">
        <f t="shared" si="13"/>
        <v>55.046637761167688</v>
      </c>
      <c r="R28" s="32">
        <f t="shared" si="13"/>
        <v>64.727514874571966</v>
      </c>
      <c r="S28" s="32">
        <f t="shared" si="13"/>
        <v>44.14664841167766</v>
      </c>
      <c r="T28" s="32">
        <f t="shared" si="13"/>
        <v>52.637725562756984</v>
      </c>
      <c r="U28" s="32">
        <f t="shared" si="13"/>
        <v>46.710612913246528</v>
      </c>
      <c r="V28" s="32">
        <f t="shared" si="13"/>
        <v>69.925546667297652</v>
      </c>
      <c r="W28" s="32">
        <f t="shared" si="13"/>
        <v>57.483401926022538</v>
      </c>
      <c r="X28" s="32">
        <f t="shared" si="13"/>
        <v>52.944535263794435</v>
      </c>
      <c r="Y28" s="32">
        <f t="shared" si="13"/>
        <v>64.347189469207876</v>
      </c>
      <c r="Z28" s="32">
        <f t="shared" si="13"/>
        <v>72.153790307020842</v>
      </c>
      <c r="AA28" s="32">
        <f t="shared" si="13"/>
        <v>74.131710258991049</v>
      </c>
      <c r="AB28" s="32">
        <f t="shared" si="13"/>
        <v>93.408246430072822</v>
      </c>
      <c r="AC28" s="32">
        <f t="shared" si="13"/>
        <v>87.088613003052544</v>
      </c>
      <c r="AD28" s="32">
        <f t="shared" si="13"/>
        <v>79.878564876382811</v>
      </c>
      <c r="AE28" s="32">
        <f t="shared" si="13"/>
        <v>105.01873114762182</v>
      </c>
      <c r="AF28" s="32">
        <f t="shared" si="13"/>
        <v>88.499263800519117</v>
      </c>
      <c r="AG28" s="32">
        <f t="shared" si="13"/>
        <v>93.518080903279099</v>
      </c>
      <c r="AH28" s="73">
        <f t="shared" si="13"/>
        <v>90.090363747760719</v>
      </c>
      <c r="AI28" s="73">
        <f t="shared" si="13"/>
        <v>95.936366336146961</v>
      </c>
      <c r="AK28" s="65"/>
      <c r="AL28" s="65"/>
      <c r="AM28" s="66"/>
      <c r="AN28" s="66"/>
      <c r="AO28" s="66"/>
      <c r="AP28" s="67"/>
      <c r="AQ28" s="67"/>
    </row>
    <row r="29" spans="1:43" x14ac:dyDescent="0.2">
      <c r="A29" s="13" t="s">
        <v>6</v>
      </c>
      <c r="B29" s="16">
        <f t="shared" si="2"/>
        <v>77.967592837993323</v>
      </c>
      <c r="C29" s="16">
        <f t="shared" si="3"/>
        <v>68.22654520319665</v>
      </c>
      <c r="D29" s="16">
        <f t="shared" si="4"/>
        <v>78.211850661504712</v>
      </c>
      <c r="E29" s="17">
        <f t="shared" si="1"/>
        <v>1.1684016277848883E-2</v>
      </c>
      <c r="F29" s="17">
        <f t="shared" si="5"/>
        <v>3.4730607236471513E-2</v>
      </c>
      <c r="I29" s="18" t="s">
        <v>63</v>
      </c>
      <c r="J29" s="18" t="s">
        <v>6</v>
      </c>
      <c r="K29" s="18" t="s">
        <v>17</v>
      </c>
      <c r="L29" s="18" t="s">
        <v>64</v>
      </c>
      <c r="M29" s="36" t="s">
        <v>60</v>
      </c>
      <c r="N29" s="32">
        <f t="shared" ref="N29:AI29" si="14">(N38*100)/(N38+N39-N40)</f>
        <v>90.361452373279008</v>
      </c>
      <c r="O29" s="32">
        <f t="shared" si="14"/>
        <v>85.586583650832267</v>
      </c>
      <c r="P29" s="32">
        <f t="shared" si="14"/>
        <v>81.137697697850513</v>
      </c>
      <c r="Q29" s="32">
        <f t="shared" si="14"/>
        <v>73.507675110837923</v>
      </c>
      <c r="R29" s="32">
        <f t="shared" si="14"/>
        <v>73.365963288069921</v>
      </c>
      <c r="S29" s="32">
        <f t="shared" si="14"/>
        <v>63.846184907090311</v>
      </c>
      <c r="T29" s="32">
        <f t="shared" si="14"/>
        <v>66.769145106915929</v>
      </c>
      <c r="U29" s="32">
        <f t="shared" si="14"/>
        <v>75.685377997196866</v>
      </c>
      <c r="V29" s="32">
        <f t="shared" si="14"/>
        <v>77.683343806989868</v>
      </c>
      <c r="W29" s="32">
        <f t="shared" si="14"/>
        <v>65.68229114175648</v>
      </c>
      <c r="X29" s="32">
        <f t="shared" si="14"/>
        <v>63.978422519057595</v>
      </c>
      <c r="Y29" s="32">
        <f t="shared" si="14"/>
        <v>67.489988805785501</v>
      </c>
      <c r="Z29" s="32">
        <f t="shared" si="14"/>
        <v>69.120187611226001</v>
      </c>
      <c r="AA29" s="32">
        <f t="shared" si="14"/>
        <v>64.043203883115552</v>
      </c>
      <c r="AB29" s="32">
        <f t="shared" si="14"/>
        <v>65.321501813772699</v>
      </c>
      <c r="AC29" s="32">
        <f t="shared" si="14"/>
        <v>66.601218406837077</v>
      </c>
      <c r="AD29" s="32">
        <f t="shared" si="14"/>
        <v>67.3280150789017</v>
      </c>
      <c r="AE29" s="32">
        <f t="shared" si="14"/>
        <v>73.396206562910848</v>
      </c>
      <c r="AF29" s="32">
        <f t="shared" si="14"/>
        <v>75.966546019757743</v>
      </c>
      <c r="AG29" s="32">
        <f t="shared" si="14"/>
        <v>78.648122949658401</v>
      </c>
      <c r="AH29" s="73">
        <f t="shared" si="14"/>
        <v>78.912196439943898</v>
      </c>
      <c r="AI29" s="73">
        <f t="shared" si="14"/>
        <v>84.136181335252658</v>
      </c>
      <c r="AK29" s="65"/>
      <c r="AL29" s="65"/>
      <c r="AM29" s="66"/>
      <c r="AN29" s="66"/>
      <c r="AO29" s="66"/>
      <c r="AP29" s="67"/>
      <c r="AQ29" s="67"/>
    </row>
    <row r="30" spans="1:43" x14ac:dyDescent="0.2">
      <c r="A30" s="13" t="s">
        <v>28</v>
      </c>
      <c r="B30" s="16">
        <f t="shared" si="2"/>
        <v>99.567018648433645</v>
      </c>
      <c r="C30" s="16">
        <f t="shared" si="3"/>
        <v>97.472951642969292</v>
      </c>
      <c r="D30" s="16">
        <f t="shared" si="4"/>
        <v>94.291043789823107</v>
      </c>
      <c r="E30" s="17">
        <f t="shared" si="1"/>
        <v>-3.2854133295529665E-4</v>
      </c>
      <c r="F30" s="17">
        <f>(100*(EXP(LN(AG30/AE30)/($AG$11-$AE$11)))-100)/100</f>
        <v>-1.1671320245852712E-2</v>
      </c>
      <c r="I30" s="18" t="s">
        <v>63</v>
      </c>
      <c r="J30" s="18" t="s">
        <v>7</v>
      </c>
      <c r="K30" s="18" t="s">
        <v>17</v>
      </c>
      <c r="L30" s="18" t="s">
        <v>64</v>
      </c>
      <c r="M30" s="36" t="s">
        <v>60</v>
      </c>
      <c r="N30" s="32">
        <f t="shared" ref="N30:AG30" si="15">(N41*100)/(N41+N42-N43)</f>
        <v>98.593280690361226</v>
      </c>
      <c r="O30" s="32">
        <f t="shared" si="15"/>
        <v>99.2617152023426</v>
      </c>
      <c r="P30" s="32">
        <f t="shared" si="15"/>
        <v>102.03857950672025</v>
      </c>
      <c r="Q30" s="32">
        <f t="shared" si="15"/>
        <v>101.01795929946456</v>
      </c>
      <c r="R30" s="32">
        <f t="shared" si="15"/>
        <v>99.893865897319003</v>
      </c>
      <c r="S30" s="32">
        <f t="shared" si="15"/>
        <v>96.596711294394254</v>
      </c>
      <c r="T30" s="32">
        <f t="shared" si="15"/>
        <v>98.407925079857804</v>
      </c>
      <c r="U30" s="32">
        <f t="shared" si="15"/>
        <v>96.483386350909271</v>
      </c>
      <c r="V30" s="32">
        <f t="shared" si="15"/>
        <v>102.36142495414997</v>
      </c>
      <c r="W30" s="32">
        <f t="shared" si="15"/>
        <v>99.275313871356218</v>
      </c>
      <c r="X30" s="32">
        <f t="shared" si="15"/>
        <v>99.775162427196349</v>
      </c>
      <c r="Y30" s="32">
        <f t="shared" si="15"/>
        <v>97.530894396188941</v>
      </c>
      <c r="Z30" s="32">
        <f t="shared" si="15"/>
        <v>96.468709985048363</v>
      </c>
      <c r="AA30" s="32">
        <f t="shared" si="15"/>
        <v>95.20273027770061</v>
      </c>
      <c r="AB30" s="32">
        <f t="shared" si="15"/>
        <v>96.702327415489165</v>
      </c>
      <c r="AC30" s="32">
        <f t="shared" si="15"/>
        <v>96.259701703207256</v>
      </c>
      <c r="AD30" s="32">
        <f t="shared" si="15"/>
        <v>95.867517054171614</v>
      </c>
      <c r="AE30" s="32">
        <f t="shared" si="15"/>
        <v>96.2165665489308</v>
      </c>
      <c r="AF30" s="32">
        <f t="shared" si="15"/>
        <v>92.672840400508818</v>
      </c>
      <c r="AG30" s="32">
        <f t="shared" si="15"/>
        <v>93.983724420029716</v>
      </c>
      <c r="AH30" s="73"/>
      <c r="AI30" s="73"/>
      <c r="AK30" s="65"/>
      <c r="AL30" s="65"/>
      <c r="AM30" s="66"/>
      <c r="AN30" s="66"/>
      <c r="AO30" s="66"/>
      <c r="AP30" s="67"/>
      <c r="AQ30" s="67"/>
    </row>
    <row r="31" spans="1:43" x14ac:dyDescent="0.2">
      <c r="A31" s="14" t="s">
        <v>164</v>
      </c>
      <c r="B31" s="15"/>
      <c r="C31" s="15"/>
      <c r="D31" s="15"/>
      <c r="E31" s="15"/>
      <c r="F31" s="15"/>
      <c r="G31" s="15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K31" s="65"/>
      <c r="AL31" s="65"/>
      <c r="AM31" s="66"/>
      <c r="AN31" s="66"/>
      <c r="AO31" s="66"/>
      <c r="AP31" s="67"/>
      <c r="AQ31" s="67"/>
    </row>
    <row r="32" spans="1:43" x14ac:dyDescent="0.2">
      <c r="A32" s="14" t="s">
        <v>30</v>
      </c>
      <c r="B32" s="15"/>
      <c r="C32" s="15"/>
      <c r="D32" s="15"/>
      <c r="E32" s="15"/>
      <c r="F32" s="15"/>
      <c r="G32" s="15"/>
      <c r="I32" s="18" t="s">
        <v>73</v>
      </c>
      <c r="J32" s="18" t="s">
        <v>61</v>
      </c>
      <c r="K32" s="18" t="s">
        <v>62</v>
      </c>
      <c r="L32" s="18" t="s">
        <v>38</v>
      </c>
      <c r="M32" s="18" t="s">
        <v>73</v>
      </c>
      <c r="N32" s="32">
        <v>103542.791</v>
      </c>
      <c r="O32" s="32">
        <v>95996.168000000005</v>
      </c>
      <c r="P32" s="32">
        <v>78469.993000000002</v>
      </c>
      <c r="Q32" s="32">
        <v>61748.146999999997</v>
      </c>
      <c r="R32" s="32">
        <v>67459.873000000007</v>
      </c>
      <c r="S32" s="32">
        <v>86691.582999999999</v>
      </c>
      <c r="T32" s="32">
        <v>46799.614000000001</v>
      </c>
      <c r="U32" s="32">
        <v>53697.428</v>
      </c>
      <c r="V32" s="32">
        <v>64131.182999999997</v>
      </c>
      <c r="W32" s="32">
        <v>83232.888999999996</v>
      </c>
      <c r="X32" s="32">
        <v>84696.163</v>
      </c>
      <c r="Y32" s="32">
        <v>65411.508000000002</v>
      </c>
      <c r="Z32" s="32">
        <v>76074.528999999995</v>
      </c>
      <c r="AA32" s="32">
        <v>76372.214999999997</v>
      </c>
      <c r="AB32" s="32">
        <v>76267.904999999999</v>
      </c>
      <c r="AC32" s="32">
        <v>79972.899999999994</v>
      </c>
      <c r="AD32" s="32">
        <v>106172.03599999999</v>
      </c>
      <c r="AE32" s="32">
        <v>95311.913</v>
      </c>
      <c r="AF32" s="32">
        <v>59270.836000000003</v>
      </c>
      <c r="AG32" s="32">
        <v>91440.65</v>
      </c>
      <c r="AH32" s="73">
        <f t="shared" ref="AH32:AH40" si="16">AG32+(AG32*AP32)</f>
        <v>68132.273897467589</v>
      </c>
      <c r="AI32" s="73">
        <f t="shared" ref="AI32:AI40" si="17">AH32+(AH32*AQ32)</f>
        <v>92111.403471800775</v>
      </c>
      <c r="AK32" s="65" t="s">
        <v>151</v>
      </c>
      <c r="AL32" s="65" t="s">
        <v>73</v>
      </c>
      <c r="AM32" s="66">
        <v>90087.830000000016</v>
      </c>
      <c r="AN32" s="66">
        <v>67124.289999999994</v>
      </c>
      <c r="AO32" s="66">
        <v>90748.66</v>
      </c>
      <c r="AP32" s="67">
        <f t="shared" si="6"/>
        <v>-0.25490168871866509</v>
      </c>
      <c r="AQ32" s="67">
        <f t="shared" si="6"/>
        <v>0.35194964445806448</v>
      </c>
    </row>
    <row r="33" spans="1:43" x14ac:dyDescent="0.2">
      <c r="A33" s="14" t="s">
        <v>43</v>
      </c>
      <c r="B33" s="15"/>
      <c r="C33" s="15"/>
      <c r="D33" s="15"/>
      <c r="E33" s="15"/>
      <c r="F33" s="15"/>
      <c r="G33" s="15"/>
      <c r="I33" s="18" t="s">
        <v>74</v>
      </c>
      <c r="J33" s="18" t="s">
        <v>61</v>
      </c>
      <c r="K33" s="18" t="s">
        <v>62</v>
      </c>
      <c r="L33" s="18" t="s">
        <v>38</v>
      </c>
      <c r="M33" s="18" t="s">
        <v>76</v>
      </c>
      <c r="N33" s="32">
        <v>32031.625</v>
      </c>
      <c r="O33" s="32">
        <v>13501.474</v>
      </c>
      <c r="P33" s="32">
        <v>4339.5839999999998</v>
      </c>
      <c r="Q33" s="32">
        <v>3958.7869999999998</v>
      </c>
      <c r="R33" s="32">
        <v>5563.4449999999997</v>
      </c>
      <c r="S33" s="32">
        <v>5092.6639999999998</v>
      </c>
      <c r="T33" s="32">
        <v>2889.4380000000001</v>
      </c>
      <c r="U33" s="32">
        <v>7834.5690000000004</v>
      </c>
      <c r="V33" s="32">
        <v>5814.6890000000003</v>
      </c>
      <c r="W33" s="32">
        <v>2863.33</v>
      </c>
      <c r="X33" s="32">
        <v>2399.038</v>
      </c>
      <c r="Y33" s="32">
        <v>2718.306</v>
      </c>
      <c r="Z33" s="32">
        <v>4046.2469999999998</v>
      </c>
      <c r="AA33" s="32">
        <v>2239.4380000000001</v>
      </c>
      <c r="AB33" s="32">
        <v>2909.9070000000002</v>
      </c>
      <c r="AC33" s="32">
        <v>1658.662</v>
      </c>
      <c r="AD33" s="32">
        <v>1498.585</v>
      </c>
      <c r="AE33" s="32">
        <v>796.61900000000003</v>
      </c>
      <c r="AF33" s="32">
        <v>895.27099999999996</v>
      </c>
      <c r="AG33" s="32">
        <v>1358.4639999999999</v>
      </c>
      <c r="AH33" s="73">
        <f t="shared" si="16"/>
        <v>1713.0504618199402</v>
      </c>
      <c r="AI33" s="73">
        <f t="shared" si="17"/>
        <v>1139.7612200891281</v>
      </c>
      <c r="AK33" s="65" t="s">
        <v>151</v>
      </c>
      <c r="AL33" s="65" t="s">
        <v>74</v>
      </c>
      <c r="AM33" s="66">
        <v>765.18999999999994</v>
      </c>
      <c r="AN33" s="66">
        <v>964.92000000000007</v>
      </c>
      <c r="AO33" s="66">
        <v>642</v>
      </c>
      <c r="AP33" s="67">
        <f t="shared" si="6"/>
        <v>0.26102013878905911</v>
      </c>
      <c r="AQ33" s="67">
        <f t="shared" si="6"/>
        <v>-0.33465986817560012</v>
      </c>
    </row>
    <row r="34" spans="1:43" x14ac:dyDescent="0.2">
      <c r="I34" s="18" t="s">
        <v>75</v>
      </c>
      <c r="J34" s="18" t="s">
        <v>61</v>
      </c>
      <c r="K34" s="18" t="s">
        <v>62</v>
      </c>
      <c r="L34" s="18" t="s">
        <v>38</v>
      </c>
      <c r="M34" s="18" t="s">
        <v>77</v>
      </c>
      <c r="N34" s="32">
        <v>31.398</v>
      </c>
      <c r="O34" s="32">
        <v>40.298000000000002</v>
      </c>
      <c r="P34" s="32">
        <v>1625.9549999999999</v>
      </c>
      <c r="Q34" s="32">
        <v>2349.3879999999999</v>
      </c>
      <c r="R34" s="32">
        <v>729.28</v>
      </c>
      <c r="S34" s="32">
        <v>2032.3820000000001</v>
      </c>
      <c r="T34" s="32">
        <v>2148.576</v>
      </c>
      <c r="U34" s="32">
        <v>1025.547</v>
      </c>
      <c r="V34" s="32">
        <v>1341.1489999999999</v>
      </c>
      <c r="W34" s="32">
        <v>3521.576</v>
      </c>
      <c r="X34" s="32">
        <v>13620.17</v>
      </c>
      <c r="Y34" s="32">
        <v>11654.973</v>
      </c>
      <c r="Z34" s="32">
        <v>5961.7759999999998</v>
      </c>
      <c r="AA34" s="32">
        <v>12641.467000000001</v>
      </c>
      <c r="AB34" s="32">
        <v>11564.763000000001</v>
      </c>
      <c r="AC34" s="32">
        <v>17213.024000000001</v>
      </c>
      <c r="AD34" s="32">
        <v>14326.871999999999</v>
      </c>
      <c r="AE34" s="32">
        <v>22569.396000000001</v>
      </c>
      <c r="AF34" s="32">
        <v>14176.504000000001</v>
      </c>
      <c r="AG34" s="32">
        <v>19346.582999999999</v>
      </c>
      <c r="AH34" s="73">
        <f t="shared" si="16"/>
        <v>7980.7277705011493</v>
      </c>
      <c r="AI34" s="73">
        <f t="shared" si="17"/>
        <v>13960.622216531572</v>
      </c>
      <c r="AK34" s="65" t="s">
        <v>151</v>
      </c>
      <c r="AL34" s="65" t="s">
        <v>75</v>
      </c>
      <c r="AM34" s="66">
        <v>26941.66</v>
      </c>
      <c r="AN34" s="66">
        <v>11113.8</v>
      </c>
      <c r="AO34" s="66">
        <v>19441.28</v>
      </c>
      <c r="AP34" s="67">
        <f t="shared" si="6"/>
        <v>-0.58748644292890639</v>
      </c>
      <c r="AQ34" s="67">
        <f t="shared" si="6"/>
        <v>0.74929187136712916</v>
      </c>
    </row>
    <row r="35" spans="1:43" x14ac:dyDescent="0.2">
      <c r="I35" s="18" t="s">
        <v>73</v>
      </c>
      <c r="J35" s="18" t="s">
        <v>5</v>
      </c>
      <c r="K35" s="18" t="s">
        <v>62</v>
      </c>
      <c r="L35" s="18" t="s">
        <v>46</v>
      </c>
      <c r="M35" s="18" t="s">
        <v>73</v>
      </c>
      <c r="N35" s="32">
        <v>993.18899999999996</v>
      </c>
      <c r="O35" s="32">
        <v>1116.9369999999999</v>
      </c>
      <c r="P35" s="32">
        <v>909.13699999999994</v>
      </c>
      <c r="Q35" s="32">
        <v>801.48400000000004</v>
      </c>
      <c r="R35" s="32">
        <v>881.625</v>
      </c>
      <c r="S35" s="32">
        <v>798.05</v>
      </c>
      <c r="T35" s="32">
        <v>806.79</v>
      </c>
      <c r="U35" s="32">
        <v>887.17</v>
      </c>
      <c r="V35" s="32">
        <v>1418.453</v>
      </c>
      <c r="W35" s="32">
        <v>1299.241</v>
      </c>
      <c r="X35" s="32">
        <v>1224.875</v>
      </c>
      <c r="Y35" s="32">
        <v>1597.89</v>
      </c>
      <c r="Z35" s="32">
        <v>1892.2750000000001</v>
      </c>
      <c r="AA35" s="32">
        <v>2186.732</v>
      </c>
      <c r="AB35" s="32">
        <v>2755.2069999999999</v>
      </c>
      <c r="AC35" s="32">
        <v>2731.4490000000001</v>
      </c>
      <c r="AD35" s="32">
        <v>2478.2820000000002</v>
      </c>
      <c r="AE35" s="32">
        <v>3194.3809999999999</v>
      </c>
      <c r="AF35" s="32">
        <v>2987.8440000000001</v>
      </c>
      <c r="AG35" s="32">
        <v>3021.471</v>
      </c>
      <c r="AH35" s="73">
        <f t="shared" si="16"/>
        <v>2978.5988831713689</v>
      </c>
      <c r="AI35" s="73">
        <f t="shared" si="17"/>
        <v>3186.1398831927741</v>
      </c>
      <c r="AK35" s="65" t="s">
        <v>5</v>
      </c>
      <c r="AL35" s="65" t="s">
        <v>73</v>
      </c>
      <c r="AM35" s="66">
        <v>4204.62</v>
      </c>
      <c r="AN35" s="66">
        <v>4144.96</v>
      </c>
      <c r="AO35" s="66">
        <v>4433.7700000000004</v>
      </c>
      <c r="AP35" s="67">
        <f t="shared" si="6"/>
        <v>-1.4189153835542773E-2</v>
      </c>
      <c r="AQ35" s="67">
        <f t="shared" si="6"/>
        <v>6.9677391337914091E-2</v>
      </c>
    </row>
    <row r="36" spans="1:43" x14ac:dyDescent="0.2">
      <c r="A36" s="14"/>
      <c r="B36" s="14"/>
      <c r="C36" s="14"/>
      <c r="D36" s="14"/>
      <c r="E36" s="14"/>
      <c r="F36" s="14"/>
      <c r="G36" s="14"/>
      <c r="I36" s="18" t="s">
        <v>74</v>
      </c>
      <c r="J36" s="18" t="s">
        <v>5</v>
      </c>
      <c r="K36" s="18" t="s">
        <v>62</v>
      </c>
      <c r="L36" s="18" t="s">
        <v>46</v>
      </c>
      <c r="M36" s="18" t="s">
        <v>76</v>
      </c>
      <c r="N36" s="32">
        <v>500.68299999999999</v>
      </c>
      <c r="O36" s="32">
        <v>245.94900000000001</v>
      </c>
      <c r="P36" s="32">
        <v>272.952</v>
      </c>
      <c r="Q36" s="32">
        <v>669.41</v>
      </c>
      <c r="R36" s="32">
        <v>517.38400000000001</v>
      </c>
      <c r="S36" s="32">
        <v>1047.9970000000001</v>
      </c>
      <c r="T36" s="32">
        <v>766.85199999999998</v>
      </c>
      <c r="U36" s="32">
        <v>1052.8140000000001</v>
      </c>
      <c r="V36" s="32">
        <v>820.39599999999996</v>
      </c>
      <c r="W36" s="32">
        <v>1092.876</v>
      </c>
      <c r="X36" s="32">
        <v>1182.3789999999999</v>
      </c>
      <c r="Y36" s="32">
        <v>985.08799999999997</v>
      </c>
      <c r="Z36" s="32">
        <v>901.21299999999997</v>
      </c>
      <c r="AA36" s="32">
        <v>1103.893</v>
      </c>
      <c r="AB36" s="32">
        <v>954.14200000000005</v>
      </c>
      <c r="AC36" s="32">
        <v>1078.9549999999999</v>
      </c>
      <c r="AD36" s="32">
        <v>1254.395</v>
      </c>
      <c r="AE36" s="32">
        <v>866.69600000000003</v>
      </c>
      <c r="AF36" s="32">
        <v>1101.223</v>
      </c>
      <c r="AG36" s="32">
        <v>1015.432</v>
      </c>
      <c r="AH36" s="73">
        <f t="shared" si="16"/>
        <v>923.53059947291752</v>
      </c>
      <c r="AI36" s="73">
        <f t="shared" si="17"/>
        <v>837.20719278541969</v>
      </c>
      <c r="AK36" s="65" t="s">
        <v>5</v>
      </c>
      <c r="AL36" s="65" t="s">
        <v>74</v>
      </c>
      <c r="AM36" s="66">
        <v>899.29</v>
      </c>
      <c r="AN36" s="66">
        <v>817.9</v>
      </c>
      <c r="AO36" s="66">
        <v>741.45</v>
      </c>
      <c r="AP36" s="67">
        <f t="shared" si="6"/>
        <v>-9.0504731510413758E-2</v>
      </c>
      <c r="AQ36" s="67">
        <f t="shared" si="6"/>
        <v>-9.3471084484655742E-2</v>
      </c>
    </row>
    <row r="37" spans="1:43" x14ac:dyDescent="0.2">
      <c r="F37" s="14"/>
      <c r="G37" s="14"/>
      <c r="I37" s="18" t="s">
        <v>75</v>
      </c>
      <c r="J37" s="18" t="s">
        <v>5</v>
      </c>
      <c r="K37" s="18" t="s">
        <v>62</v>
      </c>
      <c r="L37" s="18" t="s">
        <v>46</v>
      </c>
      <c r="M37" s="18" t="s">
        <v>77</v>
      </c>
      <c r="N37" s="32">
        <v>13.172000000000001</v>
      </c>
      <c r="O37" s="32">
        <v>31.617000000000001</v>
      </c>
      <c r="P37" s="32">
        <v>90.427999999999997</v>
      </c>
      <c r="Q37" s="32">
        <v>14.885</v>
      </c>
      <c r="R37" s="32">
        <v>36.953000000000003</v>
      </c>
      <c r="S37" s="32">
        <v>38.322000000000003</v>
      </c>
      <c r="T37" s="32">
        <v>40.92</v>
      </c>
      <c r="U37" s="32">
        <v>40.694000000000003</v>
      </c>
      <c r="V37" s="32">
        <v>210.33</v>
      </c>
      <c r="W37" s="32">
        <v>131.91499999999999</v>
      </c>
      <c r="X37" s="32">
        <v>93.748000000000005</v>
      </c>
      <c r="Y37" s="32">
        <v>99.745999999999995</v>
      </c>
      <c r="Z37" s="32">
        <v>170.93</v>
      </c>
      <c r="AA37" s="32">
        <v>340.83199999999999</v>
      </c>
      <c r="AB37" s="32">
        <v>759.70899999999995</v>
      </c>
      <c r="AC37" s="32">
        <v>674.00199999999995</v>
      </c>
      <c r="AD37" s="32">
        <v>630.11500000000001</v>
      </c>
      <c r="AE37" s="32">
        <v>1019.352</v>
      </c>
      <c r="AF37" s="32">
        <v>712.94399999999996</v>
      </c>
      <c r="AG37" s="32">
        <v>806.00800000000004</v>
      </c>
      <c r="AH37" s="73">
        <f t="shared" si="16"/>
        <v>595.89476534311996</v>
      </c>
      <c r="AI37" s="73">
        <f t="shared" si="17"/>
        <v>702.24997289529529</v>
      </c>
      <c r="AK37" s="65" t="s">
        <v>5</v>
      </c>
      <c r="AL37" s="65" t="s">
        <v>75</v>
      </c>
      <c r="AM37" s="66">
        <v>1809.28</v>
      </c>
      <c r="AN37" s="66">
        <v>1337.63</v>
      </c>
      <c r="AO37" s="66">
        <v>1576.37</v>
      </c>
      <c r="AP37" s="67">
        <f t="shared" si="6"/>
        <v>-0.26068380792359386</v>
      </c>
      <c r="AQ37" s="67">
        <f t="shared" si="6"/>
        <v>0.17847984868760403</v>
      </c>
    </row>
    <row r="38" spans="1:43" x14ac:dyDescent="0.2">
      <c r="F38" s="14"/>
      <c r="G38" s="14"/>
      <c r="I38" s="18" t="s">
        <v>73</v>
      </c>
      <c r="J38" s="18" t="s">
        <v>6</v>
      </c>
      <c r="K38" s="18" t="s">
        <v>62</v>
      </c>
      <c r="L38" s="18" t="s">
        <v>47</v>
      </c>
      <c r="M38" s="18" t="s">
        <v>73</v>
      </c>
      <c r="N38" s="32">
        <v>8260</v>
      </c>
      <c r="O38" s="32">
        <v>7513</v>
      </c>
      <c r="P38" s="32">
        <v>6803</v>
      </c>
      <c r="Q38" s="32">
        <v>5796.2</v>
      </c>
      <c r="R38" s="32">
        <v>5336.1090000000004</v>
      </c>
      <c r="S38" s="32">
        <v>4854.1750000000002</v>
      </c>
      <c r="T38" s="32">
        <v>4703.0569999999998</v>
      </c>
      <c r="U38" s="32">
        <v>4333</v>
      </c>
      <c r="V38" s="32">
        <v>4440.3239999999996</v>
      </c>
      <c r="W38" s="32">
        <v>4451.2579999999998</v>
      </c>
      <c r="X38" s="32">
        <v>4703.6450000000004</v>
      </c>
      <c r="Y38" s="32">
        <v>4950.4170000000004</v>
      </c>
      <c r="Z38" s="32">
        <v>4994.04</v>
      </c>
      <c r="AA38" s="32">
        <v>4914.0439999999999</v>
      </c>
      <c r="AB38" s="32">
        <v>5236.4589999999998</v>
      </c>
      <c r="AC38" s="32">
        <v>5755.6379999999999</v>
      </c>
      <c r="AD38" s="32">
        <v>6311.0770000000002</v>
      </c>
      <c r="AE38" s="32">
        <v>6766.4549999999999</v>
      </c>
      <c r="AF38" s="32">
        <v>7213.8059999999996</v>
      </c>
      <c r="AG38" s="32">
        <v>7566.4629999999997</v>
      </c>
      <c r="AH38" s="73">
        <f t="shared" si="16"/>
        <v>8144.6062893323315</v>
      </c>
      <c r="AI38" s="73">
        <f t="shared" si="17"/>
        <v>8636.261781146266</v>
      </c>
      <c r="AK38" s="65" t="s">
        <v>153</v>
      </c>
      <c r="AL38" s="65" t="s">
        <v>73</v>
      </c>
      <c r="AM38" s="66">
        <v>7446.7999999999993</v>
      </c>
      <c r="AN38" s="66">
        <v>8015.8</v>
      </c>
      <c r="AO38" s="66">
        <v>8499.68</v>
      </c>
      <c r="AP38" s="67">
        <f t="shared" si="6"/>
        <v>7.6408658752752989E-2</v>
      </c>
      <c r="AQ38" s="67">
        <f t="shared" si="6"/>
        <v>6.0365777589261219E-2</v>
      </c>
    </row>
    <row r="39" spans="1:43" x14ac:dyDescent="0.2">
      <c r="F39" s="14"/>
      <c r="G39" s="14"/>
      <c r="I39" s="18" t="s">
        <v>74</v>
      </c>
      <c r="J39" s="18" t="s">
        <v>6</v>
      </c>
      <c r="K39" s="18" t="s">
        <v>62</v>
      </c>
      <c r="L39" s="18" t="s">
        <v>47</v>
      </c>
      <c r="M39" s="18" t="s">
        <v>76</v>
      </c>
      <c r="N39" s="32">
        <v>881.71199999999999</v>
      </c>
      <c r="O39" s="32">
        <v>1267.355</v>
      </c>
      <c r="P39" s="32">
        <v>1599.78</v>
      </c>
      <c r="Q39" s="32">
        <v>2101.7860000000001</v>
      </c>
      <c r="R39" s="32">
        <v>1983.7760000000001</v>
      </c>
      <c r="S39" s="32">
        <v>2786.373</v>
      </c>
      <c r="T39" s="32">
        <v>2359.8090000000002</v>
      </c>
      <c r="U39" s="32">
        <v>1401.759</v>
      </c>
      <c r="V39" s="32">
        <v>1300.585</v>
      </c>
      <c r="W39" s="32">
        <v>2349.3159999999998</v>
      </c>
      <c r="X39" s="32">
        <v>2669.2429999999999</v>
      </c>
      <c r="Y39" s="32">
        <v>2412.4490000000001</v>
      </c>
      <c r="Z39" s="32">
        <v>2262.4050000000002</v>
      </c>
      <c r="AA39" s="32">
        <v>2812.4470000000001</v>
      </c>
      <c r="AB39" s="32">
        <v>2831.047</v>
      </c>
      <c r="AC39" s="32">
        <v>2943.7049999999999</v>
      </c>
      <c r="AD39" s="32">
        <v>3139.1010000000001</v>
      </c>
      <c r="AE39" s="32">
        <v>2518.4679999999998</v>
      </c>
      <c r="AF39" s="32">
        <v>2322.88</v>
      </c>
      <c r="AG39" s="32">
        <v>2124.6179999999999</v>
      </c>
      <c r="AH39" s="73">
        <f t="shared" si="16"/>
        <v>2237.8966613082039</v>
      </c>
      <c r="AI39" s="73">
        <f t="shared" si="17"/>
        <v>1778.1728027993352</v>
      </c>
      <c r="AK39" s="65" t="s">
        <v>153</v>
      </c>
      <c r="AL39" s="65" t="s">
        <v>74</v>
      </c>
      <c r="AM39" s="66">
        <v>2742.08</v>
      </c>
      <c r="AN39" s="66">
        <v>2888.2799999999997</v>
      </c>
      <c r="AO39" s="66">
        <v>2294.9500000000003</v>
      </c>
      <c r="AP39" s="67">
        <f t="shared" si="6"/>
        <v>5.331718987046323E-2</v>
      </c>
      <c r="AQ39" s="67">
        <f t="shared" si="6"/>
        <v>-0.20542675917847283</v>
      </c>
    </row>
    <row r="40" spans="1:43" x14ac:dyDescent="0.2">
      <c r="F40" s="14"/>
      <c r="G40" s="14"/>
      <c r="I40" s="18" t="s">
        <v>75</v>
      </c>
      <c r="J40" s="18" t="s">
        <v>6</v>
      </c>
      <c r="K40" s="18" t="s">
        <v>62</v>
      </c>
      <c r="L40" s="18" t="s">
        <v>47</v>
      </c>
      <c r="M40" s="18" t="s">
        <v>77</v>
      </c>
      <c r="N40" s="32">
        <v>0.64600000000000002</v>
      </c>
      <c r="O40" s="32">
        <v>2.11</v>
      </c>
      <c r="P40" s="32">
        <v>18.268000000000001</v>
      </c>
      <c r="Q40" s="32">
        <v>12.823</v>
      </c>
      <c r="R40" s="32">
        <v>46.609000000000002</v>
      </c>
      <c r="S40" s="32">
        <v>37.627000000000002</v>
      </c>
      <c r="T40" s="32">
        <v>19.108000000000001</v>
      </c>
      <c r="U40" s="32">
        <v>9.7430000000000003</v>
      </c>
      <c r="V40" s="32">
        <v>24.981000000000002</v>
      </c>
      <c r="W40" s="32">
        <v>23.620999999999999</v>
      </c>
      <c r="X40" s="32">
        <v>20.963999999999999</v>
      </c>
      <c r="Y40" s="32">
        <v>27.827000000000002</v>
      </c>
      <c r="Z40" s="32">
        <v>31.291</v>
      </c>
      <c r="AA40" s="32">
        <v>53.476999999999997</v>
      </c>
      <c r="AB40" s="32">
        <v>51.066000000000003</v>
      </c>
      <c r="AC40" s="32">
        <v>57.402000000000001</v>
      </c>
      <c r="AD40" s="32">
        <v>76.551000000000002</v>
      </c>
      <c r="AE40" s="32">
        <v>65.843000000000004</v>
      </c>
      <c r="AF40" s="32">
        <v>40.655999999999999</v>
      </c>
      <c r="AG40" s="32">
        <v>70.427999999999997</v>
      </c>
      <c r="AH40" s="73">
        <f t="shared" si="16"/>
        <v>61.403479621780235</v>
      </c>
      <c r="AI40" s="73">
        <f t="shared" si="17"/>
        <v>149.81163090968374</v>
      </c>
      <c r="AK40" s="65" t="s">
        <v>153</v>
      </c>
      <c r="AL40" s="65" t="s">
        <v>75</v>
      </c>
      <c r="AM40" s="66">
        <v>30.669999999999998</v>
      </c>
      <c r="AN40" s="66">
        <v>26.74</v>
      </c>
      <c r="AO40" s="66">
        <v>65.240000000000009</v>
      </c>
      <c r="AP40" s="67">
        <f t="shared" si="6"/>
        <v>-0.12813824584284317</v>
      </c>
      <c r="AQ40" s="67">
        <f t="shared" si="6"/>
        <v>1.4397905759162311</v>
      </c>
    </row>
    <row r="41" spans="1:43" x14ac:dyDescent="0.2">
      <c r="F41" s="14"/>
      <c r="G41" s="14"/>
      <c r="I41" s="18" t="s">
        <v>73</v>
      </c>
      <c r="J41" s="18" t="s">
        <v>7</v>
      </c>
      <c r="K41" s="18" t="s">
        <v>62</v>
      </c>
      <c r="L41" s="18" t="s">
        <v>69</v>
      </c>
      <c r="M41" s="18" t="s">
        <v>73</v>
      </c>
      <c r="N41" s="32">
        <v>47234.203000000001</v>
      </c>
      <c r="O41" s="32">
        <v>46521.4</v>
      </c>
      <c r="P41" s="32">
        <v>42173.1</v>
      </c>
      <c r="Q41" s="32">
        <v>39305</v>
      </c>
      <c r="R41" s="32">
        <v>35818.468000000001</v>
      </c>
      <c r="S41" s="32">
        <v>34135.029000000002</v>
      </c>
      <c r="T41" s="32">
        <v>33254.565000000002</v>
      </c>
      <c r="U41" s="32">
        <v>32299.996999999999</v>
      </c>
      <c r="V41" s="32">
        <v>32276.191999999999</v>
      </c>
      <c r="W41" s="32">
        <v>32904.910000000003</v>
      </c>
      <c r="X41" s="32">
        <v>33503.853000000003</v>
      </c>
      <c r="Y41" s="32">
        <v>33372.981</v>
      </c>
      <c r="Z41" s="32">
        <v>32173.100999999999</v>
      </c>
      <c r="AA41" s="32">
        <v>31147.165000000001</v>
      </c>
      <c r="AB41" s="32">
        <v>31436.274000000001</v>
      </c>
      <c r="AC41" s="32">
        <v>32175.482</v>
      </c>
      <c r="AD41" s="32">
        <v>32357.491000000002</v>
      </c>
      <c r="AE41" s="32">
        <v>32565.284</v>
      </c>
      <c r="AF41" s="32">
        <v>31841.363000000001</v>
      </c>
      <c r="AG41" s="32">
        <v>31639.54</v>
      </c>
      <c r="AH41" s="73"/>
      <c r="AI41" s="73"/>
      <c r="AK41" s="65"/>
      <c r="AL41" s="65"/>
      <c r="AM41" s="66"/>
      <c r="AN41" s="66"/>
      <c r="AO41" s="66"/>
      <c r="AP41" s="67"/>
      <c r="AQ41" s="67"/>
    </row>
    <row r="42" spans="1:43" x14ac:dyDescent="0.2">
      <c r="F42" s="14"/>
      <c r="G42" s="14"/>
      <c r="I42" s="18" t="s">
        <v>74</v>
      </c>
      <c r="J42" s="18" t="s">
        <v>7</v>
      </c>
      <c r="K42" s="18" t="s">
        <v>62</v>
      </c>
      <c r="L42" s="18" t="s">
        <v>69</v>
      </c>
      <c r="M42" s="18" t="s">
        <v>76</v>
      </c>
      <c r="N42" s="32">
        <v>956.14800000000002</v>
      </c>
      <c r="O42" s="32">
        <v>740.24099999999999</v>
      </c>
      <c r="P42" s="32">
        <v>1225.508</v>
      </c>
      <c r="Q42" s="32">
        <v>1299.9670000000001</v>
      </c>
      <c r="R42" s="32">
        <v>1549.912</v>
      </c>
      <c r="S42" s="32">
        <v>2400.7330000000002</v>
      </c>
      <c r="T42" s="32">
        <v>1684.3409999999999</v>
      </c>
      <c r="U42" s="32">
        <v>2011.076</v>
      </c>
      <c r="V42" s="32">
        <v>845.41099999999994</v>
      </c>
      <c r="W42" s="32">
        <v>1178.7619999999999</v>
      </c>
      <c r="X42" s="32">
        <v>951.85900000000004</v>
      </c>
      <c r="Y42" s="32">
        <v>1392.123</v>
      </c>
      <c r="Z42" s="32">
        <v>1663.6220000000001</v>
      </c>
      <c r="AA42" s="32">
        <v>1994.328</v>
      </c>
      <c r="AB42" s="32">
        <v>1486.74</v>
      </c>
      <c r="AC42" s="32">
        <v>1659.64</v>
      </c>
      <c r="AD42" s="32">
        <v>1795.3810000000001</v>
      </c>
      <c r="AE42" s="32">
        <v>1632.8879999999999</v>
      </c>
      <c r="AF42" s="32">
        <v>2783.0830000000001</v>
      </c>
      <c r="AG42" s="32">
        <v>2257.346</v>
      </c>
      <c r="AH42" s="32"/>
      <c r="AI42" s="32"/>
      <c r="AK42" s="65"/>
      <c r="AL42" s="65"/>
      <c r="AM42" s="66"/>
      <c r="AN42" s="66"/>
      <c r="AO42" s="66"/>
      <c r="AP42" s="67"/>
      <c r="AQ42" s="67"/>
    </row>
    <row r="43" spans="1:43" x14ac:dyDescent="0.2">
      <c r="F43" s="14"/>
      <c r="G43" s="14"/>
      <c r="I43" s="18" t="s">
        <v>75</v>
      </c>
      <c r="J43" s="18" t="s">
        <v>7</v>
      </c>
      <c r="K43" s="18" t="s">
        <v>62</v>
      </c>
      <c r="L43" s="18" t="s">
        <v>69</v>
      </c>
      <c r="M43" s="18" t="s">
        <v>77</v>
      </c>
      <c r="N43" s="32">
        <v>282.21499999999997</v>
      </c>
      <c r="O43" s="32">
        <v>394.226</v>
      </c>
      <c r="P43" s="32">
        <v>2068.0639999999999</v>
      </c>
      <c r="Q43" s="32">
        <v>1696.0440000000001</v>
      </c>
      <c r="R43" s="32">
        <v>1511.856</v>
      </c>
      <c r="S43" s="32">
        <v>1198.0899999999999</v>
      </c>
      <c r="T43" s="32">
        <v>1146.338</v>
      </c>
      <c r="U43" s="32">
        <v>833.81</v>
      </c>
      <c r="V43" s="32">
        <v>1590.0060000000001</v>
      </c>
      <c r="W43" s="32">
        <v>938.56399999999996</v>
      </c>
      <c r="X43" s="32">
        <v>876.36</v>
      </c>
      <c r="Y43" s="32">
        <v>547.24800000000005</v>
      </c>
      <c r="Z43" s="32">
        <v>485.90800000000002</v>
      </c>
      <c r="AA43" s="32">
        <v>424.82100000000003</v>
      </c>
      <c r="AB43" s="32">
        <v>414.72300000000001</v>
      </c>
      <c r="AC43" s="32">
        <v>409.41899999999998</v>
      </c>
      <c r="AD43" s="32">
        <v>400.57299999999998</v>
      </c>
      <c r="AE43" s="32">
        <v>352.35399999999998</v>
      </c>
      <c r="AF43" s="32">
        <v>265.55200000000002</v>
      </c>
      <c r="AG43" s="32">
        <v>231.97200000000001</v>
      </c>
      <c r="AH43" s="32"/>
      <c r="AI43" s="32"/>
      <c r="AK43" s="70"/>
      <c r="AL43" s="70"/>
      <c r="AM43" s="3"/>
      <c r="AN43" s="3"/>
      <c r="AO43" s="3"/>
      <c r="AP43" s="71"/>
      <c r="AQ43" s="71"/>
    </row>
    <row r="44" spans="1:43" x14ac:dyDescent="0.2">
      <c r="F44" s="14"/>
      <c r="G44" s="14"/>
      <c r="I44" s="28" t="s">
        <v>40</v>
      </c>
    </row>
    <row r="45" spans="1:43" x14ac:dyDescent="0.2">
      <c r="F45" s="14"/>
      <c r="G45" s="14"/>
      <c r="I45" s="29" t="s">
        <v>78</v>
      </c>
    </row>
    <row r="46" spans="1:43" x14ac:dyDescent="0.2">
      <c r="F46" s="14"/>
      <c r="G46" s="14"/>
      <c r="I46" s="29" t="s">
        <v>79</v>
      </c>
    </row>
    <row r="47" spans="1:43" x14ac:dyDescent="0.2">
      <c r="F47" s="14"/>
      <c r="G47" s="14"/>
      <c r="I47" s="35" t="s">
        <v>152</v>
      </c>
    </row>
    <row r="48" spans="1:43" x14ac:dyDescent="0.2">
      <c r="F48" s="14"/>
      <c r="G48" s="14"/>
      <c r="I48" s="35" t="s">
        <v>156</v>
      </c>
    </row>
    <row r="49" spans="1:9" x14ac:dyDescent="0.2">
      <c r="F49" s="14"/>
      <c r="G49" s="14"/>
      <c r="I49" s="35"/>
    </row>
    <row r="50" spans="1:9" x14ac:dyDescent="0.2">
      <c r="F50" s="14"/>
      <c r="G50" s="14"/>
      <c r="I50" s="35"/>
    </row>
    <row r="51" spans="1:9" x14ac:dyDescent="0.2">
      <c r="F51" s="14"/>
      <c r="G51" s="14"/>
      <c r="I51" s="35"/>
    </row>
    <row r="52" spans="1:9" ht="18" x14ac:dyDescent="0.2">
      <c r="A52" s="20" t="s">
        <v>135</v>
      </c>
      <c r="B52" s="21"/>
      <c r="C52" s="21"/>
      <c r="D52" s="21"/>
      <c r="E52" s="21"/>
      <c r="F52" s="21"/>
    </row>
    <row r="53" spans="1:9" x14ac:dyDescent="0.2">
      <c r="A53" s="1"/>
    </row>
    <row r="54" spans="1:9" x14ac:dyDescent="0.2">
      <c r="A54" s="24" t="s">
        <v>41</v>
      </c>
      <c r="B54" s="22"/>
      <c r="C54" s="22"/>
      <c r="D54" s="22"/>
      <c r="E54" s="22"/>
    </row>
    <row r="55" spans="1:9" x14ac:dyDescent="0.2">
      <c r="A55" s="7" t="s">
        <v>126</v>
      </c>
    </row>
    <row r="57" spans="1:9" x14ac:dyDescent="0.2">
      <c r="A57" s="83" t="s">
        <v>124</v>
      </c>
      <c r="B57" s="86" t="s">
        <v>16</v>
      </c>
      <c r="C57" s="76"/>
      <c r="D57" s="87"/>
    </row>
    <row r="58" spans="1:9" x14ac:dyDescent="0.2">
      <c r="A58" s="84"/>
      <c r="B58" s="9" t="s">
        <v>32</v>
      </c>
      <c r="C58" s="10" t="s">
        <v>1</v>
      </c>
      <c r="D58" s="10" t="s">
        <v>163</v>
      </c>
      <c r="E58" s="14"/>
    </row>
    <row r="59" spans="1:9" x14ac:dyDescent="0.2">
      <c r="A59" s="18" t="s">
        <v>8</v>
      </c>
      <c r="B59" s="16">
        <f>B27</f>
        <v>91.352283036872961</v>
      </c>
      <c r="C59" s="16">
        <f t="shared" ref="C59:D59" si="18">C27</f>
        <v>108.29218240570493</v>
      </c>
      <c r="D59" s="16">
        <f t="shared" si="18"/>
        <v>121.85520702657134</v>
      </c>
      <c r="E59" s="14"/>
    </row>
    <row r="60" spans="1:9" x14ac:dyDescent="0.2">
      <c r="A60" s="18" t="s">
        <v>5</v>
      </c>
      <c r="B60" s="16">
        <f t="shared" ref="B60:D62" si="19">B28</f>
        <v>66.362795312630908</v>
      </c>
      <c r="C60" s="16">
        <f t="shared" si="19"/>
        <v>69.221178172088102</v>
      </c>
      <c r="D60" s="16">
        <f t="shared" si="19"/>
        <v>94.612561187065538</v>
      </c>
      <c r="E60" s="14"/>
    </row>
    <row r="61" spans="1:9" x14ac:dyDescent="0.2">
      <c r="A61" s="18" t="s">
        <v>6</v>
      </c>
      <c r="B61" s="16">
        <f t="shared" si="19"/>
        <v>77.967592837993323</v>
      </c>
      <c r="C61" s="16">
        <f t="shared" si="19"/>
        <v>68.22654520319665</v>
      </c>
      <c r="D61" s="16">
        <f t="shared" si="19"/>
        <v>78.211850661504712</v>
      </c>
      <c r="E61" s="14"/>
    </row>
    <row r="62" spans="1:9" x14ac:dyDescent="0.2">
      <c r="A62" s="18" t="s">
        <v>28</v>
      </c>
      <c r="B62" s="16">
        <f t="shared" si="19"/>
        <v>99.567018648433645</v>
      </c>
      <c r="C62" s="16">
        <f t="shared" si="19"/>
        <v>97.472951642969292</v>
      </c>
      <c r="D62" s="16">
        <f t="shared" si="19"/>
        <v>94.291043789823107</v>
      </c>
      <c r="E62" s="14"/>
    </row>
    <row r="63" spans="1:9" x14ac:dyDescent="0.2">
      <c r="A63" s="14" t="s">
        <v>123</v>
      </c>
      <c r="B63" s="14"/>
      <c r="C63" s="14"/>
      <c r="D63" s="14"/>
      <c r="E63" s="14"/>
    </row>
    <row r="64" spans="1:9" x14ac:dyDescent="0.2">
      <c r="A64" s="14" t="s">
        <v>125</v>
      </c>
      <c r="B64" s="59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</sheetData>
  <mergeCells count="8">
    <mergeCell ref="A57:A58"/>
    <mergeCell ref="B57:D57"/>
    <mergeCell ref="AK10:AK11"/>
    <mergeCell ref="AL10:AL11"/>
    <mergeCell ref="AP10:AQ10"/>
    <mergeCell ref="A10:A11"/>
    <mergeCell ref="B10:D10"/>
    <mergeCell ref="E10:F10"/>
  </mergeCells>
  <hyperlinks>
    <hyperlink ref="B5" r:id="rId1"/>
    <hyperlink ref="B6" r:id="rId2"/>
    <hyperlink ref="B8" r:id="rId3"/>
    <hyperlink ref="B7" r:id="rId4"/>
    <hyperlink ref="B4" r:id="rId5"/>
  </hyperlinks>
  <pageMargins left="0.7" right="0.7" top="0.75" bottom="0.75" header="0.3" footer="0.3"/>
  <pageSetup paperSize="9" orientation="portrait" r:id="rId6"/>
  <ignoredErrors>
    <ignoredError sqref="B12:D12 B14:D16 B21:D25 B17:D20" formulaRange="1"/>
    <ignoredError sqref="B13:D13" formula="1" formulaRange="1"/>
    <ignoredError sqref="F13" formula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0"/>
  <sheetViews>
    <sheetView workbookViewId="0">
      <selection activeCell="F41" sqref="F41"/>
    </sheetView>
  </sheetViews>
  <sheetFormatPr defaultRowHeight="12.75" x14ac:dyDescent="0.2"/>
  <cols>
    <col min="1" max="1" width="36.625" customWidth="1"/>
    <col min="2" max="7" width="10.625" customWidth="1"/>
    <col min="8" max="8" width="13.125" customWidth="1"/>
    <col min="9" max="10" width="26.25" bestFit="1" customWidth="1"/>
    <col min="11" max="11" width="13.625" bestFit="1" customWidth="1"/>
    <col min="12" max="12" width="54.625" bestFit="1" customWidth="1"/>
    <col min="13" max="13" width="41" bestFit="1" customWidth="1"/>
    <col min="14" max="37" width="9" customWidth="1"/>
    <col min="49" max="64" width="9.375" bestFit="1" customWidth="1"/>
    <col min="65" max="66" width="9.375" customWidth="1"/>
    <col min="68" max="68" width="41" hidden="1" customWidth="1"/>
    <col min="69" max="69" width="15.375" hidden="1" customWidth="1"/>
    <col min="70" max="72" width="0" hidden="1" customWidth="1"/>
    <col min="73" max="74" width="10.25" hidden="1" customWidth="1"/>
  </cols>
  <sheetData>
    <row r="1" spans="1:74" ht="18" x14ac:dyDescent="0.2">
      <c r="A1" s="20" t="s">
        <v>117</v>
      </c>
      <c r="B1" s="21"/>
      <c r="C1" s="21"/>
      <c r="D1" s="21"/>
      <c r="E1" s="21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74" x14ac:dyDescent="0.2">
      <c r="A2" s="1"/>
    </row>
    <row r="3" spans="1:74" x14ac:dyDescent="0.2">
      <c r="A3" s="24" t="s">
        <v>41</v>
      </c>
      <c r="B3" s="22"/>
      <c r="C3" s="22"/>
      <c r="D3" s="22"/>
      <c r="E3" s="22"/>
    </row>
    <row r="4" spans="1:74" x14ac:dyDescent="0.2">
      <c r="A4" s="37" t="s">
        <v>82</v>
      </c>
      <c r="B4" s="25" t="s">
        <v>81</v>
      </c>
    </row>
    <row r="5" spans="1:74" x14ac:dyDescent="0.2">
      <c r="A5" s="37" t="s">
        <v>86</v>
      </c>
      <c r="B5" s="25" t="s">
        <v>85</v>
      </c>
      <c r="C5" s="23"/>
    </row>
    <row r="6" spans="1:74" x14ac:dyDescent="0.2">
      <c r="A6" s="37" t="s">
        <v>84</v>
      </c>
      <c r="B6" s="25" t="s">
        <v>83</v>
      </c>
      <c r="C6" s="23"/>
    </row>
    <row r="7" spans="1:74" x14ac:dyDescent="0.2">
      <c r="A7" s="37" t="s">
        <v>89</v>
      </c>
      <c r="B7" s="25" t="s">
        <v>83</v>
      </c>
    </row>
    <row r="8" spans="1:74" x14ac:dyDescent="0.2">
      <c r="A8" s="38" t="s">
        <v>87</v>
      </c>
      <c r="B8" s="25" t="s">
        <v>88</v>
      </c>
      <c r="C8" s="23"/>
      <c r="E8" s="30"/>
    </row>
    <row r="9" spans="1:74" x14ac:dyDescent="0.2">
      <c r="A9" s="1"/>
    </row>
    <row r="10" spans="1:74" x14ac:dyDescent="0.2">
      <c r="A10" s="83" t="s">
        <v>14</v>
      </c>
      <c r="B10" s="76" t="s">
        <v>16</v>
      </c>
      <c r="C10" s="76"/>
      <c r="D10" s="85"/>
      <c r="E10" s="86" t="s">
        <v>24</v>
      </c>
      <c r="F10" s="76"/>
      <c r="G10" s="87"/>
      <c r="L10" s="1"/>
      <c r="BM10" s="74" t="s">
        <v>170</v>
      </c>
      <c r="BP10" s="82" t="s">
        <v>154</v>
      </c>
      <c r="BQ10" s="82" t="s">
        <v>155</v>
      </c>
      <c r="BR10" s="63" t="s">
        <v>144</v>
      </c>
      <c r="BS10" s="63" t="s">
        <v>145</v>
      </c>
      <c r="BT10" s="63" t="s">
        <v>146</v>
      </c>
      <c r="BU10" s="88" t="s">
        <v>147</v>
      </c>
      <c r="BV10" s="89"/>
    </row>
    <row r="11" spans="1:74" x14ac:dyDescent="0.2">
      <c r="A11" s="84"/>
      <c r="B11" s="9" t="s">
        <v>0</v>
      </c>
      <c r="C11" s="10" t="s">
        <v>1</v>
      </c>
      <c r="D11" s="10" t="s">
        <v>163</v>
      </c>
      <c r="E11" s="9" t="s">
        <v>0</v>
      </c>
      <c r="F11" s="10" t="s">
        <v>1</v>
      </c>
      <c r="G11" s="10" t="s">
        <v>163</v>
      </c>
      <c r="I11" s="58" t="s">
        <v>14</v>
      </c>
      <c r="J11" s="58" t="s">
        <v>37</v>
      </c>
      <c r="K11" s="58" t="s">
        <v>36</v>
      </c>
      <c r="L11" s="64" t="s">
        <v>161</v>
      </c>
      <c r="M11" s="64" t="s">
        <v>162</v>
      </c>
      <c r="N11" s="58">
        <v>1961</v>
      </c>
      <c r="O11" s="58">
        <v>1962</v>
      </c>
      <c r="P11" s="58">
        <v>1963</v>
      </c>
      <c r="Q11" s="58">
        <v>1964</v>
      </c>
      <c r="R11" s="58">
        <v>1965</v>
      </c>
      <c r="S11" s="58">
        <v>1966</v>
      </c>
      <c r="T11" s="58">
        <v>1967</v>
      </c>
      <c r="U11" s="58">
        <v>1968</v>
      </c>
      <c r="V11" s="58">
        <v>1969</v>
      </c>
      <c r="W11" s="58">
        <v>1970</v>
      </c>
      <c r="X11" s="58">
        <v>1971</v>
      </c>
      <c r="Y11" s="58">
        <v>1972</v>
      </c>
      <c r="Z11" s="58">
        <v>1973</v>
      </c>
      <c r="AA11" s="58">
        <v>1974</v>
      </c>
      <c r="AB11" s="58">
        <v>1975</v>
      </c>
      <c r="AC11" s="58">
        <v>1976</v>
      </c>
      <c r="AD11" s="58">
        <v>1977</v>
      </c>
      <c r="AE11" s="58">
        <v>1978</v>
      </c>
      <c r="AF11" s="58">
        <v>1979</v>
      </c>
      <c r="AG11" s="58">
        <v>1980</v>
      </c>
      <c r="AH11" s="58">
        <v>1981</v>
      </c>
      <c r="AI11" s="58">
        <v>1982</v>
      </c>
      <c r="AJ11" s="58">
        <v>1983</v>
      </c>
      <c r="AK11" s="58">
        <v>1984</v>
      </c>
      <c r="AL11" s="58">
        <v>1985</v>
      </c>
      <c r="AM11" s="58">
        <v>1986</v>
      </c>
      <c r="AN11" s="58">
        <v>1987</v>
      </c>
      <c r="AO11" s="58">
        <v>1988</v>
      </c>
      <c r="AP11" s="58">
        <v>1989</v>
      </c>
      <c r="AQ11" s="58">
        <v>1990</v>
      </c>
      <c r="AR11" s="58">
        <v>1991</v>
      </c>
      <c r="AS11" s="58">
        <v>1992</v>
      </c>
      <c r="AT11" s="58">
        <v>1993</v>
      </c>
      <c r="AU11" s="58">
        <v>1994</v>
      </c>
      <c r="AV11" s="58">
        <v>1995</v>
      </c>
      <c r="AW11" s="58">
        <v>1996</v>
      </c>
      <c r="AX11" s="58">
        <v>1997</v>
      </c>
      <c r="AY11" s="58">
        <v>1998</v>
      </c>
      <c r="AZ11" s="58">
        <v>1999</v>
      </c>
      <c r="BA11" s="58">
        <v>2000</v>
      </c>
      <c r="BB11" s="58">
        <v>2001</v>
      </c>
      <c r="BC11" s="58">
        <v>2002</v>
      </c>
      <c r="BD11" s="58">
        <v>2003</v>
      </c>
      <c r="BE11" s="58">
        <v>2004</v>
      </c>
      <c r="BF11" s="58">
        <v>2005</v>
      </c>
      <c r="BG11" s="58">
        <v>2006</v>
      </c>
      <c r="BH11" s="58">
        <v>2007</v>
      </c>
      <c r="BI11" s="58">
        <v>2008</v>
      </c>
      <c r="BJ11" s="58">
        <v>2009</v>
      </c>
      <c r="BK11" s="58">
        <v>2010</v>
      </c>
      <c r="BL11" s="58">
        <v>2011</v>
      </c>
      <c r="BM11" s="58">
        <v>2012</v>
      </c>
      <c r="BN11" s="58">
        <v>2013</v>
      </c>
      <c r="BP11" s="82"/>
      <c r="BQ11" s="82"/>
      <c r="BR11" s="63">
        <v>2011</v>
      </c>
      <c r="BS11" s="63">
        <v>2012</v>
      </c>
      <c r="BT11" s="63" t="s">
        <v>148</v>
      </c>
      <c r="BU11" s="63" t="s">
        <v>149</v>
      </c>
      <c r="BV11" s="63" t="s">
        <v>150</v>
      </c>
    </row>
    <row r="12" spans="1:74" x14ac:dyDescent="0.2">
      <c r="A12" s="11" t="s">
        <v>25</v>
      </c>
      <c r="B12" s="16">
        <f>AVERAGE(AL12:AX12)</f>
        <v>523.19221023076921</v>
      </c>
      <c r="C12" s="16">
        <f>AVERAGE(AX12:BJ12)</f>
        <v>721.38674999999989</v>
      </c>
      <c r="D12" s="16">
        <f>AVERAGE(BJ12:BN12)</f>
        <v>888.01977800000009</v>
      </c>
      <c r="E12" s="17">
        <f>(100*(EXP(LN(AX12/AL12)/($AX$11-$AL$11)))-100)/100</f>
        <v>2.7954023337972273E-2</v>
      </c>
      <c r="F12" s="17">
        <f>(100*(EXP(LN(BJ12/AX12)/($BJ$11-$AX$11)))-100)/100</f>
        <v>2.673128848326442E-2</v>
      </c>
      <c r="G12" s="17">
        <f>(100*(EXP(LN(BN12/BJ12)/($BN$11-$BJ$11)))-100)/100</f>
        <v>2.7164173034920511E-2</v>
      </c>
      <c r="I12" s="18" t="s">
        <v>3</v>
      </c>
      <c r="J12" s="18" t="s">
        <v>13</v>
      </c>
      <c r="K12" s="18" t="s">
        <v>45</v>
      </c>
      <c r="L12" s="18" t="s">
        <v>141</v>
      </c>
      <c r="M12" s="18" t="s">
        <v>142</v>
      </c>
      <c r="N12" s="32">
        <v>233.061733</v>
      </c>
      <c r="O12" s="32">
        <v>238.68795299999999</v>
      </c>
      <c r="P12" s="32">
        <v>244.48394200000001</v>
      </c>
      <c r="Q12" s="32">
        <v>250.46393699999999</v>
      </c>
      <c r="R12" s="32">
        <v>256.64212600000002</v>
      </c>
      <c r="S12" s="32">
        <v>263.03348699999998</v>
      </c>
      <c r="T12" s="32">
        <v>269.65319099999999</v>
      </c>
      <c r="U12" s="32">
        <v>276.51538599999998</v>
      </c>
      <c r="V12" s="32">
        <v>283.633757</v>
      </c>
      <c r="W12" s="32">
        <v>291.02131600000001</v>
      </c>
      <c r="X12" s="32">
        <v>298.70704799999999</v>
      </c>
      <c r="Y12" s="32">
        <v>306.66751599999998</v>
      </c>
      <c r="Z12" s="32">
        <v>314.92105299999997</v>
      </c>
      <c r="AA12" s="32">
        <v>323.49195800000001</v>
      </c>
      <c r="AB12" s="32">
        <v>332.39876199999998</v>
      </c>
      <c r="AC12" s="32">
        <v>341.65145799999999</v>
      </c>
      <c r="AD12" s="32">
        <v>351.24351899999999</v>
      </c>
      <c r="AE12" s="32">
        <v>361.17298699999998</v>
      </c>
      <c r="AF12" s="32">
        <v>371.44840900000003</v>
      </c>
      <c r="AG12" s="32">
        <v>382.06438900000001</v>
      </c>
      <c r="AH12" s="32">
        <v>393.00759299999999</v>
      </c>
      <c r="AI12" s="32">
        <v>404.28106400000001</v>
      </c>
      <c r="AJ12" s="32">
        <v>415.89660300000003</v>
      </c>
      <c r="AK12" s="32">
        <v>427.87512900000002</v>
      </c>
      <c r="AL12" s="32">
        <v>440.22016200000002</v>
      </c>
      <c r="AM12" s="32">
        <v>452.92951399999998</v>
      </c>
      <c r="AN12" s="32">
        <v>465.98308400000002</v>
      </c>
      <c r="AO12" s="32">
        <v>479.34902</v>
      </c>
      <c r="AP12" s="32">
        <v>492.98777999999999</v>
      </c>
      <c r="AQ12" s="32">
        <v>506.86135999999999</v>
      </c>
      <c r="AR12" s="32">
        <v>521.05507599999999</v>
      </c>
      <c r="AS12" s="32">
        <v>535.57565299999999</v>
      </c>
      <c r="AT12" s="32">
        <v>550.40975000000003</v>
      </c>
      <c r="AU12" s="32">
        <v>565.54953499999999</v>
      </c>
      <c r="AV12" s="32">
        <v>580.98479899999995</v>
      </c>
      <c r="AW12" s="32">
        <v>596.74296200000003</v>
      </c>
      <c r="AX12" s="32">
        <v>612.85003800000004</v>
      </c>
      <c r="AY12" s="32">
        <v>629.34594300000003</v>
      </c>
      <c r="AZ12" s="32">
        <v>646.29152999999997</v>
      </c>
      <c r="BA12" s="32">
        <v>663.729242</v>
      </c>
      <c r="BB12" s="32">
        <v>681.46079799999995</v>
      </c>
      <c r="BC12" s="32">
        <v>699.400082</v>
      </c>
      <c r="BD12" s="32">
        <v>717.79806399999995</v>
      </c>
      <c r="BE12" s="32">
        <v>736.77465700000005</v>
      </c>
      <c r="BF12" s="32">
        <v>756.36419699999999</v>
      </c>
      <c r="BG12" s="32">
        <v>776.58063700000002</v>
      </c>
      <c r="BH12" s="32">
        <v>797.42955400000005</v>
      </c>
      <c r="BI12" s="32">
        <v>818.92596400000002</v>
      </c>
      <c r="BJ12" s="32">
        <v>841.077044</v>
      </c>
      <c r="BK12" s="32">
        <v>863.89007100000003</v>
      </c>
      <c r="BL12" s="32">
        <v>887.36725200000001</v>
      </c>
      <c r="BM12" s="32">
        <v>911.50719100000003</v>
      </c>
      <c r="BN12" s="32">
        <v>936.25733200000002</v>
      </c>
      <c r="BP12" s="68"/>
      <c r="BQ12" s="68"/>
      <c r="BR12" s="2"/>
      <c r="BS12" s="2"/>
      <c r="BT12" s="2"/>
      <c r="BU12" s="2"/>
      <c r="BV12" s="69"/>
    </row>
    <row r="13" spans="1:74" x14ac:dyDescent="0.2">
      <c r="A13" s="12" t="s">
        <v>56</v>
      </c>
      <c r="B13" s="16">
        <f>AVERAGE(AL13:AX13)/1000</f>
        <v>416.93258783061219</v>
      </c>
      <c r="C13" s="16">
        <f>AVERAGE(AX13:BJ13)/1000</f>
        <v>612.58845033749083</v>
      </c>
      <c r="D13" s="16">
        <f>AVERAGE(BJ13:BN13)/1000</f>
        <v>881.55906194142779</v>
      </c>
      <c r="E13" s="17">
        <f t="shared" ref="E13:E29" si="0">(100*(EXP(LN(AX13/AL13)/($AX$11-$AL$11)))-100)/100</f>
        <v>1.8369755268889919E-2</v>
      </c>
      <c r="F13" s="17">
        <f t="shared" ref="F13:F29" si="1">(100*(EXP(LN(BJ13/AX13)/($BJ$11-$AX$11)))-100)/100</f>
        <v>4.5246636856673489E-2</v>
      </c>
      <c r="G13" s="17">
        <f t="shared" ref="G13:G28" si="2">(100*(EXP(LN(BN13/BJ13)/($BN$11-$BJ$11)))-100)/100</f>
        <v>4.3009893173333182E-2</v>
      </c>
      <c r="I13" s="18" t="s">
        <v>51</v>
      </c>
      <c r="J13" s="18" t="s">
        <v>57</v>
      </c>
      <c r="K13" s="18" t="s">
        <v>53</v>
      </c>
      <c r="L13" s="18" t="s">
        <v>66</v>
      </c>
      <c r="M13" s="18" t="s">
        <v>52</v>
      </c>
      <c r="N13" s="32">
        <v>160092.68613984162</v>
      </c>
      <c r="O13" s="32">
        <v>169975.83197196218</v>
      </c>
      <c r="P13" s="32">
        <v>180551.38943651086</v>
      </c>
      <c r="Q13" s="32">
        <v>190697.28615490458</v>
      </c>
      <c r="R13" s="32">
        <v>202672.11319951731</v>
      </c>
      <c r="S13" s="32">
        <v>207861.66366315103</v>
      </c>
      <c r="T13" s="32">
        <v>211023.56386558065</v>
      </c>
      <c r="U13" s="32">
        <v>218510.0812070292</v>
      </c>
      <c r="V13" s="32">
        <v>234842.10524213855</v>
      </c>
      <c r="W13" s="32">
        <v>253877.336078319</v>
      </c>
      <c r="X13" s="32">
        <v>270390.469987466</v>
      </c>
      <c r="Y13" s="32">
        <v>277226.81389572931</v>
      </c>
      <c r="Z13" s="32">
        <v>289152.91184588458</v>
      </c>
      <c r="AA13" s="32">
        <v>310336.19017504802</v>
      </c>
      <c r="AB13" s="32">
        <v>312713.2659075479</v>
      </c>
      <c r="AC13" s="32">
        <v>327042.86246823118</v>
      </c>
      <c r="AD13" s="32">
        <v>333195.20339984173</v>
      </c>
      <c r="AE13" s="32">
        <v>335653.76550285018</v>
      </c>
      <c r="AF13" s="32">
        <v>348439.29576141969</v>
      </c>
      <c r="AG13" s="32">
        <v>362457.48463655164</v>
      </c>
      <c r="AH13" s="32">
        <v>368524.24741636205</v>
      </c>
      <c r="AI13" s="32">
        <v>369954.24891221453</v>
      </c>
      <c r="AJ13" s="32">
        <v>365682.28988796927</v>
      </c>
      <c r="AK13" s="32">
        <v>375804.14117309079</v>
      </c>
      <c r="AL13" s="32">
        <v>380930.0076931066</v>
      </c>
      <c r="AM13" s="32">
        <v>382247.95997968689</v>
      </c>
      <c r="AN13" s="32">
        <v>385665.0328338531</v>
      </c>
      <c r="AO13" s="32">
        <v>401413.35565634293</v>
      </c>
      <c r="AP13" s="32">
        <v>413739.89600958885</v>
      </c>
      <c r="AQ13" s="32">
        <v>420048.00255954557</v>
      </c>
      <c r="AR13" s="32">
        <v>419637.06688344199</v>
      </c>
      <c r="AS13" s="32">
        <v>413319.06702876446</v>
      </c>
      <c r="AT13" s="32">
        <v>413320.24351583194</v>
      </c>
      <c r="AU13" s="32">
        <v>421685.6773208197</v>
      </c>
      <c r="AV13" s="32">
        <v>436239.97699493694</v>
      </c>
      <c r="AW13" s="32">
        <v>457950.74182795838</v>
      </c>
      <c r="AX13" s="32">
        <v>473926.61349408125</v>
      </c>
      <c r="AY13" s="32">
        <v>484432.08358421782</v>
      </c>
      <c r="AZ13" s="32">
        <v>495560.24859028845</v>
      </c>
      <c r="BA13" s="32">
        <v>512402.90789132792</v>
      </c>
      <c r="BB13" s="32">
        <v>530381.72319458425</v>
      </c>
      <c r="BC13" s="32">
        <v>550222.54303609137</v>
      </c>
      <c r="BD13" s="32">
        <v>573624.72472970362</v>
      </c>
      <c r="BE13" s="32">
        <v>626696.32341273897</v>
      </c>
      <c r="BF13" s="32">
        <v>661094.69049796928</v>
      </c>
      <c r="BG13" s="32">
        <v>705858.40626671037</v>
      </c>
      <c r="BH13" s="32">
        <v>753817.06858149543</v>
      </c>
      <c r="BI13" s="32">
        <v>789629.91953627137</v>
      </c>
      <c r="BJ13" s="32">
        <v>806002.60157190147</v>
      </c>
      <c r="BK13" s="32">
        <v>848199.84525553836</v>
      </c>
      <c r="BL13" s="32">
        <v>883634.91120891564</v>
      </c>
      <c r="BM13" s="32">
        <v>916085.83259427559</v>
      </c>
      <c r="BN13" s="32">
        <v>953872.11907650752</v>
      </c>
      <c r="BP13" s="65"/>
      <c r="BQ13" s="65"/>
      <c r="BR13" s="66"/>
      <c r="BS13" s="66"/>
      <c r="BT13" s="66"/>
      <c r="BU13" s="66"/>
      <c r="BV13" s="67"/>
    </row>
    <row r="14" spans="1:74" x14ac:dyDescent="0.2">
      <c r="A14" s="12" t="s">
        <v>26</v>
      </c>
      <c r="B14" s="16">
        <f>AVERAGE(AL14:AX14)</f>
        <v>602.14260904733601</v>
      </c>
      <c r="C14" s="16">
        <f t="shared" ref="C14:C29" si="3">AVERAGE(AX14:BJ14)</f>
        <v>621.35325273698459</v>
      </c>
      <c r="D14" s="16">
        <f t="shared" ref="D14:D29" si="4">AVERAGE(BJ14:BN14)</f>
        <v>782.31661767444871</v>
      </c>
      <c r="E14" s="17">
        <f>(100*(EXP(LN(AX14/AQ14)/($AX$11-$AQ$11)))-100)/100</f>
        <v>-8.9476262023318043E-3</v>
      </c>
      <c r="F14" s="17">
        <f t="shared" si="1"/>
        <v>1.6601989371459496E-2</v>
      </c>
      <c r="G14" s="17">
        <f t="shared" si="2"/>
        <v>3.0110175025306062E-2</v>
      </c>
      <c r="I14" s="18" t="s">
        <v>55</v>
      </c>
      <c r="J14" s="18" t="s">
        <v>58</v>
      </c>
      <c r="K14" s="18" t="s">
        <v>59</v>
      </c>
      <c r="L14" s="18" t="s">
        <v>67</v>
      </c>
      <c r="M14" s="18" t="s">
        <v>54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>
        <v>640.34590812382862</v>
      </c>
      <c r="AR14" s="32">
        <v>629.52613742804829</v>
      </c>
      <c r="AS14" s="32">
        <v>601.17757818919574</v>
      </c>
      <c r="AT14" s="32">
        <v>587.34026757533763</v>
      </c>
      <c r="AU14" s="32">
        <v>580.02987216646954</v>
      </c>
      <c r="AV14" s="32">
        <v>580.45923898003798</v>
      </c>
      <c r="AW14" s="32">
        <v>596.96231637945255</v>
      </c>
      <c r="AX14" s="32">
        <v>601.29955353631772</v>
      </c>
      <c r="AY14" s="32">
        <v>594.70635665940461</v>
      </c>
      <c r="AZ14" s="32">
        <v>589.83411767858024</v>
      </c>
      <c r="BA14" s="32">
        <v>588.07335147181811</v>
      </c>
      <c r="BB14" s="32">
        <v>584.22122335916913</v>
      </c>
      <c r="BC14" s="32">
        <v>560.70421330828344</v>
      </c>
      <c r="BD14" s="32">
        <v>589.91479853841338</v>
      </c>
      <c r="BE14" s="32">
        <v>600.65973296813229</v>
      </c>
      <c r="BF14" s="32">
        <v>587.13649697915935</v>
      </c>
      <c r="BG14" s="32">
        <v>652.54974336484372</v>
      </c>
      <c r="BH14" s="32">
        <v>706.6458153642053</v>
      </c>
      <c r="BI14" s="32">
        <v>689.18711426462437</v>
      </c>
      <c r="BJ14" s="32">
        <v>732.65976808784922</v>
      </c>
      <c r="BK14" s="32">
        <v>773.08022464271289</v>
      </c>
      <c r="BL14" s="32">
        <v>772.3506867601958</v>
      </c>
      <c r="BM14" s="32">
        <v>808.52450532426633</v>
      </c>
      <c r="BN14" s="32">
        <v>824.96790355721998</v>
      </c>
      <c r="BP14" s="65"/>
      <c r="BQ14" s="65"/>
      <c r="BR14" s="66"/>
      <c r="BS14" s="66"/>
      <c r="BT14" s="66"/>
      <c r="BU14" s="67"/>
      <c r="BV14" s="67"/>
    </row>
    <row r="15" spans="1:74" x14ac:dyDescent="0.2">
      <c r="A15" s="12" t="s">
        <v>80</v>
      </c>
      <c r="B15" s="16"/>
      <c r="C15" s="16"/>
      <c r="D15" s="16"/>
      <c r="E15" s="17"/>
      <c r="F15" s="17"/>
      <c r="G15" s="17"/>
      <c r="I15" s="18"/>
      <c r="J15" s="18"/>
      <c r="K15" s="18"/>
      <c r="L15" s="18"/>
      <c r="M15" s="1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P15" s="65"/>
      <c r="BQ15" s="65"/>
      <c r="BR15" s="66"/>
      <c r="BS15" s="66"/>
      <c r="BT15" s="66"/>
      <c r="BU15" s="67"/>
      <c r="BV15" s="67"/>
    </row>
    <row r="16" spans="1:74" x14ac:dyDescent="0.2">
      <c r="A16" s="13" t="s">
        <v>8</v>
      </c>
      <c r="B16" s="16">
        <f>AVERAGE(AL16:AX16)/1000</f>
        <v>63.455702923076913</v>
      </c>
      <c r="C16" s="16">
        <f>AVERAGE(AX16:BJ16)/1000</f>
        <v>93.201938692307692</v>
      </c>
      <c r="D16" s="16">
        <f>AVERAGE(BJ16:BN16)/1000</f>
        <v>125.94170745633278</v>
      </c>
      <c r="E16" s="17">
        <f t="shared" si="0"/>
        <v>3.1989217265050912E-2</v>
      </c>
      <c r="F16" s="17">
        <f t="shared" si="1"/>
        <v>3.8649554095126319E-2</v>
      </c>
      <c r="G16" s="17">
        <f t="shared" si="2"/>
        <v>2.9136536554854757E-2</v>
      </c>
      <c r="I16" s="18" t="s">
        <v>4</v>
      </c>
      <c r="J16" s="18" t="s">
        <v>61</v>
      </c>
      <c r="K16" s="18" t="s">
        <v>62</v>
      </c>
      <c r="L16" s="18" t="s">
        <v>38</v>
      </c>
      <c r="M16" s="18" t="s">
        <v>39</v>
      </c>
      <c r="N16" s="32">
        <v>27881.383999999998</v>
      </c>
      <c r="O16" s="32">
        <v>28902.915000000001</v>
      </c>
      <c r="P16" s="32">
        <v>29321.113000000001</v>
      </c>
      <c r="Q16" s="32">
        <v>30029.562000000002</v>
      </c>
      <c r="R16" s="32">
        <v>30048.756000000001</v>
      </c>
      <c r="S16" s="32">
        <v>29877.061000000002</v>
      </c>
      <c r="T16" s="32">
        <v>31309.651000000002</v>
      </c>
      <c r="U16" s="32">
        <v>31874.401999999998</v>
      </c>
      <c r="V16" s="32">
        <v>33467.347999999998</v>
      </c>
      <c r="W16" s="32">
        <v>34554.231</v>
      </c>
      <c r="X16" s="32">
        <v>34775.373</v>
      </c>
      <c r="Y16" s="32">
        <v>34137.091</v>
      </c>
      <c r="Z16" s="32">
        <v>35859.26</v>
      </c>
      <c r="AA16" s="32">
        <v>37844.084999999999</v>
      </c>
      <c r="AB16" s="32">
        <v>38368.387000000002</v>
      </c>
      <c r="AC16" s="32">
        <v>38734.478999999999</v>
      </c>
      <c r="AD16" s="32">
        <v>38745.436999999998</v>
      </c>
      <c r="AE16" s="32">
        <v>39487.497000000003</v>
      </c>
      <c r="AF16" s="32">
        <v>40965.51</v>
      </c>
      <c r="AG16" s="32">
        <v>43245.68</v>
      </c>
      <c r="AH16" s="32">
        <v>43794.656000000003</v>
      </c>
      <c r="AI16" s="32">
        <v>45051.491999999998</v>
      </c>
      <c r="AJ16" s="32">
        <v>45073.514000000003</v>
      </c>
      <c r="AK16" s="32">
        <v>47205.269</v>
      </c>
      <c r="AL16" s="32">
        <v>51516.436999999998</v>
      </c>
      <c r="AM16" s="32">
        <v>54783.220999999998</v>
      </c>
      <c r="AN16" s="32">
        <v>56221.978000000003</v>
      </c>
      <c r="AO16" s="32">
        <v>58239.072</v>
      </c>
      <c r="AP16" s="32">
        <v>59708.116000000002</v>
      </c>
      <c r="AQ16" s="32">
        <v>60753.37</v>
      </c>
      <c r="AR16" s="32">
        <v>62714.815999999999</v>
      </c>
      <c r="AS16" s="32">
        <v>64401.767</v>
      </c>
      <c r="AT16" s="32">
        <v>66493.767999999996</v>
      </c>
      <c r="AU16" s="32">
        <v>69475.214999999997</v>
      </c>
      <c r="AV16" s="32">
        <v>71692.183000000005</v>
      </c>
      <c r="AW16" s="32">
        <v>73753.644</v>
      </c>
      <c r="AX16" s="32">
        <v>75170.551000000007</v>
      </c>
      <c r="AY16" s="32">
        <v>77364.320000000007</v>
      </c>
      <c r="AZ16" s="32">
        <v>80125.054000000004</v>
      </c>
      <c r="BA16" s="32">
        <v>81645.698999999993</v>
      </c>
      <c r="BB16" s="32">
        <v>83370.118000000002</v>
      </c>
      <c r="BC16" s="32">
        <v>86544.513999999996</v>
      </c>
      <c r="BD16" s="32">
        <v>90324.417000000001</v>
      </c>
      <c r="BE16" s="32">
        <v>93904.914000000004</v>
      </c>
      <c r="BF16" s="32">
        <v>100589.219</v>
      </c>
      <c r="BG16" s="32">
        <v>104318.936</v>
      </c>
      <c r="BH16" s="32">
        <v>106795.11199999999</v>
      </c>
      <c r="BI16" s="32">
        <v>112983.849</v>
      </c>
      <c r="BJ16" s="32">
        <v>118488.5</v>
      </c>
      <c r="BK16" s="32">
        <v>123688.258</v>
      </c>
      <c r="BL16" s="32">
        <v>125435.754</v>
      </c>
      <c r="BM16" s="73">
        <f>BL16+(BL16*BU16)</f>
        <v>129182.80236636776</v>
      </c>
      <c r="BN16" s="73">
        <f>BM16+(BM16*BV16)</f>
        <v>132913.22291529612</v>
      </c>
      <c r="BP16" s="65" t="s">
        <v>151</v>
      </c>
      <c r="BQ16" s="65" t="s">
        <v>4</v>
      </c>
      <c r="BR16" s="66">
        <v>130431.07999999999</v>
      </c>
      <c r="BS16" s="66">
        <v>134327.35</v>
      </c>
      <c r="BT16" s="66">
        <v>138206.32999999999</v>
      </c>
      <c r="BU16" s="67">
        <f t="shared" ref="BU16:BV39" si="5">(BS16-BR16)/BR16</f>
        <v>2.9872251306973914E-2</v>
      </c>
      <c r="BV16" s="67">
        <f t="shared" si="5"/>
        <v>2.8877067849547997E-2</v>
      </c>
    </row>
    <row r="17" spans="1:74" x14ac:dyDescent="0.2">
      <c r="A17" s="13" t="s">
        <v>5</v>
      </c>
      <c r="B17" s="16">
        <f>AVERAGE(AL17:AX17)/1000</f>
        <v>3.4888303076923073</v>
      </c>
      <c r="C17" s="16">
        <f>AVERAGE(AX17:BJ17)/1000</f>
        <v>6.2511346153846157</v>
      </c>
      <c r="D17" s="16">
        <f>AVERAGE(BJ17:BN17)/1000</f>
        <v>8.2396959913880288</v>
      </c>
      <c r="E17" s="17">
        <f t="shared" si="0"/>
        <v>4.3826499974882721E-2</v>
      </c>
      <c r="F17" s="17">
        <f t="shared" si="1"/>
        <v>5.1886480626644985E-2</v>
      </c>
      <c r="G17" s="17">
        <f t="shared" si="2"/>
        <v>1.7816494321809699E-2</v>
      </c>
      <c r="I17" s="18" t="s">
        <v>4</v>
      </c>
      <c r="J17" s="18" t="s">
        <v>5</v>
      </c>
      <c r="K17" s="18" t="s">
        <v>62</v>
      </c>
      <c r="L17" s="18" t="s">
        <v>46</v>
      </c>
      <c r="M17" s="18" t="s">
        <v>39</v>
      </c>
      <c r="N17" s="32">
        <v>1108.8679999999999</v>
      </c>
      <c r="O17" s="32">
        <v>1210.1400000000001</v>
      </c>
      <c r="P17" s="32">
        <v>1263.4059999999999</v>
      </c>
      <c r="Q17" s="32">
        <v>1214.7049999999999</v>
      </c>
      <c r="R17" s="32">
        <v>1322.8620000000001</v>
      </c>
      <c r="S17" s="32">
        <v>1245.114</v>
      </c>
      <c r="T17" s="32">
        <v>1324.24</v>
      </c>
      <c r="U17" s="32">
        <v>1392.171</v>
      </c>
      <c r="V17" s="32">
        <v>1567.306</v>
      </c>
      <c r="W17" s="32">
        <v>1536.5429999999999</v>
      </c>
      <c r="X17" s="32">
        <v>1513.5070000000001</v>
      </c>
      <c r="Y17" s="32">
        <v>1449.5029999999999</v>
      </c>
      <c r="Z17" s="32">
        <v>1491.3589999999999</v>
      </c>
      <c r="AA17" s="32">
        <v>1670.6130000000001</v>
      </c>
      <c r="AB17" s="32">
        <v>1595.011</v>
      </c>
      <c r="AC17" s="32">
        <v>1736.143</v>
      </c>
      <c r="AD17" s="32">
        <v>1927.1780000000001</v>
      </c>
      <c r="AE17" s="32">
        <v>2011.377</v>
      </c>
      <c r="AF17" s="32">
        <v>2172.1</v>
      </c>
      <c r="AG17" s="32">
        <v>2309.5940000000001</v>
      </c>
      <c r="AH17" s="32">
        <v>2401.6729999999998</v>
      </c>
      <c r="AI17" s="32">
        <v>2496.107</v>
      </c>
      <c r="AJ17" s="32">
        <v>2420.0740000000001</v>
      </c>
      <c r="AK17" s="32">
        <v>2368.2849999999999</v>
      </c>
      <c r="AL17" s="32">
        <v>2603.6149999999998</v>
      </c>
      <c r="AM17" s="32">
        <v>2911.192</v>
      </c>
      <c r="AN17" s="32">
        <v>2744.4920000000002</v>
      </c>
      <c r="AO17" s="32">
        <v>2915.0880000000002</v>
      </c>
      <c r="AP17" s="32">
        <v>3097.0390000000002</v>
      </c>
      <c r="AQ17" s="32">
        <v>3393.741</v>
      </c>
      <c r="AR17" s="32">
        <v>3585.8310000000001</v>
      </c>
      <c r="AS17" s="32">
        <v>3740.7</v>
      </c>
      <c r="AT17" s="32">
        <v>3858.0830000000001</v>
      </c>
      <c r="AU17" s="32">
        <v>3946.9380000000001</v>
      </c>
      <c r="AV17" s="32">
        <v>4005.2150000000001</v>
      </c>
      <c r="AW17" s="32">
        <v>4196.5720000000001</v>
      </c>
      <c r="AX17" s="32">
        <v>4356.2879999999996</v>
      </c>
      <c r="AY17" s="32">
        <v>4464.5990000000002</v>
      </c>
      <c r="AZ17" s="32">
        <v>4725.3220000000001</v>
      </c>
      <c r="BA17" s="32">
        <v>4808.1350000000002</v>
      </c>
      <c r="BB17" s="32">
        <v>5277.3689999999997</v>
      </c>
      <c r="BC17" s="32">
        <v>5790.5659999999998</v>
      </c>
      <c r="BD17" s="32">
        <v>6083.1940000000004</v>
      </c>
      <c r="BE17" s="32">
        <v>6414.7960000000003</v>
      </c>
      <c r="BF17" s="32">
        <v>7173.0780000000004</v>
      </c>
      <c r="BG17" s="32">
        <v>7827.2089999999998</v>
      </c>
      <c r="BH17" s="32">
        <v>8146.8969999999999</v>
      </c>
      <c r="BI17" s="32">
        <v>8203.6849999999995</v>
      </c>
      <c r="BJ17" s="32">
        <v>7993.6120000000001</v>
      </c>
      <c r="BK17" s="32">
        <v>7917.9830000000002</v>
      </c>
      <c r="BL17" s="32">
        <v>8206.8680000000004</v>
      </c>
      <c r="BM17" s="73">
        <f t="shared" ref="BM17:BN17" si="6">BL17+(BL17*BU17)</f>
        <v>8501.3263983481866</v>
      </c>
      <c r="BN17" s="73">
        <f t="shared" si="6"/>
        <v>8578.690558591954</v>
      </c>
      <c r="BP17" s="65" t="s">
        <v>5</v>
      </c>
      <c r="BQ17" s="65" t="s">
        <v>4</v>
      </c>
      <c r="BR17" s="66">
        <v>8092.92</v>
      </c>
      <c r="BS17" s="66">
        <v>8383.2900000000009</v>
      </c>
      <c r="BT17" s="66">
        <v>8459.58</v>
      </c>
      <c r="BU17" s="67">
        <f t="shared" si="5"/>
        <v>3.5879509497190237E-2</v>
      </c>
      <c r="BV17" s="67">
        <f t="shared" si="5"/>
        <v>9.1002458462010796E-3</v>
      </c>
    </row>
    <row r="18" spans="1:74" x14ac:dyDescent="0.2">
      <c r="A18" s="13" t="s">
        <v>6</v>
      </c>
      <c r="B18" s="16">
        <f>AVERAGE(AL18:AX18)/1000</f>
        <v>4.7190502307692315</v>
      </c>
      <c r="C18" s="16">
        <f>AVERAGE(AX18:BJ18)/1000</f>
        <v>6.7795880769230763</v>
      </c>
      <c r="D18" s="16">
        <f>AVERAGE(BJ18:BN18)/1000</f>
        <v>9.1445554318993594</v>
      </c>
      <c r="E18" s="17">
        <f t="shared" si="0"/>
        <v>2.0763676493051691E-2</v>
      </c>
      <c r="F18" s="17">
        <f t="shared" si="1"/>
        <v>3.7989413669172765E-2</v>
      </c>
      <c r="G18" s="17">
        <f t="shared" si="2"/>
        <v>3.5216195944361602E-2</v>
      </c>
      <c r="I18" s="18" t="s">
        <v>4</v>
      </c>
      <c r="J18" s="18" t="s">
        <v>6</v>
      </c>
      <c r="K18" s="18" t="s">
        <v>62</v>
      </c>
      <c r="L18" s="18" t="s">
        <v>47</v>
      </c>
      <c r="M18" s="18" t="s">
        <v>39</v>
      </c>
      <c r="N18" s="32">
        <v>2173.248</v>
      </c>
      <c r="O18" s="32">
        <v>2200.3380000000002</v>
      </c>
      <c r="P18" s="32">
        <v>2241.5349999999999</v>
      </c>
      <c r="Q18" s="32">
        <v>2313.6010000000001</v>
      </c>
      <c r="R18" s="32">
        <v>2368.02</v>
      </c>
      <c r="S18" s="32">
        <v>2457.9899999999998</v>
      </c>
      <c r="T18" s="32">
        <v>2551.0210000000002</v>
      </c>
      <c r="U18" s="32">
        <v>2641.9690000000001</v>
      </c>
      <c r="V18" s="32">
        <v>2747.3850000000002</v>
      </c>
      <c r="W18" s="32">
        <v>2827.0259999999998</v>
      </c>
      <c r="X18" s="32">
        <v>2800.2809999999999</v>
      </c>
      <c r="Y18" s="32">
        <v>2815.864</v>
      </c>
      <c r="Z18" s="32">
        <v>2847.2109999999998</v>
      </c>
      <c r="AA18" s="32">
        <v>2840.7840000000001</v>
      </c>
      <c r="AB18" s="32">
        <v>2905.9549999999999</v>
      </c>
      <c r="AC18" s="32">
        <v>3086.3919999999998</v>
      </c>
      <c r="AD18" s="32">
        <v>3276.37</v>
      </c>
      <c r="AE18" s="32">
        <v>3527.1930000000002</v>
      </c>
      <c r="AF18" s="32">
        <v>3576.058</v>
      </c>
      <c r="AG18" s="32">
        <v>3772.895</v>
      </c>
      <c r="AH18" s="32">
        <v>3814.663</v>
      </c>
      <c r="AI18" s="32">
        <v>3988.192</v>
      </c>
      <c r="AJ18" s="32">
        <v>4064.413</v>
      </c>
      <c r="AK18" s="32">
        <v>4096.63</v>
      </c>
      <c r="AL18" s="32">
        <v>4209.0219999999999</v>
      </c>
      <c r="AM18" s="32">
        <v>4293.6890000000003</v>
      </c>
      <c r="AN18" s="32">
        <v>4309.4390000000003</v>
      </c>
      <c r="AO18" s="32">
        <v>4429.6869999999999</v>
      </c>
      <c r="AP18" s="32">
        <v>4569.5020000000004</v>
      </c>
      <c r="AQ18" s="32">
        <v>4682.3389999999999</v>
      </c>
      <c r="AR18" s="32">
        <v>4835.6289999999999</v>
      </c>
      <c r="AS18" s="32">
        <v>4928.7640000000001</v>
      </c>
      <c r="AT18" s="32">
        <v>4753.7520000000004</v>
      </c>
      <c r="AU18" s="32">
        <v>4782.5780000000004</v>
      </c>
      <c r="AV18" s="32">
        <v>5003.0889999999999</v>
      </c>
      <c r="AW18" s="32">
        <v>5163.9480000000003</v>
      </c>
      <c r="AX18" s="32">
        <v>5386.2150000000001</v>
      </c>
      <c r="AY18" s="32">
        <v>5492.6350000000002</v>
      </c>
      <c r="AZ18" s="32">
        <v>5761.4340000000002</v>
      </c>
      <c r="BA18" s="32">
        <v>5884.34</v>
      </c>
      <c r="BB18" s="32">
        <v>6091.4679999999998</v>
      </c>
      <c r="BC18" s="32">
        <v>6507.5649999999996</v>
      </c>
      <c r="BD18" s="32">
        <v>6749.942</v>
      </c>
      <c r="BE18" s="32">
        <v>6973.3140000000003</v>
      </c>
      <c r="BF18" s="32">
        <v>7263.5360000000001</v>
      </c>
      <c r="BG18" s="32">
        <v>7431.482</v>
      </c>
      <c r="BH18" s="32">
        <v>7875.6239999999998</v>
      </c>
      <c r="BI18" s="32">
        <v>8291.5300000000007</v>
      </c>
      <c r="BJ18" s="32">
        <v>8425.56</v>
      </c>
      <c r="BK18" s="32">
        <v>8834.4599999999991</v>
      </c>
      <c r="BL18" s="32">
        <v>9331.7180000000008</v>
      </c>
      <c r="BM18" s="73">
        <f t="shared" ref="BM18:BN18" si="7">BL18+(BL18*BU18)</f>
        <v>9454.4342974932842</v>
      </c>
      <c r="BN18" s="73">
        <f t="shared" si="7"/>
        <v>9676.6048620035235</v>
      </c>
      <c r="BP18" s="65" t="s">
        <v>153</v>
      </c>
      <c r="BQ18" s="65" t="s">
        <v>4</v>
      </c>
      <c r="BR18" s="66">
        <v>10269.61</v>
      </c>
      <c r="BS18" s="66">
        <v>10404.66</v>
      </c>
      <c r="BT18" s="66">
        <v>10649.16</v>
      </c>
      <c r="BU18" s="67">
        <f t="shared" si="5"/>
        <v>1.3150450698711954E-2</v>
      </c>
      <c r="BV18" s="67">
        <f t="shared" si="5"/>
        <v>2.3499085986471446E-2</v>
      </c>
    </row>
    <row r="19" spans="1:74" x14ac:dyDescent="0.2">
      <c r="A19" s="13" t="s">
        <v>28</v>
      </c>
      <c r="B19" s="16">
        <f>AVERAGE(AL19:AX19)/1000</f>
        <v>9.9165097692307675</v>
      </c>
      <c r="C19" s="16">
        <f>AVERAGE(AX19:BJ19)/1000</f>
        <v>15.013362846153848</v>
      </c>
      <c r="D19" s="16">
        <f>AVERAGE(BJ19:BN19)/1000</f>
        <v>21.505957280580837</v>
      </c>
      <c r="E19" s="17">
        <f t="shared" si="0"/>
        <v>7.4076873976049737E-3</v>
      </c>
      <c r="F19" s="17">
        <f t="shared" si="1"/>
        <v>5.75212511482232E-2</v>
      </c>
      <c r="G19" s="17">
        <f t="shared" si="2"/>
        <v>2.1547442991666232E-2</v>
      </c>
      <c r="I19" s="18" t="s">
        <v>4</v>
      </c>
      <c r="J19" s="18" t="s">
        <v>7</v>
      </c>
      <c r="K19" s="18" t="s">
        <v>62</v>
      </c>
      <c r="L19" s="18" t="s">
        <v>69</v>
      </c>
      <c r="M19" s="18" t="s">
        <v>39</v>
      </c>
      <c r="N19" s="32">
        <v>4426.9070000000002</v>
      </c>
      <c r="O19" s="32">
        <v>4541.058</v>
      </c>
      <c r="P19" s="32">
        <v>4582.3029999999999</v>
      </c>
      <c r="Q19" s="32">
        <v>4727.7640000000001</v>
      </c>
      <c r="R19" s="32">
        <v>4919.5879999999997</v>
      </c>
      <c r="S19" s="32">
        <v>5124.9920000000002</v>
      </c>
      <c r="T19" s="32">
        <v>5206.91</v>
      </c>
      <c r="U19" s="32">
        <v>5340.9480000000003</v>
      </c>
      <c r="V19" s="32">
        <v>5616.7309999999998</v>
      </c>
      <c r="W19" s="32">
        <v>6008.4870000000001</v>
      </c>
      <c r="X19" s="32">
        <v>6226.2939999999999</v>
      </c>
      <c r="Y19" s="32">
        <v>6078.3109999999997</v>
      </c>
      <c r="Z19" s="32">
        <v>5971.8720000000003</v>
      </c>
      <c r="AA19" s="32">
        <v>6066.4269999999997</v>
      </c>
      <c r="AB19" s="32">
        <v>6459.8729999999996</v>
      </c>
      <c r="AC19" s="32">
        <v>6691.6549999999997</v>
      </c>
      <c r="AD19" s="32">
        <v>7430.9939999999997</v>
      </c>
      <c r="AE19" s="32">
        <v>8073.8980000000001</v>
      </c>
      <c r="AF19" s="32">
        <v>8025.94</v>
      </c>
      <c r="AG19" s="32">
        <v>8347.6509999999998</v>
      </c>
      <c r="AH19" s="32">
        <v>8751.4750000000004</v>
      </c>
      <c r="AI19" s="32">
        <v>8810.0550000000003</v>
      </c>
      <c r="AJ19" s="32">
        <v>8946.1849999999995</v>
      </c>
      <c r="AK19" s="32">
        <v>8896.18</v>
      </c>
      <c r="AL19" s="32">
        <v>9453.3809999999994</v>
      </c>
      <c r="AM19" s="32">
        <v>9472.3150000000005</v>
      </c>
      <c r="AN19" s="32">
        <v>9499.616</v>
      </c>
      <c r="AO19" s="32">
        <v>9757.84</v>
      </c>
      <c r="AP19" s="32">
        <v>9764.8860000000004</v>
      </c>
      <c r="AQ19" s="32">
        <v>10258.522000000001</v>
      </c>
      <c r="AR19" s="32">
        <v>10105.129999999999</v>
      </c>
      <c r="AS19" s="32">
        <v>10239.787</v>
      </c>
      <c r="AT19" s="32">
        <v>10077.146000000001</v>
      </c>
      <c r="AU19" s="32">
        <v>9419.6470000000008</v>
      </c>
      <c r="AV19" s="32">
        <v>10659.974</v>
      </c>
      <c r="AW19" s="32">
        <v>9877.5730000000003</v>
      </c>
      <c r="AX19" s="32">
        <v>10328.81</v>
      </c>
      <c r="AY19" s="32">
        <v>10823.691999999999</v>
      </c>
      <c r="AZ19" s="32">
        <v>11252.056</v>
      </c>
      <c r="BA19" s="32">
        <v>11489.566000000001</v>
      </c>
      <c r="BB19" s="32">
        <v>12079.665999999999</v>
      </c>
      <c r="BC19" s="32">
        <v>14285.781000000001</v>
      </c>
      <c r="BD19" s="32">
        <v>15243.200999999999</v>
      </c>
      <c r="BE19" s="32">
        <v>16588.648000000001</v>
      </c>
      <c r="BF19" s="32">
        <v>16961.919999999998</v>
      </c>
      <c r="BG19" s="32">
        <v>17651.382000000001</v>
      </c>
      <c r="BH19" s="32">
        <v>18876.629000000001</v>
      </c>
      <c r="BI19" s="32">
        <v>19384.543000000001</v>
      </c>
      <c r="BJ19" s="32">
        <v>20207.823</v>
      </c>
      <c r="BK19" s="32">
        <v>21935.523000000001</v>
      </c>
      <c r="BL19" s="32">
        <v>21569.579000000002</v>
      </c>
      <c r="BM19" s="73">
        <f t="shared" ref="BM19:BN19" si="8">BL19+(BL19*BU19)</f>
        <v>21810.223709343238</v>
      </c>
      <c r="BN19" s="73">
        <f t="shared" si="8"/>
        <v>22006.637693560959</v>
      </c>
      <c r="BP19" s="65" t="s">
        <v>7</v>
      </c>
      <c r="BQ19" s="65" t="s">
        <v>73</v>
      </c>
      <c r="BR19" s="66">
        <v>25972.799999999999</v>
      </c>
      <c r="BS19" s="66">
        <v>26262.57</v>
      </c>
      <c r="BT19" s="66">
        <v>26499.08</v>
      </c>
      <c r="BU19" s="67">
        <f t="shared" si="5"/>
        <v>1.1156671594899296E-2</v>
      </c>
      <c r="BV19" s="67">
        <f t="shared" si="5"/>
        <v>9.0055923696729621E-3</v>
      </c>
    </row>
    <row r="20" spans="1:74" x14ac:dyDescent="0.2">
      <c r="A20" s="12" t="s">
        <v>29</v>
      </c>
      <c r="B20" s="16">
        <f t="shared" ref="B16:B29" si="9">AVERAGE(AL20:AX20)</f>
        <v>2097.3850552188574</v>
      </c>
      <c r="C20" s="16">
        <f t="shared" si="3"/>
        <v>2298.006955769858</v>
      </c>
      <c r="D20" s="16">
        <f t="shared" si="4"/>
        <v>2423.4473061299905</v>
      </c>
      <c r="E20" s="17">
        <f t="shared" si="0"/>
        <v>7.7986096714803919E-3</v>
      </c>
      <c r="F20" s="17">
        <f t="shared" si="1"/>
        <v>7.4111883678627064E-3</v>
      </c>
      <c r="G20" s="17">
        <f>(100*(EXP(LN(BL20/BJ20)/($BL$11-$BJ$11)))-100)/100</f>
        <v>9.4678033302555767E-3</v>
      </c>
      <c r="I20" s="18" t="s">
        <v>48</v>
      </c>
      <c r="J20" s="18" t="s">
        <v>13</v>
      </c>
      <c r="K20" s="18" t="s">
        <v>35</v>
      </c>
      <c r="L20" s="18" t="s">
        <v>49</v>
      </c>
      <c r="M20" s="18" t="s">
        <v>48</v>
      </c>
      <c r="N20" s="32">
        <v>1958.6615317845788</v>
      </c>
      <c r="O20" s="32">
        <v>1984.6288354810281</v>
      </c>
      <c r="P20" s="32">
        <v>1982.9326354966272</v>
      </c>
      <c r="Q20" s="32">
        <v>1980.6225872671287</v>
      </c>
      <c r="R20" s="32">
        <v>1977.2727284815176</v>
      </c>
      <c r="S20" s="32">
        <v>1938.655856089598</v>
      </c>
      <c r="T20" s="32">
        <v>1980.3433188955291</v>
      </c>
      <c r="U20" s="32">
        <v>1976.3819099196901</v>
      </c>
      <c r="V20" s="32">
        <v>2011.0303591470258</v>
      </c>
      <c r="W20" s="32">
        <v>2030.6756221509568</v>
      </c>
      <c r="X20" s="32">
        <v>1998.6262725055087</v>
      </c>
      <c r="Y20" s="32">
        <v>1923.5935138060518</v>
      </c>
      <c r="Z20" s="32">
        <v>1953.3166715395917</v>
      </c>
      <c r="AA20" s="32">
        <v>1990.8051102045979</v>
      </c>
      <c r="AB20" s="32">
        <v>1991.7493153260962</v>
      </c>
      <c r="AC20" s="32">
        <v>1987.3350073334509</v>
      </c>
      <c r="AD20" s="32">
        <v>1985.0210416013092</v>
      </c>
      <c r="AE20" s="32">
        <v>1990.8255792015698</v>
      </c>
      <c r="AF20" s="32">
        <v>2012.8183138157553</v>
      </c>
      <c r="AG20" s="32">
        <v>2042.7404455617661</v>
      </c>
      <c r="AH20" s="32">
        <v>2033.5628374572084</v>
      </c>
      <c r="AI20" s="32">
        <v>2032.0370839500417</v>
      </c>
      <c r="AJ20" s="32">
        <v>1983.7984732324226</v>
      </c>
      <c r="AK20" s="32">
        <v>1956.8527397987348</v>
      </c>
      <c r="AL20" s="32">
        <v>2003.1087311985475</v>
      </c>
      <c r="AM20" s="32">
        <v>2048.5560400346822</v>
      </c>
      <c r="AN20" s="32">
        <v>2017.2593175111751</v>
      </c>
      <c r="AO20" s="32">
        <v>2038.0423021970744</v>
      </c>
      <c r="AP20" s="32">
        <v>2055.3454104947637</v>
      </c>
      <c r="AQ20" s="32">
        <v>2062.9748637054249</v>
      </c>
      <c r="AR20" s="32">
        <v>2105.7300404513521</v>
      </c>
      <c r="AS20" s="32">
        <v>2109.0832842096365</v>
      </c>
      <c r="AT20" s="32">
        <v>2131.8262467396598</v>
      </c>
      <c r="AU20" s="32">
        <v>2144.3311254967134</v>
      </c>
      <c r="AV20" s="32">
        <v>2169.6423258221848</v>
      </c>
      <c r="AW20" s="32">
        <v>2181.2865161515206</v>
      </c>
      <c r="AX20" s="32">
        <v>2198.8195138324104</v>
      </c>
      <c r="AY20" s="32">
        <v>2220.7766186662834</v>
      </c>
      <c r="AZ20" s="32">
        <v>2235.0952768060529</v>
      </c>
      <c r="BA20" s="32">
        <v>2236.3571153787229</v>
      </c>
      <c r="BB20" s="32">
        <v>2254.3832966224313</v>
      </c>
      <c r="BC20" s="32">
        <v>2268.553586297709</v>
      </c>
      <c r="BD20" s="32">
        <v>2279.3425351608162</v>
      </c>
      <c r="BE20" s="32">
        <v>2304.7202308213491</v>
      </c>
      <c r="BF20" s="32">
        <v>2346.6151837565931</v>
      </c>
      <c r="BG20" s="32">
        <v>2366.5816349150464</v>
      </c>
      <c r="BH20" s="32">
        <v>2372.0326911471934</v>
      </c>
      <c r="BI20" s="32">
        <v>2388.2716698770187</v>
      </c>
      <c r="BJ20" s="32">
        <v>2402.5410717265222</v>
      </c>
      <c r="BK20" s="32">
        <v>2419.5508401173397</v>
      </c>
      <c r="BL20" s="32">
        <v>2448.2500065461104</v>
      </c>
      <c r="BM20" s="32"/>
      <c r="BN20" s="32"/>
      <c r="BP20" s="65"/>
      <c r="BQ20" s="65"/>
      <c r="BR20" s="66"/>
      <c r="BS20" s="66"/>
      <c r="BT20" s="66"/>
      <c r="BU20" s="67"/>
      <c r="BV20" s="67"/>
    </row>
    <row r="21" spans="1:74" x14ac:dyDescent="0.2">
      <c r="A21" s="13" t="s">
        <v>8</v>
      </c>
      <c r="B21" s="16">
        <f t="shared" si="9"/>
        <v>1024.2778855407853</v>
      </c>
      <c r="C21" s="16">
        <f t="shared" si="3"/>
        <v>1077.5089929955377</v>
      </c>
      <c r="D21" s="16">
        <f t="shared" si="4"/>
        <v>1139.4109567819814</v>
      </c>
      <c r="E21" s="17">
        <f t="shared" si="0"/>
        <v>5.0980788482246457E-3</v>
      </c>
      <c r="F21" s="17">
        <f t="shared" si="1"/>
        <v>6.1958612060293208E-3</v>
      </c>
      <c r="G21" s="17">
        <f t="shared" ref="G21:G24" si="10">(100*(EXP(LN(BL21/BJ21)/($BL$11-$BJ$11)))-100)/100</f>
        <v>5.4651844720072515E-3</v>
      </c>
      <c r="I21" s="18" t="s">
        <v>48</v>
      </c>
      <c r="J21" s="18" t="s">
        <v>8</v>
      </c>
      <c r="K21" s="18" t="s">
        <v>35</v>
      </c>
      <c r="L21" s="18" t="s">
        <v>70</v>
      </c>
      <c r="M21" s="18" t="s">
        <v>48</v>
      </c>
      <c r="N21" s="32">
        <v>967.62080383092439</v>
      </c>
      <c r="O21" s="32">
        <v>975.62701093299665</v>
      </c>
      <c r="P21" s="32">
        <v>974.88695975808332</v>
      </c>
      <c r="Q21" s="32">
        <v>979.82824521086718</v>
      </c>
      <c r="R21" s="32">
        <v>953.68793103448274</v>
      </c>
      <c r="S21" s="32">
        <v>931.2557090657499</v>
      </c>
      <c r="T21" s="32">
        <v>946.74510035468916</v>
      </c>
      <c r="U21" s="32">
        <v>936.41869703063128</v>
      </c>
      <c r="V21" s="32">
        <v>951.96790123456788</v>
      </c>
      <c r="W21" s="32">
        <v>952.62629146859263</v>
      </c>
      <c r="X21" s="32">
        <v>938.62626489426077</v>
      </c>
      <c r="Y21" s="32">
        <v>904.68867900049304</v>
      </c>
      <c r="Z21" s="32">
        <v>935.12873545792866</v>
      </c>
      <c r="AA21" s="32">
        <v>949.89551908421083</v>
      </c>
      <c r="AB21" s="32">
        <v>945.06927087785277</v>
      </c>
      <c r="AC21" s="32">
        <v>937.50871200657184</v>
      </c>
      <c r="AD21" s="32">
        <v>929.21365666549161</v>
      </c>
      <c r="AE21" s="32">
        <v>924.61100105652406</v>
      </c>
      <c r="AF21" s="32">
        <v>944.832582892392</v>
      </c>
      <c r="AG21" s="32">
        <v>975.51325185204996</v>
      </c>
      <c r="AH21" s="32">
        <v>963.71745894180356</v>
      </c>
      <c r="AI21" s="32">
        <v>964.30161743765746</v>
      </c>
      <c r="AJ21" s="32">
        <v>942.12944761155893</v>
      </c>
      <c r="AK21" s="32">
        <v>944.45264001528597</v>
      </c>
      <c r="AL21" s="32">
        <v>990.67068314523283</v>
      </c>
      <c r="AM21" s="32">
        <v>1016.3832188124916</v>
      </c>
      <c r="AN21" s="32">
        <v>1014.3126807748118</v>
      </c>
      <c r="AO21" s="32">
        <v>1019.6459725034537</v>
      </c>
      <c r="AP21" s="32">
        <v>1017.9566403699923</v>
      </c>
      <c r="AQ21" s="32">
        <v>1011.633611135937</v>
      </c>
      <c r="AR21" s="32">
        <v>1013.7610719825508</v>
      </c>
      <c r="AS21" s="32">
        <v>1011.8625233733718</v>
      </c>
      <c r="AT21" s="32">
        <v>1022.9608923620175</v>
      </c>
      <c r="AU21" s="32">
        <v>1042.3947307899216</v>
      </c>
      <c r="AV21" s="32">
        <v>1046.7816641819802</v>
      </c>
      <c r="AW21" s="32">
        <v>1054.2433563943048</v>
      </c>
      <c r="AX21" s="32">
        <v>1053.0054662041416</v>
      </c>
      <c r="AY21" s="32">
        <v>1053.7607354472655</v>
      </c>
      <c r="AZ21" s="32">
        <v>1056.1983856840914</v>
      </c>
      <c r="BA21" s="32">
        <v>1059.8351382359049</v>
      </c>
      <c r="BB21" s="32">
        <v>1055.8284465570478</v>
      </c>
      <c r="BC21" s="32">
        <v>1051.3449245754343</v>
      </c>
      <c r="BD21" s="32">
        <v>1067.7628907281023</v>
      </c>
      <c r="BE21" s="32">
        <v>1071.2612875646757</v>
      </c>
      <c r="BF21" s="32">
        <v>1096.0723399694223</v>
      </c>
      <c r="BG21" s="32">
        <v>1098.2478307043891</v>
      </c>
      <c r="BH21" s="32">
        <v>1101.0018865157831</v>
      </c>
      <c r="BI21" s="32">
        <v>1109.2769738177947</v>
      </c>
      <c r="BJ21" s="32">
        <v>1134.0206029379376</v>
      </c>
      <c r="BK21" s="32">
        <v>1137.7625296888209</v>
      </c>
      <c r="BL21" s="32">
        <v>1146.4497377191856</v>
      </c>
      <c r="BM21" s="32"/>
      <c r="BN21" s="32"/>
      <c r="BP21" s="65"/>
      <c r="BQ21" s="65"/>
      <c r="BR21" s="66"/>
      <c r="BS21" s="66"/>
      <c r="BT21" s="66"/>
      <c r="BU21" s="67"/>
      <c r="BV21" s="67"/>
    </row>
    <row r="22" spans="1:74" x14ac:dyDescent="0.2">
      <c r="A22" s="13" t="s">
        <v>5</v>
      </c>
      <c r="B22" s="16">
        <f t="shared" si="9"/>
        <v>172.66350006278509</v>
      </c>
      <c r="C22" s="16">
        <f t="shared" si="3"/>
        <v>197.51486598103605</v>
      </c>
      <c r="D22" s="16">
        <f t="shared" si="4"/>
        <v>196.32756899595856</v>
      </c>
      <c r="E22" s="17">
        <f t="shared" si="0"/>
        <v>1.5570017824810805E-2</v>
      </c>
      <c r="F22" s="17">
        <f t="shared" si="1"/>
        <v>4.4197852613172021E-3</v>
      </c>
      <c r="G22" s="17">
        <f t="shared" si="10"/>
        <v>6.452215786058417E-3</v>
      </c>
      <c r="I22" s="18" t="s">
        <v>48</v>
      </c>
      <c r="J22" s="18" t="s">
        <v>5</v>
      </c>
      <c r="K22" s="18" t="s">
        <v>35</v>
      </c>
      <c r="L22" s="18" t="s">
        <v>46</v>
      </c>
      <c r="M22" s="18" t="s">
        <v>48</v>
      </c>
      <c r="N22" s="32">
        <v>126.659859168666</v>
      </c>
      <c r="O22" s="32">
        <v>136.86094371531334</v>
      </c>
      <c r="P22" s="32">
        <v>136.97071877180738</v>
      </c>
      <c r="Q22" s="32">
        <v>130.57544076371795</v>
      </c>
      <c r="R22" s="32">
        <v>138.58768282953639</v>
      </c>
      <c r="S22" s="32">
        <v>125.17101468076366</v>
      </c>
      <c r="T22" s="32">
        <v>132.53240492769149</v>
      </c>
      <c r="U22" s="32">
        <v>133.28363824773936</v>
      </c>
      <c r="V22" s="32">
        <v>143.12437069103737</v>
      </c>
      <c r="W22" s="32">
        <v>135.1667727835567</v>
      </c>
      <c r="X22" s="32">
        <v>134.79097991011116</v>
      </c>
      <c r="Y22" s="32">
        <v>128.21294199197104</v>
      </c>
      <c r="Z22" s="32">
        <v>125.27768092087453</v>
      </c>
      <c r="AA22" s="32">
        <v>140.05498107917234</v>
      </c>
      <c r="AB22" s="32">
        <v>129.999541841183</v>
      </c>
      <c r="AC22" s="32">
        <v>136.35824489402248</v>
      </c>
      <c r="AD22" s="32">
        <v>150.25266092491194</v>
      </c>
      <c r="AE22" s="32">
        <v>153.41601891681131</v>
      </c>
      <c r="AF22" s="32">
        <v>151.03925524468042</v>
      </c>
      <c r="AG22" s="32">
        <v>155.41212828993312</v>
      </c>
      <c r="AH22" s="32">
        <v>159.71404428651906</v>
      </c>
      <c r="AI22" s="32">
        <v>160.73582881392585</v>
      </c>
      <c r="AJ22" s="32">
        <v>151.66984470218202</v>
      </c>
      <c r="AK22" s="32">
        <v>144.64112723451234</v>
      </c>
      <c r="AL22" s="32">
        <v>154.02130573379824</v>
      </c>
      <c r="AM22" s="32">
        <v>165.35179198805173</v>
      </c>
      <c r="AN22" s="32">
        <v>148.86571535697243</v>
      </c>
      <c r="AO22" s="32">
        <v>158.04420405730181</v>
      </c>
      <c r="AP22" s="32">
        <v>161.41104414347319</v>
      </c>
      <c r="AQ22" s="32">
        <v>174.32206631513094</v>
      </c>
      <c r="AR22" s="32">
        <v>178.7637006686856</v>
      </c>
      <c r="AS22" s="32">
        <v>182.30441479415586</v>
      </c>
      <c r="AT22" s="32">
        <v>186.72792372088816</v>
      </c>
      <c r="AU22" s="32">
        <v>184.771366918848</v>
      </c>
      <c r="AV22" s="32">
        <v>182.02156033117043</v>
      </c>
      <c r="AW22" s="32">
        <v>182.62487970659777</v>
      </c>
      <c r="AX22" s="32">
        <v>185.39552708113183</v>
      </c>
      <c r="AY22" s="32">
        <v>184.53959852048695</v>
      </c>
      <c r="AZ22" s="32">
        <v>189.11061053448645</v>
      </c>
      <c r="BA22" s="32">
        <v>183.54512710349735</v>
      </c>
      <c r="BB22" s="32">
        <v>189.79449684518275</v>
      </c>
      <c r="BC22" s="32">
        <v>198.72411940125093</v>
      </c>
      <c r="BD22" s="32">
        <v>201.3781673013838</v>
      </c>
      <c r="BE22" s="32">
        <v>202.99728679384376</v>
      </c>
      <c r="BF22" s="32">
        <v>211.29886517073055</v>
      </c>
      <c r="BG22" s="32">
        <v>208.09711084162439</v>
      </c>
      <c r="BH22" s="32">
        <v>206.26526273045667</v>
      </c>
      <c r="BI22" s="32">
        <v>211.07607437041426</v>
      </c>
      <c r="BJ22" s="32">
        <v>195.471011058979</v>
      </c>
      <c r="BK22" s="32">
        <v>195.51010491240419</v>
      </c>
      <c r="BL22" s="32">
        <v>198.00159101649245</v>
      </c>
      <c r="BM22" s="32"/>
      <c r="BN22" s="32"/>
      <c r="BP22" s="65"/>
      <c r="BQ22" s="65"/>
      <c r="BR22" s="66"/>
      <c r="BS22" s="66"/>
      <c r="BT22" s="66"/>
      <c r="BU22" s="67"/>
      <c r="BV22" s="67"/>
    </row>
    <row r="23" spans="1:74" x14ac:dyDescent="0.2">
      <c r="A23" s="13" t="s">
        <v>6</v>
      </c>
      <c r="B23" s="16">
        <f t="shared" si="9"/>
        <v>56.016192096983282</v>
      </c>
      <c r="C23" s="16">
        <f t="shared" si="3"/>
        <v>59.772240881039622</v>
      </c>
      <c r="D23" s="16">
        <f t="shared" si="4"/>
        <v>64.729221527978268</v>
      </c>
      <c r="E23" s="17">
        <f t="shared" si="0"/>
        <v>9.5530499575602341E-6</v>
      </c>
      <c r="F23" s="17">
        <f t="shared" si="1"/>
        <v>8.6232790367171217E-3</v>
      </c>
      <c r="G23" s="17">
        <f t="shared" si="10"/>
        <v>2.3257382167975748E-2</v>
      </c>
      <c r="I23" s="18" t="s">
        <v>48</v>
      </c>
      <c r="J23" s="18" t="s">
        <v>6</v>
      </c>
      <c r="K23" s="18" t="s">
        <v>35</v>
      </c>
      <c r="L23" s="18" t="s">
        <v>47</v>
      </c>
      <c r="M23" s="18" t="s">
        <v>48</v>
      </c>
      <c r="N23" s="32">
        <v>55.914989174322663</v>
      </c>
      <c r="O23" s="32">
        <v>56.165028702093707</v>
      </c>
      <c r="P23" s="32">
        <v>55.733500814142822</v>
      </c>
      <c r="Q23" s="32">
        <v>55.452762664292919</v>
      </c>
      <c r="R23" s="32">
        <v>56.089495612091127</v>
      </c>
      <c r="S23" s="32">
        <v>56.663501329700978</v>
      </c>
      <c r="T23" s="32">
        <v>57.175134642717062</v>
      </c>
      <c r="U23" s="32">
        <v>57.22907440075992</v>
      </c>
      <c r="V23" s="32">
        <v>58.479517396184065</v>
      </c>
      <c r="W23" s="32">
        <v>58.530739393844698</v>
      </c>
      <c r="X23" s="32">
        <v>56.65936240576324</v>
      </c>
      <c r="Y23" s="32">
        <v>55.327897899345004</v>
      </c>
      <c r="Z23" s="32">
        <v>54.239538552055471</v>
      </c>
      <c r="AA23" s="32">
        <v>53.239772739250967</v>
      </c>
      <c r="AB23" s="32">
        <v>52.398495597914355</v>
      </c>
      <c r="AC23" s="32">
        <v>54.767930370463986</v>
      </c>
      <c r="AD23" s="32">
        <v>55.734415275698019</v>
      </c>
      <c r="AE23" s="32">
        <v>58.967115689381934</v>
      </c>
      <c r="AF23" s="32">
        <v>57.253043794571759</v>
      </c>
      <c r="AG23" s="32">
        <v>59.055604586962403</v>
      </c>
      <c r="AH23" s="32">
        <v>58.0171166096113</v>
      </c>
      <c r="AI23" s="32">
        <v>58.855478195906834</v>
      </c>
      <c r="AJ23" s="32">
        <v>58.476385885590723</v>
      </c>
      <c r="AK23" s="32">
        <v>57.262735658783065</v>
      </c>
      <c r="AL23" s="32">
        <v>57.156939257639216</v>
      </c>
      <c r="AM23" s="32">
        <v>57.596483182727148</v>
      </c>
      <c r="AN23" s="32">
        <v>55.188748380939394</v>
      </c>
      <c r="AO23" s="32">
        <v>55.628884147379978</v>
      </c>
      <c r="AP23" s="32">
        <v>55.563033863864142</v>
      </c>
      <c r="AQ23" s="32">
        <v>56.976519349360977</v>
      </c>
      <c r="AR23" s="32">
        <v>57.125460020073604</v>
      </c>
      <c r="AS23" s="32">
        <v>55.798299158030403</v>
      </c>
      <c r="AT23" s="32">
        <v>55.1063369295561</v>
      </c>
      <c r="AU23" s="32">
        <v>53.320958249089564</v>
      </c>
      <c r="AV23" s="32">
        <v>55.254973589664743</v>
      </c>
      <c r="AW23" s="32">
        <v>56.330369253385264</v>
      </c>
      <c r="AX23" s="32">
        <v>57.163491879072218</v>
      </c>
      <c r="AY23" s="32">
        <v>55.668269472474591</v>
      </c>
      <c r="AZ23" s="32">
        <v>57.307261974066748</v>
      </c>
      <c r="BA23" s="32">
        <v>57.741683887286925</v>
      </c>
      <c r="BB23" s="32">
        <v>57.296065552577801</v>
      </c>
      <c r="BC23" s="32">
        <v>59.331998799403571</v>
      </c>
      <c r="BD23" s="32">
        <v>59.634567889596923</v>
      </c>
      <c r="BE23" s="32">
        <v>59.96160063868934</v>
      </c>
      <c r="BF23" s="32">
        <v>60.880863024037893</v>
      </c>
      <c r="BG23" s="32">
        <v>61.333040664965715</v>
      </c>
      <c r="BH23" s="32">
        <v>63.386875320764084</v>
      </c>
      <c r="BI23" s="32">
        <v>63.965908529658712</v>
      </c>
      <c r="BJ23" s="32">
        <v>63.367503820920625</v>
      </c>
      <c r="BK23" s="32">
        <v>64.470856583354006</v>
      </c>
      <c r="BL23" s="32">
        <v>66.34930417966018</v>
      </c>
      <c r="BM23" s="32"/>
      <c r="BN23" s="32"/>
      <c r="BP23" s="65"/>
      <c r="BQ23" s="65"/>
      <c r="BR23" s="66"/>
      <c r="BS23" s="66"/>
      <c r="BT23" s="66"/>
      <c r="BU23" s="67"/>
      <c r="BV23" s="67"/>
    </row>
    <row r="24" spans="1:74" x14ac:dyDescent="0.2">
      <c r="A24" s="13" t="s">
        <v>12</v>
      </c>
      <c r="B24" s="16">
        <f t="shared" si="9"/>
        <v>39.73464517612787</v>
      </c>
      <c r="C24" s="16">
        <f t="shared" si="3"/>
        <v>44.344761278096378</v>
      </c>
      <c r="D24" s="16">
        <f t="shared" si="4"/>
        <v>51.969943507175174</v>
      </c>
      <c r="E24" s="17">
        <f t="shared" si="0"/>
        <v>-1.3207373858422926E-2</v>
      </c>
      <c r="F24" s="17">
        <f t="shared" si="1"/>
        <v>2.7242781142425371E-2</v>
      </c>
      <c r="G24" s="17">
        <f t="shared" si="10"/>
        <v>2.7978580467568719E-2</v>
      </c>
      <c r="I24" s="18" t="s">
        <v>48</v>
      </c>
      <c r="J24" s="18" t="s">
        <v>7</v>
      </c>
      <c r="K24" s="18" t="s">
        <v>35</v>
      </c>
      <c r="L24" s="18" t="s">
        <v>71</v>
      </c>
      <c r="M24" s="18" t="s">
        <v>48</v>
      </c>
      <c r="N24" s="32">
        <v>39.344285797881682</v>
      </c>
      <c r="O24" s="32">
        <v>38.733897053569301</v>
      </c>
      <c r="P24" s="32">
        <v>39.470341939986042</v>
      </c>
      <c r="Q24" s="32">
        <v>39.552709981561044</v>
      </c>
      <c r="R24" s="32">
        <v>40.923606063292262</v>
      </c>
      <c r="S24" s="32">
        <v>40.995710363019178</v>
      </c>
      <c r="T24" s="32">
        <v>40.809952384768188</v>
      </c>
      <c r="U24" s="32">
        <v>40.094916174239152</v>
      </c>
      <c r="V24" s="32">
        <v>41.315664582331252</v>
      </c>
      <c r="W24" s="32">
        <v>42.26943794505619</v>
      </c>
      <c r="X24" s="32">
        <v>43.179458003036885</v>
      </c>
      <c r="Y24" s="32">
        <v>42.022593068987632</v>
      </c>
      <c r="Z24" s="32">
        <v>39.1778364935154</v>
      </c>
      <c r="AA24" s="32">
        <v>39.167304388156303</v>
      </c>
      <c r="AB24" s="32">
        <v>40.28441747157877</v>
      </c>
      <c r="AC24" s="32">
        <v>41.006492016349767</v>
      </c>
      <c r="AD24" s="32">
        <v>44.571470615820978</v>
      </c>
      <c r="AE24" s="32">
        <v>45.375512539934093</v>
      </c>
      <c r="AF24" s="32">
        <v>44.644306277721228</v>
      </c>
      <c r="AG24" s="32">
        <v>46.356945670229614</v>
      </c>
      <c r="AH24" s="32">
        <v>45.627256575811415</v>
      </c>
      <c r="AI24" s="32">
        <v>46.405968707257543</v>
      </c>
      <c r="AJ24" s="32">
        <v>43.767708538103662</v>
      </c>
      <c r="AK24" s="32">
        <v>42.401607150439474</v>
      </c>
      <c r="AL24" s="32">
        <v>42.640172694823285</v>
      </c>
      <c r="AM24" s="32">
        <v>42.287517478837451</v>
      </c>
      <c r="AN24" s="32">
        <v>41.763363945346356</v>
      </c>
      <c r="AO24" s="32">
        <v>41.861956645156404</v>
      </c>
      <c r="AP24" s="32">
        <v>40.647760185363971</v>
      </c>
      <c r="AQ24" s="32">
        <v>41.568690231477341</v>
      </c>
      <c r="AR24" s="32">
        <v>39.51678665930924</v>
      </c>
      <c r="AS24" s="32">
        <v>39.587745486430236</v>
      </c>
      <c r="AT24" s="32">
        <v>39.164329361661892</v>
      </c>
      <c r="AU24" s="32">
        <v>35.985375082243912</v>
      </c>
      <c r="AV24" s="32">
        <v>39.619393399167791</v>
      </c>
      <c r="AW24" s="32">
        <v>35.555179625518115</v>
      </c>
      <c r="AX24" s="32">
        <v>36.352116494326324</v>
      </c>
      <c r="AY24" s="32">
        <v>38.035648364276227</v>
      </c>
      <c r="AZ24" s="32">
        <v>38.286650338195159</v>
      </c>
      <c r="BA24" s="32">
        <v>38.40710227176011</v>
      </c>
      <c r="BB24" s="32">
        <v>39.575071722992625</v>
      </c>
      <c r="BC24" s="32">
        <v>45.141442845800817</v>
      </c>
      <c r="BD24" s="32">
        <v>46.440353870517704</v>
      </c>
      <c r="BE24" s="32">
        <v>48.220786768608171</v>
      </c>
      <c r="BF24" s="32">
        <v>48.54217238745867</v>
      </c>
      <c r="BG24" s="32">
        <v>48.020366530909115</v>
      </c>
      <c r="BH24" s="32">
        <v>49.366646739344993</v>
      </c>
      <c r="BI24" s="32">
        <v>49.904730742002933</v>
      </c>
      <c r="BJ24" s="32">
        <v>50.188807539060157</v>
      </c>
      <c r="BK24" s="32">
        <v>52.684504415826595</v>
      </c>
      <c r="BL24" s="32">
        <v>53.036518566638776</v>
      </c>
      <c r="BM24" s="32"/>
      <c r="BN24" s="32"/>
      <c r="BP24" s="65"/>
      <c r="BQ24" s="65"/>
      <c r="BR24" s="66"/>
      <c r="BS24" s="66"/>
      <c r="BT24" s="66"/>
      <c r="BU24" s="67"/>
      <c r="BV24" s="67"/>
    </row>
    <row r="25" spans="1:74" x14ac:dyDescent="0.2">
      <c r="A25" s="12" t="s">
        <v>31</v>
      </c>
      <c r="B25" s="16"/>
      <c r="C25" s="16"/>
      <c r="D25" s="16"/>
      <c r="E25" s="17"/>
      <c r="F25" s="17"/>
      <c r="G25" s="17"/>
      <c r="I25" s="18"/>
      <c r="J25" s="18"/>
      <c r="K25" s="18"/>
      <c r="L25" s="18"/>
      <c r="M25" s="1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P25" s="65"/>
      <c r="BQ25" s="65"/>
      <c r="BR25" s="66"/>
      <c r="BS25" s="66"/>
      <c r="BT25" s="66"/>
      <c r="BU25" s="67"/>
      <c r="BV25" s="67"/>
    </row>
    <row r="26" spans="1:74" x14ac:dyDescent="0.2">
      <c r="A26" s="13" t="s">
        <v>8</v>
      </c>
      <c r="B26" s="16">
        <f t="shared" si="9"/>
        <v>86.268238875645181</v>
      </c>
      <c r="C26" s="16">
        <f t="shared" si="3"/>
        <v>81.081052107556289</v>
      </c>
      <c r="D26" s="16">
        <f t="shared" si="4"/>
        <v>79.663953762158172</v>
      </c>
      <c r="E26" s="17">
        <f t="shared" si="0"/>
        <v>2.3468652564753254E-3</v>
      </c>
      <c r="F26" s="17">
        <f t="shared" si="1"/>
        <v>-8.3943739624375274E-3</v>
      </c>
      <c r="G26" s="17">
        <f t="shared" si="2"/>
        <v>9.8777090385053154E-3</v>
      </c>
      <c r="I26" s="18" t="s">
        <v>63</v>
      </c>
      <c r="J26" s="18" t="s">
        <v>61</v>
      </c>
      <c r="K26" s="18" t="s">
        <v>17</v>
      </c>
      <c r="L26" s="18" t="s">
        <v>64</v>
      </c>
      <c r="M26" s="36" t="s">
        <v>60</v>
      </c>
      <c r="N26" s="32">
        <f>(N31*100)/(N31+N32-N33)</f>
        <v>97.032418623299719</v>
      </c>
      <c r="O26" s="32">
        <f>(O31*100)/(O31+O32-O33)</f>
        <v>97.28555227527157</v>
      </c>
      <c r="P26" s="32">
        <f>(P31*100)/(P31+P32-P33)</f>
        <v>96.612384921973828</v>
      </c>
      <c r="Q26" s="32">
        <f t="shared" ref="Q26:BN26" si="11">(Q31*100)/(Q31+Q32-Q33)</f>
        <v>95.637119361704535</v>
      </c>
      <c r="R26" s="32">
        <f t="shared" si="11"/>
        <v>94.641254192966997</v>
      </c>
      <c r="S26" s="32">
        <f t="shared" si="11"/>
        <v>93.602587830731139</v>
      </c>
      <c r="T26" s="32">
        <f t="shared" si="11"/>
        <v>97.470728781779599</v>
      </c>
      <c r="U26" s="32">
        <f t="shared" si="11"/>
        <v>97.3065775729753</v>
      </c>
      <c r="V26" s="32">
        <f t="shared" si="11"/>
        <v>96.217568454202322</v>
      </c>
      <c r="W26" s="32">
        <f t="shared" si="11"/>
        <v>93.871913313056496</v>
      </c>
      <c r="X26" s="32">
        <f t="shared" si="11"/>
        <v>92.736254260760134</v>
      </c>
      <c r="Y26" s="32">
        <f t="shared" si="11"/>
        <v>93.095132570593506</v>
      </c>
      <c r="Z26" s="32">
        <f t="shared" si="11"/>
        <v>91.841824700513328</v>
      </c>
      <c r="AA26" s="32">
        <f t="shared" si="11"/>
        <v>91.759342368104271</v>
      </c>
      <c r="AB26" s="32">
        <f t="shared" si="11"/>
        <v>93.430471250878369</v>
      </c>
      <c r="AC26" s="32">
        <f t="shared" si="11"/>
        <v>92.139659215230253</v>
      </c>
      <c r="AD26" s="32">
        <f t="shared" si="11"/>
        <v>88.88969694304096</v>
      </c>
      <c r="AE26" s="32">
        <f t="shared" si="11"/>
        <v>85.739090395033017</v>
      </c>
      <c r="AF26" s="32">
        <f t="shared" si="11"/>
        <v>85.149847842488185</v>
      </c>
      <c r="AG26" s="32">
        <f t="shared" si="11"/>
        <v>82.014198505165865</v>
      </c>
      <c r="AH26" s="32">
        <f t="shared" si="11"/>
        <v>83.567948815894411</v>
      </c>
      <c r="AI26" s="32">
        <f t="shared" si="11"/>
        <v>82.478544330540458</v>
      </c>
      <c r="AJ26" s="32">
        <f t="shared" si="11"/>
        <v>84.280169676871779</v>
      </c>
      <c r="AK26" s="32">
        <f t="shared" si="11"/>
        <v>81.359203624956763</v>
      </c>
      <c r="AL26" s="32">
        <f t="shared" si="11"/>
        <v>82.687103186213776</v>
      </c>
      <c r="AM26" s="32">
        <f t="shared" si="11"/>
        <v>87.499448651914051</v>
      </c>
      <c r="AN26" s="32">
        <f t="shared" si="11"/>
        <v>88.073580514603307</v>
      </c>
      <c r="AO26" s="32">
        <f t="shared" si="11"/>
        <v>88.061795525535786</v>
      </c>
      <c r="AP26" s="32">
        <f t="shared" si="11"/>
        <v>89.315523856815162</v>
      </c>
      <c r="AQ26" s="32">
        <f t="shared" si="11"/>
        <v>88.777327903356877</v>
      </c>
      <c r="AR26" s="32">
        <f t="shared" si="11"/>
        <v>87.024531172466254</v>
      </c>
      <c r="AS26" s="32">
        <f t="shared" si="11"/>
        <v>80.023111527170428</v>
      </c>
      <c r="AT26" s="32">
        <f t="shared" si="11"/>
        <v>84.386047766882726</v>
      </c>
      <c r="AU26" s="32">
        <f t="shared" si="11"/>
        <v>85.756019499907481</v>
      </c>
      <c r="AV26" s="32">
        <f t="shared" si="11"/>
        <v>86.882987668828051</v>
      </c>
      <c r="AW26" s="32">
        <f t="shared" si="11"/>
        <v>87.95356480480514</v>
      </c>
      <c r="AX26" s="32">
        <f t="shared" si="11"/>
        <v>85.046063304888648</v>
      </c>
      <c r="AY26" s="32">
        <f t="shared" si="11"/>
        <v>82.709105510461924</v>
      </c>
      <c r="AZ26" s="32">
        <f t="shared" si="11"/>
        <v>84.518628071082773</v>
      </c>
      <c r="BA26" s="32">
        <f t="shared" si="11"/>
        <v>81.775864237024095</v>
      </c>
      <c r="BB26" s="32">
        <f t="shared" si="11"/>
        <v>80.660832390549857</v>
      </c>
      <c r="BC26" s="32">
        <f t="shared" si="11"/>
        <v>79.608912972580129</v>
      </c>
      <c r="BD26" s="32">
        <f t="shared" si="11"/>
        <v>79.43190951888225</v>
      </c>
      <c r="BE26" s="32">
        <f t="shared" si="11"/>
        <v>80.639232250274404</v>
      </c>
      <c r="BF26" s="32">
        <f t="shared" si="11"/>
        <v>79.672314197669337</v>
      </c>
      <c r="BG26" s="32">
        <f t="shared" si="11"/>
        <v>80.451380125917737</v>
      </c>
      <c r="BH26" s="32">
        <f t="shared" si="11"/>
        <v>81.028361447714701</v>
      </c>
      <c r="BI26" s="32">
        <f t="shared" si="11"/>
        <v>81.647246868910187</v>
      </c>
      <c r="BJ26" s="32">
        <f t="shared" si="11"/>
        <v>76.863826502275657</v>
      </c>
      <c r="BK26" s="32">
        <f t="shared" si="11"/>
        <v>81.42291444160719</v>
      </c>
      <c r="BL26" s="32">
        <f t="shared" si="11"/>
        <v>79.1655319559232</v>
      </c>
      <c r="BM26" s="73">
        <f t="shared" si="11"/>
        <v>80.921421086121057</v>
      </c>
      <c r="BN26" s="73">
        <f t="shared" si="11"/>
        <v>79.946074824863743</v>
      </c>
      <c r="BP26" s="65"/>
      <c r="BQ26" s="65"/>
      <c r="BR26" s="66"/>
      <c r="BS26" s="66"/>
      <c r="BT26" s="66"/>
      <c r="BU26" s="67"/>
      <c r="BV26" s="67"/>
    </row>
    <row r="27" spans="1:74" x14ac:dyDescent="0.2">
      <c r="A27" s="13" t="s">
        <v>5</v>
      </c>
      <c r="B27" s="16">
        <f t="shared" si="9"/>
        <v>89.80167149736468</v>
      </c>
      <c r="C27" s="16">
        <f t="shared" si="3"/>
        <v>73.296457323685772</v>
      </c>
      <c r="D27" s="16">
        <f t="shared" si="4"/>
        <v>60.250493432361807</v>
      </c>
      <c r="E27" s="17">
        <f t="shared" si="0"/>
        <v>-6.4198123103898297E-3</v>
      </c>
      <c r="F27" s="17">
        <f t="shared" si="1"/>
        <v>-2.4201530135767937E-2</v>
      </c>
      <c r="G27" s="17">
        <f t="shared" si="2"/>
        <v>-1.2487292615714836E-2</v>
      </c>
      <c r="I27" s="18" t="s">
        <v>63</v>
      </c>
      <c r="J27" s="18" t="s">
        <v>5</v>
      </c>
      <c r="K27" s="18" t="s">
        <v>17</v>
      </c>
      <c r="L27" s="18" t="s">
        <v>64</v>
      </c>
      <c r="M27" s="36" t="s">
        <v>60</v>
      </c>
      <c r="N27" s="32">
        <f>(N34*100)/(N34+N35-N36)</f>
        <v>132.6371862960236</v>
      </c>
      <c r="O27" s="32">
        <f>(O34*100)/(O34+O35-O36)</f>
        <v>126.46210451641861</v>
      </c>
      <c r="P27" s="32">
        <f>(P34*100)/(P34+P35-P36)</f>
        <v>126.5634825192501</v>
      </c>
      <c r="Q27" s="32">
        <f t="shared" ref="Q27:BN27" si="12">(Q34*100)/(Q34+Q35-Q36)</f>
        <v>131.67727732492412</v>
      </c>
      <c r="R27" s="32">
        <f t="shared" si="12"/>
        <v>133.58100765108099</v>
      </c>
      <c r="S27" s="32">
        <f t="shared" si="12"/>
        <v>137.72900038307955</v>
      </c>
      <c r="T27" s="32">
        <f t="shared" si="12"/>
        <v>128.59534183929216</v>
      </c>
      <c r="U27" s="32">
        <f t="shared" si="12"/>
        <v>130.20005352357421</v>
      </c>
      <c r="V27" s="32">
        <f t="shared" si="12"/>
        <v>120.80335262989666</v>
      </c>
      <c r="W27" s="32">
        <f t="shared" si="12"/>
        <v>122.60290176580324</v>
      </c>
      <c r="X27" s="32">
        <f t="shared" si="12"/>
        <v>114.428576562966</v>
      </c>
      <c r="Y27" s="32">
        <f t="shared" si="12"/>
        <v>125.63603475170846</v>
      </c>
      <c r="Z27" s="32">
        <f t="shared" si="12"/>
        <v>122.43324473015441</v>
      </c>
      <c r="AA27" s="32">
        <f t="shared" si="12"/>
        <v>116.20887523797673</v>
      </c>
      <c r="AB27" s="32">
        <f t="shared" si="12"/>
        <v>123.64962018532323</v>
      </c>
      <c r="AC27" s="32">
        <f t="shared" si="12"/>
        <v>119.13146069853505</v>
      </c>
      <c r="AD27" s="32">
        <f t="shared" si="12"/>
        <v>107.31405273086482</v>
      </c>
      <c r="AE27" s="32">
        <f t="shared" si="12"/>
        <v>98.004819391287796</v>
      </c>
      <c r="AF27" s="32">
        <f t="shared" si="12"/>
        <v>98.653670138854579</v>
      </c>
      <c r="AG27" s="32">
        <f t="shared" si="12"/>
        <v>93.774458335244859</v>
      </c>
      <c r="AH27" s="32">
        <f t="shared" si="12"/>
        <v>82.885301958128309</v>
      </c>
      <c r="AI27" s="32">
        <f t="shared" si="12"/>
        <v>84.510163757107193</v>
      </c>
      <c r="AJ27" s="32">
        <f t="shared" si="12"/>
        <v>89.766935766935759</v>
      </c>
      <c r="AK27" s="32">
        <f t="shared" si="12"/>
        <v>90.412682619296262</v>
      </c>
      <c r="AL27" s="32">
        <f t="shared" si="12"/>
        <v>90.421268882549825</v>
      </c>
      <c r="AM27" s="32">
        <f t="shared" si="12"/>
        <v>88.879532679681319</v>
      </c>
      <c r="AN27" s="32">
        <f t="shared" si="12"/>
        <v>95.344139997787025</v>
      </c>
      <c r="AO27" s="32">
        <f t="shared" si="12"/>
        <v>95.395633673093869</v>
      </c>
      <c r="AP27" s="32">
        <f t="shared" si="12"/>
        <v>93.696615996232637</v>
      </c>
      <c r="AQ27" s="32">
        <f t="shared" si="12"/>
        <v>93.426113552695824</v>
      </c>
      <c r="AR27" s="32">
        <f t="shared" si="12"/>
        <v>89.496276899191869</v>
      </c>
      <c r="AS27" s="32">
        <f t="shared" si="12"/>
        <v>88.969517345448281</v>
      </c>
      <c r="AT27" s="32">
        <f t="shared" si="12"/>
        <v>89.708922067005574</v>
      </c>
      <c r="AU27" s="32">
        <f t="shared" si="12"/>
        <v>87.67127082048583</v>
      </c>
      <c r="AV27" s="32">
        <f t="shared" si="12"/>
        <v>86.110386907506594</v>
      </c>
      <c r="AW27" s="32">
        <f t="shared" si="12"/>
        <v>84.605863732712251</v>
      </c>
      <c r="AX27" s="32">
        <f t="shared" si="12"/>
        <v>83.696186911349812</v>
      </c>
      <c r="AY27" s="32">
        <f t="shared" si="12"/>
        <v>83.631233886250754</v>
      </c>
      <c r="AZ27" s="32">
        <f t="shared" si="12"/>
        <v>81.219574205595023</v>
      </c>
      <c r="BA27" s="32">
        <f t="shared" si="12"/>
        <v>79.486883727148268</v>
      </c>
      <c r="BB27" s="32">
        <f t="shared" si="12"/>
        <v>75.734307105926263</v>
      </c>
      <c r="BC27" s="32">
        <f t="shared" si="12"/>
        <v>75.770659077141161</v>
      </c>
      <c r="BD27" s="32">
        <f t="shared" si="12"/>
        <v>71.980479863318479</v>
      </c>
      <c r="BE27" s="32">
        <f t="shared" si="12"/>
        <v>74.489580187493743</v>
      </c>
      <c r="BF27" s="32">
        <f t="shared" si="12"/>
        <v>69.77971123488777</v>
      </c>
      <c r="BG27" s="32">
        <f t="shared" si="12"/>
        <v>65.747986692849565</v>
      </c>
      <c r="BH27" s="32">
        <f t="shared" si="12"/>
        <v>64.226925971542229</v>
      </c>
      <c r="BI27" s="32">
        <f t="shared" si="12"/>
        <v>64.713016760005019</v>
      </c>
      <c r="BJ27" s="32">
        <f t="shared" si="12"/>
        <v>62.377399584406831</v>
      </c>
      <c r="BK27" s="32">
        <f t="shared" si="12"/>
        <v>58.574802762448712</v>
      </c>
      <c r="BL27" s="32">
        <f t="shared" si="12"/>
        <v>61.224910326702933</v>
      </c>
      <c r="BM27" s="73">
        <f t="shared" si="12"/>
        <v>59.755778616224077</v>
      </c>
      <c r="BN27" s="73">
        <f t="shared" si="12"/>
        <v>59.319575872026434</v>
      </c>
      <c r="BP27" s="65"/>
      <c r="BQ27" s="65"/>
      <c r="BR27" s="66"/>
      <c r="BS27" s="66"/>
      <c r="BT27" s="66"/>
      <c r="BU27" s="67"/>
      <c r="BV27" s="67"/>
    </row>
    <row r="28" spans="1:74" x14ac:dyDescent="0.2">
      <c r="A28" s="13" t="s">
        <v>6</v>
      </c>
      <c r="B28" s="16">
        <f t="shared" si="9"/>
        <v>97.352351945888415</v>
      </c>
      <c r="C28" s="16">
        <f t="shared" si="3"/>
        <v>93.789564875623128</v>
      </c>
      <c r="D28" s="16">
        <f t="shared" si="4"/>
        <v>89.01545482599002</v>
      </c>
      <c r="E28" s="17">
        <f t="shared" si="0"/>
        <v>-1.4412341232889502E-3</v>
      </c>
      <c r="F28" s="17">
        <f t="shared" si="1"/>
        <v>-5.0881179333359229E-3</v>
      </c>
      <c r="G28" s="17">
        <f t="shared" si="2"/>
        <v>-1.1476585551954202E-2</v>
      </c>
      <c r="I28" s="18" t="s">
        <v>63</v>
      </c>
      <c r="J28" s="18" t="s">
        <v>6</v>
      </c>
      <c r="K28" s="18" t="s">
        <v>17</v>
      </c>
      <c r="L28" s="18" t="s">
        <v>64</v>
      </c>
      <c r="M28" s="36" t="s">
        <v>60</v>
      </c>
      <c r="N28" s="32">
        <f>(N37*100)/(N37+N38-N39)</f>
        <v>101.2405841540014</v>
      </c>
      <c r="O28" s="32">
        <f>(O37*100)/(O37+O38-O39)</f>
        <v>101.70117445706981</v>
      </c>
      <c r="P28" s="32">
        <f t="shared" ref="P28:BN28" si="13">(P37*100)/(P37+P38-P39)</f>
        <v>101.93338112621382</v>
      </c>
      <c r="Q28" s="32">
        <f t="shared" si="13"/>
        <v>102.87072426585156</v>
      </c>
      <c r="R28" s="32">
        <f t="shared" si="13"/>
        <v>103.41723747329691</v>
      </c>
      <c r="S28" s="32">
        <f t="shared" si="13"/>
        <v>103.93252210139178</v>
      </c>
      <c r="T28" s="32">
        <f t="shared" si="13"/>
        <v>103.33388213342114</v>
      </c>
      <c r="U28" s="32">
        <f t="shared" si="13"/>
        <v>102.84678044805253</v>
      </c>
      <c r="V28" s="32">
        <f t="shared" si="13"/>
        <v>102.67556434614322</v>
      </c>
      <c r="W28" s="32">
        <f t="shared" si="13"/>
        <v>103.14036615167606</v>
      </c>
      <c r="X28" s="32">
        <f t="shared" si="13"/>
        <v>103.63991524749962</v>
      </c>
      <c r="Y28" s="32">
        <f t="shared" si="13"/>
        <v>103.77479168028</v>
      </c>
      <c r="Z28" s="32">
        <f t="shared" si="13"/>
        <v>104.21533010973184</v>
      </c>
      <c r="AA28" s="32">
        <f t="shared" si="13"/>
        <v>104.28052033586671</v>
      </c>
      <c r="AB28" s="32">
        <f t="shared" si="13"/>
        <v>102.83975393983941</v>
      </c>
      <c r="AC28" s="32">
        <f t="shared" si="13"/>
        <v>102.68536851973595</v>
      </c>
      <c r="AD28" s="32">
        <f t="shared" si="13"/>
        <v>101.45795761896048</v>
      </c>
      <c r="AE28" s="32">
        <f t="shared" si="13"/>
        <v>100.03480241898086</v>
      </c>
      <c r="AF28" s="32">
        <f t="shared" si="13"/>
        <v>100.48155987256462</v>
      </c>
      <c r="AG28" s="32">
        <f t="shared" si="13"/>
        <v>98.770440205730608</v>
      </c>
      <c r="AH28" s="32">
        <f t="shared" si="13"/>
        <v>98.239031862054389</v>
      </c>
      <c r="AI28" s="32">
        <f t="shared" si="13"/>
        <v>97.024693837585801</v>
      </c>
      <c r="AJ28" s="32">
        <f t="shared" si="13"/>
        <v>98.437214749496235</v>
      </c>
      <c r="AK28" s="32">
        <f t="shared" si="13"/>
        <v>98.896482398812495</v>
      </c>
      <c r="AL28" s="32">
        <f t="shared" si="13"/>
        <v>98.646711301418478</v>
      </c>
      <c r="AM28" s="32">
        <f t="shared" si="13"/>
        <v>97.762929456352666</v>
      </c>
      <c r="AN28" s="32">
        <f t="shared" si="13"/>
        <v>97.064243086816134</v>
      </c>
      <c r="AO28" s="32">
        <f t="shared" si="13"/>
        <v>97.046178893944173</v>
      </c>
      <c r="AP28" s="32">
        <f t="shared" si="13"/>
        <v>97.338374001531918</v>
      </c>
      <c r="AQ28" s="32">
        <f t="shared" si="13"/>
        <v>97.002014276997144</v>
      </c>
      <c r="AR28" s="32">
        <f t="shared" si="13"/>
        <v>96.38315204687315</v>
      </c>
      <c r="AS28" s="32">
        <f t="shared" si="13"/>
        <v>95.960180557663747</v>
      </c>
      <c r="AT28" s="32">
        <f t="shared" si="13"/>
        <v>97.219740716163344</v>
      </c>
      <c r="AU28" s="32">
        <f t="shared" si="13"/>
        <v>97.997644804673754</v>
      </c>
      <c r="AV28" s="32">
        <f t="shared" si="13"/>
        <v>98.085544377389638</v>
      </c>
      <c r="AW28" s="32">
        <f t="shared" si="13"/>
        <v>98.119767609420194</v>
      </c>
      <c r="AX28" s="32">
        <f t="shared" si="13"/>
        <v>96.954094167304987</v>
      </c>
      <c r="AY28" s="32">
        <f t="shared" si="13"/>
        <v>96.868129788219136</v>
      </c>
      <c r="AZ28" s="32">
        <f t="shared" si="13"/>
        <v>96.479879498716329</v>
      </c>
      <c r="BA28" s="32">
        <f t="shared" si="13"/>
        <v>95.495741506971413</v>
      </c>
      <c r="BB28" s="32">
        <f t="shared" si="13"/>
        <v>95.999237790754208</v>
      </c>
      <c r="BC28" s="32">
        <f t="shared" si="13"/>
        <v>94.053596370378997</v>
      </c>
      <c r="BD28" s="32">
        <f t="shared" si="13"/>
        <v>92.392840411084833</v>
      </c>
      <c r="BE28" s="32">
        <f t="shared" si="13"/>
        <v>92.24153011168535</v>
      </c>
      <c r="BF28" s="32">
        <f t="shared" si="13"/>
        <v>92.731654502286318</v>
      </c>
      <c r="BG28" s="32">
        <f t="shared" si="13"/>
        <v>92.110924796843705</v>
      </c>
      <c r="BH28" s="32">
        <f t="shared" si="13"/>
        <v>91.692543884284035</v>
      </c>
      <c r="BI28" s="32">
        <f t="shared" si="13"/>
        <v>91.046957984580175</v>
      </c>
      <c r="BJ28" s="32">
        <f t="shared" si="13"/>
        <v>91.197212569991024</v>
      </c>
      <c r="BK28" s="32">
        <f t="shared" si="13"/>
        <v>90.901514097601634</v>
      </c>
      <c r="BL28" s="32">
        <f t="shared" si="13"/>
        <v>88.370507322920872</v>
      </c>
      <c r="BM28" s="73">
        <f t="shared" si="13"/>
        <v>87.525837240063993</v>
      </c>
      <c r="BN28" s="73">
        <f t="shared" si="13"/>
        <v>87.082202899372589</v>
      </c>
      <c r="BP28" s="65"/>
      <c r="BQ28" s="65"/>
      <c r="BR28" s="66"/>
      <c r="BS28" s="66"/>
      <c r="BT28" s="66"/>
      <c r="BU28" s="67"/>
      <c r="BV28" s="67"/>
    </row>
    <row r="29" spans="1:74" x14ac:dyDescent="0.2">
      <c r="A29" s="13" t="s">
        <v>28</v>
      </c>
      <c r="B29" s="16">
        <f t="shared" si="9"/>
        <v>82.132131579607702</v>
      </c>
      <c r="C29" s="16">
        <f t="shared" si="3"/>
        <v>85.853148239423803</v>
      </c>
      <c r="D29" s="16">
        <f t="shared" si="4"/>
        <v>86.800098570187458</v>
      </c>
      <c r="E29" s="17">
        <f t="shared" si="0"/>
        <v>1.5814419711794585E-2</v>
      </c>
      <c r="F29" s="17">
        <f t="shared" si="1"/>
        <v>7.2914113853144618E-4</v>
      </c>
      <c r="G29" s="17">
        <f t="shared" ref="G29" si="14">(100*(EXP(LN(BL29/BJ29)/($BL$11-$BJ$11)))-100)/100</f>
        <v>-1.3669060620314611E-3</v>
      </c>
      <c r="I29" s="18" t="s">
        <v>63</v>
      </c>
      <c r="J29" s="18" t="s">
        <v>7</v>
      </c>
      <c r="K29" s="18" t="s">
        <v>17</v>
      </c>
      <c r="L29" s="18" t="s">
        <v>64</v>
      </c>
      <c r="M29" s="36" t="s">
        <v>60</v>
      </c>
      <c r="N29" s="32">
        <f>(N40*100)/(N40+N41-N42)</f>
        <v>92.609014060836174</v>
      </c>
      <c r="O29" s="32">
        <f t="shared" ref="O29:BL29" si="15">(O40*100)/(O40+O41-O42)</f>
        <v>91.723250396713723</v>
      </c>
      <c r="P29" s="32">
        <f t="shared" si="15"/>
        <v>92.24326719555647</v>
      </c>
      <c r="Q29" s="32">
        <f t="shared" si="15"/>
        <v>91.20052355468296</v>
      </c>
      <c r="R29" s="32">
        <f t="shared" si="15"/>
        <v>90.304050204053326</v>
      </c>
      <c r="S29" s="32">
        <f t="shared" si="15"/>
        <v>90.392253972896881</v>
      </c>
      <c r="T29" s="32">
        <f t="shared" si="15"/>
        <v>89.576468658673051</v>
      </c>
      <c r="U29" s="32">
        <f t="shared" si="15"/>
        <v>90.078329275419051</v>
      </c>
      <c r="V29" s="32">
        <f t="shared" si="15"/>
        <v>88.022607735541868</v>
      </c>
      <c r="W29" s="32">
        <f t="shared" si="15"/>
        <v>86.305371144646415</v>
      </c>
      <c r="X29" s="32">
        <f t="shared" si="15"/>
        <v>85.135261489266071</v>
      </c>
      <c r="Y29" s="32">
        <f t="shared" si="15"/>
        <v>86.768631636906818</v>
      </c>
      <c r="Z29" s="32">
        <f t="shared" si="15"/>
        <v>86.314580987702342</v>
      </c>
      <c r="AA29" s="32">
        <f t="shared" si="15"/>
        <v>83.925473678774566</v>
      </c>
      <c r="AB29" s="32">
        <f t="shared" si="15"/>
        <v>83.346279732960312</v>
      </c>
      <c r="AC29" s="32">
        <f t="shared" si="15"/>
        <v>82.130660962571966</v>
      </c>
      <c r="AD29" s="32">
        <f t="shared" si="15"/>
        <v>76.950122341426692</v>
      </c>
      <c r="AE29" s="32">
        <f t="shared" si="15"/>
        <v>74.008028238445348</v>
      </c>
      <c r="AF29" s="32">
        <f t="shared" si="15"/>
        <v>78.031286519084674</v>
      </c>
      <c r="AG29" s="32">
        <f t="shared" si="15"/>
        <v>73.639414537454144</v>
      </c>
      <c r="AH29" s="32">
        <f t="shared" si="15"/>
        <v>69.913368577040913</v>
      </c>
      <c r="AI29" s="32">
        <f t="shared" si="15"/>
        <v>75.644357520898581</v>
      </c>
      <c r="AJ29" s="32">
        <f t="shared" si="15"/>
        <v>75.368813812982523</v>
      </c>
      <c r="AK29" s="32">
        <f t="shared" si="15"/>
        <v>73.89707661290322</v>
      </c>
      <c r="AL29" s="32">
        <f t="shared" si="15"/>
        <v>71.255688441594444</v>
      </c>
      <c r="AM29" s="32">
        <f t="shared" si="15"/>
        <v>77.497517445108059</v>
      </c>
      <c r="AN29" s="32">
        <f t="shared" si="15"/>
        <v>79.958526389191178</v>
      </c>
      <c r="AO29" s="32">
        <f t="shared" si="15"/>
        <v>81.630148363074085</v>
      </c>
      <c r="AP29" s="32">
        <f t="shared" si="15"/>
        <v>83.875448120037035</v>
      </c>
      <c r="AQ29" s="32">
        <f t="shared" si="15"/>
        <v>84.07946039814793</v>
      </c>
      <c r="AR29" s="32">
        <f t="shared" si="15"/>
        <v>82.293985823372509</v>
      </c>
      <c r="AS29" s="32">
        <f t="shared" si="15"/>
        <v>82.051720299130508</v>
      </c>
      <c r="AT29" s="32">
        <f t="shared" si="15"/>
        <v>82.080634792599412</v>
      </c>
      <c r="AU29" s="32">
        <f t="shared" si="15"/>
        <v>88.250950433203201</v>
      </c>
      <c r="AV29" s="32">
        <f t="shared" si="15"/>
        <v>80.292709988870655</v>
      </c>
      <c r="AW29" s="32">
        <f t="shared" si="15"/>
        <v>88.432389001612037</v>
      </c>
      <c r="AX29" s="32">
        <f t="shared" si="15"/>
        <v>86.01853103895904</v>
      </c>
      <c r="AY29" s="32">
        <f t="shared" si="15"/>
        <v>85.337985560512294</v>
      </c>
      <c r="AZ29" s="32">
        <f t="shared" si="15"/>
        <v>85.529927392528862</v>
      </c>
      <c r="BA29" s="32">
        <f t="shared" si="15"/>
        <v>84.376961665974733</v>
      </c>
      <c r="BB29" s="32">
        <f t="shared" si="15"/>
        <v>84.596182921113879</v>
      </c>
      <c r="BC29" s="32">
        <f t="shared" si="15"/>
        <v>86.789000003292486</v>
      </c>
      <c r="BD29" s="32">
        <f t="shared" si="15"/>
        <v>86.270730576648475</v>
      </c>
      <c r="BE29" s="32">
        <f t="shared" si="15"/>
        <v>86.309862206076389</v>
      </c>
      <c r="BF29" s="32">
        <f t="shared" si="15"/>
        <v>86.791689571937567</v>
      </c>
      <c r="BG29" s="32">
        <f t="shared" si="15"/>
        <v>85.551046344442128</v>
      </c>
      <c r="BH29" s="32">
        <f t="shared" si="15"/>
        <v>83.836824257228102</v>
      </c>
      <c r="BI29" s="32">
        <f t="shared" si="15"/>
        <v>87.907993113608683</v>
      </c>
      <c r="BJ29" s="32">
        <f t="shared" si="15"/>
        <v>86.774192460186953</v>
      </c>
      <c r="BK29" s="32">
        <f t="shared" si="15"/>
        <v>87.088972997898111</v>
      </c>
      <c r="BL29" s="32">
        <f t="shared" si="15"/>
        <v>86.537130252477311</v>
      </c>
      <c r="BM29" s="32"/>
      <c r="BN29" s="32"/>
      <c r="BP29" s="65"/>
      <c r="BQ29" s="65"/>
      <c r="BR29" s="66"/>
      <c r="BS29" s="66"/>
      <c r="BT29" s="66"/>
      <c r="BU29" s="67"/>
      <c r="BV29" s="67"/>
    </row>
    <row r="30" spans="1:74" x14ac:dyDescent="0.2">
      <c r="A30" s="14" t="s">
        <v>165</v>
      </c>
      <c r="B30" s="15"/>
      <c r="C30" s="15"/>
      <c r="D30" s="15"/>
      <c r="E30" s="15"/>
      <c r="F30" s="15"/>
      <c r="G30" s="1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P30" s="65"/>
      <c r="BQ30" s="65"/>
      <c r="BR30" s="66"/>
      <c r="BS30" s="66"/>
      <c r="BT30" s="66"/>
      <c r="BU30" s="67"/>
      <c r="BV30" s="67"/>
    </row>
    <row r="31" spans="1:74" x14ac:dyDescent="0.2">
      <c r="A31" s="14" t="s">
        <v>30</v>
      </c>
      <c r="B31" s="15"/>
      <c r="C31" s="15"/>
      <c r="D31" s="15"/>
      <c r="E31" s="15"/>
      <c r="F31" s="15"/>
      <c r="G31" s="15"/>
      <c r="I31" s="18" t="s">
        <v>73</v>
      </c>
      <c r="J31" s="18" t="s">
        <v>61</v>
      </c>
      <c r="K31" s="18" t="s">
        <v>62</v>
      </c>
      <c r="L31" s="18" t="s">
        <v>38</v>
      </c>
      <c r="M31" s="18" t="s">
        <v>73</v>
      </c>
      <c r="N31" s="32">
        <v>27848.080000000002</v>
      </c>
      <c r="O31" s="32">
        <v>29088.563999999998</v>
      </c>
      <c r="P31" s="32">
        <v>29352.455000000002</v>
      </c>
      <c r="Q31" s="32">
        <v>29627.91</v>
      </c>
      <c r="R31" s="32">
        <v>30002.789000000001</v>
      </c>
      <c r="S31" s="32">
        <v>28663.941999999999</v>
      </c>
      <c r="T31" s="32">
        <v>31916.256000000001</v>
      </c>
      <c r="U31" s="32">
        <v>30402.867999999999</v>
      </c>
      <c r="V31" s="32">
        <v>34405.226999999999</v>
      </c>
      <c r="W31" s="32">
        <v>33051.008999999998</v>
      </c>
      <c r="X31" s="32">
        <v>34253.24</v>
      </c>
      <c r="Y31" s="32">
        <v>31770.143</v>
      </c>
      <c r="Z31" s="32">
        <v>32238.681</v>
      </c>
      <c r="AA31" s="32">
        <v>37253.714</v>
      </c>
      <c r="AB31" s="32">
        <v>35405.591999999997</v>
      </c>
      <c r="AC31" s="32">
        <v>36401.875</v>
      </c>
      <c r="AD31" s="32">
        <v>35812.618000000002</v>
      </c>
      <c r="AE31" s="32">
        <v>34693.582999999999</v>
      </c>
      <c r="AF31" s="32">
        <v>34464.819000000003</v>
      </c>
      <c r="AG31" s="32">
        <v>36715.383999999998</v>
      </c>
      <c r="AH31" s="32">
        <v>38186.476999999999</v>
      </c>
      <c r="AI31" s="32">
        <v>37587.207999999999</v>
      </c>
      <c r="AJ31" s="32">
        <v>37885.648000000001</v>
      </c>
      <c r="AK31" s="32">
        <v>37648.057000000001</v>
      </c>
      <c r="AL31" s="32">
        <v>44750.781999999999</v>
      </c>
      <c r="AM31" s="32">
        <v>48542.644</v>
      </c>
      <c r="AN31" s="32">
        <v>47368.220999999998</v>
      </c>
      <c r="AO31" s="32">
        <v>54142.544999999998</v>
      </c>
      <c r="AP31" s="32">
        <v>54780.862000000001</v>
      </c>
      <c r="AQ31" s="32">
        <v>51884.550999999999</v>
      </c>
      <c r="AR31" s="32">
        <v>54564.824000000001</v>
      </c>
      <c r="AS31" s="32">
        <v>50513.372000000003</v>
      </c>
      <c r="AT31" s="32">
        <v>57329.902000000002</v>
      </c>
      <c r="AU31" s="32">
        <v>57215.983999999997</v>
      </c>
      <c r="AV31" s="32">
        <v>60820.273000000001</v>
      </c>
      <c r="AW31" s="32">
        <v>65909.645000000004</v>
      </c>
      <c r="AX31" s="32">
        <v>62537.050999999999</v>
      </c>
      <c r="AY31" s="32">
        <v>64051.826999999997</v>
      </c>
      <c r="AZ31" s="32">
        <v>66907.55</v>
      </c>
      <c r="BA31" s="32">
        <v>63477.593000000001</v>
      </c>
      <c r="BB31" s="32">
        <v>66804.304000000004</v>
      </c>
      <c r="BC31" s="32">
        <v>68072.376999999993</v>
      </c>
      <c r="BD31" s="32">
        <v>72910.850000000006</v>
      </c>
      <c r="BE31" s="32">
        <v>75161.106</v>
      </c>
      <c r="BF31" s="32">
        <v>81444.290999999997</v>
      </c>
      <c r="BG31" s="32">
        <v>88754.433999999994</v>
      </c>
      <c r="BH31" s="32">
        <v>86122.808999999994</v>
      </c>
      <c r="BI31" s="32">
        <v>95564.501000000004</v>
      </c>
      <c r="BJ31" s="32">
        <v>90631.712</v>
      </c>
      <c r="BK31" s="32">
        <v>105721.932</v>
      </c>
      <c r="BL31" s="32">
        <v>100267.019</v>
      </c>
      <c r="BM31" s="73">
        <f t="shared" ref="BM31" si="16">BL31+(BL31*BU31)</f>
        <v>106306.61678621593</v>
      </c>
      <c r="BN31" s="73">
        <f t="shared" ref="BN31" si="17">BM31+(BM31*BV31)</f>
        <v>105135.01558835736</v>
      </c>
      <c r="BP31" s="65" t="s">
        <v>151</v>
      </c>
      <c r="BQ31" s="65" t="s">
        <v>73</v>
      </c>
      <c r="BR31" s="66">
        <v>105936.67000000001</v>
      </c>
      <c r="BS31" s="66">
        <v>112317.78</v>
      </c>
      <c r="BT31" s="66">
        <v>111079.93000000001</v>
      </c>
      <c r="BU31" s="67">
        <f t="shared" si="5"/>
        <v>6.0235138597427927E-2</v>
      </c>
      <c r="BV31" s="67">
        <f t="shared" si="5"/>
        <v>-1.102096213083976E-2</v>
      </c>
    </row>
    <row r="32" spans="1:74" x14ac:dyDescent="0.2">
      <c r="A32" s="14" t="s">
        <v>43</v>
      </c>
      <c r="B32" s="15"/>
      <c r="C32" s="15"/>
      <c r="D32" s="15"/>
      <c r="E32" s="15"/>
      <c r="F32" s="15"/>
      <c r="G32" s="15"/>
      <c r="I32" s="18" t="s">
        <v>74</v>
      </c>
      <c r="J32" s="18" t="s">
        <v>61</v>
      </c>
      <c r="K32" s="18" t="s">
        <v>62</v>
      </c>
      <c r="L32" s="18" t="s">
        <v>38</v>
      </c>
      <c r="M32" s="18" t="s">
        <v>76</v>
      </c>
      <c r="N32" s="32">
        <v>1579.547</v>
      </c>
      <c r="O32" s="32">
        <v>1744.0840000000001</v>
      </c>
      <c r="P32" s="32">
        <v>1653.723</v>
      </c>
      <c r="Q32" s="32">
        <v>1897.0440000000001</v>
      </c>
      <c r="R32" s="32">
        <v>2143.7190000000001</v>
      </c>
      <c r="S32" s="32">
        <v>2521.6309999999999</v>
      </c>
      <c r="T32" s="32">
        <v>1899.115</v>
      </c>
      <c r="U32" s="32">
        <v>2054.069</v>
      </c>
      <c r="V32" s="32">
        <v>2370.134</v>
      </c>
      <c r="W32" s="32">
        <v>2927.703</v>
      </c>
      <c r="X32" s="32">
        <v>3232.7730000000001</v>
      </c>
      <c r="Y32" s="32">
        <v>3245.8919999999998</v>
      </c>
      <c r="Z32" s="32">
        <v>3849.9270000000001</v>
      </c>
      <c r="AA32" s="32">
        <v>4131.9080000000004</v>
      </c>
      <c r="AB32" s="32">
        <v>3580.2069999999999</v>
      </c>
      <c r="AC32" s="32">
        <v>3763.1529999999998</v>
      </c>
      <c r="AD32" s="32">
        <v>5022.4250000000002</v>
      </c>
      <c r="AE32" s="32">
        <v>6546.1890000000003</v>
      </c>
      <c r="AF32" s="32">
        <v>6592.6310000000003</v>
      </c>
      <c r="AG32" s="32">
        <v>8243.4779999999992</v>
      </c>
      <c r="AH32" s="32">
        <v>7864.6469999999999</v>
      </c>
      <c r="AI32" s="32">
        <v>8464.9740000000002</v>
      </c>
      <c r="AJ32" s="32">
        <v>7926.25</v>
      </c>
      <c r="AK32" s="32">
        <v>8975.76</v>
      </c>
      <c r="AL32" s="32">
        <v>9808.1589999999997</v>
      </c>
      <c r="AM32" s="32">
        <v>7849.9319999999998</v>
      </c>
      <c r="AN32" s="32">
        <v>7402.5590000000002</v>
      </c>
      <c r="AO32" s="32">
        <v>8120.9849999999997</v>
      </c>
      <c r="AP32" s="32">
        <v>7075.77</v>
      </c>
      <c r="AQ32" s="32">
        <v>7941.0540000000001</v>
      </c>
      <c r="AR32" s="32">
        <v>8957.0869999999995</v>
      </c>
      <c r="AS32" s="32">
        <v>13184.701999999999</v>
      </c>
      <c r="AT32" s="32">
        <v>11548.289000000001</v>
      </c>
      <c r="AU32" s="32">
        <v>11412.266</v>
      </c>
      <c r="AV32" s="32">
        <v>10201.540999999999</v>
      </c>
      <c r="AW32" s="32">
        <v>9962.1489999999994</v>
      </c>
      <c r="AX32" s="32">
        <v>11917.512000000001</v>
      </c>
      <c r="AY32" s="32">
        <v>14449.424999999999</v>
      </c>
      <c r="AZ32" s="32">
        <v>12827.712</v>
      </c>
      <c r="BA32" s="32">
        <v>14777.41</v>
      </c>
      <c r="BB32" s="32">
        <v>16697.626</v>
      </c>
      <c r="BC32" s="32">
        <v>18380.617999999999</v>
      </c>
      <c r="BD32" s="32">
        <v>19846.356</v>
      </c>
      <c r="BE32" s="32">
        <v>19085.566999999999</v>
      </c>
      <c r="BF32" s="32">
        <v>21517.226999999999</v>
      </c>
      <c r="BG32" s="32">
        <v>22445.392</v>
      </c>
      <c r="BH32" s="32">
        <v>21818.955000000002</v>
      </c>
      <c r="BI32" s="32">
        <v>22432.458999999999</v>
      </c>
      <c r="BJ32" s="32">
        <v>28276.397000000001</v>
      </c>
      <c r="BK32" s="32">
        <v>26125.573</v>
      </c>
      <c r="BL32" s="32">
        <v>28496.984</v>
      </c>
      <c r="BM32" s="73">
        <f t="shared" ref="BM32:BM39" si="18">BL32+(BL32*BU32)</f>
        <v>27280.688367924224</v>
      </c>
      <c r="BN32" s="73">
        <f t="shared" ref="BN32:BN39" si="19">BM32+(BM32*BV32)</f>
        <v>28541.122015979978</v>
      </c>
      <c r="BP32" s="65" t="s">
        <v>151</v>
      </c>
      <c r="BQ32" s="65" t="s">
        <v>74</v>
      </c>
      <c r="BR32" s="66">
        <v>29634.58</v>
      </c>
      <c r="BS32" s="66">
        <v>28369.729999999996</v>
      </c>
      <c r="BT32" s="66">
        <v>29680.48</v>
      </c>
      <c r="BU32" s="67">
        <f t="shared" si="5"/>
        <v>-4.2681556478951471E-2</v>
      </c>
      <c r="BV32" s="67">
        <f t="shared" si="5"/>
        <v>4.6202413628892623E-2</v>
      </c>
    </row>
    <row r="33" spans="9:74" x14ac:dyDescent="0.2">
      <c r="I33" s="18" t="s">
        <v>75</v>
      </c>
      <c r="J33" s="18" t="s">
        <v>61</v>
      </c>
      <c r="K33" s="18" t="s">
        <v>62</v>
      </c>
      <c r="L33" s="18" t="s">
        <v>38</v>
      </c>
      <c r="M33" s="18" t="s">
        <v>77</v>
      </c>
      <c r="N33" s="32">
        <v>727.85799999999995</v>
      </c>
      <c r="O33" s="32">
        <v>932.45899999999995</v>
      </c>
      <c r="P33" s="32">
        <v>624.50900000000001</v>
      </c>
      <c r="Q33" s="32">
        <v>545.44500000000005</v>
      </c>
      <c r="R33" s="32">
        <v>444.911</v>
      </c>
      <c r="S33" s="32">
        <v>562.54999999999995</v>
      </c>
      <c r="T33" s="32">
        <v>1070.9190000000001</v>
      </c>
      <c r="U33" s="32">
        <v>1212.5250000000001</v>
      </c>
      <c r="V33" s="32">
        <v>1017.622</v>
      </c>
      <c r="W33" s="32">
        <v>770.08799999999997</v>
      </c>
      <c r="X33" s="32">
        <v>549.822</v>
      </c>
      <c r="Y33" s="32">
        <v>889.5</v>
      </c>
      <c r="Z33" s="32">
        <v>986.21199999999999</v>
      </c>
      <c r="AA33" s="32">
        <v>786.25300000000004</v>
      </c>
      <c r="AB33" s="32">
        <v>1090.6759999999999</v>
      </c>
      <c r="AC33" s="32">
        <v>657.74599999999998</v>
      </c>
      <c r="AD33" s="32">
        <v>546.21400000000006</v>
      </c>
      <c r="AE33" s="32">
        <v>775.63499999999999</v>
      </c>
      <c r="AF33" s="32">
        <v>581.95899999999995</v>
      </c>
      <c r="AG33" s="32">
        <v>191.755</v>
      </c>
      <c r="AH33" s="32">
        <v>356.00099999999998</v>
      </c>
      <c r="AI33" s="32">
        <v>480.07799999999997</v>
      </c>
      <c r="AJ33" s="32">
        <v>859.86699999999996</v>
      </c>
      <c r="AK33" s="32">
        <v>349.94099999999997</v>
      </c>
      <c r="AL33" s="32">
        <v>438.31</v>
      </c>
      <c r="AM33" s="32">
        <v>914.91899999999998</v>
      </c>
      <c r="AN33" s="32">
        <v>988.226</v>
      </c>
      <c r="AO33" s="32">
        <v>781.08500000000004</v>
      </c>
      <c r="AP33" s="32">
        <v>522.54399999999998</v>
      </c>
      <c r="AQ33" s="32">
        <v>1382.135</v>
      </c>
      <c r="AR33" s="32">
        <v>821.40200000000004</v>
      </c>
      <c r="AS33" s="32">
        <v>574.59500000000003</v>
      </c>
      <c r="AT33" s="32">
        <v>940.53599999999994</v>
      </c>
      <c r="AU33" s="32">
        <v>1908.7539999999999</v>
      </c>
      <c r="AV33" s="32">
        <v>1019.303</v>
      </c>
      <c r="AW33" s="32">
        <v>934.928</v>
      </c>
      <c r="AX33" s="32">
        <v>921.41099999999994</v>
      </c>
      <c r="AY33" s="32">
        <v>1058.96</v>
      </c>
      <c r="AZ33" s="32">
        <v>572.18100000000004</v>
      </c>
      <c r="BA33" s="32">
        <v>631.13</v>
      </c>
      <c r="BB33" s="32">
        <v>680.68700000000001</v>
      </c>
      <c r="BC33" s="32">
        <v>944.50800000000004</v>
      </c>
      <c r="BD33" s="32">
        <v>966.82799999999997</v>
      </c>
      <c r="BE33" s="32">
        <v>1040.049</v>
      </c>
      <c r="BF33" s="32">
        <v>737.43700000000001</v>
      </c>
      <c r="BG33" s="32">
        <v>879.24</v>
      </c>
      <c r="BH33" s="32">
        <v>1654.5239999999999</v>
      </c>
      <c r="BI33" s="32">
        <v>951.37099999999998</v>
      </c>
      <c r="BJ33" s="32">
        <v>996.06100000000004</v>
      </c>
      <c r="BK33" s="32">
        <v>2004.5329999999999</v>
      </c>
      <c r="BL33" s="32">
        <v>2109.1109999999999</v>
      </c>
      <c r="BM33" s="73">
        <f t="shared" si="18"/>
        <v>2217.1248491272981</v>
      </c>
      <c r="BN33" s="73">
        <f t="shared" si="19"/>
        <v>2168.7236147518142</v>
      </c>
      <c r="BP33" s="65" t="s">
        <v>151</v>
      </c>
      <c r="BQ33" s="65" t="s">
        <v>75</v>
      </c>
      <c r="BR33" s="66">
        <v>5812.98</v>
      </c>
      <c r="BS33" s="66">
        <v>6110.68</v>
      </c>
      <c r="BT33" s="66">
        <v>5977.2800000000007</v>
      </c>
      <c r="BU33" s="67">
        <f t="shared" si="5"/>
        <v>5.1212975100550964E-2</v>
      </c>
      <c r="BV33" s="67">
        <f t="shared" si="5"/>
        <v>-2.1830630960874998E-2</v>
      </c>
    </row>
    <row r="34" spans="9:74" x14ac:dyDescent="0.2">
      <c r="I34" s="18" t="s">
        <v>73</v>
      </c>
      <c r="J34" s="18" t="s">
        <v>5</v>
      </c>
      <c r="K34" s="18" t="s">
        <v>62</v>
      </c>
      <c r="L34" s="18" t="s">
        <v>46</v>
      </c>
      <c r="M34" s="18" t="s">
        <v>73</v>
      </c>
      <c r="N34" s="32">
        <v>1484.4860000000001</v>
      </c>
      <c r="O34" s="32">
        <v>1538.433</v>
      </c>
      <c r="P34" s="32">
        <v>1632.3309999999999</v>
      </c>
      <c r="Q34" s="32">
        <v>1659.825</v>
      </c>
      <c r="R34" s="32">
        <v>1832.682</v>
      </c>
      <c r="S34" s="32">
        <v>1747.3209999999999</v>
      </c>
      <c r="T34" s="32">
        <v>1685.4849999999999</v>
      </c>
      <c r="U34" s="32">
        <v>1775.779</v>
      </c>
      <c r="V34" s="32">
        <v>1870.8030000000001</v>
      </c>
      <c r="W34" s="32">
        <v>1896.7380000000001</v>
      </c>
      <c r="X34" s="32">
        <v>1814.7719999999999</v>
      </c>
      <c r="Y34" s="32">
        <v>1917.672</v>
      </c>
      <c r="Z34" s="32">
        <v>1677.5239999999999</v>
      </c>
      <c r="AA34" s="32">
        <v>1998.451</v>
      </c>
      <c r="AB34" s="32">
        <v>1993.3579999999999</v>
      </c>
      <c r="AC34" s="32">
        <v>2031.6310000000001</v>
      </c>
      <c r="AD34" s="32">
        <v>2045.1</v>
      </c>
      <c r="AE34" s="32">
        <v>1985.56</v>
      </c>
      <c r="AF34" s="32">
        <v>2196.6680000000001</v>
      </c>
      <c r="AG34" s="32">
        <v>2166.7170000000001</v>
      </c>
      <c r="AH34" s="32">
        <v>2007.0219999999999</v>
      </c>
      <c r="AI34" s="32">
        <v>2137.6660000000002</v>
      </c>
      <c r="AJ34" s="32">
        <v>2173.8409999999999</v>
      </c>
      <c r="AK34" s="32">
        <v>2108.1480000000001</v>
      </c>
      <c r="AL34" s="32">
        <v>2333.6120000000001</v>
      </c>
      <c r="AM34" s="32">
        <v>2587.0369999999998</v>
      </c>
      <c r="AN34" s="32">
        <v>2679.8119999999999</v>
      </c>
      <c r="AO34" s="32">
        <v>2856.5859999999998</v>
      </c>
      <c r="AP34" s="32">
        <v>2916.83</v>
      </c>
      <c r="AQ34" s="32">
        <v>3195.0889999999999</v>
      </c>
      <c r="AR34" s="32">
        <v>3226.9949999999999</v>
      </c>
      <c r="AS34" s="32">
        <v>3315.8690000000001</v>
      </c>
      <c r="AT34" s="32">
        <v>3361.797</v>
      </c>
      <c r="AU34" s="32">
        <v>3481.6619999999998</v>
      </c>
      <c r="AV34" s="32">
        <v>3454.8090000000002</v>
      </c>
      <c r="AW34" s="32">
        <v>3579.1469999999999</v>
      </c>
      <c r="AX34" s="32">
        <v>3667.9720000000002</v>
      </c>
      <c r="AY34" s="32">
        <v>3714.4569999999999</v>
      </c>
      <c r="AZ34" s="32">
        <v>3897.37</v>
      </c>
      <c r="BA34" s="32">
        <v>3900.3879999999999</v>
      </c>
      <c r="BB34" s="32">
        <v>4174.5</v>
      </c>
      <c r="BC34" s="32">
        <v>4400.2309999999998</v>
      </c>
      <c r="BD34" s="32">
        <v>4470.8710000000001</v>
      </c>
      <c r="BE34" s="32">
        <v>4703.6869999999999</v>
      </c>
      <c r="BF34" s="32">
        <v>4991.7370000000001</v>
      </c>
      <c r="BG34" s="32">
        <v>5193.9679999999998</v>
      </c>
      <c r="BH34" s="32">
        <v>5244.9930000000004</v>
      </c>
      <c r="BI34" s="32">
        <v>5379.9049999999997</v>
      </c>
      <c r="BJ34" s="32">
        <v>5058.4160000000002</v>
      </c>
      <c r="BK34" s="32">
        <v>4824.7449999999999</v>
      </c>
      <c r="BL34" s="32">
        <v>5107.5209999999997</v>
      </c>
      <c r="BM34" s="73">
        <f t="shared" si="18"/>
        <v>5249.1009355767656</v>
      </c>
      <c r="BN34" s="73">
        <f t="shared" si="19"/>
        <v>5192.5744636358659</v>
      </c>
      <c r="BP34" s="65" t="s">
        <v>5</v>
      </c>
      <c r="BQ34" s="65" t="s">
        <v>73</v>
      </c>
      <c r="BR34" s="66">
        <v>4937.97</v>
      </c>
      <c r="BS34" s="66">
        <v>5074.8500000000004</v>
      </c>
      <c r="BT34" s="66">
        <v>5020.2</v>
      </c>
      <c r="BU34" s="67">
        <f t="shared" si="5"/>
        <v>2.7719892992464537E-2</v>
      </c>
      <c r="BV34" s="67">
        <f t="shared" si="5"/>
        <v>-1.0768791195798997E-2</v>
      </c>
    </row>
    <row r="35" spans="9:74" x14ac:dyDescent="0.2">
      <c r="I35" s="18" t="s">
        <v>74</v>
      </c>
      <c r="J35" s="18" t="s">
        <v>5</v>
      </c>
      <c r="K35" s="18" t="s">
        <v>62</v>
      </c>
      <c r="L35" s="18" t="s">
        <v>46</v>
      </c>
      <c r="M35" s="18" t="s">
        <v>76</v>
      </c>
      <c r="N35" s="32">
        <v>66.322000000000003</v>
      </c>
      <c r="O35" s="32">
        <v>67.715999999999994</v>
      </c>
      <c r="P35" s="32">
        <v>66.344999999999999</v>
      </c>
      <c r="Q35" s="32">
        <v>71.808999999999997</v>
      </c>
      <c r="R35" s="32">
        <v>94.135000000000005</v>
      </c>
      <c r="S35" s="32">
        <v>98.545000000000002</v>
      </c>
      <c r="T35" s="32">
        <v>91.850999999999999</v>
      </c>
      <c r="U35" s="32">
        <v>106.905</v>
      </c>
      <c r="V35" s="32">
        <v>111.301</v>
      </c>
      <c r="W35" s="32">
        <v>121.598</v>
      </c>
      <c r="X35" s="32">
        <v>151.05799999999999</v>
      </c>
      <c r="Y35" s="32">
        <v>132.904</v>
      </c>
      <c r="Z35" s="32">
        <v>143.24100000000001</v>
      </c>
      <c r="AA35" s="32">
        <v>145.238</v>
      </c>
      <c r="AB35" s="32">
        <v>129</v>
      </c>
      <c r="AC35" s="32">
        <v>215.76599999999999</v>
      </c>
      <c r="AD35" s="32">
        <v>338.91699999999997</v>
      </c>
      <c r="AE35" s="32">
        <v>373.00099999999998</v>
      </c>
      <c r="AF35" s="32">
        <v>410.714</v>
      </c>
      <c r="AG35" s="32">
        <v>516.71100000000001</v>
      </c>
      <c r="AH35" s="32">
        <v>662.98400000000004</v>
      </c>
      <c r="AI35" s="32">
        <v>778.68200000000002</v>
      </c>
      <c r="AJ35" s="32">
        <v>651.71900000000005</v>
      </c>
      <c r="AK35" s="32">
        <v>511.65100000000001</v>
      </c>
      <c r="AL35" s="32">
        <v>490.71</v>
      </c>
      <c r="AM35" s="32">
        <v>677.53499999999997</v>
      </c>
      <c r="AN35" s="32">
        <v>528.096</v>
      </c>
      <c r="AO35" s="32">
        <v>546.53499999999997</v>
      </c>
      <c r="AP35" s="32">
        <v>572.02</v>
      </c>
      <c r="AQ35" s="32">
        <v>680.71100000000001</v>
      </c>
      <c r="AR35" s="32">
        <v>742.62599999999998</v>
      </c>
      <c r="AS35" s="32">
        <v>894.08600000000001</v>
      </c>
      <c r="AT35" s="32">
        <v>870.10400000000004</v>
      </c>
      <c r="AU35" s="32">
        <v>946.73199999999997</v>
      </c>
      <c r="AV35" s="32">
        <v>899.30700000000002</v>
      </c>
      <c r="AW35" s="32">
        <v>1124.511</v>
      </c>
      <c r="AX35" s="32">
        <v>1153.4190000000001</v>
      </c>
      <c r="AY35" s="32">
        <v>1151.492</v>
      </c>
      <c r="AZ35" s="32">
        <v>1331.049</v>
      </c>
      <c r="BA35" s="32">
        <v>1441.21</v>
      </c>
      <c r="BB35" s="32">
        <v>1802.1849999999999</v>
      </c>
      <c r="BC35" s="32">
        <v>1853.6610000000001</v>
      </c>
      <c r="BD35" s="32">
        <v>2219.8040000000001</v>
      </c>
      <c r="BE35" s="32">
        <v>2126.9670000000001</v>
      </c>
      <c r="BF35" s="32">
        <v>2656.0720000000001</v>
      </c>
      <c r="BG35" s="32">
        <v>3435.1060000000002</v>
      </c>
      <c r="BH35" s="32">
        <v>3753.6390000000001</v>
      </c>
      <c r="BI35" s="32">
        <v>3776.3519999999999</v>
      </c>
      <c r="BJ35" s="32">
        <v>3944.837</v>
      </c>
      <c r="BK35" s="32">
        <v>4419.1360000000004</v>
      </c>
      <c r="BL35" s="32">
        <v>4203.7809999999999</v>
      </c>
      <c r="BM35" s="73">
        <f t="shared" si="18"/>
        <v>4601.9073828590181</v>
      </c>
      <c r="BN35" s="73">
        <f t="shared" si="19"/>
        <v>4683.3583562360109</v>
      </c>
      <c r="BP35" s="65" t="s">
        <v>5</v>
      </c>
      <c r="BQ35" s="65" t="s">
        <v>74</v>
      </c>
      <c r="BR35" s="66">
        <v>4052.51</v>
      </c>
      <c r="BS35" s="66">
        <v>4436.3100000000004</v>
      </c>
      <c r="BT35" s="66">
        <v>4514.83</v>
      </c>
      <c r="BU35" s="67">
        <f t="shared" si="5"/>
        <v>9.4706737306015323E-2</v>
      </c>
      <c r="BV35" s="67">
        <f t="shared" si="5"/>
        <v>1.769939431644757E-2</v>
      </c>
    </row>
    <row r="36" spans="9:74" x14ac:dyDescent="0.2">
      <c r="I36" s="18" t="s">
        <v>75</v>
      </c>
      <c r="J36" s="18" t="s">
        <v>5</v>
      </c>
      <c r="K36" s="18" t="s">
        <v>62</v>
      </c>
      <c r="L36" s="18" t="s">
        <v>46</v>
      </c>
      <c r="M36" s="18" t="s">
        <v>77</v>
      </c>
      <c r="N36" s="32">
        <v>431.6</v>
      </c>
      <c r="O36" s="32">
        <v>389.63200000000001</v>
      </c>
      <c r="P36" s="32">
        <v>408.94299999999998</v>
      </c>
      <c r="Q36" s="32">
        <v>471.10899999999998</v>
      </c>
      <c r="R36" s="32">
        <v>554.85400000000004</v>
      </c>
      <c r="S36" s="32">
        <v>577.20000000000005</v>
      </c>
      <c r="T36" s="32">
        <v>466.64699999999999</v>
      </c>
      <c r="U36" s="32">
        <v>518.79899999999998</v>
      </c>
      <c r="V36" s="32">
        <v>433.46899999999999</v>
      </c>
      <c r="W36" s="32">
        <v>471.27800000000002</v>
      </c>
      <c r="X36" s="32">
        <v>379.887</v>
      </c>
      <c r="Y36" s="32">
        <v>524.20500000000004</v>
      </c>
      <c r="Z36" s="32">
        <v>450.61099999999999</v>
      </c>
      <c r="AA36" s="32">
        <v>423.983</v>
      </c>
      <c r="AB36" s="32">
        <v>510.25599999999997</v>
      </c>
      <c r="AC36" s="32">
        <v>542.02800000000002</v>
      </c>
      <c r="AD36" s="32">
        <v>478.30200000000002</v>
      </c>
      <c r="AE36" s="32">
        <v>332.57900000000001</v>
      </c>
      <c r="AF36" s="32">
        <v>380.73599999999999</v>
      </c>
      <c r="AG36" s="32">
        <v>372.86599999999999</v>
      </c>
      <c r="AH36" s="32">
        <v>248.56100000000001</v>
      </c>
      <c r="AI36" s="32">
        <v>386.87</v>
      </c>
      <c r="AJ36" s="32">
        <v>403.91</v>
      </c>
      <c r="AK36" s="32">
        <v>288.10399999999998</v>
      </c>
      <c r="AL36" s="32">
        <v>243.5</v>
      </c>
      <c r="AM36" s="32">
        <v>353.84899999999999</v>
      </c>
      <c r="AN36" s="32">
        <v>397.23500000000001</v>
      </c>
      <c r="AO36" s="32">
        <v>408.65899999999999</v>
      </c>
      <c r="AP36" s="32">
        <v>375.79199999999997</v>
      </c>
      <c r="AQ36" s="32">
        <v>455.89</v>
      </c>
      <c r="AR36" s="32">
        <v>363.89</v>
      </c>
      <c r="AS36" s="32">
        <v>482.983</v>
      </c>
      <c r="AT36" s="32">
        <v>484.45100000000002</v>
      </c>
      <c r="AU36" s="32">
        <v>457.125</v>
      </c>
      <c r="AV36" s="32">
        <v>342.04599999999999</v>
      </c>
      <c r="AW36" s="32">
        <v>473.28100000000001</v>
      </c>
      <c r="AX36" s="32">
        <v>438.90699999999998</v>
      </c>
      <c r="AY36" s="32">
        <v>424.47800000000001</v>
      </c>
      <c r="AZ36" s="32">
        <v>429.85899999999998</v>
      </c>
      <c r="BA36" s="32">
        <v>434.64</v>
      </c>
      <c r="BB36" s="32">
        <v>464.65199999999999</v>
      </c>
      <c r="BC36" s="32">
        <v>446.59</v>
      </c>
      <c r="BD36" s="32">
        <v>479.44799999999998</v>
      </c>
      <c r="BE36" s="32">
        <v>516.09699999999998</v>
      </c>
      <c r="BF36" s="32">
        <v>494.24400000000003</v>
      </c>
      <c r="BG36" s="32">
        <v>729.26099999999997</v>
      </c>
      <c r="BH36" s="32">
        <v>832.28599999999994</v>
      </c>
      <c r="BI36" s="32">
        <v>842.77499999999998</v>
      </c>
      <c r="BJ36" s="32">
        <v>893.88</v>
      </c>
      <c r="BK36" s="32">
        <v>1006.986</v>
      </c>
      <c r="BL36" s="32">
        <v>969.07500000000005</v>
      </c>
      <c r="BM36" s="73">
        <f t="shared" si="18"/>
        <v>1066.7517040443493</v>
      </c>
      <c r="BN36" s="73">
        <f t="shared" si="19"/>
        <v>1122.3731605140481</v>
      </c>
      <c r="BP36" s="65" t="s">
        <v>5</v>
      </c>
      <c r="BQ36" s="65" t="s">
        <v>75</v>
      </c>
      <c r="BR36" s="66">
        <v>714.33</v>
      </c>
      <c r="BS36" s="66">
        <v>786.33</v>
      </c>
      <c r="BT36" s="66">
        <v>827.33</v>
      </c>
      <c r="BU36" s="67">
        <f t="shared" si="5"/>
        <v>0.10079375078745118</v>
      </c>
      <c r="BV36" s="67">
        <f t="shared" si="5"/>
        <v>5.2140958630600379E-2</v>
      </c>
    </row>
    <row r="37" spans="9:74" x14ac:dyDescent="0.2">
      <c r="I37" s="18" t="s">
        <v>73</v>
      </c>
      <c r="J37" s="18" t="s">
        <v>6</v>
      </c>
      <c r="K37" s="18" t="s">
        <v>62</v>
      </c>
      <c r="L37" s="18" t="s">
        <v>47</v>
      </c>
      <c r="M37" s="18" t="s">
        <v>73</v>
      </c>
      <c r="N37" s="32">
        <v>2200.2930000000001</v>
      </c>
      <c r="O37" s="32">
        <v>2237.8539999999998</v>
      </c>
      <c r="P37" s="32">
        <v>2284.9560000000001</v>
      </c>
      <c r="Q37" s="32">
        <v>2380.0859999999998</v>
      </c>
      <c r="R37" s="32">
        <v>2448.6120000000001</v>
      </c>
      <c r="S37" s="32">
        <v>2554.6509999999998</v>
      </c>
      <c r="T37" s="32">
        <v>2636.0680000000002</v>
      </c>
      <c r="U37" s="32">
        <v>2717.1779999999999</v>
      </c>
      <c r="V37" s="32">
        <v>2820.8910000000001</v>
      </c>
      <c r="W37" s="32">
        <v>2918.9589999999998</v>
      </c>
      <c r="X37" s="32">
        <v>2906.9679999999998</v>
      </c>
      <c r="Y37" s="32">
        <v>2922.1570000000002</v>
      </c>
      <c r="Z37" s="32">
        <v>2963.9090000000001</v>
      </c>
      <c r="AA37" s="32">
        <v>2963.9839999999999</v>
      </c>
      <c r="AB37" s="32">
        <v>2988.4780000000001</v>
      </c>
      <c r="AC37" s="32">
        <v>3167.6669999999999</v>
      </c>
      <c r="AD37" s="32">
        <v>3320.931</v>
      </c>
      <c r="AE37" s="32">
        <v>3526.8440000000001</v>
      </c>
      <c r="AF37" s="32">
        <v>3593.308</v>
      </c>
      <c r="AG37" s="32">
        <v>3726.5050000000001</v>
      </c>
      <c r="AH37" s="32">
        <v>3747.4879999999998</v>
      </c>
      <c r="AI37" s="32">
        <v>3869.5010000000002</v>
      </c>
      <c r="AJ37" s="32">
        <v>4000.8919999999998</v>
      </c>
      <c r="AK37" s="32">
        <v>4051.42</v>
      </c>
      <c r="AL37" s="32">
        <v>4154.67</v>
      </c>
      <c r="AM37" s="32">
        <v>4200.2209999999995</v>
      </c>
      <c r="AN37" s="32">
        <v>4183.5640000000003</v>
      </c>
      <c r="AO37" s="32">
        <v>4298.8410000000003</v>
      </c>
      <c r="AP37" s="32">
        <v>4447.8770000000004</v>
      </c>
      <c r="AQ37" s="32">
        <v>4541.7089999999998</v>
      </c>
      <c r="AR37" s="32">
        <v>4659.3100000000004</v>
      </c>
      <c r="AS37" s="32">
        <v>4728.768</v>
      </c>
      <c r="AT37" s="32">
        <v>4620.7939999999999</v>
      </c>
      <c r="AU37" s="32">
        <v>4686.0209999999997</v>
      </c>
      <c r="AV37" s="32">
        <v>4918.634</v>
      </c>
      <c r="AW37" s="32">
        <v>5065.9549999999999</v>
      </c>
      <c r="AX37" s="32">
        <v>5223.8100000000004</v>
      </c>
      <c r="AY37" s="32">
        <v>5322.6480000000001</v>
      </c>
      <c r="AZ37" s="32">
        <v>5561.0249999999996</v>
      </c>
      <c r="BA37" s="32">
        <v>5630.3</v>
      </c>
      <c r="BB37" s="32">
        <v>5854.0940000000001</v>
      </c>
      <c r="BC37" s="32">
        <v>6118.32</v>
      </c>
      <c r="BD37" s="32">
        <v>6231.9709999999995</v>
      </c>
      <c r="BE37" s="32">
        <v>6433.1419999999998</v>
      </c>
      <c r="BF37" s="32">
        <v>6749.0839999999998</v>
      </c>
      <c r="BG37" s="32">
        <v>6843.3829999999998</v>
      </c>
      <c r="BH37" s="32">
        <v>7199.241</v>
      </c>
      <c r="BI37" s="32">
        <v>7546.7129999999997</v>
      </c>
      <c r="BJ37" s="32">
        <v>7692.4939999999997</v>
      </c>
      <c r="BK37" s="32">
        <v>7997.857</v>
      </c>
      <c r="BL37" s="32">
        <v>8262.2430000000004</v>
      </c>
      <c r="BM37" s="73">
        <f t="shared" si="18"/>
        <v>8263.5972349363237</v>
      </c>
      <c r="BN37" s="73">
        <f t="shared" si="19"/>
        <v>8404.122298534272</v>
      </c>
      <c r="BP37" s="65" t="s">
        <v>153</v>
      </c>
      <c r="BQ37" s="65" t="s">
        <v>73</v>
      </c>
      <c r="BR37" s="66">
        <v>8907.52</v>
      </c>
      <c r="BS37" s="66">
        <v>8908.98</v>
      </c>
      <c r="BT37" s="66">
        <v>9060.48</v>
      </c>
      <c r="BU37" s="67">
        <f t="shared" si="5"/>
        <v>1.6390645207634973E-4</v>
      </c>
      <c r="BV37" s="67">
        <f t="shared" si="5"/>
        <v>1.7005313739620026E-2</v>
      </c>
    </row>
    <row r="38" spans="9:74" x14ac:dyDescent="0.2">
      <c r="I38" s="18" t="s">
        <v>74</v>
      </c>
      <c r="J38" s="18" t="s">
        <v>6</v>
      </c>
      <c r="K38" s="18" t="s">
        <v>62</v>
      </c>
      <c r="L38" s="18" t="s">
        <v>47</v>
      </c>
      <c r="M38" s="18" t="s">
        <v>76</v>
      </c>
      <c r="N38" s="32">
        <v>50.286999999999999</v>
      </c>
      <c r="O38" s="32">
        <v>45.454999999999998</v>
      </c>
      <c r="P38" s="32">
        <v>43.295999999999999</v>
      </c>
      <c r="Q38" s="32">
        <v>40.018000000000001</v>
      </c>
      <c r="R38" s="32">
        <v>38.418999999999997</v>
      </c>
      <c r="S38" s="32">
        <v>39.621000000000002</v>
      </c>
      <c r="T38" s="32">
        <v>44.164000000000001</v>
      </c>
      <c r="U38" s="32">
        <v>47.572000000000003</v>
      </c>
      <c r="V38" s="32">
        <v>51.234999999999999</v>
      </c>
      <c r="W38" s="32">
        <v>49.930999999999997</v>
      </c>
      <c r="X38" s="32">
        <v>49.192</v>
      </c>
      <c r="Y38" s="32">
        <v>50.204000000000001</v>
      </c>
      <c r="Z38" s="32">
        <v>40.162999999999997</v>
      </c>
      <c r="AA38" s="32">
        <v>43.777999999999999</v>
      </c>
      <c r="AB38" s="32">
        <v>49.436999999999998</v>
      </c>
      <c r="AC38" s="32">
        <v>71.064999999999998</v>
      </c>
      <c r="AD38" s="32">
        <v>111.696</v>
      </c>
      <c r="AE38" s="32">
        <v>132.017</v>
      </c>
      <c r="AF38" s="32">
        <v>128.86099999999999</v>
      </c>
      <c r="AG38" s="32">
        <v>141.483</v>
      </c>
      <c r="AH38" s="32">
        <v>141.583</v>
      </c>
      <c r="AI38" s="32">
        <v>195.53700000000001</v>
      </c>
      <c r="AJ38" s="32">
        <v>157.23699999999999</v>
      </c>
      <c r="AK38" s="32">
        <v>152.97200000000001</v>
      </c>
      <c r="AL38" s="32">
        <v>155.054</v>
      </c>
      <c r="AM38" s="32">
        <v>180.887</v>
      </c>
      <c r="AN38" s="32">
        <v>207.91</v>
      </c>
      <c r="AO38" s="32">
        <v>204.29</v>
      </c>
      <c r="AP38" s="32">
        <v>189.13300000000001</v>
      </c>
      <c r="AQ38" s="32">
        <v>207.773</v>
      </c>
      <c r="AR38" s="32">
        <v>253.14500000000001</v>
      </c>
      <c r="AS38" s="32">
        <v>287.41399999999999</v>
      </c>
      <c r="AT38" s="32">
        <v>245.31800000000001</v>
      </c>
      <c r="AU38" s="32">
        <v>204.11500000000001</v>
      </c>
      <c r="AV38" s="32">
        <v>209.10300000000001</v>
      </c>
      <c r="AW38" s="32">
        <v>187.12200000000001</v>
      </c>
      <c r="AX38" s="32">
        <v>259.49900000000002</v>
      </c>
      <c r="AY38" s="32">
        <v>282.71300000000002</v>
      </c>
      <c r="AZ38" s="32">
        <v>292.41500000000002</v>
      </c>
      <c r="BA38" s="32">
        <v>356.64699999999999</v>
      </c>
      <c r="BB38" s="32">
        <v>327.35199999999998</v>
      </c>
      <c r="BC38" s="32">
        <v>462.12599999999998</v>
      </c>
      <c r="BD38" s="32">
        <v>588.86099999999999</v>
      </c>
      <c r="BE38" s="32">
        <v>604.42700000000002</v>
      </c>
      <c r="BF38" s="32">
        <v>587.65599999999995</v>
      </c>
      <c r="BG38" s="32">
        <v>639.93399999999997</v>
      </c>
      <c r="BH38" s="32">
        <v>738.74099999999999</v>
      </c>
      <c r="BI38" s="32">
        <v>811.16499999999996</v>
      </c>
      <c r="BJ38" s="32">
        <v>852.28</v>
      </c>
      <c r="BK38" s="32">
        <v>949.45399999999995</v>
      </c>
      <c r="BL38" s="32">
        <v>1205.7719999999999</v>
      </c>
      <c r="BM38" s="73">
        <f t="shared" si="18"/>
        <v>1290.6320643797217</v>
      </c>
      <c r="BN38" s="73">
        <f t="shared" si="19"/>
        <v>1362.0505810091699</v>
      </c>
      <c r="BP38" s="65" t="s">
        <v>153</v>
      </c>
      <c r="BQ38" s="65" t="s">
        <v>74</v>
      </c>
      <c r="BR38" s="66">
        <v>1683.76</v>
      </c>
      <c r="BS38" s="66">
        <v>1802.2600000000002</v>
      </c>
      <c r="BT38" s="66">
        <v>1901.99</v>
      </c>
      <c r="BU38" s="67">
        <f t="shared" si="5"/>
        <v>7.0378201168812798E-2</v>
      </c>
      <c r="BV38" s="67">
        <f t="shared" si="5"/>
        <v>5.5336078035355486E-2</v>
      </c>
    </row>
    <row r="39" spans="9:74" x14ac:dyDescent="0.2">
      <c r="I39" s="18" t="s">
        <v>75</v>
      </c>
      <c r="J39" s="18" t="s">
        <v>6</v>
      </c>
      <c r="K39" s="18" t="s">
        <v>62</v>
      </c>
      <c r="L39" s="18" t="s">
        <v>47</v>
      </c>
      <c r="M39" s="18" t="s">
        <v>77</v>
      </c>
      <c r="N39" s="32">
        <v>77.248999999999995</v>
      </c>
      <c r="O39" s="32">
        <v>82.888000000000005</v>
      </c>
      <c r="P39" s="32">
        <v>86.635000000000005</v>
      </c>
      <c r="Q39" s="32">
        <v>106.437</v>
      </c>
      <c r="R39" s="32">
        <v>119.32899999999999</v>
      </c>
      <c r="S39" s="32">
        <v>136.28200000000001</v>
      </c>
      <c r="T39" s="32">
        <v>129.21199999999999</v>
      </c>
      <c r="U39" s="32">
        <v>122.783</v>
      </c>
      <c r="V39" s="32">
        <v>124.74299999999999</v>
      </c>
      <c r="W39" s="32">
        <v>138.80600000000001</v>
      </c>
      <c r="X39" s="32">
        <v>151.28700000000001</v>
      </c>
      <c r="Y39" s="32">
        <v>156.49700000000001</v>
      </c>
      <c r="Z39" s="32">
        <v>160.048</v>
      </c>
      <c r="AA39" s="32">
        <v>165.44399999999999</v>
      </c>
      <c r="AB39" s="32">
        <v>131.959</v>
      </c>
      <c r="AC39" s="32">
        <v>153.904</v>
      </c>
      <c r="AD39" s="32">
        <v>159.41800000000001</v>
      </c>
      <c r="AE39" s="32">
        <v>133.244</v>
      </c>
      <c r="AF39" s="32">
        <v>146.08199999999999</v>
      </c>
      <c r="AG39" s="32">
        <v>95.093000000000004</v>
      </c>
      <c r="AH39" s="32">
        <v>74.408000000000001</v>
      </c>
      <c r="AI39" s="32">
        <v>76.876999999999995</v>
      </c>
      <c r="AJ39" s="32">
        <v>93.718999999999994</v>
      </c>
      <c r="AK39" s="32">
        <v>107.765</v>
      </c>
      <c r="AL39" s="32">
        <v>98.058000000000007</v>
      </c>
      <c r="AM39" s="32">
        <v>84.775000000000006</v>
      </c>
      <c r="AN39" s="32">
        <v>81.376000000000005</v>
      </c>
      <c r="AO39" s="32">
        <v>73.444999999999993</v>
      </c>
      <c r="AP39" s="32">
        <v>67.510000000000005</v>
      </c>
      <c r="AQ39" s="32">
        <v>67.405000000000001</v>
      </c>
      <c r="AR39" s="32">
        <v>78.301000000000002</v>
      </c>
      <c r="AS39" s="32">
        <v>88.337999999999994</v>
      </c>
      <c r="AT39" s="32">
        <v>113.17400000000001</v>
      </c>
      <c r="AU39" s="32">
        <v>108.367</v>
      </c>
      <c r="AV39" s="32">
        <v>113.1</v>
      </c>
      <c r="AW39" s="32">
        <v>90.045000000000002</v>
      </c>
      <c r="AX39" s="32">
        <v>95.388000000000005</v>
      </c>
      <c r="AY39" s="32">
        <v>110.625</v>
      </c>
      <c r="AZ39" s="32">
        <v>89.518000000000001</v>
      </c>
      <c r="BA39" s="32">
        <v>91.081999999999994</v>
      </c>
      <c r="BB39" s="32">
        <v>83.382999999999996</v>
      </c>
      <c r="BC39" s="32">
        <v>75.304000000000002</v>
      </c>
      <c r="BD39" s="32">
        <v>75.751999999999995</v>
      </c>
      <c r="BE39" s="32">
        <v>63.332999999999998</v>
      </c>
      <c r="BF39" s="32">
        <v>58.66</v>
      </c>
      <c r="BG39" s="32">
        <v>53.814999999999998</v>
      </c>
      <c r="BH39" s="32">
        <v>86.480999999999995</v>
      </c>
      <c r="BI39" s="32">
        <v>69.063999999999993</v>
      </c>
      <c r="BJ39" s="32">
        <v>109.764</v>
      </c>
      <c r="BK39" s="32">
        <v>148.935</v>
      </c>
      <c r="BL39" s="32">
        <v>118.467</v>
      </c>
      <c r="BM39" s="73">
        <f t="shared" si="18"/>
        <v>112.90603351156426</v>
      </c>
      <c r="BN39" s="73">
        <f t="shared" si="19"/>
        <v>115.38084773688135</v>
      </c>
      <c r="BP39" s="65" t="s">
        <v>153</v>
      </c>
      <c r="BQ39" s="65" t="s">
        <v>75</v>
      </c>
      <c r="BR39" s="66">
        <v>321.68000000000006</v>
      </c>
      <c r="BS39" s="66">
        <v>306.58</v>
      </c>
      <c r="BT39" s="66">
        <v>313.3</v>
      </c>
      <c r="BU39" s="67">
        <f t="shared" si="5"/>
        <v>-4.6941059437950995E-2</v>
      </c>
      <c r="BV39" s="67">
        <f t="shared" si="5"/>
        <v>2.1919238045534698E-2</v>
      </c>
    </row>
    <row r="40" spans="9:74" x14ac:dyDescent="0.2">
      <c r="I40" s="18" t="s">
        <v>73</v>
      </c>
      <c r="J40" s="18" t="s">
        <v>7</v>
      </c>
      <c r="K40" s="18" t="s">
        <v>62</v>
      </c>
      <c r="L40" s="18" t="s">
        <v>69</v>
      </c>
      <c r="M40" s="18" t="s">
        <v>73</v>
      </c>
      <c r="N40" s="32">
        <v>4099.7139999999999</v>
      </c>
      <c r="O40" s="32">
        <v>4165.2060000000001</v>
      </c>
      <c r="P40" s="32">
        <v>4226.866</v>
      </c>
      <c r="Q40" s="32">
        <v>4320.0320000000002</v>
      </c>
      <c r="R40" s="32">
        <v>4453.393</v>
      </c>
      <c r="S40" s="32">
        <v>4623.0820000000003</v>
      </c>
      <c r="T40" s="32">
        <v>4664.1670000000004</v>
      </c>
      <c r="U40" s="32">
        <v>4804.7969999999996</v>
      </c>
      <c r="V40" s="32">
        <v>4947.5140000000001</v>
      </c>
      <c r="W40" s="32">
        <v>5183.1639999999998</v>
      </c>
      <c r="X40" s="32">
        <v>5299.2120000000004</v>
      </c>
      <c r="Y40" s="32">
        <v>5285.4009999999998</v>
      </c>
      <c r="Z40" s="32">
        <v>5141.7569999999996</v>
      </c>
      <c r="AA40" s="32">
        <v>5135.4610000000002</v>
      </c>
      <c r="AB40" s="32">
        <v>5364.83</v>
      </c>
      <c r="AC40" s="32">
        <v>5499.86</v>
      </c>
      <c r="AD40" s="32">
        <v>5723.7039999999997</v>
      </c>
      <c r="AE40" s="32">
        <v>5990.1580000000004</v>
      </c>
      <c r="AF40" s="32">
        <v>6213.8670000000002</v>
      </c>
      <c r="AG40" s="32">
        <v>6166.9880000000003</v>
      </c>
      <c r="AH40" s="32">
        <v>6225.6819999999998</v>
      </c>
      <c r="AI40" s="32">
        <v>6531.8289999999997</v>
      </c>
      <c r="AJ40" s="32">
        <v>6752.2860000000001</v>
      </c>
      <c r="AK40" s="32">
        <v>6597.5309999999999</v>
      </c>
      <c r="AL40" s="32">
        <v>6736.0709999999999</v>
      </c>
      <c r="AM40" s="32">
        <v>7378.1</v>
      </c>
      <c r="AN40" s="32">
        <v>7616.1239999999998</v>
      </c>
      <c r="AO40" s="32">
        <v>7984.0839999999998</v>
      </c>
      <c r="AP40" s="32">
        <v>8226.2019999999993</v>
      </c>
      <c r="AQ40" s="32">
        <v>8647.2530000000006</v>
      </c>
      <c r="AR40" s="32">
        <v>8335.1479999999992</v>
      </c>
      <c r="AS40" s="32">
        <v>8406.0010000000002</v>
      </c>
      <c r="AT40" s="32">
        <v>8274.9830000000002</v>
      </c>
      <c r="AU40" s="32">
        <v>8319.2000000000007</v>
      </c>
      <c r="AV40" s="32">
        <v>8521.7639999999992</v>
      </c>
      <c r="AW40" s="32">
        <v>8694.982</v>
      </c>
      <c r="AX40" s="32">
        <v>8905.8770000000004</v>
      </c>
      <c r="AY40" s="32">
        <v>9240.7060000000001</v>
      </c>
      <c r="AZ40" s="32">
        <v>9658.8220000000001</v>
      </c>
      <c r="BA40" s="32">
        <v>9733.0149999999994</v>
      </c>
      <c r="BB40" s="32">
        <v>10223.848</v>
      </c>
      <c r="BC40" s="32">
        <v>12389.022999999999</v>
      </c>
      <c r="BD40" s="32">
        <v>13121.848</v>
      </c>
      <c r="BE40" s="32">
        <v>14263.365</v>
      </c>
      <c r="BF40" s="32">
        <v>14692.46</v>
      </c>
      <c r="BG40" s="32">
        <v>15124.673000000001</v>
      </c>
      <c r="BH40" s="32">
        <v>15812.948</v>
      </c>
      <c r="BI40" s="32">
        <v>17033.726999999999</v>
      </c>
      <c r="BJ40" s="32">
        <v>17491.579000000002</v>
      </c>
      <c r="BK40" s="32">
        <v>19117.025000000001</v>
      </c>
      <c r="BL40" s="32">
        <v>18620.761999999999</v>
      </c>
      <c r="BM40" s="32"/>
      <c r="BN40" s="32"/>
      <c r="BP40" s="65"/>
      <c r="BQ40" s="65"/>
      <c r="BR40" s="66"/>
      <c r="BS40" s="66"/>
      <c r="BT40" s="66"/>
      <c r="BU40" s="67"/>
      <c r="BV40" s="67"/>
    </row>
    <row r="41" spans="9:74" x14ac:dyDescent="0.2">
      <c r="I41" s="18" t="s">
        <v>74</v>
      </c>
      <c r="J41" s="18" t="s">
        <v>7</v>
      </c>
      <c r="K41" s="18" t="s">
        <v>62</v>
      </c>
      <c r="L41" s="18" t="s">
        <v>69</v>
      </c>
      <c r="M41" s="18" t="s">
        <v>76</v>
      </c>
      <c r="N41" s="32">
        <v>354.75900000000001</v>
      </c>
      <c r="O41" s="32">
        <v>403.24599999999998</v>
      </c>
      <c r="P41" s="32">
        <v>387.26</v>
      </c>
      <c r="Q41" s="32">
        <v>453.572</v>
      </c>
      <c r="R41" s="32">
        <v>526.15700000000004</v>
      </c>
      <c r="S41" s="32">
        <v>532.78200000000004</v>
      </c>
      <c r="T41" s="32">
        <v>575.93499999999995</v>
      </c>
      <c r="U41" s="32">
        <v>546.70600000000002</v>
      </c>
      <c r="V41" s="32">
        <v>705.21600000000001</v>
      </c>
      <c r="W41" s="32">
        <v>873.10599999999999</v>
      </c>
      <c r="X41" s="32">
        <v>973.99699999999996</v>
      </c>
      <c r="Y41" s="32">
        <v>896.83399999999995</v>
      </c>
      <c r="Z41" s="32">
        <v>920.57299999999998</v>
      </c>
      <c r="AA41" s="32">
        <v>1061.261</v>
      </c>
      <c r="AB41" s="32">
        <v>1126.3710000000001</v>
      </c>
      <c r="AC41" s="32">
        <v>1219.7049999999999</v>
      </c>
      <c r="AD41" s="32">
        <v>1727.923</v>
      </c>
      <c r="AE41" s="32">
        <v>2141.65</v>
      </c>
      <c r="AF41" s="32">
        <v>1812.4690000000001</v>
      </c>
      <c r="AG41" s="32">
        <v>2216.1779999999999</v>
      </c>
      <c r="AH41" s="32">
        <v>2690.9259999999999</v>
      </c>
      <c r="AI41" s="32">
        <v>2117.902</v>
      </c>
      <c r="AJ41" s="32">
        <v>2211.3229999999999</v>
      </c>
      <c r="AK41" s="32">
        <v>2335.9029999999998</v>
      </c>
      <c r="AL41" s="32">
        <v>2724.2040000000002</v>
      </c>
      <c r="AM41" s="32">
        <v>2147.491</v>
      </c>
      <c r="AN41" s="32">
        <v>1952.0319999999999</v>
      </c>
      <c r="AO41" s="32">
        <v>1842.498</v>
      </c>
      <c r="AP41" s="32">
        <v>1618.1510000000001</v>
      </c>
      <c r="AQ41" s="32">
        <v>1693.299</v>
      </c>
      <c r="AR41" s="32">
        <v>1835.4280000000001</v>
      </c>
      <c r="AS41" s="32">
        <v>1912.953</v>
      </c>
      <c r="AT41" s="32">
        <v>1907.482</v>
      </c>
      <c r="AU41" s="32">
        <v>1229.193</v>
      </c>
      <c r="AV41" s="32">
        <v>2249.567</v>
      </c>
      <c r="AW41" s="32">
        <v>1315.2909999999999</v>
      </c>
      <c r="AX41" s="32">
        <v>1572.028</v>
      </c>
      <c r="AY41" s="32">
        <v>1706.059</v>
      </c>
      <c r="AZ41" s="32">
        <v>1777.0170000000001</v>
      </c>
      <c r="BA41" s="32">
        <v>1968.7429999999999</v>
      </c>
      <c r="BB41" s="32">
        <v>1981.4010000000001</v>
      </c>
      <c r="BC41" s="32">
        <v>2005.566</v>
      </c>
      <c r="BD41" s="32">
        <v>2267.5210000000002</v>
      </c>
      <c r="BE41" s="32">
        <v>2387.0219999999999</v>
      </c>
      <c r="BF41" s="32">
        <v>2357.2420000000002</v>
      </c>
      <c r="BG41" s="32">
        <v>2690.489</v>
      </c>
      <c r="BH41" s="32">
        <v>3154.288</v>
      </c>
      <c r="BI41" s="32">
        <v>2530.1640000000002</v>
      </c>
      <c r="BJ41" s="32">
        <v>2843.5990000000002</v>
      </c>
      <c r="BK41" s="32">
        <v>2974.5659999999998</v>
      </c>
      <c r="BL41" s="32">
        <v>3092.6660000000002</v>
      </c>
      <c r="BM41" s="32"/>
      <c r="BN41" s="32"/>
      <c r="BP41" s="65"/>
      <c r="BQ41" s="65"/>
      <c r="BR41" s="66"/>
      <c r="BS41" s="66"/>
      <c r="BT41" s="66"/>
      <c r="BU41" s="67"/>
      <c r="BV41" s="67"/>
    </row>
    <row r="42" spans="9:74" x14ac:dyDescent="0.2">
      <c r="I42" s="18" t="s">
        <v>75</v>
      </c>
      <c r="J42" s="18" t="s">
        <v>7</v>
      </c>
      <c r="K42" s="18" t="s">
        <v>62</v>
      </c>
      <c r="L42" s="18" t="s">
        <v>69</v>
      </c>
      <c r="M42" s="18" t="s">
        <v>77</v>
      </c>
      <c r="N42" s="32">
        <v>27.567</v>
      </c>
      <c r="O42" s="32">
        <v>27.393999999999998</v>
      </c>
      <c r="P42" s="32">
        <v>31.823</v>
      </c>
      <c r="Q42" s="32">
        <v>36.753999999999998</v>
      </c>
      <c r="R42" s="32">
        <v>47.996000000000002</v>
      </c>
      <c r="S42" s="32">
        <v>41.396999999999998</v>
      </c>
      <c r="T42" s="32">
        <v>33.191000000000003</v>
      </c>
      <c r="U42" s="32">
        <v>17.481999999999999</v>
      </c>
      <c r="V42" s="32">
        <v>31.998999999999999</v>
      </c>
      <c r="W42" s="32">
        <v>50.66</v>
      </c>
      <c r="X42" s="32">
        <v>48.747</v>
      </c>
      <c r="Y42" s="32">
        <v>90.861999999999995</v>
      </c>
      <c r="Z42" s="32">
        <v>105.333</v>
      </c>
      <c r="AA42" s="32">
        <v>77.649000000000001</v>
      </c>
      <c r="AB42" s="32">
        <v>54.405000000000001</v>
      </c>
      <c r="AC42" s="32">
        <v>23.088999999999999</v>
      </c>
      <c r="AD42" s="32">
        <v>13.427</v>
      </c>
      <c r="AE42" s="32">
        <v>37.878</v>
      </c>
      <c r="AF42" s="32">
        <v>63.033999999999999</v>
      </c>
      <c r="AG42" s="32">
        <v>8.5909999999999993</v>
      </c>
      <c r="AH42" s="32">
        <v>11.756</v>
      </c>
      <c r="AI42" s="32">
        <v>14.811999999999999</v>
      </c>
      <c r="AJ42" s="32">
        <v>4.617</v>
      </c>
      <c r="AK42" s="32">
        <v>5.4340000000000002</v>
      </c>
      <c r="AL42" s="32">
        <v>6.8949999999999996</v>
      </c>
      <c r="AM42" s="32">
        <v>5.157</v>
      </c>
      <c r="AN42" s="32">
        <v>43.063000000000002</v>
      </c>
      <c r="AO42" s="32">
        <v>45.779000000000003</v>
      </c>
      <c r="AP42" s="32">
        <v>36.713000000000001</v>
      </c>
      <c r="AQ42" s="32">
        <v>55.932000000000002</v>
      </c>
      <c r="AR42" s="32">
        <v>42.073999999999998</v>
      </c>
      <c r="AS42" s="32">
        <v>74.194999999999993</v>
      </c>
      <c r="AT42" s="32">
        <v>100.93600000000001</v>
      </c>
      <c r="AU42" s="32">
        <v>121.639</v>
      </c>
      <c r="AV42" s="32">
        <v>157.959</v>
      </c>
      <c r="AW42" s="32">
        <v>177.923</v>
      </c>
      <c r="AX42" s="32">
        <v>124.465</v>
      </c>
      <c r="AY42" s="32">
        <v>118.40300000000001</v>
      </c>
      <c r="AZ42" s="32">
        <v>142.92400000000001</v>
      </c>
      <c r="BA42" s="32">
        <v>166.601</v>
      </c>
      <c r="BB42" s="32">
        <v>119.777</v>
      </c>
      <c r="BC42" s="32">
        <v>119.712</v>
      </c>
      <c r="BD42" s="32">
        <v>179.28800000000001</v>
      </c>
      <c r="BE42" s="32">
        <v>124.622</v>
      </c>
      <c r="BF42" s="32">
        <v>121.28400000000001</v>
      </c>
      <c r="BG42" s="32">
        <v>136.041</v>
      </c>
      <c r="BH42" s="32">
        <v>105.658</v>
      </c>
      <c r="BI42" s="32">
        <v>187.124</v>
      </c>
      <c r="BJ42" s="32">
        <v>177.596</v>
      </c>
      <c r="BK42" s="32">
        <v>140.44800000000001</v>
      </c>
      <c r="BL42" s="32">
        <v>195.77199999999999</v>
      </c>
      <c r="BM42" s="32"/>
      <c r="BN42" s="32"/>
      <c r="BP42" s="70"/>
      <c r="BQ42" s="70"/>
      <c r="BR42" s="3"/>
      <c r="BS42" s="3"/>
      <c r="BT42" s="3"/>
      <c r="BU42" s="71"/>
      <c r="BV42" s="71"/>
    </row>
    <row r="43" spans="9:74" x14ac:dyDescent="0.2">
      <c r="I43" s="28" t="s">
        <v>40</v>
      </c>
    </row>
    <row r="44" spans="9:74" x14ac:dyDescent="0.2">
      <c r="I44" s="29" t="s">
        <v>78</v>
      </c>
    </row>
    <row r="45" spans="9:74" x14ac:dyDescent="0.2">
      <c r="I45" s="29" t="s">
        <v>79</v>
      </c>
    </row>
    <row r="46" spans="9:74" x14ac:dyDescent="0.2">
      <c r="I46" s="35" t="s">
        <v>152</v>
      </c>
    </row>
    <row r="47" spans="9:74" x14ac:dyDescent="0.2">
      <c r="I47" s="35" t="s">
        <v>156</v>
      </c>
    </row>
    <row r="48" spans="9:74" x14ac:dyDescent="0.2">
      <c r="I48" s="35" t="s">
        <v>143</v>
      </c>
    </row>
    <row r="52" spans="1:40" ht="18" x14ac:dyDescent="0.2">
      <c r="A52" s="20" t="s">
        <v>134</v>
      </c>
      <c r="B52" s="21"/>
      <c r="C52" s="21"/>
      <c r="D52" s="21"/>
      <c r="E52" s="21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4" spans="1:40" x14ac:dyDescent="0.2">
      <c r="A54" s="24" t="s">
        <v>41</v>
      </c>
      <c r="B54" s="22"/>
      <c r="C54" s="22"/>
      <c r="D54" s="22"/>
    </row>
    <row r="55" spans="1:40" x14ac:dyDescent="0.2">
      <c r="A55" s="37" t="s">
        <v>84</v>
      </c>
      <c r="B55" s="25" t="s">
        <v>83</v>
      </c>
      <c r="C55" s="23"/>
    </row>
    <row r="56" spans="1:40" x14ac:dyDescent="0.2">
      <c r="A56" s="37"/>
      <c r="B56" s="25"/>
      <c r="C56" s="23"/>
    </row>
    <row r="57" spans="1:40" x14ac:dyDescent="0.2">
      <c r="A57" s="83" t="s">
        <v>119</v>
      </c>
      <c r="B57" s="86" t="s">
        <v>16</v>
      </c>
      <c r="C57" s="76"/>
      <c r="D57" s="87"/>
    </row>
    <row r="58" spans="1:40" x14ac:dyDescent="0.2">
      <c r="A58" s="84"/>
      <c r="B58" s="9" t="s">
        <v>0</v>
      </c>
      <c r="C58" s="10" t="s">
        <v>1</v>
      </c>
      <c r="D58" s="10" t="s">
        <v>10</v>
      </c>
      <c r="E58" s="14"/>
      <c r="F58" s="14"/>
      <c r="I58" s="58" t="s">
        <v>14</v>
      </c>
      <c r="J58" s="58" t="s">
        <v>44</v>
      </c>
      <c r="K58" s="58" t="s">
        <v>36</v>
      </c>
      <c r="L58" s="58" t="s">
        <v>121</v>
      </c>
      <c r="M58" s="58" t="s">
        <v>120</v>
      </c>
      <c r="N58" s="58">
        <v>1985</v>
      </c>
      <c r="O58" s="58">
        <v>1986</v>
      </c>
      <c r="P58" s="58">
        <v>1987</v>
      </c>
      <c r="Q58" s="58">
        <v>1988</v>
      </c>
      <c r="R58" s="58">
        <v>1989</v>
      </c>
      <c r="S58" s="58">
        <v>1990</v>
      </c>
      <c r="T58" s="58">
        <v>1991</v>
      </c>
      <c r="U58" s="58">
        <v>1992</v>
      </c>
      <c r="V58" s="58">
        <v>1993</v>
      </c>
      <c r="W58" s="58">
        <v>1994</v>
      </c>
      <c r="X58" s="58">
        <v>1995</v>
      </c>
      <c r="Y58" s="58">
        <v>1996</v>
      </c>
      <c r="Z58" s="58">
        <v>1997</v>
      </c>
      <c r="AA58" s="58">
        <v>1998</v>
      </c>
      <c r="AB58" s="58">
        <v>1999</v>
      </c>
      <c r="AC58" s="58">
        <v>2000</v>
      </c>
      <c r="AD58" s="58">
        <v>2001</v>
      </c>
      <c r="AE58" s="58">
        <v>2002</v>
      </c>
      <c r="AF58" s="58">
        <v>2003</v>
      </c>
      <c r="AG58" s="58">
        <v>2004</v>
      </c>
      <c r="AH58" s="58">
        <v>2005</v>
      </c>
      <c r="AI58" s="58">
        <v>2006</v>
      </c>
      <c r="AJ58" s="58">
        <v>2007</v>
      </c>
      <c r="AK58" s="58">
        <v>2008</v>
      </c>
      <c r="AL58" s="58">
        <v>2009</v>
      </c>
      <c r="AM58" s="58">
        <v>2010</v>
      </c>
      <c r="AN58" s="58">
        <v>2011</v>
      </c>
    </row>
    <row r="59" spans="1:40" x14ac:dyDescent="0.2">
      <c r="A59" s="18" t="s">
        <v>11</v>
      </c>
      <c r="B59" s="16">
        <f>AVERAGE(N59:Z59)</f>
        <v>2625.9230769230771</v>
      </c>
      <c r="C59" s="16">
        <f t="shared" ref="C59" si="20">AVERAGE(Z59:AL59)</f>
        <v>2749.5384615384614</v>
      </c>
      <c r="D59" s="16">
        <f t="shared" ref="D59" si="21">AVERAGE(AL59:AP59)</f>
        <v>2847.3333333333335</v>
      </c>
      <c r="E59" s="14"/>
      <c r="F59" s="14"/>
      <c r="I59" s="18" t="s">
        <v>119</v>
      </c>
      <c r="J59" s="18" t="s">
        <v>11</v>
      </c>
      <c r="K59" s="18" t="s">
        <v>35</v>
      </c>
      <c r="L59" s="18" t="s">
        <v>49</v>
      </c>
      <c r="M59" s="18" t="s">
        <v>48</v>
      </c>
      <c r="N59" s="32">
        <v>2587</v>
      </c>
      <c r="O59" s="32">
        <v>2589</v>
      </c>
      <c r="P59" s="32">
        <v>2608</v>
      </c>
      <c r="Q59" s="32">
        <v>2624</v>
      </c>
      <c r="R59" s="32">
        <v>2635</v>
      </c>
      <c r="S59" s="32">
        <v>2619</v>
      </c>
      <c r="T59" s="32">
        <v>2598</v>
      </c>
      <c r="U59" s="32">
        <v>2607</v>
      </c>
      <c r="V59" s="32">
        <v>2613</v>
      </c>
      <c r="W59" s="32">
        <v>2637</v>
      </c>
      <c r="X59" s="32">
        <v>2662</v>
      </c>
      <c r="Y59" s="32">
        <v>2672</v>
      </c>
      <c r="Z59" s="32">
        <v>2686</v>
      </c>
      <c r="AA59" s="32">
        <v>2700</v>
      </c>
      <c r="AB59" s="32">
        <v>2714</v>
      </c>
      <c r="AC59" s="32">
        <v>2726</v>
      </c>
      <c r="AD59" s="32">
        <v>2724</v>
      </c>
      <c r="AE59" s="32">
        <v>2726</v>
      </c>
      <c r="AF59" s="32">
        <v>2733</v>
      </c>
      <c r="AG59" s="32">
        <v>2746</v>
      </c>
      <c r="AH59" s="32">
        <v>2761</v>
      </c>
      <c r="AI59" s="32">
        <v>2778</v>
      </c>
      <c r="AJ59" s="32">
        <v>2805</v>
      </c>
      <c r="AK59" s="32">
        <v>2822</v>
      </c>
      <c r="AL59" s="32">
        <v>2823</v>
      </c>
      <c r="AM59" s="32">
        <v>2851</v>
      </c>
      <c r="AN59" s="32">
        <v>2868</v>
      </c>
    </row>
    <row r="60" spans="1:40" x14ac:dyDescent="0.2">
      <c r="A60" s="18" t="s">
        <v>33</v>
      </c>
      <c r="B60" s="16">
        <f t="shared" ref="B60" si="22">AVERAGE(N60:Z60)</f>
        <v>2097.3850552188574</v>
      </c>
      <c r="C60" s="16">
        <f t="shared" ref="C60" si="23">AVERAGE(Z60:AL60)</f>
        <v>2298.006955769858</v>
      </c>
      <c r="D60" s="16">
        <f t="shared" ref="D60" si="24">AVERAGE(AL60:AP60)</f>
        <v>2423.4473061299905</v>
      </c>
      <c r="E60" s="14"/>
      <c r="F60" s="14"/>
      <c r="I60" s="18" t="s">
        <v>119</v>
      </c>
      <c r="J60" s="18" t="s">
        <v>33</v>
      </c>
      <c r="K60" s="18" t="s">
        <v>35</v>
      </c>
      <c r="L60" s="18" t="s">
        <v>49</v>
      </c>
      <c r="M60" s="18" t="s">
        <v>48</v>
      </c>
      <c r="N60" s="32">
        <f>AL20</f>
        <v>2003.1087311985475</v>
      </c>
      <c r="O60" s="32">
        <f t="shared" ref="O60:AN60" si="25">AM20</f>
        <v>2048.5560400346822</v>
      </c>
      <c r="P60" s="32">
        <f t="shared" si="25"/>
        <v>2017.2593175111751</v>
      </c>
      <c r="Q60" s="32">
        <f t="shared" si="25"/>
        <v>2038.0423021970744</v>
      </c>
      <c r="R60" s="32">
        <f t="shared" si="25"/>
        <v>2055.3454104947637</v>
      </c>
      <c r="S60" s="32">
        <f t="shared" si="25"/>
        <v>2062.9748637054249</v>
      </c>
      <c r="T60" s="32">
        <f t="shared" si="25"/>
        <v>2105.7300404513521</v>
      </c>
      <c r="U60" s="32">
        <f t="shared" si="25"/>
        <v>2109.0832842096365</v>
      </c>
      <c r="V60" s="32">
        <f t="shared" si="25"/>
        <v>2131.8262467396598</v>
      </c>
      <c r="W60" s="32">
        <f t="shared" si="25"/>
        <v>2144.3311254967134</v>
      </c>
      <c r="X60" s="32">
        <f t="shared" si="25"/>
        <v>2169.6423258221848</v>
      </c>
      <c r="Y60" s="32">
        <f t="shared" si="25"/>
        <v>2181.2865161515206</v>
      </c>
      <c r="Z60" s="32">
        <f t="shared" si="25"/>
        <v>2198.8195138324104</v>
      </c>
      <c r="AA60" s="32">
        <f t="shared" si="25"/>
        <v>2220.7766186662834</v>
      </c>
      <c r="AB60" s="32">
        <f t="shared" si="25"/>
        <v>2235.0952768060529</v>
      </c>
      <c r="AC60" s="32">
        <f t="shared" si="25"/>
        <v>2236.3571153787229</v>
      </c>
      <c r="AD60" s="32">
        <f t="shared" si="25"/>
        <v>2254.3832966224313</v>
      </c>
      <c r="AE60" s="32">
        <f t="shared" si="25"/>
        <v>2268.553586297709</v>
      </c>
      <c r="AF60" s="32">
        <f t="shared" si="25"/>
        <v>2279.3425351608162</v>
      </c>
      <c r="AG60" s="32">
        <f t="shared" si="25"/>
        <v>2304.7202308213491</v>
      </c>
      <c r="AH60" s="32">
        <f t="shared" si="25"/>
        <v>2346.6151837565931</v>
      </c>
      <c r="AI60" s="32">
        <f t="shared" si="25"/>
        <v>2366.5816349150464</v>
      </c>
      <c r="AJ60" s="32">
        <f t="shared" si="25"/>
        <v>2372.0326911471934</v>
      </c>
      <c r="AK60" s="32">
        <f t="shared" si="25"/>
        <v>2388.2716698770187</v>
      </c>
      <c r="AL60" s="32">
        <f t="shared" si="25"/>
        <v>2402.5410717265222</v>
      </c>
      <c r="AM60" s="32">
        <f t="shared" si="25"/>
        <v>2419.5508401173397</v>
      </c>
      <c r="AN60" s="32">
        <f t="shared" si="25"/>
        <v>2448.2500065461104</v>
      </c>
    </row>
    <row r="61" spans="1:40" x14ac:dyDescent="0.2">
      <c r="A61" s="14"/>
      <c r="B61" s="14"/>
      <c r="C61" s="14"/>
      <c r="D61" s="14"/>
      <c r="E61" s="14"/>
      <c r="F61" s="14"/>
    </row>
    <row r="62" spans="1:40" x14ac:dyDescent="0.2">
      <c r="A62" s="14"/>
      <c r="B62" s="14"/>
      <c r="C62" s="14"/>
      <c r="D62" s="14"/>
      <c r="E62" s="14"/>
      <c r="F62" s="14"/>
    </row>
    <row r="63" spans="1:40" x14ac:dyDescent="0.2">
      <c r="A63" s="14"/>
      <c r="B63" s="14"/>
      <c r="C63" s="14"/>
      <c r="D63" s="14"/>
      <c r="E63" s="14"/>
      <c r="F63" s="14"/>
    </row>
    <row r="64" spans="1:40" x14ac:dyDescent="0.2">
      <c r="A64" s="14"/>
      <c r="B64" s="59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</sheetData>
  <mergeCells count="8">
    <mergeCell ref="A57:A58"/>
    <mergeCell ref="B57:D57"/>
    <mergeCell ref="BQ10:BQ11"/>
    <mergeCell ref="BP10:BP11"/>
    <mergeCell ref="BU10:BV10"/>
    <mergeCell ref="A10:A11"/>
    <mergeCell ref="B10:D10"/>
    <mergeCell ref="E10:G10"/>
  </mergeCells>
  <hyperlinks>
    <hyperlink ref="B5" r:id="rId1"/>
    <hyperlink ref="B6" r:id="rId2"/>
    <hyperlink ref="B8" r:id="rId3"/>
    <hyperlink ref="B7" r:id="rId4"/>
    <hyperlink ref="B4" r:id="rId5"/>
    <hyperlink ref="B55" r:id="rId6"/>
  </hyperlinks>
  <pageMargins left="0.7" right="0.7" top="0.75" bottom="0.75" header="0.3" footer="0.3"/>
  <pageSetup paperSize="9" orientation="portrait" r:id="rId7"/>
  <ignoredErrors>
    <ignoredError sqref="B59:D60 B12:D12 B14:D15 B20:D25 B16:D19" formulaRange="1"/>
    <ignoredError sqref="B13:D13" formula="1" formulaRange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Index</vt:lpstr>
      <vt:lpstr>Graph 1</vt:lpstr>
      <vt:lpstr>Graph 2</vt:lpstr>
      <vt:lpstr>Table 1 and Graph 3</vt:lpstr>
      <vt:lpstr>Table 2 and Graph 4</vt:lpstr>
      <vt:lpstr>Table 3 and Graph 5</vt:lpstr>
      <vt:lpstr>Table 4 and Graph 6</vt:lpstr>
      <vt:lpstr>Table 5 and Graph 7</vt:lpstr>
      <vt:lpstr>Index!Print_Area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 PAYA Paloma (AGRI)</dc:creator>
  <cp:lastModifiedBy>CORTES PAYA Paloma (AGRI)</cp:lastModifiedBy>
  <cp:lastPrinted>2015-01-28T13:30:30Z</cp:lastPrinted>
  <dcterms:created xsi:type="dcterms:W3CDTF">2014-11-25T16:17:17Z</dcterms:created>
  <dcterms:modified xsi:type="dcterms:W3CDTF">2015-07-15T08:18:03Z</dcterms:modified>
</cp:coreProperties>
</file>