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9140" windowHeight="7335"/>
  </bookViews>
  <sheets>
    <sheet name="OUTPUT" sheetId="1" r:id="rId1"/>
    <sheet name="OUT-BovMale" sheetId="2" r:id="rId2"/>
    <sheet name="OUT-Cow" sheetId="3" r:id="rId3"/>
  </sheets>
  <definedNames>
    <definedName name="_xlnm.Print_Area" localSheetId="1">'OUT-BovMale'!$B$1:$BP$44</definedName>
    <definedName name="_xlnm.Print_Area" localSheetId="2">'OUT-Cow'!$B$1:$BP$42</definedName>
    <definedName name="_xlnm.Print_Area" localSheetId="0">OUTPUT!$B$2:$AP$147</definedName>
  </definedNames>
  <calcPr calcId="145621"/>
</workbook>
</file>

<file path=xl/calcChain.xml><?xml version="1.0" encoding="utf-8"?>
<calcChain xmlns="http://schemas.openxmlformats.org/spreadsheetml/2006/main">
  <c r="I6" i="3" l="1"/>
  <c r="O6" i="3" s="1"/>
  <c r="U6" i="3" s="1"/>
  <c r="AA6" i="3" s="1"/>
  <c r="AG6" i="3" s="1"/>
  <c r="AM6" i="3" s="1"/>
  <c r="AS6" i="3" s="1"/>
  <c r="AY6" i="3" s="1"/>
  <c r="BE6" i="3" s="1"/>
  <c r="BK6" i="3" s="1"/>
  <c r="BQ6" i="3" s="1"/>
  <c r="AD40" i="2"/>
  <c r="H40" i="2"/>
  <c r="F40" i="2"/>
  <c r="D40" i="2"/>
  <c r="U6" i="2"/>
  <c r="AA6" i="2" s="1"/>
  <c r="AG6" i="2" s="1"/>
  <c r="AM6" i="2" s="1"/>
  <c r="AS6" i="2" s="1"/>
  <c r="AY6" i="2" s="1"/>
  <c r="BE6" i="2" s="1"/>
  <c r="BK6" i="2" s="1"/>
  <c r="BQ6" i="2" s="1"/>
  <c r="I6" i="2"/>
  <c r="O6" i="2" s="1"/>
  <c r="N203" i="1"/>
  <c r="N184" i="1"/>
  <c r="AK145" i="1"/>
  <c r="AC145" i="1"/>
  <c r="Y145" i="1"/>
  <c r="U145" i="1"/>
  <c r="Q145" i="1"/>
  <c r="M145" i="1"/>
  <c r="I145" i="1"/>
  <c r="E145" i="1"/>
  <c r="AH144" i="1"/>
  <c r="AD144" i="1"/>
  <c r="AB144" i="1"/>
  <c r="Z144" i="1"/>
  <c r="X144" i="1"/>
  <c r="V144" i="1"/>
  <c r="T144" i="1"/>
  <c r="R144" i="1"/>
  <c r="P144" i="1"/>
  <c r="N144" i="1"/>
  <c r="L144" i="1"/>
  <c r="J144" i="1"/>
  <c r="H144" i="1"/>
  <c r="F144" i="1"/>
  <c r="D144" i="1"/>
  <c r="AP143" i="1"/>
  <c r="AK140" i="1"/>
  <c r="AC140" i="1"/>
  <c r="Y140" i="1"/>
  <c r="U140" i="1"/>
  <c r="Q140" i="1"/>
  <c r="M140" i="1"/>
  <c r="I140" i="1"/>
  <c r="E140" i="1"/>
  <c r="AH139" i="1"/>
  <c r="AD139" i="1"/>
  <c r="AB139" i="1"/>
  <c r="Z139" i="1"/>
  <c r="X139" i="1"/>
  <c r="V139" i="1"/>
  <c r="T139" i="1"/>
  <c r="R139" i="1"/>
  <c r="P139" i="1"/>
  <c r="N139" i="1"/>
  <c r="L139" i="1"/>
  <c r="J139" i="1"/>
  <c r="H139" i="1"/>
  <c r="F139" i="1"/>
  <c r="D139" i="1"/>
  <c r="AN145" i="1"/>
  <c r="AK144" i="1"/>
  <c r="AH145" i="1"/>
  <c r="AE144" i="1"/>
  <c r="AD145" i="1"/>
  <c r="AC144" i="1"/>
  <c r="AB145" i="1"/>
  <c r="AA144" i="1"/>
  <c r="Z145" i="1"/>
  <c r="Y144" i="1"/>
  <c r="X145" i="1"/>
  <c r="W144" i="1"/>
  <c r="V145" i="1"/>
  <c r="U144" i="1"/>
  <c r="T145" i="1"/>
  <c r="S144" i="1"/>
  <c r="R145" i="1"/>
  <c r="Q144" i="1"/>
  <c r="P145" i="1"/>
  <c r="O144" i="1"/>
  <c r="N145" i="1"/>
  <c r="M144" i="1"/>
  <c r="L145" i="1"/>
  <c r="K144" i="1"/>
  <c r="J145" i="1"/>
  <c r="I144" i="1"/>
  <c r="H145" i="1"/>
  <c r="G144" i="1"/>
  <c r="F145" i="1"/>
  <c r="E144" i="1"/>
  <c r="D145" i="1"/>
  <c r="AK135" i="1"/>
  <c r="AC135" i="1"/>
  <c r="Y135" i="1"/>
  <c r="U135" i="1"/>
  <c r="Q135" i="1"/>
  <c r="M135" i="1"/>
  <c r="I135" i="1"/>
  <c r="E135" i="1"/>
  <c r="AH134" i="1"/>
  <c r="AD134" i="1"/>
  <c r="AB134" i="1"/>
  <c r="Z134" i="1"/>
  <c r="X134" i="1"/>
  <c r="V134" i="1"/>
  <c r="T134" i="1"/>
  <c r="R134" i="1"/>
  <c r="P134" i="1"/>
  <c r="N134" i="1"/>
  <c r="L134" i="1"/>
  <c r="J134" i="1"/>
  <c r="H134" i="1"/>
  <c r="F134" i="1"/>
  <c r="D134" i="1"/>
  <c r="AN140" i="1"/>
  <c r="AK139" i="1"/>
  <c r="AH140" i="1"/>
  <c r="AE139" i="1"/>
  <c r="AD140" i="1"/>
  <c r="AC139" i="1"/>
  <c r="AB140" i="1"/>
  <c r="AA139" i="1"/>
  <c r="Z140" i="1"/>
  <c r="Y139" i="1"/>
  <c r="X140" i="1"/>
  <c r="W139" i="1"/>
  <c r="V140" i="1"/>
  <c r="U139" i="1"/>
  <c r="T140" i="1"/>
  <c r="S139" i="1"/>
  <c r="R140" i="1"/>
  <c r="Q139" i="1"/>
  <c r="P140" i="1"/>
  <c r="O139" i="1"/>
  <c r="N140" i="1"/>
  <c r="M139" i="1"/>
  <c r="L140" i="1"/>
  <c r="K139" i="1"/>
  <c r="J140" i="1"/>
  <c r="I139" i="1"/>
  <c r="H140" i="1"/>
  <c r="G139" i="1"/>
  <c r="F140" i="1"/>
  <c r="E139" i="1"/>
  <c r="D140" i="1"/>
  <c r="AK130" i="1"/>
  <c r="AC130" i="1"/>
  <c r="Y130" i="1"/>
  <c r="U130" i="1"/>
  <c r="Q130" i="1"/>
  <c r="M130" i="1"/>
  <c r="I130" i="1"/>
  <c r="E130" i="1"/>
  <c r="AH129" i="1"/>
  <c r="AB129" i="1"/>
  <c r="T129" i="1"/>
  <c r="L129" i="1"/>
  <c r="D129" i="1"/>
  <c r="AN135" i="1"/>
  <c r="AK134" i="1"/>
  <c r="AH135" i="1"/>
  <c r="AE134" i="1"/>
  <c r="AD135" i="1"/>
  <c r="AC134" i="1"/>
  <c r="AB135" i="1"/>
  <c r="AA134" i="1"/>
  <c r="Z135" i="1"/>
  <c r="Y134" i="1"/>
  <c r="X135" i="1"/>
  <c r="W134" i="1"/>
  <c r="V135" i="1"/>
  <c r="U134" i="1"/>
  <c r="T135" i="1"/>
  <c r="S134" i="1"/>
  <c r="R135" i="1"/>
  <c r="Q134" i="1"/>
  <c r="P135" i="1"/>
  <c r="O134" i="1"/>
  <c r="N135" i="1"/>
  <c r="M134" i="1"/>
  <c r="L135" i="1"/>
  <c r="K134" i="1"/>
  <c r="J135" i="1"/>
  <c r="I134" i="1"/>
  <c r="H135" i="1"/>
  <c r="G134" i="1"/>
  <c r="F135" i="1"/>
  <c r="E134" i="1"/>
  <c r="D135" i="1"/>
  <c r="AB124" i="1"/>
  <c r="T124" i="1"/>
  <c r="L124" i="1"/>
  <c r="AN130" i="1"/>
  <c r="AK129" i="1"/>
  <c r="AH130" i="1"/>
  <c r="AE129" i="1"/>
  <c r="AC129" i="1"/>
  <c r="AB130" i="1"/>
  <c r="AA129" i="1"/>
  <c r="Y129" i="1"/>
  <c r="X130" i="1"/>
  <c r="W129" i="1"/>
  <c r="U129" i="1"/>
  <c r="T130" i="1"/>
  <c r="S129" i="1"/>
  <c r="Q129" i="1"/>
  <c r="P130" i="1"/>
  <c r="O129" i="1"/>
  <c r="M129" i="1"/>
  <c r="L130" i="1"/>
  <c r="K129" i="1"/>
  <c r="I129" i="1"/>
  <c r="H130" i="1"/>
  <c r="G129" i="1"/>
  <c r="E129" i="1"/>
  <c r="D130" i="1"/>
  <c r="AD120" i="1"/>
  <c r="Z120" i="1"/>
  <c r="V120" i="1"/>
  <c r="R120" i="1"/>
  <c r="N120" i="1"/>
  <c r="J120" i="1"/>
  <c r="F120" i="1"/>
  <c r="R119" i="1"/>
  <c r="P119" i="1"/>
  <c r="N119" i="1"/>
  <c r="L119" i="1"/>
  <c r="J119" i="1"/>
  <c r="H119" i="1"/>
  <c r="F119" i="1"/>
  <c r="D119" i="1"/>
  <c r="AC124" i="1"/>
  <c r="AB125" i="1"/>
  <c r="X125" i="1"/>
  <c r="U124" i="1"/>
  <c r="T125" i="1"/>
  <c r="P125" i="1"/>
  <c r="M124" i="1"/>
  <c r="L125" i="1"/>
  <c r="H125" i="1"/>
  <c r="E125" i="1"/>
  <c r="AD114" i="1"/>
  <c r="AB114" i="1"/>
  <c r="Z114" i="1"/>
  <c r="X114" i="1"/>
  <c r="V114" i="1"/>
  <c r="T114" i="1"/>
  <c r="R114" i="1"/>
  <c r="P114" i="1"/>
  <c r="N114" i="1"/>
  <c r="L114" i="1"/>
  <c r="J114" i="1"/>
  <c r="H114" i="1"/>
  <c r="F114" i="1"/>
  <c r="D114" i="1"/>
  <c r="AN119" i="1"/>
  <c r="AK120" i="1"/>
  <c r="AD119" i="1"/>
  <c r="AC120" i="1"/>
  <c r="AB119" i="1"/>
  <c r="Z119" i="1"/>
  <c r="Y120" i="1"/>
  <c r="X119" i="1"/>
  <c r="V119" i="1"/>
  <c r="U120" i="1"/>
  <c r="T119" i="1"/>
  <c r="P120" i="1"/>
  <c r="L120" i="1"/>
  <c r="H120" i="1"/>
  <c r="D120" i="1"/>
  <c r="AD110" i="1"/>
  <c r="AB110" i="1"/>
  <c r="Z110" i="1"/>
  <c r="X110" i="1"/>
  <c r="V110" i="1"/>
  <c r="T110" i="1"/>
  <c r="R110" i="1"/>
  <c r="P110" i="1"/>
  <c r="N110" i="1"/>
  <c r="L110" i="1"/>
  <c r="J110" i="1"/>
  <c r="H110" i="1"/>
  <c r="F110" i="1"/>
  <c r="D110" i="1"/>
  <c r="AD109" i="1"/>
  <c r="AB109" i="1"/>
  <c r="Z109" i="1"/>
  <c r="X109" i="1"/>
  <c r="V109" i="1"/>
  <c r="T109" i="1"/>
  <c r="R109" i="1"/>
  <c r="P109" i="1"/>
  <c r="N109" i="1"/>
  <c r="L109" i="1"/>
  <c r="J109" i="1"/>
  <c r="H109" i="1"/>
  <c r="F109" i="1"/>
  <c r="D109" i="1"/>
  <c r="AT110" i="1"/>
  <c r="AD115" i="1"/>
  <c r="AB115" i="1"/>
  <c r="Z115" i="1"/>
  <c r="X115" i="1"/>
  <c r="V115" i="1"/>
  <c r="T115" i="1"/>
  <c r="R115" i="1"/>
  <c r="P115" i="1"/>
  <c r="N115" i="1"/>
  <c r="L115" i="1"/>
  <c r="J115" i="1"/>
  <c r="H115" i="1"/>
  <c r="F115" i="1"/>
  <c r="D115" i="1"/>
  <c r="AD105" i="1"/>
  <c r="AB105" i="1"/>
  <c r="Z105" i="1"/>
  <c r="X105" i="1"/>
  <c r="V105" i="1"/>
  <c r="T105" i="1"/>
  <c r="R105" i="1"/>
  <c r="P105" i="1"/>
  <c r="N105" i="1"/>
  <c r="L105" i="1"/>
  <c r="J105" i="1"/>
  <c r="H105" i="1"/>
  <c r="F105" i="1"/>
  <c r="D105" i="1"/>
  <c r="AD104" i="1"/>
  <c r="AB104" i="1"/>
  <c r="Z104" i="1"/>
  <c r="X104" i="1"/>
  <c r="V104" i="1"/>
  <c r="T104" i="1"/>
  <c r="R104" i="1"/>
  <c r="P104" i="1"/>
  <c r="N104" i="1"/>
  <c r="L104" i="1"/>
  <c r="J104" i="1"/>
  <c r="H104" i="1"/>
  <c r="F104" i="1"/>
  <c r="D104" i="1"/>
  <c r="AT105" i="1"/>
  <c r="AN105" i="1"/>
  <c r="AH110" i="1"/>
  <c r="AB100" i="1"/>
  <c r="X100" i="1"/>
  <c r="T100" i="1"/>
  <c r="P100" i="1"/>
  <c r="L100" i="1"/>
  <c r="H100" i="1"/>
  <c r="D100" i="1"/>
  <c r="AB99" i="1"/>
  <c r="X99" i="1"/>
  <c r="T99" i="1"/>
  <c r="P99" i="1"/>
  <c r="L99" i="1"/>
  <c r="H99" i="1"/>
  <c r="D99" i="1"/>
  <c r="AH105" i="1"/>
  <c r="AP98" i="1"/>
  <c r="AD95" i="1"/>
  <c r="AB95" i="1"/>
  <c r="Z95" i="1"/>
  <c r="X95" i="1"/>
  <c r="V95" i="1"/>
  <c r="T95" i="1"/>
  <c r="R95" i="1"/>
  <c r="P95" i="1"/>
  <c r="N95" i="1"/>
  <c r="L95" i="1"/>
  <c r="J95" i="1"/>
  <c r="H95" i="1"/>
  <c r="F95" i="1"/>
  <c r="D95" i="1"/>
  <c r="AD94" i="1"/>
  <c r="AB94" i="1"/>
  <c r="Z94" i="1"/>
  <c r="X94" i="1"/>
  <c r="V94" i="1"/>
  <c r="T94" i="1"/>
  <c r="R94" i="1"/>
  <c r="P94" i="1"/>
  <c r="N94" i="1"/>
  <c r="L94" i="1"/>
  <c r="J94" i="1"/>
  <c r="H94" i="1"/>
  <c r="F94" i="1"/>
  <c r="D94" i="1"/>
  <c r="AN100" i="1"/>
  <c r="AH100" i="1"/>
  <c r="AD100" i="1"/>
  <c r="Z100" i="1"/>
  <c r="V100" i="1"/>
  <c r="R100" i="1"/>
  <c r="N100" i="1"/>
  <c r="J100" i="1"/>
  <c r="F100" i="1"/>
  <c r="AP93" i="1"/>
  <c r="AD91" i="1"/>
  <c r="AB91" i="1"/>
  <c r="Z91" i="1"/>
  <c r="X91" i="1"/>
  <c r="V91" i="1"/>
  <c r="T91" i="1"/>
  <c r="R91" i="1"/>
  <c r="P91" i="1"/>
  <c r="N91" i="1"/>
  <c r="L91" i="1"/>
  <c r="J91" i="1"/>
  <c r="H91" i="1"/>
  <c r="F91" i="1"/>
  <c r="D91" i="1"/>
  <c r="AD90" i="1"/>
  <c r="AB90" i="1"/>
  <c r="Z90" i="1"/>
  <c r="X90" i="1"/>
  <c r="V90" i="1"/>
  <c r="T90" i="1"/>
  <c r="R90" i="1"/>
  <c r="P90" i="1"/>
  <c r="N90" i="1"/>
  <c r="L90" i="1"/>
  <c r="J90" i="1"/>
  <c r="H90" i="1"/>
  <c r="F90" i="1"/>
  <c r="D90" i="1"/>
  <c r="AT95" i="1"/>
  <c r="AN95" i="1"/>
  <c r="AK95" i="1"/>
  <c r="AH95" i="1"/>
  <c r="AE95" i="1"/>
  <c r="AC95" i="1"/>
  <c r="AA95" i="1"/>
  <c r="Y95" i="1"/>
  <c r="W95" i="1"/>
  <c r="U95" i="1"/>
  <c r="S95" i="1"/>
  <c r="Q95" i="1"/>
  <c r="O95" i="1"/>
  <c r="M95" i="1"/>
  <c r="K95" i="1"/>
  <c r="I95" i="1"/>
  <c r="G95" i="1"/>
  <c r="E95" i="1"/>
  <c r="AP89" i="1"/>
  <c r="AD87" i="1"/>
  <c r="AB87" i="1"/>
  <c r="Z87" i="1"/>
  <c r="X87" i="1"/>
  <c r="V87" i="1"/>
  <c r="T87" i="1"/>
  <c r="R87" i="1"/>
  <c r="P87" i="1"/>
  <c r="N87" i="1"/>
  <c r="L87" i="1"/>
  <c r="J87" i="1"/>
  <c r="H87" i="1"/>
  <c r="F87" i="1"/>
  <c r="D87" i="1"/>
  <c r="AD86" i="1"/>
  <c r="AB86" i="1"/>
  <c r="Z86" i="1"/>
  <c r="X86" i="1"/>
  <c r="V86" i="1"/>
  <c r="T86" i="1"/>
  <c r="R86" i="1"/>
  <c r="P86" i="1"/>
  <c r="N86" i="1"/>
  <c r="L86" i="1"/>
  <c r="J86" i="1"/>
  <c r="H86" i="1"/>
  <c r="F86" i="1"/>
  <c r="D86" i="1"/>
  <c r="AT91" i="1"/>
  <c r="AN91" i="1"/>
  <c r="AK91" i="1"/>
  <c r="AH91" i="1"/>
  <c r="AE91" i="1"/>
  <c r="AC91" i="1"/>
  <c r="AA91" i="1"/>
  <c r="Y91" i="1"/>
  <c r="W91" i="1"/>
  <c r="U91" i="1"/>
  <c r="S91" i="1"/>
  <c r="Q91" i="1"/>
  <c r="O91" i="1"/>
  <c r="M91" i="1"/>
  <c r="K91" i="1"/>
  <c r="I91" i="1"/>
  <c r="G91" i="1"/>
  <c r="E91" i="1"/>
  <c r="AP85" i="1"/>
  <c r="AD83" i="1"/>
  <c r="AB83" i="1"/>
  <c r="Z83" i="1"/>
  <c r="X83" i="1"/>
  <c r="V83" i="1"/>
  <c r="T83" i="1"/>
  <c r="R83" i="1"/>
  <c r="P83" i="1"/>
  <c r="N83" i="1"/>
  <c r="L83" i="1"/>
  <c r="J83" i="1"/>
  <c r="H83" i="1"/>
  <c r="F83" i="1"/>
  <c r="D83" i="1"/>
  <c r="AD82" i="1"/>
  <c r="AB82" i="1"/>
  <c r="Z82" i="1"/>
  <c r="X82" i="1"/>
  <c r="V82" i="1"/>
  <c r="T82" i="1"/>
  <c r="R82" i="1"/>
  <c r="P82" i="1"/>
  <c r="N82" i="1"/>
  <c r="L82" i="1"/>
  <c r="J82" i="1"/>
  <c r="H82" i="1"/>
  <c r="F82" i="1"/>
  <c r="D82" i="1"/>
  <c r="AT87" i="1"/>
  <c r="AN87" i="1"/>
  <c r="AK87" i="1"/>
  <c r="AH87" i="1"/>
  <c r="AE87" i="1"/>
  <c r="AC87" i="1"/>
  <c r="B81" i="1"/>
  <c r="B85" i="1" s="1"/>
  <c r="B89" i="1" s="1"/>
  <c r="B93" i="1" s="1"/>
  <c r="B98" i="1" s="1"/>
  <c r="B103" i="1" s="1"/>
  <c r="B108" i="1" s="1"/>
  <c r="B113" i="1" s="1"/>
  <c r="B118" i="1" s="1"/>
  <c r="B123" i="1" s="1"/>
  <c r="B128" i="1" s="1"/>
  <c r="B133" i="1" s="1"/>
  <c r="B138" i="1" s="1"/>
  <c r="B143" i="1" s="1"/>
  <c r="AD79" i="1"/>
  <c r="AB79" i="1"/>
  <c r="Z79" i="1"/>
  <c r="X79" i="1"/>
  <c r="V79" i="1"/>
  <c r="T79" i="1"/>
  <c r="R79" i="1"/>
  <c r="P79" i="1"/>
  <c r="N79" i="1"/>
  <c r="L79" i="1"/>
  <c r="J79" i="1"/>
  <c r="H79" i="1"/>
  <c r="F79" i="1"/>
  <c r="D79" i="1"/>
  <c r="AD78" i="1"/>
  <c r="AB78" i="1"/>
  <c r="Z78" i="1"/>
  <c r="X78" i="1"/>
  <c r="V78" i="1"/>
  <c r="T78" i="1"/>
  <c r="R78" i="1"/>
  <c r="P78" i="1"/>
  <c r="N78" i="1"/>
  <c r="L78" i="1"/>
  <c r="J78" i="1"/>
  <c r="H78" i="1"/>
  <c r="F78" i="1"/>
  <c r="D78" i="1"/>
  <c r="AT83" i="1"/>
  <c r="AP77" i="1"/>
  <c r="B77" i="1"/>
  <c r="AT79" i="1"/>
  <c r="AN79" i="1"/>
  <c r="AH79" i="1"/>
  <c r="AM72" i="1"/>
  <c r="AJ72" i="1"/>
  <c r="AG72" i="1"/>
  <c r="AD65" i="1"/>
  <c r="AB65" i="1"/>
  <c r="Z65" i="1"/>
  <c r="X65" i="1"/>
  <c r="V65" i="1"/>
  <c r="T65" i="1"/>
  <c r="R65" i="1"/>
  <c r="P65" i="1"/>
  <c r="N65" i="1"/>
  <c r="L65" i="1"/>
  <c r="J65" i="1"/>
  <c r="H65" i="1"/>
  <c r="F65" i="1"/>
  <c r="D65" i="1"/>
  <c r="AD61" i="1"/>
  <c r="AB61" i="1"/>
  <c r="Z61" i="1"/>
  <c r="X61" i="1"/>
  <c r="V61" i="1"/>
  <c r="T61" i="1"/>
  <c r="R61" i="1"/>
  <c r="P61" i="1"/>
  <c r="N61" i="1"/>
  <c r="L61" i="1"/>
  <c r="J61" i="1"/>
  <c r="H61" i="1"/>
  <c r="F61" i="1"/>
  <c r="D61" i="1"/>
  <c r="AN66" i="1"/>
  <c r="AK65" i="1"/>
  <c r="AH66" i="1"/>
  <c r="AE65" i="1"/>
  <c r="AD66" i="1"/>
  <c r="AC65" i="1"/>
  <c r="AB66" i="1"/>
  <c r="AA65" i="1"/>
  <c r="Z66" i="1"/>
  <c r="Y65" i="1"/>
  <c r="X66" i="1"/>
  <c r="W65" i="1"/>
  <c r="V66" i="1"/>
  <c r="U65" i="1"/>
  <c r="T66" i="1"/>
  <c r="S65" i="1"/>
  <c r="R66" i="1"/>
  <c r="Q65" i="1"/>
  <c r="P66" i="1"/>
  <c r="O65" i="1"/>
  <c r="N66" i="1"/>
  <c r="M65" i="1"/>
  <c r="L66" i="1"/>
  <c r="K65" i="1"/>
  <c r="J66" i="1"/>
  <c r="I65" i="1"/>
  <c r="H66" i="1"/>
  <c r="G65" i="1"/>
  <c r="F66" i="1"/>
  <c r="E65" i="1"/>
  <c r="D66" i="1"/>
  <c r="AN62" i="1"/>
  <c r="AK61" i="1"/>
  <c r="AH62" i="1"/>
  <c r="AE61" i="1"/>
  <c r="AD62" i="1"/>
  <c r="AC61" i="1"/>
  <c r="AB62" i="1"/>
  <c r="AA61" i="1"/>
  <c r="Z62" i="1"/>
  <c r="Y61" i="1"/>
  <c r="X62" i="1"/>
  <c r="W61" i="1"/>
  <c r="V62" i="1"/>
  <c r="U61" i="1"/>
  <c r="T62" i="1"/>
  <c r="S61" i="1"/>
  <c r="R62" i="1"/>
  <c r="Q61" i="1"/>
  <c r="P62" i="1"/>
  <c r="O61" i="1"/>
  <c r="N62" i="1"/>
  <c r="M61" i="1"/>
  <c r="L62" i="1"/>
  <c r="K61" i="1"/>
  <c r="J62" i="1"/>
  <c r="I61" i="1"/>
  <c r="H62" i="1"/>
  <c r="G61" i="1"/>
  <c r="F62" i="1"/>
  <c r="E61" i="1"/>
  <c r="D62" i="1"/>
  <c r="AE54" i="1"/>
  <c r="AA54" i="1"/>
  <c r="W54" i="1"/>
  <c r="S54" i="1"/>
  <c r="O54" i="1"/>
  <c r="K54" i="1"/>
  <c r="G54" i="1"/>
  <c r="AN53" i="1"/>
  <c r="W53" i="1"/>
  <c r="U53" i="1"/>
  <c r="S53" i="1"/>
  <c r="Q53" i="1"/>
  <c r="O53" i="1"/>
  <c r="M53" i="1"/>
  <c r="K53" i="1"/>
  <c r="I53" i="1"/>
  <c r="G53" i="1"/>
  <c r="E53" i="1"/>
  <c r="AD58" i="1"/>
  <c r="AB58" i="1"/>
  <c r="Z58" i="1"/>
  <c r="X58" i="1"/>
  <c r="V58" i="1"/>
  <c r="T58" i="1"/>
  <c r="R58" i="1"/>
  <c r="P58" i="1"/>
  <c r="N58" i="1"/>
  <c r="L58" i="1"/>
  <c r="J58" i="1"/>
  <c r="H58" i="1"/>
  <c r="F58" i="1"/>
  <c r="D58" i="1"/>
  <c r="AN50" i="1"/>
  <c r="AH50" i="1"/>
  <c r="AK49" i="1"/>
  <c r="AE49" i="1"/>
  <c r="AC49" i="1"/>
  <c r="AA49" i="1"/>
  <c r="Y49" i="1"/>
  <c r="W49" i="1"/>
  <c r="U49" i="1"/>
  <c r="S49" i="1"/>
  <c r="Q49" i="1"/>
  <c r="O49" i="1"/>
  <c r="M49" i="1"/>
  <c r="K49" i="1"/>
  <c r="I49" i="1"/>
  <c r="G49" i="1"/>
  <c r="E49" i="1"/>
  <c r="AN54" i="1"/>
  <c r="AK53" i="1"/>
  <c r="AH54" i="1"/>
  <c r="AE53" i="1"/>
  <c r="AD54" i="1"/>
  <c r="AC53" i="1"/>
  <c r="AB54" i="1"/>
  <c r="AA53" i="1"/>
  <c r="Z54" i="1"/>
  <c r="Y53" i="1"/>
  <c r="X54" i="1"/>
  <c r="V54" i="1"/>
  <c r="U54" i="1"/>
  <c r="T54" i="1"/>
  <c r="R54" i="1"/>
  <c r="Q54" i="1"/>
  <c r="P54" i="1"/>
  <c r="N54" i="1"/>
  <c r="M54" i="1"/>
  <c r="L54" i="1"/>
  <c r="J54" i="1"/>
  <c r="I54" i="1"/>
  <c r="H54" i="1"/>
  <c r="F54" i="1"/>
  <c r="E54" i="1"/>
  <c r="D54" i="1"/>
  <c r="AN46" i="1"/>
  <c r="AH46" i="1"/>
  <c r="AK45" i="1"/>
  <c r="AE45" i="1"/>
  <c r="AC45" i="1"/>
  <c r="AA45" i="1"/>
  <c r="Y45" i="1"/>
  <c r="W45" i="1"/>
  <c r="U45" i="1"/>
  <c r="S45" i="1"/>
  <c r="Q45" i="1"/>
  <c r="O45" i="1"/>
  <c r="M45" i="1"/>
  <c r="K45" i="1"/>
  <c r="I45" i="1"/>
  <c r="G45" i="1"/>
  <c r="E45" i="1"/>
  <c r="AN49" i="1"/>
  <c r="AK50" i="1"/>
  <c r="AH49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AH42" i="1"/>
  <c r="AE41" i="1"/>
  <c r="AC41" i="1"/>
  <c r="AA41" i="1"/>
  <c r="Y41" i="1"/>
  <c r="W41" i="1"/>
  <c r="U41" i="1"/>
  <c r="S41" i="1"/>
  <c r="Q41" i="1"/>
  <c r="O41" i="1"/>
  <c r="M41" i="1"/>
  <c r="K41" i="1"/>
  <c r="I41" i="1"/>
  <c r="G41" i="1"/>
  <c r="E41" i="1"/>
  <c r="AN45" i="1"/>
  <c r="AK46" i="1"/>
  <c r="AH45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AK38" i="1"/>
  <c r="AE38" i="1"/>
  <c r="AC38" i="1"/>
  <c r="AA38" i="1"/>
  <c r="Y38" i="1"/>
  <c r="W38" i="1"/>
  <c r="U38" i="1"/>
  <c r="S38" i="1"/>
  <c r="Q38" i="1"/>
  <c r="O38" i="1"/>
  <c r="M38" i="1"/>
  <c r="K38" i="1"/>
  <c r="I38" i="1"/>
  <c r="G38" i="1"/>
  <c r="E38" i="1"/>
  <c r="AK37" i="1"/>
  <c r="AE37" i="1"/>
  <c r="AC37" i="1"/>
  <c r="AA37" i="1"/>
  <c r="Y37" i="1"/>
  <c r="W37" i="1"/>
  <c r="U37" i="1"/>
  <c r="S37" i="1"/>
  <c r="Q37" i="1"/>
  <c r="O37" i="1"/>
  <c r="M37" i="1"/>
  <c r="K37" i="1"/>
  <c r="I37" i="1"/>
  <c r="G37" i="1"/>
  <c r="E37" i="1"/>
  <c r="AH41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AK34" i="1"/>
  <c r="AE34" i="1"/>
  <c r="AC34" i="1"/>
  <c r="AA34" i="1"/>
  <c r="Y34" i="1"/>
  <c r="W34" i="1"/>
  <c r="U34" i="1"/>
  <c r="S34" i="1"/>
  <c r="Q34" i="1"/>
  <c r="O34" i="1"/>
  <c r="M34" i="1"/>
  <c r="K34" i="1"/>
  <c r="I34" i="1"/>
  <c r="G34" i="1"/>
  <c r="E34" i="1"/>
  <c r="AK33" i="1"/>
  <c r="AE33" i="1"/>
  <c r="AC33" i="1"/>
  <c r="AA33" i="1"/>
  <c r="Y33" i="1"/>
  <c r="W33" i="1"/>
  <c r="U33" i="1"/>
  <c r="S33" i="1"/>
  <c r="Q33" i="1"/>
  <c r="O33" i="1"/>
  <c r="M33" i="1"/>
  <c r="K33" i="1"/>
  <c r="I33" i="1"/>
  <c r="G33" i="1"/>
  <c r="E33" i="1"/>
  <c r="AT38" i="1"/>
  <c r="AN38" i="1"/>
  <c r="AH38" i="1"/>
  <c r="AD38" i="1"/>
  <c r="AB38" i="1"/>
  <c r="Z38" i="1"/>
  <c r="X38" i="1"/>
  <c r="V38" i="1"/>
  <c r="T38" i="1"/>
  <c r="R38" i="1"/>
  <c r="P38" i="1"/>
  <c r="N38" i="1"/>
  <c r="L38" i="1"/>
  <c r="J38" i="1"/>
  <c r="H38" i="1"/>
  <c r="F38" i="1"/>
  <c r="D38" i="1"/>
  <c r="AK30" i="1"/>
  <c r="AE30" i="1"/>
  <c r="AC30" i="1"/>
  <c r="AA30" i="1"/>
  <c r="Y30" i="1"/>
  <c r="W30" i="1"/>
  <c r="U30" i="1"/>
  <c r="S30" i="1"/>
  <c r="Q30" i="1"/>
  <c r="O30" i="1"/>
  <c r="M30" i="1"/>
  <c r="K30" i="1"/>
  <c r="I30" i="1"/>
  <c r="G30" i="1"/>
  <c r="E30" i="1"/>
  <c r="AK29" i="1"/>
  <c r="AE29" i="1"/>
  <c r="AC29" i="1"/>
  <c r="AA29" i="1"/>
  <c r="Y29" i="1"/>
  <c r="W29" i="1"/>
  <c r="U29" i="1"/>
  <c r="S29" i="1"/>
  <c r="Q29" i="1"/>
  <c r="O29" i="1"/>
  <c r="M29" i="1"/>
  <c r="K29" i="1"/>
  <c r="I29" i="1"/>
  <c r="G29" i="1"/>
  <c r="E29" i="1"/>
  <c r="AT34" i="1"/>
  <c r="AN34" i="1"/>
  <c r="AH34" i="1"/>
  <c r="AD34" i="1"/>
  <c r="AB34" i="1"/>
  <c r="Z34" i="1"/>
  <c r="X34" i="1"/>
  <c r="V34" i="1"/>
  <c r="T34" i="1"/>
  <c r="R34" i="1"/>
  <c r="P34" i="1"/>
  <c r="N34" i="1"/>
  <c r="L34" i="1"/>
  <c r="J34" i="1"/>
  <c r="H34" i="1"/>
  <c r="F34" i="1"/>
  <c r="D34" i="1"/>
  <c r="AK26" i="1"/>
  <c r="AE26" i="1"/>
  <c r="AC26" i="1"/>
  <c r="AA26" i="1"/>
  <c r="Y26" i="1"/>
  <c r="W26" i="1"/>
  <c r="U26" i="1"/>
  <c r="S26" i="1"/>
  <c r="Q26" i="1"/>
  <c r="O26" i="1"/>
  <c r="M26" i="1"/>
  <c r="K26" i="1"/>
  <c r="I26" i="1"/>
  <c r="G26" i="1"/>
  <c r="E26" i="1"/>
  <c r="AK25" i="1"/>
  <c r="AE25" i="1"/>
  <c r="AC25" i="1"/>
  <c r="AA25" i="1"/>
  <c r="Y25" i="1"/>
  <c r="W25" i="1"/>
  <c r="U25" i="1"/>
  <c r="S25" i="1"/>
  <c r="Q25" i="1"/>
  <c r="O25" i="1"/>
  <c r="M25" i="1"/>
  <c r="K25" i="1"/>
  <c r="I25" i="1"/>
  <c r="G25" i="1"/>
  <c r="E25" i="1"/>
  <c r="AT30" i="1"/>
  <c r="AN30" i="1"/>
  <c r="AH30" i="1"/>
  <c r="AD30" i="1"/>
  <c r="AB30" i="1"/>
  <c r="Z30" i="1"/>
  <c r="X30" i="1"/>
  <c r="V30" i="1"/>
  <c r="T30" i="1"/>
  <c r="R30" i="1"/>
  <c r="P30" i="1"/>
  <c r="N30" i="1"/>
  <c r="L30" i="1"/>
  <c r="J30" i="1"/>
  <c r="H30" i="1"/>
  <c r="F30" i="1"/>
  <c r="AP24" i="1"/>
  <c r="AN22" i="1"/>
  <c r="AH22" i="1"/>
  <c r="AK21" i="1"/>
  <c r="AE21" i="1"/>
  <c r="AC21" i="1"/>
  <c r="AA21" i="1"/>
  <c r="Y21" i="1"/>
  <c r="W21" i="1"/>
  <c r="U21" i="1"/>
  <c r="S21" i="1"/>
  <c r="Q21" i="1"/>
  <c r="O21" i="1"/>
  <c r="M21" i="1"/>
  <c r="K21" i="1"/>
  <c r="I21" i="1"/>
  <c r="G21" i="1"/>
  <c r="E21" i="1"/>
  <c r="AT26" i="1"/>
  <c r="AN26" i="1"/>
  <c r="AH26" i="1"/>
  <c r="AD26" i="1"/>
  <c r="AB26" i="1"/>
  <c r="Z26" i="1"/>
  <c r="X26" i="1"/>
  <c r="V26" i="1"/>
  <c r="T26" i="1"/>
  <c r="R26" i="1"/>
  <c r="P26" i="1"/>
  <c r="N26" i="1"/>
  <c r="L26" i="1"/>
  <c r="J26" i="1"/>
  <c r="H26" i="1"/>
  <c r="F26" i="1"/>
  <c r="D26" i="1"/>
  <c r="AK18" i="1"/>
  <c r="AE18" i="1"/>
  <c r="AC18" i="1"/>
  <c r="AA18" i="1"/>
  <c r="Y18" i="1"/>
  <c r="W18" i="1"/>
  <c r="U18" i="1"/>
  <c r="S18" i="1"/>
  <c r="Q18" i="1"/>
  <c r="O18" i="1"/>
  <c r="M18" i="1"/>
  <c r="K18" i="1"/>
  <c r="I18" i="1"/>
  <c r="G18" i="1"/>
  <c r="E18" i="1"/>
  <c r="AK17" i="1"/>
  <c r="AE17" i="1"/>
  <c r="AC17" i="1"/>
  <c r="AA17" i="1"/>
  <c r="Y17" i="1"/>
  <c r="W17" i="1"/>
  <c r="U17" i="1"/>
  <c r="S17" i="1"/>
  <c r="Q17" i="1"/>
  <c r="O17" i="1"/>
  <c r="M17" i="1"/>
  <c r="K17" i="1"/>
  <c r="I17" i="1"/>
  <c r="G17" i="1"/>
  <c r="E17" i="1"/>
  <c r="AT21" i="1"/>
  <c r="AN21" i="1"/>
  <c r="AK22" i="1"/>
  <c r="AH21" i="1"/>
  <c r="AE22" i="1"/>
  <c r="AD21" i="1"/>
  <c r="AC22" i="1"/>
  <c r="AB22" i="1"/>
  <c r="AA22" i="1"/>
  <c r="Z21" i="1"/>
  <c r="Y22" i="1"/>
  <c r="X21" i="1"/>
  <c r="W22" i="1"/>
  <c r="V22" i="1"/>
  <c r="U22" i="1"/>
  <c r="T21" i="1"/>
  <c r="S22" i="1"/>
  <c r="R21" i="1"/>
  <c r="Q22" i="1"/>
  <c r="P22" i="1"/>
  <c r="O22" i="1"/>
  <c r="N21" i="1"/>
  <c r="M22" i="1"/>
  <c r="L22" i="1"/>
  <c r="K22" i="1"/>
  <c r="J21" i="1"/>
  <c r="I22" i="1"/>
  <c r="H21" i="1"/>
  <c r="G22" i="1"/>
  <c r="F22" i="1"/>
  <c r="E22" i="1"/>
  <c r="AP16" i="1"/>
  <c r="AK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AK13" i="1"/>
  <c r="AE13" i="1"/>
  <c r="AC13" i="1"/>
  <c r="AA13" i="1"/>
  <c r="Y13" i="1"/>
  <c r="W13" i="1"/>
  <c r="U13" i="1"/>
  <c r="S13" i="1"/>
  <c r="Q13" i="1"/>
  <c r="O13" i="1"/>
  <c r="M13" i="1"/>
  <c r="K13" i="1"/>
  <c r="I13" i="1"/>
  <c r="G13" i="1"/>
  <c r="E13" i="1"/>
  <c r="AT18" i="1"/>
  <c r="AN18" i="1"/>
  <c r="AH18" i="1"/>
  <c r="AD18" i="1"/>
  <c r="AB18" i="1"/>
  <c r="Z18" i="1"/>
  <c r="X18" i="1"/>
  <c r="V18" i="1"/>
  <c r="T18" i="1"/>
  <c r="R18" i="1"/>
  <c r="P18" i="1"/>
  <c r="N18" i="1"/>
  <c r="L18" i="1"/>
  <c r="J18" i="1"/>
  <c r="H18" i="1"/>
  <c r="F18" i="1"/>
  <c r="AP12" i="1"/>
  <c r="AK10" i="1"/>
  <c r="AE10" i="1"/>
  <c r="AC10" i="1"/>
  <c r="AA10" i="1"/>
  <c r="Y10" i="1"/>
  <c r="W10" i="1"/>
  <c r="U10" i="1"/>
  <c r="S10" i="1"/>
  <c r="Q10" i="1"/>
  <c r="O10" i="1"/>
  <c r="M10" i="1"/>
  <c r="K10" i="1"/>
  <c r="I10" i="1"/>
  <c r="G10" i="1"/>
  <c r="E10" i="1"/>
  <c r="AK9" i="1"/>
  <c r="AE9" i="1"/>
  <c r="AC9" i="1"/>
  <c r="AA9" i="1"/>
  <c r="Y9" i="1"/>
  <c r="W9" i="1"/>
  <c r="U9" i="1"/>
  <c r="S9" i="1"/>
  <c r="Q9" i="1"/>
  <c r="O9" i="1"/>
  <c r="M9" i="1"/>
  <c r="K9" i="1"/>
  <c r="I9" i="1"/>
  <c r="G9" i="1"/>
  <c r="E9" i="1"/>
  <c r="AT14" i="1"/>
  <c r="AN14" i="1"/>
  <c r="AH14" i="1"/>
  <c r="AD14" i="1"/>
  <c r="AB14" i="1"/>
  <c r="Z14" i="1"/>
  <c r="X14" i="1"/>
  <c r="V14" i="1"/>
  <c r="T14" i="1"/>
  <c r="R14" i="1"/>
  <c r="P14" i="1"/>
  <c r="N14" i="1"/>
  <c r="L14" i="1"/>
  <c r="J14" i="1"/>
  <c r="H14" i="1"/>
  <c r="F14" i="1"/>
  <c r="AP8" i="1"/>
  <c r="B8" i="1"/>
  <c r="B12" i="1" s="1"/>
  <c r="B16" i="1" s="1"/>
  <c r="B20" i="1" s="1"/>
  <c r="B24" i="1" s="1"/>
  <c r="B28" i="1" s="1"/>
  <c r="B32" i="1" s="1"/>
  <c r="B36" i="1" s="1"/>
  <c r="B40" i="1" s="1"/>
  <c r="B44" i="1" s="1"/>
  <c r="B48" i="1" s="1"/>
  <c r="B52" i="1" s="1"/>
  <c r="B56" i="1" s="1"/>
  <c r="B60" i="1" s="1"/>
  <c r="B64" i="1" s="1"/>
  <c r="AT10" i="1"/>
  <c r="AN10" i="1"/>
  <c r="AH10" i="1"/>
  <c r="AD10" i="1"/>
  <c r="AB10" i="1"/>
  <c r="Z10" i="1"/>
  <c r="X10" i="1"/>
  <c r="V10" i="1"/>
  <c r="T10" i="1"/>
  <c r="R10" i="1"/>
  <c r="P10" i="1"/>
  <c r="N10" i="1"/>
  <c r="L10" i="1"/>
  <c r="J10" i="1"/>
  <c r="H10" i="1"/>
  <c r="F10" i="1"/>
  <c r="AP7" i="1"/>
  <c r="AP21" i="1" l="1"/>
  <c r="AT9" i="1"/>
  <c r="AT13" i="1"/>
  <c r="AT17" i="1"/>
  <c r="AP20" i="1"/>
  <c r="AP22" i="1" s="1"/>
  <c r="D22" i="1"/>
  <c r="H22" i="1"/>
  <c r="J22" i="1"/>
  <c r="N22" i="1"/>
  <c r="R22" i="1"/>
  <c r="T22" i="1"/>
  <c r="X22" i="1"/>
  <c r="Z22" i="1"/>
  <c r="AD22" i="1"/>
  <c r="AT22" i="1"/>
  <c r="AT25" i="1"/>
  <c r="AP28" i="1"/>
  <c r="AT29" i="1"/>
  <c r="AP32" i="1"/>
  <c r="AT33" i="1"/>
  <c r="D9" i="1"/>
  <c r="F9" i="1"/>
  <c r="H9" i="1"/>
  <c r="J9" i="1"/>
  <c r="L9" i="1"/>
  <c r="N9" i="1"/>
  <c r="P9" i="1"/>
  <c r="R9" i="1"/>
  <c r="T9" i="1"/>
  <c r="V9" i="1"/>
  <c r="X9" i="1"/>
  <c r="Z9" i="1"/>
  <c r="AB9" i="1"/>
  <c r="AD9" i="1"/>
  <c r="AH9" i="1"/>
  <c r="AN9" i="1"/>
  <c r="D10" i="1"/>
  <c r="D13" i="1"/>
  <c r="F13" i="1"/>
  <c r="H13" i="1"/>
  <c r="J13" i="1"/>
  <c r="L13" i="1"/>
  <c r="N13" i="1"/>
  <c r="P13" i="1"/>
  <c r="R13" i="1"/>
  <c r="T13" i="1"/>
  <c r="V13" i="1"/>
  <c r="X13" i="1"/>
  <c r="Z13" i="1"/>
  <c r="AB13" i="1"/>
  <c r="AD13" i="1"/>
  <c r="AH13" i="1"/>
  <c r="AN13" i="1"/>
  <c r="D14" i="1"/>
  <c r="D17" i="1"/>
  <c r="F17" i="1"/>
  <c r="H17" i="1"/>
  <c r="J17" i="1"/>
  <c r="L17" i="1"/>
  <c r="N17" i="1"/>
  <c r="P17" i="1"/>
  <c r="R17" i="1"/>
  <c r="T17" i="1"/>
  <c r="V17" i="1"/>
  <c r="X17" i="1"/>
  <c r="Z17" i="1"/>
  <c r="AB17" i="1"/>
  <c r="AD17" i="1"/>
  <c r="AH17" i="1"/>
  <c r="AN17" i="1"/>
  <c r="D18" i="1"/>
  <c r="D21" i="1"/>
  <c r="F21" i="1"/>
  <c r="L21" i="1"/>
  <c r="P21" i="1"/>
  <c r="V21" i="1"/>
  <c r="AB21" i="1"/>
  <c r="D25" i="1"/>
  <c r="F25" i="1"/>
  <c r="H25" i="1"/>
  <c r="J25" i="1"/>
  <c r="L25" i="1"/>
  <c r="N25" i="1"/>
  <c r="P25" i="1"/>
  <c r="R25" i="1"/>
  <c r="T25" i="1"/>
  <c r="V25" i="1"/>
  <c r="X25" i="1"/>
  <c r="Z25" i="1"/>
  <c r="AB25" i="1"/>
  <c r="AD25" i="1"/>
  <c r="AH25" i="1"/>
  <c r="AN25" i="1"/>
  <c r="D29" i="1"/>
  <c r="F29" i="1"/>
  <c r="H29" i="1"/>
  <c r="J29" i="1"/>
  <c r="L29" i="1"/>
  <c r="N29" i="1"/>
  <c r="P29" i="1"/>
  <c r="R29" i="1"/>
  <c r="T29" i="1"/>
  <c r="V29" i="1"/>
  <c r="X29" i="1"/>
  <c r="Z29" i="1"/>
  <c r="AB29" i="1"/>
  <c r="AD29" i="1"/>
  <c r="AH29" i="1"/>
  <c r="AN29" i="1"/>
  <c r="D30" i="1"/>
  <c r="D33" i="1"/>
  <c r="F33" i="1"/>
  <c r="H33" i="1"/>
  <c r="J33" i="1"/>
  <c r="L33" i="1"/>
  <c r="N33" i="1"/>
  <c r="P33" i="1"/>
  <c r="R33" i="1"/>
  <c r="T33" i="1"/>
  <c r="V33" i="1"/>
  <c r="X33" i="1"/>
  <c r="Z33" i="1"/>
  <c r="AB33" i="1"/>
  <c r="AD33" i="1"/>
  <c r="AH33" i="1"/>
  <c r="AN33" i="1"/>
  <c r="D37" i="1"/>
  <c r="F37" i="1"/>
  <c r="H37" i="1"/>
  <c r="J37" i="1"/>
  <c r="L37" i="1"/>
  <c r="N37" i="1"/>
  <c r="P37" i="1"/>
  <c r="R37" i="1"/>
  <c r="T37" i="1"/>
  <c r="V37" i="1"/>
  <c r="X37" i="1"/>
  <c r="Z37" i="1"/>
  <c r="AB37" i="1"/>
  <c r="AD37" i="1"/>
  <c r="AH37" i="1"/>
  <c r="AN37" i="1"/>
  <c r="D41" i="1"/>
  <c r="F41" i="1"/>
  <c r="H41" i="1"/>
  <c r="J41" i="1"/>
  <c r="L41" i="1"/>
  <c r="N41" i="1"/>
  <c r="P41" i="1"/>
  <c r="R41" i="1"/>
  <c r="T41" i="1"/>
  <c r="V41" i="1"/>
  <c r="X41" i="1"/>
  <c r="Z41" i="1"/>
  <c r="AB41" i="1"/>
  <c r="AD41" i="1"/>
  <c r="D45" i="1"/>
  <c r="F45" i="1"/>
  <c r="H45" i="1"/>
  <c r="J45" i="1"/>
  <c r="L45" i="1"/>
  <c r="N45" i="1"/>
  <c r="P45" i="1"/>
  <c r="R45" i="1"/>
  <c r="T45" i="1"/>
  <c r="V45" i="1"/>
  <c r="X45" i="1"/>
  <c r="Z45" i="1"/>
  <c r="AB45" i="1"/>
  <c r="AD45" i="1"/>
  <c r="D49" i="1"/>
  <c r="F49" i="1"/>
  <c r="H49" i="1"/>
  <c r="J49" i="1"/>
  <c r="L49" i="1"/>
  <c r="N49" i="1"/>
  <c r="P49" i="1"/>
  <c r="R49" i="1"/>
  <c r="T49" i="1"/>
  <c r="V49" i="1"/>
  <c r="X49" i="1"/>
  <c r="Z49" i="1"/>
  <c r="AB49" i="1"/>
  <c r="AD49" i="1"/>
  <c r="E57" i="1"/>
  <c r="G57" i="1"/>
  <c r="I57" i="1"/>
  <c r="K57" i="1"/>
  <c r="M57" i="1"/>
  <c r="O57" i="1"/>
  <c r="Q57" i="1"/>
  <c r="S57" i="1"/>
  <c r="U57" i="1"/>
  <c r="W57" i="1"/>
  <c r="Y57" i="1"/>
  <c r="AA57" i="1"/>
  <c r="AC57" i="1"/>
  <c r="AE57" i="1"/>
  <c r="AH58" i="1"/>
  <c r="AK57" i="1"/>
  <c r="AN58" i="1"/>
  <c r="D53" i="1"/>
  <c r="F53" i="1"/>
  <c r="H53" i="1"/>
  <c r="J53" i="1"/>
  <c r="L53" i="1"/>
  <c r="N53" i="1"/>
  <c r="P53" i="1"/>
  <c r="R53" i="1"/>
  <c r="T53" i="1"/>
  <c r="V53" i="1"/>
  <c r="X53" i="1"/>
  <c r="AB53" i="1"/>
  <c r="AH53" i="1"/>
  <c r="Y54" i="1"/>
  <c r="AC54" i="1"/>
  <c r="AK54" i="1"/>
  <c r="D57" i="1"/>
  <c r="H57" i="1"/>
  <c r="L57" i="1"/>
  <c r="P57" i="1"/>
  <c r="T57" i="1"/>
  <c r="X57" i="1"/>
  <c r="AB57" i="1"/>
  <c r="AH57" i="1"/>
  <c r="E58" i="1"/>
  <c r="I58" i="1"/>
  <c r="M58" i="1"/>
  <c r="Q58" i="1"/>
  <c r="U58" i="1"/>
  <c r="Y58" i="1"/>
  <c r="AC58" i="1"/>
  <c r="AK58" i="1"/>
  <c r="AH61" i="1"/>
  <c r="E62" i="1"/>
  <c r="I62" i="1"/>
  <c r="M62" i="1"/>
  <c r="Q62" i="1"/>
  <c r="U62" i="1"/>
  <c r="Y62" i="1"/>
  <c r="AC62" i="1"/>
  <c r="AK62" i="1"/>
  <c r="AP64" i="1"/>
  <c r="AH65" i="1"/>
  <c r="E66" i="1"/>
  <c r="I66" i="1"/>
  <c r="M66" i="1"/>
  <c r="Q66" i="1"/>
  <c r="U66" i="1"/>
  <c r="Y66" i="1"/>
  <c r="AC66" i="1"/>
  <c r="AK66" i="1"/>
  <c r="AP76" i="1"/>
  <c r="E83" i="1"/>
  <c r="E82" i="1"/>
  <c r="G83" i="1"/>
  <c r="G82" i="1"/>
  <c r="I83" i="1"/>
  <c r="I82" i="1"/>
  <c r="K83" i="1"/>
  <c r="K82" i="1"/>
  <c r="M83" i="1"/>
  <c r="M82" i="1"/>
  <c r="O83" i="1"/>
  <c r="O82" i="1"/>
  <c r="Q83" i="1"/>
  <c r="Q82" i="1"/>
  <c r="S83" i="1"/>
  <c r="S82" i="1"/>
  <c r="U83" i="1"/>
  <c r="U82" i="1"/>
  <c r="W83" i="1"/>
  <c r="W82" i="1"/>
  <c r="Y83" i="1"/>
  <c r="Y82" i="1"/>
  <c r="AA83" i="1"/>
  <c r="AA82" i="1"/>
  <c r="AC83" i="1"/>
  <c r="AC82" i="1"/>
  <c r="AE83" i="1"/>
  <c r="AE82" i="1"/>
  <c r="AH83" i="1"/>
  <c r="AH82" i="1"/>
  <c r="AK83" i="1"/>
  <c r="AK82" i="1"/>
  <c r="AN83" i="1"/>
  <c r="AN82" i="1"/>
  <c r="AN78" i="1"/>
  <c r="AP81" i="1"/>
  <c r="AP36" i="1"/>
  <c r="AT37" i="1"/>
  <c r="AP40" i="1"/>
  <c r="AP44" i="1"/>
  <c r="AP48" i="1"/>
  <c r="AP52" i="1"/>
  <c r="Z53" i="1"/>
  <c r="AD53" i="1"/>
  <c r="F57" i="1"/>
  <c r="J57" i="1"/>
  <c r="N57" i="1"/>
  <c r="R57" i="1"/>
  <c r="V57" i="1"/>
  <c r="Z57" i="1"/>
  <c r="AD57" i="1"/>
  <c r="AN57" i="1"/>
  <c r="G58" i="1"/>
  <c r="K58" i="1"/>
  <c r="O58" i="1"/>
  <c r="S58" i="1"/>
  <c r="W58" i="1"/>
  <c r="AA58" i="1"/>
  <c r="AE58" i="1"/>
  <c r="AN61" i="1"/>
  <c r="G62" i="1"/>
  <c r="K62" i="1"/>
  <c r="O62" i="1"/>
  <c r="S62" i="1"/>
  <c r="W62" i="1"/>
  <c r="AA62" i="1"/>
  <c r="AE62" i="1"/>
  <c r="AN65" i="1"/>
  <c r="G66" i="1"/>
  <c r="K66" i="1"/>
  <c r="O66" i="1"/>
  <c r="S66" i="1"/>
  <c r="W66" i="1"/>
  <c r="AA66" i="1"/>
  <c r="AE66" i="1"/>
  <c r="E79" i="1"/>
  <c r="E78" i="1"/>
  <c r="G79" i="1"/>
  <c r="G78" i="1"/>
  <c r="I79" i="1"/>
  <c r="I78" i="1"/>
  <c r="K79" i="1"/>
  <c r="K78" i="1"/>
  <c r="M79" i="1"/>
  <c r="M78" i="1"/>
  <c r="O79" i="1"/>
  <c r="O78" i="1"/>
  <c r="Q79" i="1"/>
  <c r="Q78" i="1"/>
  <c r="S79" i="1"/>
  <c r="S78" i="1"/>
  <c r="U79" i="1"/>
  <c r="U78" i="1"/>
  <c r="W79" i="1"/>
  <c r="W78" i="1"/>
  <c r="Y79" i="1"/>
  <c r="Y78" i="1"/>
  <c r="AA79" i="1"/>
  <c r="AA78" i="1"/>
  <c r="AC79" i="1"/>
  <c r="AC78" i="1"/>
  <c r="AE79" i="1"/>
  <c r="AE78" i="1"/>
  <c r="AK79" i="1"/>
  <c r="AK78" i="1"/>
  <c r="AH78" i="1"/>
  <c r="E87" i="1"/>
  <c r="E86" i="1"/>
  <c r="G87" i="1"/>
  <c r="G86" i="1"/>
  <c r="I87" i="1"/>
  <c r="I86" i="1"/>
  <c r="K87" i="1"/>
  <c r="K86" i="1"/>
  <c r="M87" i="1"/>
  <c r="M86" i="1"/>
  <c r="O87" i="1"/>
  <c r="O86" i="1"/>
  <c r="Q87" i="1"/>
  <c r="Q86" i="1"/>
  <c r="S87" i="1"/>
  <c r="S86" i="1"/>
  <c r="U87" i="1"/>
  <c r="U86" i="1"/>
  <c r="W87" i="1"/>
  <c r="W86" i="1"/>
  <c r="Y87" i="1"/>
  <c r="Y86" i="1"/>
  <c r="AA87" i="1"/>
  <c r="AA86" i="1"/>
  <c r="AP56" i="1"/>
  <c r="AP60" i="1"/>
  <c r="AT78" i="1"/>
  <c r="AT82" i="1"/>
  <c r="AC86" i="1"/>
  <c r="AE86" i="1"/>
  <c r="AK86" i="1"/>
  <c r="AT86" i="1"/>
  <c r="E90" i="1"/>
  <c r="G90" i="1"/>
  <c r="I90" i="1"/>
  <c r="K90" i="1"/>
  <c r="M90" i="1"/>
  <c r="O90" i="1"/>
  <c r="Q90" i="1"/>
  <c r="S90" i="1"/>
  <c r="U90" i="1"/>
  <c r="W90" i="1"/>
  <c r="Y90" i="1"/>
  <c r="AA90" i="1"/>
  <c r="AC90" i="1"/>
  <c r="AE90" i="1"/>
  <c r="AK90" i="1"/>
  <c r="AT90" i="1"/>
  <c r="AT100" i="1"/>
  <c r="AT99" i="1"/>
  <c r="E94" i="1"/>
  <c r="G94" i="1"/>
  <c r="I94" i="1"/>
  <c r="K94" i="1"/>
  <c r="M94" i="1"/>
  <c r="O94" i="1"/>
  <c r="Q94" i="1"/>
  <c r="S94" i="1"/>
  <c r="U94" i="1"/>
  <c r="W94" i="1"/>
  <c r="Y94" i="1"/>
  <c r="AA94" i="1"/>
  <c r="AC94" i="1"/>
  <c r="AE94" i="1"/>
  <c r="AK94" i="1"/>
  <c r="AT94" i="1"/>
  <c r="E105" i="1"/>
  <c r="E104" i="1"/>
  <c r="G105" i="1"/>
  <c r="G104" i="1"/>
  <c r="I105" i="1"/>
  <c r="I104" i="1"/>
  <c r="K105" i="1"/>
  <c r="K104" i="1"/>
  <c r="M105" i="1"/>
  <c r="M104" i="1"/>
  <c r="O105" i="1"/>
  <c r="O104" i="1"/>
  <c r="Q105" i="1"/>
  <c r="Q104" i="1"/>
  <c r="S105" i="1"/>
  <c r="S104" i="1"/>
  <c r="U105" i="1"/>
  <c r="U104" i="1"/>
  <c r="W105" i="1"/>
  <c r="W104" i="1"/>
  <c r="Y105" i="1"/>
  <c r="Y104" i="1"/>
  <c r="AA105" i="1"/>
  <c r="AA104" i="1"/>
  <c r="AC105" i="1"/>
  <c r="AC104" i="1"/>
  <c r="AE105" i="1"/>
  <c r="AE104" i="1"/>
  <c r="AK105" i="1"/>
  <c r="AK104" i="1"/>
  <c r="F99" i="1"/>
  <c r="J99" i="1"/>
  <c r="N99" i="1"/>
  <c r="R99" i="1"/>
  <c r="V99" i="1"/>
  <c r="Z99" i="1"/>
  <c r="AD99" i="1"/>
  <c r="AN99" i="1"/>
  <c r="AP103" i="1"/>
  <c r="AH104" i="1"/>
  <c r="E114" i="1"/>
  <c r="G114" i="1"/>
  <c r="I114" i="1"/>
  <c r="K114" i="1"/>
  <c r="M114" i="1"/>
  <c r="O114" i="1"/>
  <c r="Q114" i="1"/>
  <c r="S114" i="1"/>
  <c r="U114" i="1"/>
  <c r="W114" i="1"/>
  <c r="Y114" i="1"/>
  <c r="AA114" i="1"/>
  <c r="AC114" i="1"/>
  <c r="AE114" i="1"/>
  <c r="AH115" i="1"/>
  <c r="AK114" i="1"/>
  <c r="AN115" i="1"/>
  <c r="AN109" i="1"/>
  <c r="AN110" i="1"/>
  <c r="AH114" i="1"/>
  <c r="E115" i="1"/>
  <c r="I115" i="1"/>
  <c r="M115" i="1"/>
  <c r="Q115" i="1"/>
  <c r="U115" i="1"/>
  <c r="Y115" i="1"/>
  <c r="AC115" i="1"/>
  <c r="AK115" i="1"/>
  <c r="U119" i="1"/>
  <c r="AC119" i="1"/>
  <c r="E124" i="1"/>
  <c r="U125" i="1"/>
  <c r="AH86" i="1"/>
  <c r="AN86" i="1"/>
  <c r="AH90" i="1"/>
  <c r="AN90" i="1"/>
  <c r="E100" i="1"/>
  <c r="E99" i="1"/>
  <c r="G100" i="1"/>
  <c r="G99" i="1"/>
  <c r="I100" i="1"/>
  <c r="I99" i="1"/>
  <c r="K100" i="1"/>
  <c r="K99" i="1"/>
  <c r="M100" i="1"/>
  <c r="M99" i="1"/>
  <c r="O100" i="1"/>
  <c r="O99" i="1"/>
  <c r="Q100" i="1"/>
  <c r="Q99" i="1"/>
  <c r="S100" i="1"/>
  <c r="S99" i="1"/>
  <c r="U100" i="1"/>
  <c r="U99" i="1"/>
  <c r="W100" i="1"/>
  <c r="W99" i="1"/>
  <c r="Y100" i="1"/>
  <c r="Y99" i="1"/>
  <c r="AA100" i="1"/>
  <c r="AA99" i="1"/>
  <c r="AC100" i="1"/>
  <c r="AC99" i="1"/>
  <c r="AE100" i="1"/>
  <c r="AE99" i="1"/>
  <c r="AK100" i="1"/>
  <c r="AK99" i="1"/>
  <c r="AH94" i="1"/>
  <c r="AN94" i="1"/>
  <c r="AH99" i="1"/>
  <c r="E110" i="1"/>
  <c r="E109" i="1"/>
  <c r="G110" i="1"/>
  <c r="G109" i="1"/>
  <c r="I110" i="1"/>
  <c r="I109" i="1"/>
  <c r="K110" i="1"/>
  <c r="K109" i="1"/>
  <c r="M110" i="1"/>
  <c r="M109" i="1"/>
  <c r="O110" i="1"/>
  <c r="O109" i="1"/>
  <c r="Q110" i="1"/>
  <c r="Q109" i="1"/>
  <c r="S110" i="1"/>
  <c r="S109" i="1"/>
  <c r="U110" i="1"/>
  <c r="U109" i="1"/>
  <c r="W110" i="1"/>
  <c r="W109" i="1"/>
  <c r="Y110" i="1"/>
  <c r="Y109" i="1"/>
  <c r="AA110" i="1"/>
  <c r="AA109" i="1"/>
  <c r="AC110" i="1"/>
  <c r="AC109" i="1"/>
  <c r="AE110" i="1"/>
  <c r="AE109" i="1"/>
  <c r="AK110" i="1"/>
  <c r="AK109" i="1"/>
  <c r="AN104" i="1"/>
  <c r="AH109" i="1"/>
  <c r="E120" i="1"/>
  <c r="E119" i="1"/>
  <c r="G120" i="1"/>
  <c r="G119" i="1"/>
  <c r="I120" i="1"/>
  <c r="I119" i="1"/>
  <c r="K120" i="1"/>
  <c r="K119" i="1"/>
  <c r="M120" i="1"/>
  <c r="M119" i="1"/>
  <c r="O120" i="1"/>
  <c r="O119" i="1"/>
  <c r="Q120" i="1"/>
  <c r="Q119" i="1"/>
  <c r="S120" i="1"/>
  <c r="S119" i="1"/>
  <c r="W120" i="1"/>
  <c r="W119" i="1"/>
  <c r="AA120" i="1"/>
  <c r="AA119" i="1"/>
  <c r="AE120" i="1"/>
  <c r="AE119" i="1"/>
  <c r="AH119" i="1"/>
  <c r="AH120" i="1"/>
  <c r="AN114" i="1"/>
  <c r="G115" i="1"/>
  <c r="K115" i="1"/>
  <c r="O115" i="1"/>
  <c r="S115" i="1"/>
  <c r="W115" i="1"/>
  <c r="AA115" i="1"/>
  <c r="AE115" i="1"/>
  <c r="G124" i="1"/>
  <c r="G125" i="1"/>
  <c r="I124" i="1"/>
  <c r="I125" i="1"/>
  <c r="K124" i="1"/>
  <c r="K125" i="1"/>
  <c r="O124" i="1"/>
  <c r="O125" i="1"/>
  <c r="Q124" i="1"/>
  <c r="Q125" i="1"/>
  <c r="S124" i="1"/>
  <c r="S125" i="1"/>
  <c r="W124" i="1"/>
  <c r="W125" i="1"/>
  <c r="Y124" i="1"/>
  <c r="Y125" i="1"/>
  <c r="AA124" i="1"/>
  <c r="AA125" i="1"/>
  <c r="AE124" i="1"/>
  <c r="AE125" i="1"/>
  <c r="AH125" i="1"/>
  <c r="AH124" i="1"/>
  <c r="AK124" i="1"/>
  <c r="AK125" i="1"/>
  <c r="AN125" i="1"/>
  <c r="AN124" i="1"/>
  <c r="Y119" i="1"/>
  <c r="AK119" i="1"/>
  <c r="AN120" i="1"/>
  <c r="M125" i="1"/>
  <c r="AC125" i="1"/>
  <c r="AT104" i="1"/>
  <c r="AP108" i="1"/>
  <c r="AT109" i="1"/>
  <c r="AP113" i="1"/>
  <c r="D125" i="1"/>
  <c r="D124" i="1"/>
  <c r="F125" i="1"/>
  <c r="F124" i="1"/>
  <c r="J125" i="1"/>
  <c r="J124" i="1"/>
  <c r="N125" i="1"/>
  <c r="N124" i="1"/>
  <c r="R125" i="1"/>
  <c r="R124" i="1"/>
  <c r="V125" i="1"/>
  <c r="V124" i="1"/>
  <c r="Z125" i="1"/>
  <c r="Z124" i="1"/>
  <c r="AD125" i="1"/>
  <c r="AD124" i="1"/>
  <c r="AP118" i="1"/>
  <c r="T120" i="1"/>
  <c r="X120" i="1"/>
  <c r="AB120" i="1"/>
  <c r="F130" i="1"/>
  <c r="F129" i="1"/>
  <c r="J130" i="1"/>
  <c r="J129" i="1"/>
  <c r="N130" i="1"/>
  <c r="N129" i="1"/>
  <c r="R130" i="1"/>
  <c r="R129" i="1"/>
  <c r="V130" i="1"/>
  <c r="V129" i="1"/>
  <c r="Z130" i="1"/>
  <c r="Z129" i="1"/>
  <c r="AD130" i="1"/>
  <c r="AD129" i="1"/>
  <c r="AP123" i="1"/>
  <c r="H124" i="1"/>
  <c r="P124" i="1"/>
  <c r="X124" i="1"/>
  <c r="H129" i="1"/>
  <c r="P129" i="1"/>
  <c r="X129" i="1"/>
  <c r="J39" i="2"/>
  <c r="J40" i="2"/>
  <c r="L40" i="2"/>
  <c r="L39" i="2"/>
  <c r="N39" i="2"/>
  <c r="N40" i="2"/>
  <c r="P40" i="2"/>
  <c r="P39" i="2"/>
  <c r="R39" i="2"/>
  <c r="R40" i="2"/>
  <c r="T40" i="2"/>
  <c r="T39" i="2"/>
  <c r="V39" i="2"/>
  <c r="V40" i="2"/>
  <c r="X40" i="2"/>
  <c r="X39" i="2"/>
  <c r="Z39" i="2"/>
  <c r="Z40" i="2"/>
  <c r="AB40" i="2"/>
  <c r="AB39" i="2"/>
  <c r="AF40" i="2"/>
  <c r="AF39" i="2"/>
  <c r="AH40" i="2"/>
  <c r="AH39" i="2"/>
  <c r="AJ40" i="2"/>
  <c r="AJ39" i="2"/>
  <c r="AL40" i="2"/>
  <c r="AL39" i="2"/>
  <c r="AN40" i="2"/>
  <c r="AN39" i="2"/>
  <c r="AN129" i="1"/>
  <c r="G130" i="1"/>
  <c r="K130" i="1"/>
  <c r="O130" i="1"/>
  <c r="S130" i="1"/>
  <c r="W130" i="1"/>
  <c r="AA130" i="1"/>
  <c r="AE130" i="1"/>
  <c r="AN134" i="1"/>
  <c r="G135" i="1"/>
  <c r="K135" i="1"/>
  <c r="O135" i="1"/>
  <c r="S135" i="1"/>
  <c r="W135" i="1"/>
  <c r="AA135" i="1"/>
  <c r="AE135" i="1"/>
  <c r="AN139" i="1"/>
  <c r="G140" i="1"/>
  <c r="K140" i="1"/>
  <c r="O140" i="1"/>
  <c r="S140" i="1"/>
  <c r="W140" i="1"/>
  <c r="AA140" i="1"/>
  <c r="AE140" i="1"/>
  <c r="AN144" i="1"/>
  <c r="G145" i="1"/>
  <c r="K145" i="1"/>
  <c r="O145" i="1"/>
  <c r="S145" i="1"/>
  <c r="W145" i="1"/>
  <c r="AA145" i="1"/>
  <c r="AE145" i="1"/>
  <c r="AP40" i="2"/>
  <c r="AP39" i="2"/>
  <c r="AR40" i="2"/>
  <c r="AR39" i="2"/>
  <c r="AT40" i="2"/>
  <c r="AT39" i="2"/>
  <c r="AV40" i="2"/>
  <c r="AV39" i="2"/>
  <c r="AX40" i="2"/>
  <c r="AX39" i="2"/>
  <c r="AZ40" i="2"/>
  <c r="AZ39" i="2"/>
  <c r="BB40" i="2"/>
  <c r="BB39" i="2"/>
  <c r="BD40" i="2"/>
  <c r="BD39" i="2"/>
  <c r="BF40" i="2"/>
  <c r="BF39" i="2"/>
  <c r="BH40" i="2"/>
  <c r="BH39" i="2"/>
  <c r="BJ40" i="2"/>
  <c r="BJ39" i="2"/>
  <c r="BL40" i="2"/>
  <c r="BL39" i="2"/>
  <c r="BN40" i="2"/>
  <c r="BN39" i="2"/>
  <c r="BP40" i="2"/>
  <c r="BP39" i="2"/>
  <c r="BR40" i="2"/>
  <c r="BR39" i="2"/>
  <c r="BT40" i="2"/>
  <c r="BT39" i="2"/>
  <c r="BV40" i="2"/>
  <c r="BV39" i="2"/>
  <c r="J39" i="3"/>
  <c r="L39" i="3"/>
  <c r="N39" i="3"/>
  <c r="P39" i="3"/>
  <c r="R39" i="3"/>
  <c r="T39" i="3"/>
  <c r="V39" i="3"/>
  <c r="X39" i="3"/>
  <c r="Z39" i="3"/>
  <c r="AB39" i="3"/>
  <c r="AD39" i="3"/>
  <c r="AF39" i="3"/>
  <c r="AH39" i="3"/>
  <c r="AJ39" i="3"/>
  <c r="AL39" i="3"/>
  <c r="AN39" i="3"/>
  <c r="AP39" i="3"/>
  <c r="AR39" i="3"/>
  <c r="AT39" i="3"/>
  <c r="AV39" i="3"/>
  <c r="AX39" i="3"/>
  <c r="AZ39" i="3"/>
  <c r="BB39" i="3"/>
  <c r="BD39" i="3"/>
  <c r="BF39" i="3"/>
  <c r="BH39" i="3"/>
  <c r="BJ39" i="3"/>
  <c r="BL39" i="3"/>
  <c r="BN39" i="3"/>
  <c r="BP39" i="3"/>
  <c r="BR39" i="3"/>
  <c r="BT39" i="3"/>
  <c r="BV39" i="3"/>
  <c r="AP128" i="1"/>
  <c r="AP133" i="1"/>
  <c r="AP138" i="1"/>
</calcChain>
</file>

<file path=xl/sharedStrings.xml><?xml version="1.0" encoding="utf-8"?>
<sst xmlns="http://schemas.openxmlformats.org/spreadsheetml/2006/main" count="1035" uniqueCount="70">
  <si>
    <t xml:space="preserve">NET BEEF and VEAL PRODUCTION in EU </t>
  </si>
  <si>
    <t>BEEF FORECAST WORKING GROUP   -   13 March 2017</t>
  </si>
  <si>
    <t>EU - 15</t>
  </si>
  <si>
    <t>EU - 13</t>
  </si>
  <si>
    <t>EU - 28</t>
  </si>
  <si>
    <t>EU</t>
  </si>
  <si>
    <t>E U - 2 7</t>
  </si>
  <si>
    <t>( 1000 T )</t>
  </si>
  <si>
    <t>BE</t>
  </si>
  <si>
    <t>BG</t>
  </si>
  <si>
    <t>CZ</t>
  </si>
  <si>
    <t>DK</t>
  </si>
  <si>
    <t>DE</t>
  </si>
  <si>
    <t>EE</t>
  </si>
  <si>
    <t>GR</t>
  </si>
  <si>
    <t>ES</t>
  </si>
  <si>
    <t>FR</t>
  </si>
  <si>
    <t>IE</t>
  </si>
  <si>
    <t>HR</t>
  </si>
  <si>
    <t>IT</t>
  </si>
  <si>
    <t>CY</t>
  </si>
  <si>
    <t>LV</t>
  </si>
  <si>
    <t>LT</t>
  </si>
  <si>
    <t>LU</t>
  </si>
  <si>
    <t>HU</t>
  </si>
  <si>
    <t>MT</t>
  </si>
  <si>
    <t>NL</t>
  </si>
  <si>
    <t>AT</t>
  </si>
  <si>
    <t>PL</t>
  </si>
  <si>
    <t>PT</t>
  </si>
  <si>
    <t>RO</t>
  </si>
  <si>
    <t>SI</t>
  </si>
  <si>
    <t>SK</t>
  </si>
  <si>
    <t>FI</t>
  </si>
  <si>
    <t>SE</t>
  </si>
  <si>
    <t>UK</t>
  </si>
  <si>
    <t>available</t>
  </si>
  <si>
    <t>forecast</t>
  </si>
  <si>
    <t>Var</t>
  </si>
  <si>
    <t>Var %</t>
  </si>
  <si>
    <r>
      <t>Sources</t>
    </r>
    <r>
      <rPr>
        <sz val="9"/>
        <rFont val="Arial"/>
        <family val="2"/>
      </rPr>
      <t xml:space="preserve"> :</t>
    </r>
  </si>
  <si>
    <t>2012 &amp; 2013 from Estat NewCronos, 2014 &amp; 2015 from Member States</t>
  </si>
  <si>
    <t>XX</t>
  </si>
  <si>
    <t>:  Member States who have communicated figures</t>
  </si>
  <si>
    <t>BEEF and VEAL CONSUMPTION in EU</t>
  </si>
  <si>
    <t>EU 21</t>
  </si>
  <si>
    <t>Kg / Capita</t>
  </si>
  <si>
    <t>Member States</t>
  </si>
  <si>
    <t>:  Member States who have communicated prevision figures</t>
  </si>
  <si>
    <t>Mirror View of input table to "conditional format" the above table &gt; grey background for Inputed datas + no background for estimated values</t>
  </si>
  <si>
    <t>PRODUCTION</t>
  </si>
  <si>
    <t>CONSUMPTION</t>
  </si>
  <si>
    <t>BEEF FORECAST WORKING GROUP   -   11 April 2016</t>
  </si>
  <si>
    <t>Carcass Price of ADULT MALE BOVINES ( R3 )   -   Provisional Results   -   Eur / 100kg</t>
  </si>
  <si>
    <t>H1</t>
  </si>
  <si>
    <t>H2</t>
  </si>
  <si>
    <t>Year</t>
  </si>
  <si>
    <t>Nat.Curr</t>
  </si>
  <si>
    <t>EUR</t>
  </si>
  <si>
    <t>EL</t>
  </si>
  <si>
    <t>EU Avg</t>
  </si>
  <si>
    <t>% Chg  / y-1</t>
  </si>
  <si>
    <t>% Basic Price</t>
  </si>
  <si>
    <t xml:space="preserve"> : Member States who have communicated prevision figures</t>
  </si>
  <si>
    <t>Previous year value is used when data has not been provided</t>
  </si>
  <si>
    <t>For participating MS, some data may be not provided, then previous year values are used</t>
  </si>
  <si>
    <t>For non participating MS, previous year values are used</t>
  </si>
  <si>
    <t>Carcass Price of COWS ( O3 )   -   Provisional Results   -   Eur / 100kg</t>
  </si>
  <si>
    <t>-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</si>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</sst>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&quot;+ &quot;0.0%;&quot;- &quot;0.0%;&quot;idem&quot;"/>
    <numFmt numFmtId="166" formatCode="0.00&quot; *&quot;"/>
    <numFmt numFmtId="167" formatCode="\+0.0%;\-0.0%;0%"/>
    <numFmt numFmtId="168" formatCode="\+0.00%;\-0.00%;0.0%"/>
    <numFmt numFmtId="169" formatCode="0.0%"/>
    <numFmt numFmtId="170" formatCode="&quot;(&quot;0.0&quot;€/100kg)&quot;"/>
  </numFmts>
  <fonts count="28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20"/>
      <name val="Arial"/>
      <family val="2"/>
    </font>
    <font>
      <b/>
      <sz val="2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Arial MT"/>
    </font>
    <font>
      <b/>
      <u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u/>
      <sz val="9"/>
      <name val="Arial"/>
      <family val="2"/>
    </font>
    <font>
      <i/>
      <sz val="12"/>
      <name val="Arial MT"/>
    </font>
    <font>
      <i/>
      <sz val="9"/>
      <name val="Arial"/>
      <family val="2"/>
    </font>
    <font>
      <b/>
      <sz val="16"/>
      <name val="Arial"/>
      <family val="2"/>
    </font>
    <font>
      <sz val="10"/>
      <color indexed="9"/>
      <name val="Arial"/>
      <family val="2"/>
    </font>
    <font>
      <sz val="8"/>
      <color indexed="9"/>
      <name val="Arial"/>
      <family val="2"/>
    </font>
    <font>
      <b/>
      <sz val="14"/>
      <name val="Arial"/>
      <family val="2"/>
    </font>
    <font>
      <b/>
      <sz val="12"/>
      <name val="Arial MT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color theme="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7" fillId="0" borderId="0"/>
  </cellStyleXfs>
  <cellXfs count="22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6" fillId="2" borderId="0" xfId="0" quotePrefix="1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6" fillId="0" borderId="0" xfId="0" quotePrefix="1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/>
    </xf>
    <xf numFmtId="164" fontId="11" fillId="0" borderId="0" xfId="0" applyNumberFormat="1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top"/>
    </xf>
    <xf numFmtId="0" fontId="8" fillId="0" borderId="0" xfId="0" applyFont="1" applyAlignment="1">
      <alignment horizontal="center" vertical="top"/>
    </xf>
    <xf numFmtId="165" fontId="11" fillId="0" borderId="0" xfId="1" applyNumberFormat="1" applyFont="1" applyFill="1" applyBorder="1" applyAlignment="1">
      <alignment horizontal="center" vertical="top"/>
    </xf>
    <xf numFmtId="165" fontId="12" fillId="0" borderId="0" xfId="1" applyNumberFormat="1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/>
    </xf>
    <xf numFmtId="164" fontId="11" fillId="0" borderId="4" xfId="0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3" fontId="2" fillId="2" borderId="6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1" fontId="6" fillId="0" borderId="5" xfId="0" applyNumberFormat="1" applyFont="1" applyFill="1" applyBorder="1" applyAlignment="1">
      <alignment horizontal="center" vertical="center"/>
    </xf>
    <xf numFmtId="1" fontId="2" fillId="2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vertical="center"/>
    </xf>
    <xf numFmtId="0" fontId="15" fillId="4" borderId="1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top"/>
    </xf>
    <xf numFmtId="0" fontId="8" fillId="3" borderId="0" xfId="0" applyFont="1" applyFill="1" applyAlignment="1">
      <alignment horizontal="center" vertical="top"/>
    </xf>
    <xf numFmtId="164" fontId="11" fillId="3" borderId="0" xfId="1" applyNumberFormat="1" applyFont="1" applyFill="1" applyBorder="1" applyAlignment="1">
      <alignment horizontal="center" vertical="top"/>
    </xf>
    <xf numFmtId="164" fontId="16" fillId="3" borderId="0" xfId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164" fontId="11" fillId="0" borderId="0" xfId="1" applyNumberFormat="1" applyFont="1" applyFill="1" applyBorder="1" applyAlignment="1">
      <alignment horizontal="center" vertical="top"/>
    </xf>
    <xf numFmtId="0" fontId="3" fillId="0" borderId="0" xfId="0" quotePrefix="1" applyFont="1" applyAlignment="1">
      <alignment horizontal="center" vertical="center"/>
    </xf>
    <xf numFmtId="0" fontId="17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0" fontId="19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0" fillId="6" borderId="0" xfId="0" applyFont="1" applyFill="1" applyBorder="1" applyAlignment="1">
      <alignment vertical="center"/>
    </xf>
    <xf numFmtId="0" fontId="20" fillId="6" borderId="0" xfId="0" applyFont="1" applyFill="1" applyAlignment="1">
      <alignment vertical="center"/>
    </xf>
    <xf numFmtId="0" fontId="20" fillId="6" borderId="0" xfId="0" applyFont="1" applyFill="1" applyAlignment="1">
      <alignment horizontal="center" vertical="center"/>
    </xf>
    <xf numFmtId="0" fontId="20" fillId="6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1" fontId="11" fillId="6" borderId="2" xfId="0" applyNumberFormat="1" applyFont="1" applyFill="1" applyBorder="1" applyAlignment="1">
      <alignment horizontal="center" vertical="center"/>
    </xf>
    <xf numFmtId="1" fontId="11" fillId="6" borderId="3" xfId="0" applyNumberFormat="1" applyFont="1" applyFill="1" applyBorder="1" applyAlignment="1">
      <alignment horizontal="center" vertical="center"/>
    </xf>
    <xf numFmtId="1" fontId="11" fillId="6" borderId="4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Border="1" applyAlignment="1"/>
    <xf numFmtId="0" fontId="8" fillId="0" borderId="0" xfId="0" applyFont="1" applyFill="1" applyBorder="1" applyAlignment="1">
      <alignment horizontal="center" vertical="top"/>
    </xf>
    <xf numFmtId="0" fontId="3" fillId="7" borderId="0" xfId="0" applyFont="1" applyFill="1" applyBorder="1" applyAlignment="1">
      <alignment vertical="center"/>
    </xf>
    <xf numFmtId="0" fontId="4" fillId="7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7" borderId="0" xfId="0" applyFont="1" applyFill="1" applyBorder="1" applyAlignment="1">
      <alignment vertical="center"/>
    </xf>
    <xf numFmtId="0" fontId="22" fillId="7" borderId="0" xfId="0" applyFont="1" applyFill="1" applyBorder="1" applyAlignment="1">
      <alignment vertical="center"/>
    </xf>
    <xf numFmtId="0" fontId="8" fillId="7" borderId="0" xfId="0" applyFont="1" applyFill="1" applyBorder="1" applyAlignment="1">
      <alignment vertical="center"/>
    </xf>
    <xf numFmtId="0" fontId="2" fillId="7" borderId="0" xfId="0" applyFont="1" applyFill="1" applyBorder="1" applyAlignment="1">
      <alignment vertical="center"/>
    </xf>
    <xf numFmtId="0" fontId="11" fillId="7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3" fillId="7" borderId="0" xfId="0" applyFont="1" applyFill="1" applyBorder="1" applyAlignment="1">
      <alignment horizontal="center" vertical="center"/>
    </xf>
    <xf numFmtId="2" fontId="23" fillId="7" borderId="8" xfId="0" applyNumberFormat="1" applyFont="1" applyFill="1" applyBorder="1" applyAlignment="1">
      <alignment horizontal="center" vertical="center"/>
    </xf>
    <xf numFmtId="2" fontId="23" fillId="7" borderId="7" xfId="0" applyNumberFormat="1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2" fontId="23" fillId="7" borderId="10" xfId="0" applyNumberFormat="1" applyFont="1" applyFill="1" applyBorder="1" applyAlignment="1">
      <alignment horizontal="center" vertical="center"/>
    </xf>
    <xf numFmtId="0" fontId="23" fillId="7" borderId="11" xfId="0" applyFont="1" applyFill="1" applyBorder="1" applyAlignment="1">
      <alignment horizontal="center" vertical="center"/>
    </xf>
    <xf numFmtId="2" fontId="23" fillId="7" borderId="12" xfId="0" applyNumberFormat="1" applyFont="1" applyFill="1" applyBorder="1" applyAlignment="1">
      <alignment horizontal="center" vertical="center"/>
    </xf>
    <xf numFmtId="164" fontId="23" fillId="7" borderId="10" xfId="0" applyNumberFormat="1" applyFont="1" applyFill="1" applyBorder="1" applyAlignment="1">
      <alignment horizontal="center" vertical="center"/>
    </xf>
    <xf numFmtId="2" fontId="24" fillId="7" borderId="12" xfId="0" applyNumberFormat="1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164" fontId="3" fillId="7" borderId="10" xfId="0" applyNumberFormat="1" applyFont="1" applyFill="1" applyBorder="1" applyAlignment="1">
      <alignment horizontal="center" vertical="center"/>
    </xf>
    <xf numFmtId="2" fontId="3" fillId="7" borderId="10" xfId="0" applyNumberFormat="1" applyFont="1" applyFill="1" applyBorder="1" applyAlignment="1">
      <alignment horizontal="center" vertical="center"/>
    </xf>
    <xf numFmtId="2" fontId="13" fillId="7" borderId="12" xfId="0" applyNumberFormat="1" applyFont="1" applyFill="1" applyBorder="1" applyAlignment="1">
      <alignment horizontal="center" vertical="center"/>
    </xf>
    <xf numFmtId="2" fontId="3" fillId="7" borderId="12" xfId="0" applyNumberFormat="1" applyFont="1" applyFill="1" applyBorder="1" applyAlignment="1">
      <alignment horizontal="center" vertical="center"/>
    </xf>
    <xf numFmtId="0" fontId="23" fillId="7" borderId="13" xfId="0" applyFont="1" applyFill="1" applyBorder="1" applyAlignment="1">
      <alignment horizontal="center" vertical="center"/>
    </xf>
    <xf numFmtId="2" fontId="23" fillId="7" borderId="14" xfId="0" applyNumberFormat="1" applyFont="1" applyFill="1" applyBorder="1" applyAlignment="1">
      <alignment horizontal="center" vertical="center"/>
    </xf>
    <xf numFmtId="0" fontId="23" fillId="7" borderId="15" xfId="0" applyFont="1" applyFill="1" applyBorder="1" applyAlignment="1">
      <alignment horizontal="center" vertical="center"/>
    </xf>
    <xf numFmtId="2" fontId="23" fillId="7" borderId="16" xfId="0" applyNumberFormat="1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2" fontId="3" fillId="7" borderId="14" xfId="0" applyNumberFormat="1" applyFont="1" applyFill="1" applyBorder="1" applyAlignment="1">
      <alignment horizontal="center" vertical="center"/>
    </xf>
    <xf numFmtId="2" fontId="3" fillId="7" borderId="16" xfId="0" applyNumberFormat="1" applyFont="1" applyFill="1" applyBorder="1" applyAlignment="1">
      <alignment horizontal="center" vertical="center"/>
    </xf>
    <xf numFmtId="1" fontId="23" fillId="7" borderId="0" xfId="0" applyNumberFormat="1" applyFont="1" applyFill="1" applyBorder="1" applyAlignment="1">
      <alignment horizontal="center" vertical="center"/>
    </xf>
    <xf numFmtId="1" fontId="23" fillId="7" borderId="13" xfId="0" applyNumberFormat="1" applyFont="1" applyFill="1" applyBorder="1" applyAlignment="1">
      <alignment horizontal="center" vertical="center"/>
    </xf>
    <xf numFmtId="1" fontId="23" fillId="7" borderId="15" xfId="0" applyNumberFormat="1" applyFont="1" applyFill="1" applyBorder="1" applyAlignment="1">
      <alignment horizontal="center" vertical="center"/>
    </xf>
    <xf numFmtId="1" fontId="25" fillId="7" borderId="15" xfId="0" applyNumberFormat="1" applyFont="1" applyFill="1" applyBorder="1" applyAlignment="1">
      <alignment horizontal="center" vertical="center"/>
    </xf>
    <xf numFmtId="1" fontId="3" fillId="7" borderId="15" xfId="0" applyNumberFormat="1" applyFont="1" applyFill="1" applyBorder="1" applyAlignment="1">
      <alignment horizontal="center" vertical="center"/>
    </xf>
    <xf numFmtId="2" fontId="23" fillId="7" borderId="0" xfId="0" applyNumberFormat="1" applyFont="1" applyFill="1" applyBorder="1" applyAlignment="1">
      <alignment horizontal="center" vertical="center"/>
    </xf>
    <xf numFmtId="2" fontId="23" fillId="7" borderId="15" xfId="0" applyNumberFormat="1" applyFont="1" applyFill="1" applyBorder="1" applyAlignment="1">
      <alignment horizontal="center" vertical="center"/>
    </xf>
    <xf numFmtId="0" fontId="23" fillId="8" borderId="15" xfId="0" applyFont="1" applyFill="1" applyBorder="1" applyAlignment="1">
      <alignment horizontal="center" vertical="center"/>
    </xf>
    <xf numFmtId="2" fontId="23" fillId="8" borderId="14" xfId="0" applyNumberFormat="1" applyFont="1" applyFill="1" applyBorder="1" applyAlignment="1">
      <alignment horizontal="center" vertical="center"/>
    </xf>
    <xf numFmtId="2" fontId="23" fillId="8" borderId="16" xfId="0" applyNumberFormat="1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166" fontId="23" fillId="7" borderId="14" xfId="0" applyNumberFormat="1" applyFont="1" applyFill="1" applyBorder="1" applyAlignment="1">
      <alignment horizontal="center" vertical="center"/>
    </xf>
    <xf numFmtId="166" fontId="23" fillId="7" borderId="16" xfId="0" applyNumberFormat="1" applyFont="1" applyFill="1" applyBorder="1" applyAlignment="1">
      <alignment horizontal="center" vertical="center"/>
    </xf>
    <xf numFmtId="2" fontId="3" fillId="7" borderId="15" xfId="0" applyNumberFormat="1" applyFont="1" applyFill="1" applyBorder="1" applyAlignment="1">
      <alignment horizontal="center" vertical="center"/>
    </xf>
    <xf numFmtId="164" fontId="23" fillId="7" borderId="0" xfId="0" applyNumberFormat="1" applyFont="1" applyFill="1" applyBorder="1" applyAlignment="1">
      <alignment horizontal="center" vertical="center"/>
    </xf>
    <xf numFmtId="0" fontId="23" fillId="7" borderId="17" xfId="0" applyFont="1" applyFill="1" applyBorder="1" applyAlignment="1">
      <alignment horizontal="center" vertical="center"/>
    </xf>
    <xf numFmtId="2" fontId="23" fillId="7" borderId="18" xfId="0" applyNumberFormat="1" applyFont="1" applyFill="1" applyBorder="1" applyAlignment="1">
      <alignment horizontal="center" vertical="center"/>
    </xf>
    <xf numFmtId="164" fontId="23" fillId="7" borderId="19" xfId="0" applyNumberFormat="1" applyFont="1" applyFill="1" applyBorder="1" applyAlignment="1">
      <alignment horizontal="center" vertical="center"/>
    </xf>
    <xf numFmtId="2" fontId="23" fillId="7" borderId="20" xfId="0" applyNumberFormat="1" applyFont="1" applyFill="1" applyBorder="1" applyAlignment="1">
      <alignment horizontal="center" vertical="center"/>
    </xf>
    <xf numFmtId="164" fontId="25" fillId="7" borderId="19" xfId="0" applyNumberFormat="1" applyFont="1" applyFill="1" applyBorder="1" applyAlignment="1">
      <alignment horizontal="center" vertical="center"/>
    </xf>
    <xf numFmtId="2" fontId="3" fillId="7" borderId="18" xfId="0" applyNumberFormat="1" applyFont="1" applyFill="1" applyBorder="1" applyAlignment="1">
      <alignment horizontal="center" vertical="center"/>
    </xf>
    <xf numFmtId="2" fontId="3" fillId="7" borderId="20" xfId="0" applyNumberFormat="1" applyFont="1" applyFill="1" applyBorder="1" applyAlignment="1">
      <alignment horizontal="center" vertical="center"/>
    </xf>
    <xf numFmtId="164" fontId="3" fillId="7" borderId="19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7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3" fillId="7" borderId="8" xfId="0" applyFont="1" applyFill="1" applyBorder="1" applyAlignment="1">
      <alignment vertical="top"/>
    </xf>
    <xf numFmtId="0" fontId="3" fillId="7" borderId="7" xfId="0" applyFont="1" applyFill="1" applyBorder="1" applyAlignment="1">
      <alignment vertical="top"/>
    </xf>
    <xf numFmtId="2" fontId="3" fillId="7" borderId="8" xfId="0" applyNumberFormat="1" applyFont="1" applyFill="1" applyBorder="1" applyAlignment="1">
      <alignment vertical="top"/>
    </xf>
    <xf numFmtId="2" fontId="3" fillId="7" borderId="0" xfId="0" applyNumberFormat="1" applyFont="1" applyFill="1" applyBorder="1" applyAlignment="1">
      <alignment vertical="top"/>
    </xf>
    <xf numFmtId="2" fontId="3" fillId="7" borderId="7" xfId="0" applyNumberFormat="1" applyFont="1" applyFill="1" applyBorder="1" applyAlignment="1">
      <alignment vertical="top"/>
    </xf>
    <xf numFmtId="2" fontId="13" fillId="7" borderId="7" xfId="0" applyNumberFormat="1" applyFont="1" applyFill="1" applyBorder="1" applyAlignment="1"/>
    <xf numFmtId="0" fontId="3" fillId="0" borderId="0" xfId="0" applyFont="1" applyFill="1" applyBorder="1" applyAlignment="1">
      <alignment vertical="top"/>
    </xf>
    <xf numFmtId="0" fontId="3" fillId="7" borderId="8" xfId="0" applyFont="1" applyFill="1" applyBorder="1" applyAlignment="1">
      <alignment vertical="center"/>
    </xf>
    <xf numFmtId="0" fontId="3" fillId="7" borderId="7" xfId="0" applyFont="1" applyFill="1" applyBorder="1" applyAlignment="1">
      <alignment vertical="center"/>
    </xf>
    <xf numFmtId="167" fontId="3" fillId="7" borderId="8" xfId="1" applyNumberFormat="1" applyFont="1" applyFill="1" applyBorder="1" applyAlignment="1">
      <alignment vertical="center"/>
    </xf>
    <xf numFmtId="167" fontId="3" fillId="7" borderId="7" xfId="1" applyNumberFormat="1" applyFont="1" applyFill="1" applyBorder="1" applyAlignment="1">
      <alignment vertical="center"/>
    </xf>
    <xf numFmtId="167" fontId="13" fillId="7" borderId="7" xfId="1" applyNumberFormat="1" applyFont="1" applyFill="1" applyBorder="1" applyAlignment="1"/>
    <xf numFmtId="0" fontId="3" fillId="7" borderId="0" xfId="0" quotePrefix="1" applyFont="1" applyFill="1" applyBorder="1" applyAlignment="1">
      <alignment horizontal="right" vertical="center"/>
    </xf>
    <xf numFmtId="168" fontId="3" fillId="7" borderId="0" xfId="0" quotePrefix="1" applyNumberFormat="1" applyFont="1" applyFill="1" applyBorder="1" applyAlignment="1">
      <alignment horizontal="right" vertical="center"/>
    </xf>
    <xf numFmtId="168" fontId="3" fillId="7" borderId="8" xfId="1" applyNumberFormat="1" applyFont="1" applyFill="1" applyBorder="1" applyAlignment="1">
      <alignment vertical="center"/>
    </xf>
    <xf numFmtId="168" fontId="13" fillId="7" borderId="7" xfId="1" applyNumberFormat="1" applyFont="1" applyFill="1" applyBorder="1" applyAlignment="1"/>
    <xf numFmtId="0" fontId="3" fillId="2" borderId="0" xfId="0" applyFont="1" applyFill="1" applyBorder="1" applyAlignment="1"/>
    <xf numFmtId="169" fontId="3" fillId="7" borderId="8" xfId="1" applyNumberFormat="1" applyFont="1" applyFill="1" applyBorder="1" applyAlignment="1">
      <alignment vertical="center"/>
    </xf>
    <xf numFmtId="169" fontId="3" fillId="7" borderId="7" xfId="1" applyNumberFormat="1" applyFont="1" applyFill="1" applyBorder="1" applyAlignment="1">
      <alignment vertical="center"/>
    </xf>
    <xf numFmtId="169" fontId="13" fillId="7" borderId="7" xfId="1" applyNumberFormat="1" applyFont="1" applyFill="1" applyBorder="1" applyAlignment="1"/>
    <xf numFmtId="170" fontId="23" fillId="2" borderId="0" xfId="0" applyNumberFormat="1" applyFont="1" applyFill="1" applyBorder="1" applyAlignment="1">
      <alignment vertical="top"/>
    </xf>
    <xf numFmtId="0" fontId="21" fillId="9" borderId="0" xfId="0" applyFont="1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3" fillId="7" borderId="0" xfId="0" applyFont="1" applyFill="1" applyBorder="1" applyAlignment="1">
      <alignment horizontal="right" vertical="center"/>
    </xf>
    <xf numFmtId="0" fontId="3" fillId="7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6" fillId="7" borderId="0" xfId="0" applyFont="1" applyFill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0" fillId="7" borderId="0" xfId="0" applyFill="1" applyBorder="1" applyAlignment="1">
      <alignment vertical="center"/>
    </xf>
    <xf numFmtId="2" fontId="3" fillId="0" borderId="0" xfId="0" applyNumberFormat="1" applyFont="1" applyBorder="1" applyAlignment="1">
      <alignment vertical="center"/>
    </xf>
    <xf numFmtId="10" fontId="3" fillId="0" borderId="0" xfId="0" applyNumberFormat="1" applyFont="1" applyBorder="1" applyAlignment="1">
      <alignment vertical="center"/>
    </xf>
    <xf numFmtId="0" fontId="13" fillId="7" borderId="15" xfId="0" applyFont="1" applyFill="1" applyBorder="1" applyAlignment="1">
      <alignment horizontal="center" vertical="center"/>
    </xf>
    <xf numFmtId="2" fontId="13" fillId="7" borderId="14" xfId="0" applyNumberFormat="1" applyFont="1" applyFill="1" applyBorder="1" applyAlignment="1">
      <alignment horizontal="center" vertical="center"/>
    </xf>
    <xf numFmtId="0" fontId="25" fillId="7" borderId="15" xfId="0" applyFont="1" applyFill="1" applyBorder="1" applyAlignment="1">
      <alignment horizontal="center" vertical="center"/>
    </xf>
    <xf numFmtId="10" fontId="23" fillId="7" borderId="0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3" fillId="0" borderId="0" xfId="0" applyFont="1" applyBorder="1" applyAlignment="1">
      <alignment vertical="top"/>
    </xf>
    <xf numFmtId="0" fontId="6" fillId="2" borderId="0" xfId="0" applyFont="1" applyFill="1" applyBorder="1" applyAlignment="1">
      <alignment horizontal="center"/>
    </xf>
    <xf numFmtId="0" fontId="21" fillId="1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</cellXfs>
  <cellStyles count="4">
    <cellStyle name="Normal" xfId="0" builtinId="0"/>
    <cellStyle name="Normal 2" xfId="2"/>
    <cellStyle name="Normal 3" xfId="3"/>
    <cellStyle name="Percent" xfId="1" builtinId="5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47"/>
    <pageSetUpPr fitToPage="1"/>
  </sheetPr>
  <dimension ref="A1:BQ222"/>
  <sheetViews>
    <sheetView showGridLines="0" tabSelected="1" zoomScale="67" zoomScaleNormal="75" workbookViewId="0">
      <pane xSplit="2" ySplit="5" topLeftCell="C6" activePane="bottomRight" state="frozenSplit"/>
      <selection activeCell="O19" sqref="O19:O20"/>
      <selection pane="topRight" activeCell="O19" sqref="O19:O20"/>
      <selection pane="bottomLeft" activeCell="O19" sqref="O19:O20"/>
      <selection pane="bottomRight" activeCell="D61" sqref="D61"/>
    </sheetView>
  </sheetViews>
  <sheetFormatPr defaultColWidth="9.140625" defaultRowHeight="12.75" outlineLevelRow="1"/>
  <cols>
    <col min="1" max="1" width="1.42578125" style="1" customWidth="1"/>
    <col min="2" max="2" width="10.42578125" style="1" customWidth="1"/>
    <col min="3" max="3" width="2" style="1" customWidth="1"/>
    <col min="4" max="5" width="7.85546875" style="2" customWidth="1"/>
    <col min="6" max="6" width="9.5703125" style="2" customWidth="1"/>
    <col min="7" max="9" width="7.85546875" style="2" customWidth="1"/>
    <col min="10" max="10" width="9.5703125" style="2" customWidth="1"/>
    <col min="11" max="20" width="7.85546875" style="2" customWidth="1"/>
    <col min="21" max="21" width="7.5703125" style="2" customWidth="1"/>
    <col min="22" max="27" width="7.85546875" style="2" customWidth="1"/>
    <col min="28" max="28" width="8" style="2" customWidth="1"/>
    <col min="29" max="31" width="7.85546875" style="2" customWidth="1"/>
    <col min="32" max="32" width="1.5703125" style="2" customWidth="1"/>
    <col min="33" max="33" width="8.42578125" style="2" customWidth="1"/>
    <col min="34" max="34" width="9.5703125" style="2" customWidth="1"/>
    <col min="35" max="35" width="1.5703125" style="2" customWidth="1"/>
    <col min="36" max="36" width="8.42578125" style="2" customWidth="1"/>
    <col min="37" max="37" width="9.5703125" style="2" customWidth="1"/>
    <col min="38" max="38" width="1.5703125" style="2" customWidth="1"/>
    <col min="39" max="39" width="8.42578125" style="2" customWidth="1"/>
    <col min="40" max="40" width="9.5703125" style="2" customWidth="1"/>
    <col min="41" max="41" width="1.5703125" style="2" customWidth="1"/>
    <col min="42" max="42" width="8.42578125" style="2" customWidth="1"/>
    <col min="43" max="43" width="1.85546875" style="2" customWidth="1"/>
    <col min="44" max="44" width="1.5703125" style="2" customWidth="1"/>
    <col min="45" max="45" width="8.42578125" style="2" hidden="1" customWidth="1"/>
    <col min="46" max="46" width="9.5703125" style="2" hidden="1" customWidth="1"/>
    <col min="47" max="47" width="1.5703125" style="2" customWidth="1"/>
    <col min="48" max="48" width="10.42578125" style="2" customWidth="1"/>
    <col min="49" max="49" width="10.5703125" style="2" bestFit="1" customWidth="1"/>
    <col min="50" max="50" width="2" style="2" customWidth="1"/>
    <col min="51" max="52" width="10.42578125" style="2" customWidth="1"/>
    <col min="53" max="53" width="5.5703125" style="1" customWidth="1"/>
    <col min="54" max="54" width="9.140625" style="1"/>
    <col min="55" max="55" width="5.5703125" style="1" customWidth="1"/>
    <col min="56" max="56" width="9.140625" style="1"/>
    <col min="57" max="57" width="5.5703125" style="1" customWidth="1"/>
    <col min="58" max="58" width="9.140625" style="1"/>
    <col min="59" max="59" width="5.5703125" style="1" customWidth="1"/>
    <col min="60" max="60" width="9.140625" style="1"/>
    <col min="61" max="61" width="5.5703125" style="1" customWidth="1"/>
    <col min="62" max="62" width="9.140625" style="1"/>
    <col min="63" max="63" width="5.5703125" style="1" customWidth="1"/>
    <col min="64" max="64" width="9.140625" style="1"/>
    <col min="65" max="65" width="5.5703125" style="1" customWidth="1"/>
    <col min="66" max="66" width="9.140625" style="1"/>
    <col min="67" max="67" width="5.5703125" style="1" customWidth="1"/>
    <col min="68" max="68" width="9.140625" style="1"/>
    <col min="69" max="69" width="5.5703125" style="1" customWidth="1"/>
    <col min="70" max="70" width="9.140625" style="1"/>
    <col min="71" max="71" width="5.5703125" style="1" customWidth="1"/>
    <col min="72" max="72" width="9.140625" style="1"/>
    <col min="73" max="73" width="5.5703125" style="1" customWidth="1"/>
    <col min="74" max="16384" width="9.140625" style="1"/>
  </cols>
  <sheetData>
    <row r="1" spans="2:56" s="6" customFormat="1" ht="8.25" customHeight="1"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4"/>
      <c r="AW1" s="4"/>
      <c r="AX1" s="4"/>
      <c r="AY1" s="4"/>
      <c r="AZ1" s="4"/>
      <c r="BA1" s="5"/>
    </row>
    <row r="2" spans="2:56" s="6" customFormat="1" ht="24" customHeight="1">
      <c r="B2" s="7" t="s">
        <v>0</v>
      </c>
      <c r="C2" s="8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9"/>
      <c r="AF2" s="5"/>
      <c r="AV2" s="5"/>
      <c r="AW2" s="5"/>
      <c r="AX2" s="5"/>
      <c r="AY2" s="5" t="s">
        <v>1</v>
      </c>
      <c r="AZ2" s="5"/>
      <c r="BA2" s="5"/>
    </row>
    <row r="3" spans="2:56" s="6" customFormat="1" ht="9" customHeight="1"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9"/>
      <c r="AF3" s="5"/>
      <c r="AG3" s="215" t="s">
        <v>2</v>
      </c>
      <c r="AH3" s="215"/>
      <c r="AJ3" s="215" t="s">
        <v>3</v>
      </c>
      <c r="AK3" s="215"/>
      <c r="AM3" s="215" t="s">
        <v>4</v>
      </c>
      <c r="AN3" s="215"/>
      <c r="AP3" s="215" t="s">
        <v>5</v>
      </c>
      <c r="AQ3" s="10"/>
      <c r="AS3" s="11"/>
      <c r="AT3" s="11"/>
      <c r="AV3" s="12"/>
      <c r="AW3" s="12"/>
      <c r="AX3" s="13"/>
      <c r="AY3" s="12"/>
      <c r="AZ3" s="12"/>
      <c r="BA3" s="5"/>
    </row>
    <row r="4" spans="2:56" s="6" customFormat="1" ht="9" customHeight="1">
      <c r="C4" s="14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9"/>
      <c r="AE4" s="9"/>
      <c r="AF4" s="5"/>
      <c r="AG4" s="215"/>
      <c r="AH4" s="215"/>
      <c r="AJ4" s="215"/>
      <c r="AK4" s="215"/>
      <c r="AM4" s="215"/>
      <c r="AN4" s="215"/>
      <c r="AP4" s="215"/>
      <c r="AQ4" s="10"/>
      <c r="AS4" s="215" t="s">
        <v>6</v>
      </c>
      <c r="AT4" s="215"/>
      <c r="AV4" s="15"/>
      <c r="AW4" s="16"/>
      <c r="AX4" s="17"/>
      <c r="AY4" s="15"/>
      <c r="AZ4" s="16"/>
      <c r="BA4" s="5"/>
    </row>
    <row r="5" spans="2:56" s="26" customFormat="1" ht="24" customHeight="1" thickBot="1">
      <c r="B5" s="216" t="s">
        <v>7</v>
      </c>
      <c r="C5" s="216"/>
      <c r="D5" s="18" t="s">
        <v>8</v>
      </c>
      <c r="E5" s="18" t="s">
        <v>9</v>
      </c>
      <c r="F5" s="18" t="s">
        <v>10</v>
      </c>
      <c r="G5" s="18" t="s">
        <v>11</v>
      </c>
      <c r="H5" s="18" t="s">
        <v>12</v>
      </c>
      <c r="I5" s="18" t="s">
        <v>13</v>
      </c>
      <c r="J5" s="18" t="s">
        <v>14</v>
      </c>
      <c r="K5" s="18" t="s">
        <v>15</v>
      </c>
      <c r="L5" s="18" t="s">
        <v>16</v>
      </c>
      <c r="M5" s="18" t="s">
        <v>17</v>
      </c>
      <c r="N5" s="18" t="s">
        <v>18</v>
      </c>
      <c r="O5" s="18" t="s">
        <v>19</v>
      </c>
      <c r="P5" s="18" t="s">
        <v>20</v>
      </c>
      <c r="Q5" s="18" t="s">
        <v>21</v>
      </c>
      <c r="R5" s="18" t="s">
        <v>22</v>
      </c>
      <c r="S5" s="18" t="s">
        <v>23</v>
      </c>
      <c r="T5" s="18" t="s">
        <v>24</v>
      </c>
      <c r="U5" s="18" t="s">
        <v>25</v>
      </c>
      <c r="V5" s="18" t="s">
        <v>26</v>
      </c>
      <c r="W5" s="18" t="s">
        <v>27</v>
      </c>
      <c r="X5" s="18" t="s">
        <v>28</v>
      </c>
      <c r="Y5" s="18" t="s">
        <v>29</v>
      </c>
      <c r="Z5" s="18" t="s">
        <v>30</v>
      </c>
      <c r="AA5" s="18" t="s">
        <v>31</v>
      </c>
      <c r="AB5" s="18" t="s">
        <v>32</v>
      </c>
      <c r="AC5" s="18" t="s">
        <v>33</v>
      </c>
      <c r="AD5" s="18" t="s">
        <v>34</v>
      </c>
      <c r="AE5" s="18" t="s">
        <v>35</v>
      </c>
      <c r="AF5" s="5"/>
      <c r="AG5" s="19" t="s">
        <v>36</v>
      </c>
      <c r="AH5" s="20" t="s">
        <v>37</v>
      </c>
      <c r="AI5" s="6"/>
      <c r="AJ5" s="19" t="s">
        <v>36</v>
      </c>
      <c r="AK5" s="20" t="s">
        <v>37</v>
      </c>
      <c r="AL5" s="6"/>
      <c r="AM5" s="19" t="s">
        <v>36</v>
      </c>
      <c r="AN5" s="20" t="s">
        <v>37</v>
      </c>
      <c r="AO5" s="6"/>
      <c r="AP5" s="19" t="s">
        <v>36</v>
      </c>
      <c r="AQ5" s="21"/>
      <c r="AR5" s="6"/>
      <c r="AS5" s="19" t="s">
        <v>36</v>
      </c>
      <c r="AT5" s="20" t="s">
        <v>37</v>
      </c>
      <c r="AU5" s="6"/>
      <c r="AV5" s="22"/>
      <c r="AW5" s="23"/>
      <c r="AX5" s="24"/>
      <c r="AY5" s="22"/>
      <c r="AZ5" s="23"/>
      <c r="BA5" s="25"/>
    </row>
    <row r="6" spans="2:56" s="6" customFormat="1" ht="18" customHeight="1">
      <c r="B6" s="27"/>
      <c r="C6" s="14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5"/>
      <c r="AG6" s="29"/>
      <c r="AH6" s="29"/>
      <c r="AJ6" s="29"/>
      <c r="AK6" s="29"/>
      <c r="AM6" s="29"/>
      <c r="AN6" s="29"/>
      <c r="AP6" s="29"/>
      <c r="AQ6" s="29"/>
      <c r="AS6" s="29"/>
      <c r="AT6" s="29"/>
      <c r="AV6" s="5"/>
      <c r="AW6" s="29"/>
      <c r="AX6" s="29"/>
      <c r="AY6" s="29"/>
      <c r="AZ6" s="29"/>
      <c r="BA6" s="5"/>
    </row>
    <row r="7" spans="2:56" s="6" customFormat="1" ht="18" hidden="1" customHeight="1" outlineLevel="1">
      <c r="B7" s="30">
        <v>2003</v>
      </c>
      <c r="C7" s="14"/>
      <c r="D7" s="31">
        <v>275.16899999999998</v>
      </c>
      <c r="E7" s="31" t="s">
        <v>69</v>
      </c>
      <c r="F7" s="31">
        <v>109.505</v>
      </c>
      <c r="G7" s="31">
        <v>146.64500000000001</v>
      </c>
      <c r="H7" s="31">
        <v>1226.2339999999999</v>
      </c>
      <c r="I7" s="31">
        <v>12.2</v>
      </c>
      <c r="J7" s="31">
        <v>61.82</v>
      </c>
      <c r="K7" s="31">
        <v>703.452</v>
      </c>
      <c r="L7" s="31">
        <v>1632.0650000000001</v>
      </c>
      <c r="M7" s="31">
        <v>567.79999999999995</v>
      </c>
      <c r="N7" s="31" t="s">
        <v>69</v>
      </c>
      <c r="O7" s="31">
        <v>1127.818</v>
      </c>
      <c r="P7" s="31">
        <v>4.0030000000000001</v>
      </c>
      <c r="Q7" s="31">
        <v>21.193000000000001</v>
      </c>
      <c r="R7" s="31">
        <v>43.2</v>
      </c>
      <c r="S7" s="31">
        <v>10.927</v>
      </c>
      <c r="T7" s="31">
        <v>39.543999999999997</v>
      </c>
      <c r="U7" s="31">
        <v>1.4079999999999999</v>
      </c>
      <c r="V7" s="31">
        <v>364.80500000000001</v>
      </c>
      <c r="W7" s="31">
        <v>208.113</v>
      </c>
      <c r="X7" s="31">
        <v>320.89499999999998</v>
      </c>
      <c r="Y7" s="31">
        <v>104.655</v>
      </c>
      <c r="Z7" s="31" t="s">
        <v>69</v>
      </c>
      <c r="AA7" s="31">
        <v>43.136000000000003</v>
      </c>
      <c r="AB7" s="31">
        <v>28.5</v>
      </c>
      <c r="AC7" s="31">
        <v>93.894999999999996</v>
      </c>
      <c r="AD7" s="31">
        <v>140.40299999999999</v>
      </c>
      <c r="AE7" s="32">
        <v>697.01400000000001</v>
      </c>
      <c r="AF7" s="32"/>
      <c r="AG7" s="33">
        <v>7360.8150000000005</v>
      </c>
      <c r="AH7" s="34">
        <v>7360.8150000000005</v>
      </c>
      <c r="AI7" s="32"/>
      <c r="AJ7" s="33">
        <v>3173.8910000000001</v>
      </c>
      <c r="AK7" s="34">
        <v>7984.3990000000013</v>
      </c>
      <c r="AL7" s="32"/>
      <c r="AM7" s="33">
        <v>1673.9590000000001</v>
      </c>
      <c r="AN7" s="34">
        <v>0</v>
      </c>
      <c r="AO7" s="32"/>
      <c r="AP7" s="35">
        <f>SUM(D7:AE7)</f>
        <v>7984.3990000000013</v>
      </c>
      <c r="AQ7" s="36"/>
      <c r="AR7" s="32"/>
      <c r="AS7" s="33">
        <v>7984.3990000000013</v>
      </c>
      <c r="AT7" s="37">
        <v>7984.3990000000013</v>
      </c>
      <c r="AU7" s="32"/>
      <c r="AV7" s="32"/>
      <c r="AW7" s="32"/>
      <c r="AX7" s="32"/>
      <c r="AY7" s="32"/>
      <c r="AZ7" s="32"/>
      <c r="BA7" s="5"/>
    </row>
    <row r="8" spans="2:56" s="6" customFormat="1" ht="18" hidden="1" customHeight="1" outlineLevel="1">
      <c r="B8" s="30">
        <f>+B7+1</f>
        <v>2004</v>
      </c>
      <c r="C8" s="38"/>
      <c r="D8" s="31">
        <v>280.92899999999997</v>
      </c>
      <c r="E8" s="31" t="s">
        <v>69</v>
      </c>
      <c r="F8" s="31">
        <v>96.66</v>
      </c>
      <c r="G8" s="31">
        <v>150.083</v>
      </c>
      <c r="H8" s="31">
        <v>1263.162</v>
      </c>
      <c r="I8" s="31">
        <v>14.794</v>
      </c>
      <c r="J8" s="31">
        <v>62.466000000000001</v>
      </c>
      <c r="K8" s="31">
        <v>713.88600000000008</v>
      </c>
      <c r="L8" s="31">
        <v>1580.0329999999999</v>
      </c>
      <c r="M8" s="31">
        <v>562.70000000000005</v>
      </c>
      <c r="N8" s="31" t="s">
        <v>69</v>
      </c>
      <c r="O8" s="31">
        <v>1151.3620000000001</v>
      </c>
      <c r="P8" s="31">
        <v>3.8050000000000002</v>
      </c>
      <c r="Q8" s="31">
        <v>21.6</v>
      </c>
      <c r="R8" s="31">
        <v>47.643000000000001</v>
      </c>
      <c r="S8" s="31">
        <v>10.7</v>
      </c>
      <c r="T8" s="31">
        <v>37.853999999999992</v>
      </c>
      <c r="U8" s="31">
        <v>1.2889999999999999</v>
      </c>
      <c r="V8" s="31">
        <v>381.46499999999997</v>
      </c>
      <c r="W8" s="31">
        <v>206.292</v>
      </c>
      <c r="X8" s="31">
        <v>298.12699999999995</v>
      </c>
      <c r="Y8" s="31">
        <v>118.52299999999998</v>
      </c>
      <c r="Z8" s="31" t="s">
        <v>69</v>
      </c>
      <c r="AA8" s="31">
        <v>40.079000000000001</v>
      </c>
      <c r="AB8" s="31">
        <v>25.581999999999997</v>
      </c>
      <c r="AC8" s="31">
        <v>91.186000000000007</v>
      </c>
      <c r="AD8" s="31">
        <v>142.423</v>
      </c>
      <c r="AE8" s="32">
        <v>730.51400000000001</v>
      </c>
      <c r="AF8" s="32"/>
      <c r="AG8" s="33">
        <v>7445.7240000000002</v>
      </c>
      <c r="AH8" s="39">
        <v>7445.7240000000002</v>
      </c>
      <c r="AI8" s="32"/>
      <c r="AJ8" s="33">
        <v>3239.1150000000002</v>
      </c>
      <c r="AK8" s="39">
        <v>8033.1570000000002</v>
      </c>
      <c r="AL8" s="32"/>
      <c r="AM8" s="33">
        <v>1713.8620000000001</v>
      </c>
      <c r="AN8" s="39">
        <v>0</v>
      </c>
      <c r="AO8" s="32"/>
      <c r="AP8" s="35">
        <f>SUM(D8:AE8)</f>
        <v>8033.1570000000002</v>
      </c>
      <c r="AQ8" s="37"/>
      <c r="AR8" s="32"/>
      <c r="AS8" s="33">
        <v>8033.1570000000002</v>
      </c>
      <c r="AT8" s="37">
        <v>8033.1570000000002</v>
      </c>
      <c r="AU8" s="32"/>
      <c r="AV8" s="32"/>
      <c r="AW8" s="32"/>
      <c r="AX8" s="32"/>
      <c r="AY8" s="32"/>
      <c r="AZ8" s="32"/>
      <c r="BA8" s="5"/>
    </row>
    <row r="9" spans="2:56" s="6" customFormat="1" ht="18" hidden="1" customHeight="1" outlineLevel="1">
      <c r="B9" s="40" t="s">
        <v>38</v>
      </c>
      <c r="C9" s="14"/>
      <c r="D9" s="41">
        <f t="shared" ref="D9:AE9" si="0">+IF(OR(D7="",D8=""),"",D8-D7)</f>
        <v>5.7599999999999909</v>
      </c>
      <c r="E9" s="41" t="str">
        <f t="shared" si="0"/>
        <v/>
      </c>
      <c r="F9" s="41">
        <f t="shared" si="0"/>
        <v>-12.844999999999999</v>
      </c>
      <c r="G9" s="41">
        <f t="shared" si="0"/>
        <v>3.4379999999999882</v>
      </c>
      <c r="H9" s="41">
        <f t="shared" si="0"/>
        <v>36.928000000000111</v>
      </c>
      <c r="I9" s="41">
        <f t="shared" si="0"/>
        <v>2.5940000000000012</v>
      </c>
      <c r="J9" s="41">
        <f t="shared" si="0"/>
        <v>0.6460000000000008</v>
      </c>
      <c r="K9" s="41">
        <f t="shared" si="0"/>
        <v>10.434000000000083</v>
      </c>
      <c r="L9" s="41">
        <f t="shared" si="0"/>
        <v>-52.032000000000153</v>
      </c>
      <c r="M9" s="41">
        <f t="shared" si="0"/>
        <v>-5.0999999999999091</v>
      </c>
      <c r="N9" s="41" t="str">
        <f t="shared" si="0"/>
        <v/>
      </c>
      <c r="O9" s="41">
        <f t="shared" si="0"/>
        <v>23.544000000000096</v>
      </c>
      <c r="P9" s="41">
        <f t="shared" si="0"/>
        <v>-0.19799999999999995</v>
      </c>
      <c r="Q9" s="41">
        <f t="shared" si="0"/>
        <v>0.40700000000000003</v>
      </c>
      <c r="R9" s="41">
        <f t="shared" si="0"/>
        <v>4.4429999999999978</v>
      </c>
      <c r="S9" s="41">
        <f t="shared" si="0"/>
        <v>-0.22700000000000031</v>
      </c>
      <c r="T9" s="41">
        <f t="shared" si="0"/>
        <v>-1.6900000000000048</v>
      </c>
      <c r="U9" s="41">
        <f t="shared" si="0"/>
        <v>-0.11899999999999999</v>
      </c>
      <c r="V9" s="41">
        <f t="shared" si="0"/>
        <v>16.659999999999968</v>
      </c>
      <c r="W9" s="41">
        <f t="shared" si="0"/>
        <v>-1.820999999999998</v>
      </c>
      <c r="X9" s="41">
        <f t="shared" si="0"/>
        <v>-22.768000000000029</v>
      </c>
      <c r="Y9" s="41">
        <f t="shared" si="0"/>
        <v>13.867999999999981</v>
      </c>
      <c r="Z9" s="41" t="str">
        <f t="shared" si="0"/>
        <v/>
      </c>
      <c r="AA9" s="41">
        <f t="shared" si="0"/>
        <v>-3.0570000000000022</v>
      </c>
      <c r="AB9" s="41">
        <f t="shared" si="0"/>
        <v>-2.9180000000000028</v>
      </c>
      <c r="AC9" s="41">
        <f t="shared" si="0"/>
        <v>-2.708999999999989</v>
      </c>
      <c r="AD9" s="41">
        <f t="shared" si="0"/>
        <v>2.0200000000000102</v>
      </c>
      <c r="AE9" s="42">
        <f t="shared" si="0"/>
        <v>33.5</v>
      </c>
      <c r="AF9" s="42"/>
      <c r="AG9" s="41"/>
      <c r="AH9" s="43">
        <f>+IF(AH7*AH8=0,"",AH8-AH7)</f>
        <v>84.908999999999651</v>
      </c>
      <c r="AI9" s="42"/>
      <c r="AJ9" s="41"/>
      <c r="AK9" s="43">
        <f>+IF(AK7*AK8=0,"",AK8-AK7)</f>
        <v>48.757999999998901</v>
      </c>
      <c r="AL9" s="42"/>
      <c r="AM9" s="41"/>
      <c r="AN9" s="43" t="str">
        <f>+IF(AN7*AN8=0,"",AN8-AN7)</f>
        <v/>
      </c>
      <c r="AO9" s="42"/>
      <c r="AP9" s="42"/>
      <c r="AQ9" s="43"/>
      <c r="AR9" s="42"/>
      <c r="AS9" s="41"/>
      <c r="AT9" s="43">
        <f>+IF(AT7*AT8=0,"",AT8-AT7)</f>
        <v>48.757999999998901</v>
      </c>
      <c r="AU9" s="42"/>
      <c r="AV9" s="42"/>
      <c r="AW9" s="42"/>
      <c r="AX9" s="32"/>
      <c r="AY9" s="42"/>
      <c r="AZ9" s="42"/>
      <c r="BA9" s="5"/>
      <c r="BD9" s="44"/>
    </row>
    <row r="10" spans="2:56" s="6" customFormat="1" ht="18.75" hidden="1" customHeight="1" outlineLevel="1">
      <c r="B10" s="45" t="s">
        <v>39</v>
      </c>
      <c r="C10" s="46"/>
      <c r="D10" s="47">
        <f t="shared" ref="D10:AE10" si="1">+IF(OR(D7="",D8=""),"",D8/D7-1)</f>
        <v>2.093259051710028E-2</v>
      </c>
      <c r="E10" s="47" t="str">
        <f>+IF(OR(E7="",E8=""),"",E8/E7-1)</f>
        <v/>
      </c>
      <c r="F10" s="47">
        <f t="shared" si="1"/>
        <v>-0.11730057988219711</v>
      </c>
      <c r="G10" s="47">
        <f t="shared" si="1"/>
        <v>2.3444372464114016E-2</v>
      </c>
      <c r="H10" s="47">
        <f t="shared" si="1"/>
        <v>3.0114969899709187E-2</v>
      </c>
      <c r="I10" s="47">
        <f t="shared" si="1"/>
        <v>0.2126229508196722</v>
      </c>
      <c r="J10" s="47">
        <f t="shared" si="1"/>
        <v>1.0449692656098408E-2</v>
      </c>
      <c r="K10" s="47">
        <f t="shared" si="1"/>
        <v>1.4832568533460933E-2</v>
      </c>
      <c r="L10" s="47">
        <f t="shared" si="1"/>
        <v>-3.1881083167643487E-2</v>
      </c>
      <c r="M10" s="47">
        <f t="shared" si="1"/>
        <v>-8.9820359281435058E-3</v>
      </c>
      <c r="N10" s="47" t="str">
        <f t="shared" si="1"/>
        <v/>
      </c>
      <c r="O10" s="47">
        <f t="shared" si="1"/>
        <v>2.0875708669306547E-2</v>
      </c>
      <c r="P10" s="47">
        <f t="shared" si="1"/>
        <v>-4.9462902822882793E-2</v>
      </c>
      <c r="Q10" s="47">
        <f t="shared" si="1"/>
        <v>1.9204454300948415E-2</v>
      </c>
      <c r="R10" s="47">
        <f t="shared" si="1"/>
        <v>0.10284722222222209</v>
      </c>
      <c r="S10" s="47">
        <f t="shared" si="1"/>
        <v>-2.0774228974100861E-2</v>
      </c>
      <c r="T10" s="47">
        <f t="shared" si="1"/>
        <v>-4.2737204127048511E-2</v>
      </c>
      <c r="U10" s="47">
        <f t="shared" si="1"/>
        <v>-8.4517045454545414E-2</v>
      </c>
      <c r="V10" s="47">
        <f t="shared" si="1"/>
        <v>4.5668233713901829E-2</v>
      </c>
      <c r="W10" s="47">
        <f t="shared" si="1"/>
        <v>-8.7500540571708862E-3</v>
      </c>
      <c r="X10" s="47">
        <f t="shared" si="1"/>
        <v>-7.0951557363000406E-2</v>
      </c>
      <c r="Y10" s="47">
        <f t="shared" si="1"/>
        <v>0.13251158568630239</v>
      </c>
      <c r="Z10" s="47" t="str">
        <f>+IF(OR(Z7="",Z8=""),"",Z8/Z7-1)</f>
        <v/>
      </c>
      <c r="AA10" s="47">
        <f t="shared" si="1"/>
        <v>-7.0868879821958553E-2</v>
      </c>
      <c r="AB10" s="47">
        <f t="shared" si="1"/>
        <v>-0.1023859649122808</v>
      </c>
      <c r="AC10" s="47">
        <f t="shared" si="1"/>
        <v>-2.8851376537621709E-2</v>
      </c>
      <c r="AD10" s="47">
        <f t="shared" si="1"/>
        <v>1.4387156969580595E-2</v>
      </c>
      <c r="AE10" s="47">
        <f t="shared" si="1"/>
        <v>4.8062162309508771E-2</v>
      </c>
      <c r="AF10" s="47"/>
      <c r="AG10" s="47"/>
      <c r="AH10" s="48">
        <f>+IF(AH7*AH8=0,"",AH8/AH7-1)</f>
        <v>1.153527156979206E-2</v>
      </c>
      <c r="AI10" s="47"/>
      <c r="AJ10" s="47"/>
      <c r="AK10" s="48">
        <f>+IF(AK7*AK8=0,"",AK8/AK7-1)</f>
        <v>6.1066587478906253E-3</v>
      </c>
      <c r="AL10" s="47"/>
      <c r="AM10" s="47"/>
      <c r="AN10" s="48" t="str">
        <f>+IF(AN7*AN8=0,"",AN8/AN7-1)</f>
        <v/>
      </c>
      <c r="AO10" s="47"/>
      <c r="AP10" s="47"/>
      <c r="AQ10" s="48"/>
      <c r="AR10" s="47"/>
      <c r="AS10" s="47"/>
      <c r="AT10" s="48">
        <f>+IF(AT7*AT8=0,"",AT8/AT7-1)</f>
        <v>6.1066587478906253E-3</v>
      </c>
      <c r="AU10" s="47"/>
      <c r="AV10" s="47"/>
      <c r="AW10" s="47"/>
      <c r="AX10" s="32"/>
      <c r="AY10" s="47"/>
      <c r="AZ10" s="47"/>
      <c r="BA10" s="5"/>
    </row>
    <row r="11" spans="2:56" s="6" customFormat="1" ht="15.75" hidden="1" customHeight="1" outlineLevel="1">
      <c r="B11" s="14"/>
      <c r="C11" s="1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9"/>
      <c r="AI11" s="4"/>
      <c r="AJ11" s="4"/>
      <c r="AK11" s="49"/>
      <c r="AL11" s="4"/>
      <c r="AM11" s="4"/>
      <c r="AN11" s="49"/>
      <c r="AO11" s="4"/>
      <c r="AP11" s="4"/>
      <c r="AQ11" s="49"/>
      <c r="AR11" s="4"/>
      <c r="AS11" s="4"/>
      <c r="AT11" s="49"/>
      <c r="AU11" s="4"/>
      <c r="AV11" s="4"/>
      <c r="AW11" s="4"/>
      <c r="AX11" s="32"/>
      <c r="AY11" s="4"/>
      <c r="AZ11" s="4"/>
      <c r="BA11" s="5"/>
    </row>
    <row r="12" spans="2:56" s="6" customFormat="1" ht="15.75" hidden="1" customHeight="1" outlineLevel="1">
      <c r="B12" s="30">
        <f>+B8+1</f>
        <v>2005</v>
      </c>
      <c r="C12" s="38"/>
      <c r="D12" s="31">
        <v>267.15600000000001</v>
      </c>
      <c r="E12" s="31" t="s">
        <v>69</v>
      </c>
      <c r="F12" s="31">
        <v>81.03</v>
      </c>
      <c r="G12" s="31">
        <v>135.976</v>
      </c>
      <c r="H12" s="31">
        <v>1166.9000000000001</v>
      </c>
      <c r="I12" s="31">
        <v>13.218</v>
      </c>
      <c r="J12" s="31">
        <v>58.213000000000001</v>
      </c>
      <c r="K12" s="31">
        <v>724.21799999999996</v>
      </c>
      <c r="L12" s="31">
        <v>1554.422</v>
      </c>
      <c r="M12" s="31">
        <v>545.9</v>
      </c>
      <c r="N12" s="31" t="s">
        <v>69</v>
      </c>
      <c r="O12" s="31">
        <v>1114.1489999999999</v>
      </c>
      <c r="P12" s="31">
        <v>4.1819999999999995</v>
      </c>
      <c r="Q12" s="31">
        <v>19.616</v>
      </c>
      <c r="R12" s="31">
        <v>52.891999999999989</v>
      </c>
      <c r="S12" s="31">
        <v>9.9329999999999998</v>
      </c>
      <c r="T12" s="31">
        <v>32.445999999999998</v>
      </c>
      <c r="U12" s="31">
        <v>1.39</v>
      </c>
      <c r="V12" s="31">
        <v>396.00800000000004</v>
      </c>
      <c r="W12" s="31">
        <v>203.75399999999999</v>
      </c>
      <c r="X12" s="31">
        <v>306.17099999999999</v>
      </c>
      <c r="Y12" s="31">
        <v>118.03899999999999</v>
      </c>
      <c r="Z12" s="31" t="s">
        <v>69</v>
      </c>
      <c r="AA12" s="31">
        <v>37.381</v>
      </c>
      <c r="AB12" s="31">
        <v>26.386999999999997</v>
      </c>
      <c r="AC12" s="31">
        <v>86.661999999999992</v>
      </c>
      <c r="AD12" s="31">
        <v>135.94299999999998</v>
      </c>
      <c r="AE12" s="32">
        <v>761.81899999999996</v>
      </c>
      <c r="AF12" s="32"/>
      <c r="AG12" s="33">
        <v>7279.0919999999987</v>
      </c>
      <c r="AH12" s="39">
        <v>7279.0919999999987</v>
      </c>
      <c r="AI12" s="32"/>
      <c r="AJ12" s="33">
        <v>3195.5799999999995</v>
      </c>
      <c r="AK12" s="39">
        <v>7853.8050000000003</v>
      </c>
      <c r="AL12" s="32"/>
      <c r="AM12" s="33">
        <v>1717.4789999999998</v>
      </c>
      <c r="AN12" s="39">
        <v>7279.0919999999987</v>
      </c>
      <c r="AO12" s="32"/>
      <c r="AP12" s="35">
        <f>SUM(D12:AE12)</f>
        <v>7853.8050000000003</v>
      </c>
      <c r="AQ12" s="37"/>
      <c r="AR12" s="32"/>
      <c r="AS12" s="33">
        <v>7853.8050000000003</v>
      </c>
      <c r="AT12" s="37">
        <v>7853.8050000000003</v>
      </c>
      <c r="AU12" s="32"/>
      <c r="AV12" s="32"/>
      <c r="AW12" s="32"/>
      <c r="AX12" s="32"/>
      <c r="AY12" s="32"/>
      <c r="AZ12" s="32"/>
      <c r="BA12" s="5"/>
    </row>
    <row r="13" spans="2:56" s="6" customFormat="1" ht="15.75" hidden="1" customHeight="1" outlineLevel="1">
      <c r="B13" s="40" t="s">
        <v>38</v>
      </c>
      <c r="C13" s="14"/>
      <c r="D13" s="41">
        <f t="shared" ref="D13:AE13" si="2">+IF(OR(D8="",D12=""),"",D12-D8)</f>
        <v>-13.772999999999968</v>
      </c>
      <c r="E13" s="41" t="str">
        <f t="shared" si="2"/>
        <v/>
      </c>
      <c r="F13" s="50">
        <f t="shared" si="2"/>
        <v>-15.629999999999995</v>
      </c>
      <c r="G13" s="50">
        <f t="shared" si="2"/>
        <v>-14.106999999999999</v>
      </c>
      <c r="H13" s="50">
        <f t="shared" si="2"/>
        <v>-96.261999999999944</v>
      </c>
      <c r="I13" s="50">
        <f t="shared" si="2"/>
        <v>-1.5760000000000005</v>
      </c>
      <c r="J13" s="50">
        <f t="shared" si="2"/>
        <v>-4.2530000000000001</v>
      </c>
      <c r="K13" s="50">
        <f t="shared" si="2"/>
        <v>10.33199999999988</v>
      </c>
      <c r="L13" s="50">
        <f t="shared" si="2"/>
        <v>-25.610999999999876</v>
      </c>
      <c r="M13" s="50">
        <f t="shared" si="2"/>
        <v>-16.800000000000068</v>
      </c>
      <c r="N13" s="50" t="str">
        <f t="shared" si="2"/>
        <v/>
      </c>
      <c r="O13" s="50">
        <f t="shared" si="2"/>
        <v>-37.213000000000193</v>
      </c>
      <c r="P13" s="50">
        <f t="shared" si="2"/>
        <v>0.37699999999999934</v>
      </c>
      <c r="Q13" s="50">
        <f t="shared" si="2"/>
        <v>-1.9840000000000018</v>
      </c>
      <c r="R13" s="50">
        <f t="shared" si="2"/>
        <v>5.2489999999999881</v>
      </c>
      <c r="S13" s="50">
        <f t="shared" si="2"/>
        <v>-0.76699999999999946</v>
      </c>
      <c r="T13" s="50">
        <f t="shared" si="2"/>
        <v>-5.4079999999999941</v>
      </c>
      <c r="U13" s="50">
        <f t="shared" si="2"/>
        <v>0.10099999999999998</v>
      </c>
      <c r="V13" s="50">
        <f t="shared" si="2"/>
        <v>14.543000000000063</v>
      </c>
      <c r="W13" s="50">
        <f t="shared" si="2"/>
        <v>-2.5380000000000109</v>
      </c>
      <c r="X13" s="50">
        <f t="shared" si="2"/>
        <v>8.0440000000000396</v>
      </c>
      <c r="Y13" s="50">
        <f t="shared" si="2"/>
        <v>-0.48399999999999466</v>
      </c>
      <c r="Z13" s="50" t="str">
        <f t="shared" si="2"/>
        <v/>
      </c>
      <c r="AA13" s="50">
        <f t="shared" si="2"/>
        <v>-2.6980000000000004</v>
      </c>
      <c r="AB13" s="50">
        <f t="shared" si="2"/>
        <v>0.80499999999999972</v>
      </c>
      <c r="AC13" s="50">
        <f t="shared" si="2"/>
        <v>-4.5240000000000151</v>
      </c>
      <c r="AD13" s="50">
        <f t="shared" si="2"/>
        <v>-6.4800000000000182</v>
      </c>
      <c r="AE13" s="51">
        <f t="shared" si="2"/>
        <v>31.30499999999995</v>
      </c>
      <c r="AF13" s="42"/>
      <c r="AG13" s="41"/>
      <c r="AH13" s="43">
        <f>+IF(AH8*AH12=0,"",AH12-AH8)</f>
        <v>-166.63200000000143</v>
      </c>
      <c r="AI13" s="42"/>
      <c r="AJ13" s="41"/>
      <c r="AK13" s="43">
        <f>+IF(AK8*AK12=0,"",AK12-AK8)</f>
        <v>-179.35199999999986</v>
      </c>
      <c r="AL13" s="42"/>
      <c r="AM13" s="41"/>
      <c r="AN13" s="43" t="str">
        <f>+IF(AN8*AN12=0,"",AN12-AN8)</f>
        <v/>
      </c>
      <c r="AO13" s="42"/>
      <c r="AP13" s="42"/>
      <c r="AQ13" s="43"/>
      <c r="AR13" s="42"/>
      <c r="AS13" s="41"/>
      <c r="AT13" s="43">
        <f>+IF(AT8*AT12=0,"",AT12-AT8)</f>
        <v>-179.35199999999986</v>
      </c>
      <c r="AU13" s="42"/>
      <c r="AV13" s="42"/>
      <c r="AW13" s="42"/>
      <c r="AX13" s="32"/>
      <c r="AY13" s="42"/>
      <c r="AZ13" s="42"/>
      <c r="BA13" s="5"/>
    </row>
    <row r="14" spans="2:56" s="6" customFormat="1" ht="18.75" hidden="1" customHeight="1" outlineLevel="1">
      <c r="B14" s="45" t="s">
        <v>39</v>
      </c>
      <c r="C14" s="46"/>
      <c r="D14" s="47">
        <f t="shared" ref="D14:AB14" si="3">+IF(OR(D8="",D12=""),"",D12/D8-1)</f>
        <v>-4.9026622385015317E-2</v>
      </c>
      <c r="E14" s="47" t="str">
        <f t="shared" si="3"/>
        <v/>
      </c>
      <c r="F14" s="47">
        <f t="shared" si="3"/>
        <v>-0.16170080695220357</v>
      </c>
      <c r="G14" s="47">
        <f t="shared" si="3"/>
        <v>-9.3994656290186107E-2</v>
      </c>
      <c r="H14" s="47">
        <f t="shared" si="3"/>
        <v>-7.6207168993367436E-2</v>
      </c>
      <c r="I14" s="47">
        <f t="shared" si="3"/>
        <v>-0.10652967419224013</v>
      </c>
      <c r="J14" s="47">
        <f t="shared" si="3"/>
        <v>-6.8085038260813913E-2</v>
      </c>
      <c r="K14" s="47">
        <f t="shared" si="3"/>
        <v>1.4472899034299491E-2</v>
      </c>
      <c r="L14" s="47">
        <f t="shared" si="3"/>
        <v>-1.6209155125241015E-2</v>
      </c>
      <c r="M14" s="47">
        <f t="shared" si="3"/>
        <v>-2.9856051181802123E-2</v>
      </c>
      <c r="N14" s="47" t="str">
        <f t="shared" si="3"/>
        <v/>
      </c>
      <c r="O14" s="47">
        <f t="shared" si="3"/>
        <v>-3.2320851304802667E-2</v>
      </c>
      <c r="P14" s="47">
        <f t="shared" si="3"/>
        <v>9.9080157687253534E-2</v>
      </c>
      <c r="Q14" s="47">
        <f t="shared" si="3"/>
        <v>-9.1851851851851962E-2</v>
      </c>
      <c r="R14" s="47">
        <f t="shared" si="3"/>
        <v>0.11017358268790778</v>
      </c>
      <c r="S14" s="47">
        <f t="shared" si="3"/>
        <v>-7.1682242990654177E-2</v>
      </c>
      <c r="T14" s="47">
        <f t="shared" si="3"/>
        <v>-0.14286469065356355</v>
      </c>
      <c r="U14" s="47">
        <f t="shared" si="3"/>
        <v>7.8355314197051884E-2</v>
      </c>
      <c r="V14" s="47">
        <f t="shared" si="3"/>
        <v>3.8124074292530175E-2</v>
      </c>
      <c r="W14" s="47">
        <f t="shared" si="3"/>
        <v>-1.2302949217613879E-2</v>
      </c>
      <c r="X14" s="47">
        <f t="shared" si="3"/>
        <v>2.6981789639985765E-2</v>
      </c>
      <c r="Y14" s="47">
        <f t="shared" si="3"/>
        <v>-4.0835955890416997E-3</v>
      </c>
      <c r="Z14" s="47" t="str">
        <f>+IF(OR(Z8="",Z12=""),"",Z12/Z8-1)</f>
        <v/>
      </c>
      <c r="AA14" s="47">
        <f t="shared" si="3"/>
        <v>-6.7317048828563597E-2</v>
      </c>
      <c r="AB14" s="47">
        <f t="shared" si="3"/>
        <v>3.1467438042373619E-2</v>
      </c>
      <c r="AC14" s="47">
        <f>+IF(OR(AC8="",AC12=""),"",AC12/AC8-1)</f>
        <v>-4.9612879170048196E-2</v>
      </c>
      <c r="AD14" s="47">
        <f>+IF(OR(AD8="",AD12=""),"",AD12/AD8-1)</f>
        <v>-4.5498269240221156E-2</v>
      </c>
      <c r="AE14" s="47">
        <f>+IF(OR(AE8="",AE12=""),"",AE12/AE8-1)</f>
        <v>4.285338816230766E-2</v>
      </c>
      <c r="AF14" s="47"/>
      <c r="AG14" s="47"/>
      <c r="AH14" s="48">
        <f>+IF(AH8*AH12=0,"",AH12/AH8-1)</f>
        <v>-2.2379556373564369E-2</v>
      </c>
      <c r="AI14" s="47"/>
      <c r="AJ14" s="47"/>
      <c r="AK14" s="48">
        <f>+IF(AK8*AK12=0,"",AK12/AK8-1)</f>
        <v>-2.2326465174277055E-2</v>
      </c>
      <c r="AL14" s="47"/>
      <c r="AM14" s="47"/>
      <c r="AN14" s="48" t="str">
        <f>+IF(AN8*AN12=0,"",AN12/AN8-1)</f>
        <v/>
      </c>
      <c r="AO14" s="47"/>
      <c r="AP14" s="47"/>
      <c r="AQ14" s="48"/>
      <c r="AR14" s="47"/>
      <c r="AS14" s="47"/>
      <c r="AT14" s="48">
        <f>+IF(AT8*AT12=0,"",AT12/AT8-1)</f>
        <v>-2.2326465174277055E-2</v>
      </c>
      <c r="AU14" s="47"/>
      <c r="AV14" s="47"/>
      <c r="AW14" s="47"/>
      <c r="AX14" s="32"/>
      <c r="AY14" s="47"/>
      <c r="AZ14" s="47"/>
      <c r="BA14" s="5"/>
    </row>
    <row r="15" spans="2:56" s="6" customFormat="1" ht="10.5" hidden="1" customHeight="1" outlineLevel="1">
      <c r="B15" s="14"/>
      <c r="C15" s="1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9"/>
      <c r="AI15" s="4"/>
      <c r="AJ15" s="4"/>
      <c r="AK15" s="49"/>
      <c r="AL15" s="4"/>
      <c r="AM15" s="4"/>
      <c r="AN15" s="49"/>
      <c r="AO15" s="4"/>
      <c r="AP15" s="4"/>
      <c r="AQ15" s="49"/>
      <c r="AR15" s="4"/>
      <c r="AS15" s="4"/>
      <c r="AT15" s="49"/>
      <c r="AU15" s="4"/>
      <c r="AV15" s="4"/>
      <c r="AW15" s="4"/>
      <c r="AX15" s="32"/>
      <c r="AY15" s="4"/>
      <c r="AZ15" s="4"/>
      <c r="BA15" s="5"/>
    </row>
    <row r="16" spans="2:56" s="6" customFormat="1" ht="18.75" hidden="1" customHeight="1" outlineLevel="1">
      <c r="B16" s="52">
        <f>+B12+1</f>
        <v>2006</v>
      </c>
      <c r="C16" s="14"/>
      <c r="D16" s="53">
        <v>268.91899999999998</v>
      </c>
      <c r="E16" s="53">
        <v>22.753</v>
      </c>
      <c r="F16" s="53">
        <v>79.712000000000003</v>
      </c>
      <c r="G16" s="53">
        <v>128.702</v>
      </c>
      <c r="H16" s="53">
        <v>1192.954</v>
      </c>
      <c r="I16" s="53">
        <v>14.481999999999999</v>
      </c>
      <c r="J16" s="53">
        <v>60.686999999999998</v>
      </c>
      <c r="K16" s="53">
        <v>670.40899999999999</v>
      </c>
      <c r="L16" s="53">
        <v>1509.5250000000001</v>
      </c>
      <c r="M16" s="53">
        <v>572.20000000000005</v>
      </c>
      <c r="N16" s="53" t="s">
        <v>69</v>
      </c>
      <c r="O16" s="53">
        <v>1110.6300000000001</v>
      </c>
      <c r="P16" s="53">
        <v>4.0030000000000001</v>
      </c>
      <c r="Q16" s="53">
        <v>20.684000000000001</v>
      </c>
      <c r="R16" s="53">
        <v>47.323</v>
      </c>
      <c r="S16" s="53">
        <v>9.3330000000000002</v>
      </c>
      <c r="T16" s="53">
        <v>33.545999999999999</v>
      </c>
      <c r="U16" s="53">
        <v>1.3979999999999999</v>
      </c>
      <c r="V16" s="53">
        <v>383.649</v>
      </c>
      <c r="W16" s="53">
        <v>214.58500000000001</v>
      </c>
      <c r="X16" s="53">
        <v>355.32900000000001</v>
      </c>
      <c r="Y16" s="53">
        <v>105.309</v>
      </c>
      <c r="Z16" s="53">
        <v>194.6</v>
      </c>
      <c r="AA16" s="53">
        <v>37.908000000000001</v>
      </c>
      <c r="AB16" s="53">
        <v>21.413</v>
      </c>
      <c r="AC16" s="53">
        <v>87.051000000000002</v>
      </c>
      <c r="AD16" s="53">
        <v>137.404</v>
      </c>
      <c r="AE16" s="54">
        <v>847.28099999999995</v>
      </c>
      <c r="AF16" s="32"/>
      <c r="AG16" s="55">
        <v>7298.6379999999999</v>
      </c>
      <c r="AH16" s="56">
        <v>7298.6379999999999</v>
      </c>
      <c r="AI16" s="32"/>
      <c r="AJ16" s="55">
        <v>3319.6090000000004</v>
      </c>
      <c r="AK16" s="56">
        <v>8131.7890000000016</v>
      </c>
      <c r="AL16" s="32"/>
      <c r="AM16" s="55">
        <v>1810.2280000000001</v>
      </c>
      <c r="AN16" s="56">
        <v>7298.6379999999999</v>
      </c>
      <c r="AO16" s="32"/>
      <c r="AP16" s="57">
        <f>SUM(D16:AE16)</f>
        <v>8131.7890000000016</v>
      </c>
      <c r="AQ16" s="37"/>
      <c r="AR16" s="32"/>
      <c r="AS16" s="55">
        <v>8131.7890000000016</v>
      </c>
      <c r="AT16" s="56">
        <v>8131.7890000000016</v>
      </c>
      <c r="AU16" s="32"/>
      <c r="AV16" s="32"/>
      <c r="AW16" s="32"/>
      <c r="AX16" s="32"/>
      <c r="AY16" s="32"/>
      <c r="AZ16" s="32"/>
      <c r="BA16" s="5"/>
    </row>
    <row r="17" spans="2:53" s="6" customFormat="1" ht="18.75" hidden="1" customHeight="1" outlineLevel="1">
      <c r="B17" s="58" t="s">
        <v>38</v>
      </c>
      <c r="C17" s="59"/>
      <c r="D17" s="41">
        <f t="shared" ref="D17:AE17" si="4">+IF(OR(D12="",D16=""),"",D16-D12)</f>
        <v>1.7629999999999768</v>
      </c>
      <c r="E17" s="41" t="str">
        <f t="shared" si="4"/>
        <v/>
      </c>
      <c r="F17" s="50">
        <f t="shared" si="4"/>
        <v>-1.3179999999999978</v>
      </c>
      <c r="G17" s="50">
        <f t="shared" si="4"/>
        <v>-7.2740000000000009</v>
      </c>
      <c r="H17" s="50">
        <f t="shared" si="4"/>
        <v>26.05399999999986</v>
      </c>
      <c r="I17" s="50">
        <f t="shared" si="4"/>
        <v>1.2639999999999993</v>
      </c>
      <c r="J17" s="50">
        <f t="shared" si="4"/>
        <v>2.4739999999999966</v>
      </c>
      <c r="K17" s="50">
        <f t="shared" si="4"/>
        <v>-53.808999999999969</v>
      </c>
      <c r="L17" s="50">
        <f t="shared" si="4"/>
        <v>-44.896999999999935</v>
      </c>
      <c r="M17" s="50">
        <f t="shared" si="4"/>
        <v>26.300000000000068</v>
      </c>
      <c r="N17" s="50" t="str">
        <f t="shared" si="4"/>
        <v/>
      </c>
      <c r="O17" s="50">
        <f t="shared" si="4"/>
        <v>-3.5189999999997781</v>
      </c>
      <c r="P17" s="50">
        <f t="shared" si="4"/>
        <v>-0.17899999999999938</v>
      </c>
      <c r="Q17" s="50">
        <f t="shared" si="4"/>
        <v>1.0680000000000014</v>
      </c>
      <c r="R17" s="50">
        <f t="shared" si="4"/>
        <v>-5.5689999999999884</v>
      </c>
      <c r="S17" s="50">
        <f t="shared" si="4"/>
        <v>-0.59999999999999964</v>
      </c>
      <c r="T17" s="50">
        <f t="shared" si="4"/>
        <v>1.1000000000000014</v>
      </c>
      <c r="U17" s="50">
        <f t="shared" si="4"/>
        <v>8.0000000000000071E-3</v>
      </c>
      <c r="V17" s="50">
        <f t="shared" si="4"/>
        <v>-12.359000000000037</v>
      </c>
      <c r="W17" s="50">
        <f t="shared" si="4"/>
        <v>10.831000000000017</v>
      </c>
      <c r="X17" s="50">
        <f t="shared" si="4"/>
        <v>49.158000000000015</v>
      </c>
      <c r="Y17" s="50">
        <f t="shared" si="4"/>
        <v>-12.72999999999999</v>
      </c>
      <c r="Z17" s="50" t="str">
        <f t="shared" si="4"/>
        <v/>
      </c>
      <c r="AA17" s="50">
        <f t="shared" si="4"/>
        <v>0.52700000000000102</v>
      </c>
      <c r="AB17" s="50">
        <f t="shared" si="4"/>
        <v>-4.9739999999999966</v>
      </c>
      <c r="AC17" s="50">
        <f t="shared" si="4"/>
        <v>0.38900000000001</v>
      </c>
      <c r="AD17" s="50">
        <f t="shared" si="4"/>
        <v>1.4610000000000127</v>
      </c>
      <c r="AE17" s="51">
        <f t="shared" si="4"/>
        <v>85.461999999999989</v>
      </c>
      <c r="AF17" s="42"/>
      <c r="AG17" s="41"/>
      <c r="AH17" s="43">
        <f>+IF(AH12*AH16=0,"",AH16-AH12)</f>
        <v>19.546000000001186</v>
      </c>
      <c r="AI17" s="42"/>
      <c r="AJ17" s="41"/>
      <c r="AK17" s="43">
        <f>+IF(AK12*AK16=0,"",AK16-AK12)</f>
        <v>277.98400000000129</v>
      </c>
      <c r="AL17" s="42"/>
      <c r="AM17" s="41"/>
      <c r="AN17" s="43">
        <f>+IF(AN12*AN16=0,"",AN16-AN12)</f>
        <v>19.546000000001186</v>
      </c>
      <c r="AO17" s="42"/>
      <c r="AP17" s="42"/>
      <c r="AQ17" s="43"/>
      <c r="AR17" s="42"/>
      <c r="AS17" s="41"/>
      <c r="AT17" s="43">
        <f>+IF(AT12*AT16=0,"",AT16-AT12)</f>
        <v>277.98400000000129</v>
      </c>
      <c r="AU17" s="42"/>
      <c r="AV17" s="42"/>
      <c r="AW17" s="42"/>
      <c r="AX17" s="4"/>
      <c r="AY17" s="42"/>
      <c r="AZ17" s="42"/>
      <c r="BA17" s="5"/>
    </row>
    <row r="18" spans="2:53" s="6" customFormat="1" ht="18.75" hidden="1" customHeight="1" outlineLevel="1">
      <c r="B18" s="45" t="s">
        <v>39</v>
      </c>
      <c r="C18" s="46"/>
      <c r="D18" s="47">
        <f t="shared" ref="D18:AE18" si="5">+IF(OR(D12="",D16=""),"",D16/D12-1)</f>
        <v>6.5991405770411404E-3</v>
      </c>
      <c r="E18" s="47" t="str">
        <f>+IF(OR(E12="",E16=""),"",E16/E12-1)</f>
        <v/>
      </c>
      <c r="F18" s="47">
        <f t="shared" si="5"/>
        <v>-1.6265580649142297E-2</v>
      </c>
      <c r="G18" s="47">
        <f t="shared" si="5"/>
        <v>-5.3494734364887941E-2</v>
      </c>
      <c r="H18" s="47">
        <f t="shared" si="5"/>
        <v>2.232753449310132E-2</v>
      </c>
      <c r="I18" s="47">
        <f t="shared" si="5"/>
        <v>9.5627175064306291E-2</v>
      </c>
      <c r="J18" s="47">
        <f t="shared" si="5"/>
        <v>4.2499098139590741E-2</v>
      </c>
      <c r="K18" s="47">
        <f t="shared" si="5"/>
        <v>-7.4299451270197658E-2</v>
      </c>
      <c r="L18" s="47">
        <f t="shared" si="5"/>
        <v>-2.8883404892622422E-2</v>
      </c>
      <c r="M18" s="47">
        <f t="shared" si="5"/>
        <v>4.817732185381951E-2</v>
      </c>
      <c r="N18" s="47" t="str">
        <f t="shared" si="5"/>
        <v/>
      </c>
      <c r="O18" s="47">
        <f t="shared" si="5"/>
        <v>-3.158464442367892E-3</v>
      </c>
      <c r="P18" s="47">
        <f t="shared" si="5"/>
        <v>-4.2802486848397714E-2</v>
      </c>
      <c r="Q18" s="47">
        <f t="shared" si="5"/>
        <v>5.4445350734094733E-2</v>
      </c>
      <c r="R18" s="47">
        <f t="shared" si="5"/>
        <v>-0.10529002495651496</v>
      </c>
      <c r="S18" s="47">
        <f t="shared" si="5"/>
        <v>-6.0404711567502267E-2</v>
      </c>
      <c r="T18" s="47">
        <f t="shared" si="5"/>
        <v>3.390248412747332E-2</v>
      </c>
      <c r="U18" s="47">
        <f t="shared" si="5"/>
        <v>5.7553956834532904E-3</v>
      </c>
      <c r="V18" s="47">
        <f t="shared" si="5"/>
        <v>-3.120896547544505E-2</v>
      </c>
      <c r="W18" s="47">
        <f t="shared" si="5"/>
        <v>5.3157238630898052E-2</v>
      </c>
      <c r="X18" s="47">
        <f t="shared" si="5"/>
        <v>0.16055733560657282</v>
      </c>
      <c r="Y18" s="47">
        <f t="shared" si="5"/>
        <v>-0.10784571201043713</v>
      </c>
      <c r="Z18" s="47" t="str">
        <f>+IF(OR(Z12="",Z16=""),"",Z16/Z12-1)</f>
        <v/>
      </c>
      <c r="AA18" s="47">
        <f t="shared" si="5"/>
        <v>1.4098071212648167E-2</v>
      </c>
      <c r="AB18" s="47">
        <f t="shared" si="5"/>
        <v>-0.18850191382119974</v>
      </c>
      <c r="AC18" s="47">
        <f t="shared" si="5"/>
        <v>4.4887032378668756E-3</v>
      </c>
      <c r="AD18" s="47">
        <f t="shared" si="5"/>
        <v>1.0747151379622455E-2</v>
      </c>
      <c r="AE18" s="47">
        <f t="shared" si="5"/>
        <v>0.1121815024303674</v>
      </c>
      <c r="AF18" s="47"/>
      <c r="AG18" s="47"/>
      <c r="AH18" s="48">
        <f>+IF(AH12*AH16=0,"",AH16/AH12-1)</f>
        <v>2.6852250253193155E-3</v>
      </c>
      <c r="AI18" s="47"/>
      <c r="AJ18" s="47"/>
      <c r="AK18" s="48">
        <f>+IF(AK12*AK16=0,"",AK16/AK12-1)</f>
        <v>3.5394818180487286E-2</v>
      </c>
      <c r="AL18" s="47"/>
      <c r="AM18" s="47"/>
      <c r="AN18" s="48">
        <f>+IF(AN12*AN16=0,"",AN16/AN12-1)</f>
        <v>2.6852250253193155E-3</v>
      </c>
      <c r="AO18" s="47"/>
      <c r="AP18" s="47"/>
      <c r="AQ18" s="48"/>
      <c r="AR18" s="47"/>
      <c r="AS18" s="47"/>
      <c r="AT18" s="48">
        <f>+IF(AT12*AT16=0,"",AT16/AT12-1)</f>
        <v>3.5394818180487286E-2</v>
      </c>
      <c r="AU18" s="47"/>
      <c r="AV18" s="47"/>
      <c r="AW18" s="47"/>
      <c r="AX18" s="4"/>
      <c r="AY18" s="47"/>
      <c r="AZ18" s="47"/>
      <c r="BA18" s="5"/>
    </row>
    <row r="19" spans="2:53" s="6" customFormat="1" ht="10.5" hidden="1" customHeight="1" outlineLevel="1">
      <c r="B19" s="14"/>
      <c r="C19" s="1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9"/>
      <c r="AI19" s="4"/>
      <c r="AJ19" s="4"/>
      <c r="AK19" s="49"/>
      <c r="AL19" s="4"/>
      <c r="AM19" s="4"/>
      <c r="AN19" s="49"/>
      <c r="AO19" s="4"/>
      <c r="AP19" s="4"/>
      <c r="AQ19" s="49"/>
      <c r="AR19" s="4"/>
      <c r="AS19" s="4"/>
      <c r="AT19" s="49"/>
      <c r="AU19" s="4"/>
      <c r="AV19" s="4"/>
      <c r="AW19" s="4"/>
      <c r="AX19" s="32"/>
      <c r="AY19" s="4"/>
      <c r="AZ19" s="4"/>
      <c r="BA19" s="5"/>
    </row>
    <row r="20" spans="2:53" s="6" customFormat="1" ht="18.75" hidden="1" customHeight="1" outlineLevel="1" collapsed="1">
      <c r="B20" s="52">
        <f>+B16+1</f>
        <v>2007</v>
      </c>
      <c r="C20" s="14"/>
      <c r="D20" s="53">
        <v>272.863</v>
      </c>
      <c r="E20" s="53">
        <v>21.725000000000001</v>
      </c>
      <c r="F20" s="53">
        <v>79.328000000000003</v>
      </c>
      <c r="G20" s="53">
        <v>129.98599999999999</v>
      </c>
      <c r="H20" s="53">
        <v>1185.232</v>
      </c>
      <c r="I20" s="53">
        <v>14.696</v>
      </c>
      <c r="J20" s="53">
        <v>57.691000000000003</v>
      </c>
      <c r="K20" s="53">
        <v>643.16899999999998</v>
      </c>
      <c r="L20" s="53">
        <v>1531.819</v>
      </c>
      <c r="M20" s="53">
        <v>580.79999999999995</v>
      </c>
      <c r="N20" s="53" t="s">
        <v>69</v>
      </c>
      <c r="O20" s="53">
        <v>1126.6510000000001</v>
      </c>
      <c r="P20" s="53">
        <v>3.9209999999999998</v>
      </c>
      <c r="Q20" s="53">
        <v>22.754999999999999</v>
      </c>
      <c r="R20" s="53">
        <v>55.976999999999997</v>
      </c>
      <c r="S20" s="53">
        <v>9.2129999999999992</v>
      </c>
      <c r="T20" s="53">
        <v>34.521000000000001</v>
      </c>
      <c r="U20" s="53">
        <v>1.474</v>
      </c>
      <c r="V20" s="53">
        <v>385.57100000000003</v>
      </c>
      <c r="W20" s="53">
        <v>215.56700000000001</v>
      </c>
      <c r="X20" s="53">
        <v>364.89600000000002</v>
      </c>
      <c r="Y20" s="53">
        <v>91.254000000000005</v>
      </c>
      <c r="Z20" s="53">
        <v>211.2</v>
      </c>
      <c r="AA20" s="53">
        <v>36.203000000000003</v>
      </c>
      <c r="AB20" s="53">
        <v>22.99</v>
      </c>
      <c r="AC20" s="53">
        <v>88.572000000000003</v>
      </c>
      <c r="AD20" s="53">
        <v>133.53299999999999</v>
      </c>
      <c r="AE20" s="54">
        <v>882.04</v>
      </c>
      <c r="AF20" s="32"/>
      <c r="AG20" s="60">
        <v>7333.9609999999993</v>
      </c>
      <c r="AH20" s="61">
        <v>7333.9609999999993</v>
      </c>
      <c r="AI20" s="62"/>
      <c r="AJ20" s="60">
        <v>3331.9649999999992</v>
      </c>
      <c r="AK20" s="61">
        <v>8203.6470000000008</v>
      </c>
      <c r="AL20" s="62"/>
      <c r="AM20" s="60">
        <v>1851.2080000000001</v>
      </c>
      <c r="AN20" s="61">
        <v>7333.9610000000002</v>
      </c>
      <c r="AO20" s="62"/>
      <c r="AP20" s="63">
        <f>SUM(D20:AE20)</f>
        <v>8203.6470000000008</v>
      </c>
      <c r="AQ20" s="37"/>
      <c r="AR20" s="32"/>
      <c r="AS20" s="55">
        <v>0</v>
      </c>
      <c r="AT20" s="56">
        <v>8203.6470000000008</v>
      </c>
      <c r="AU20" s="32"/>
      <c r="AV20" s="32"/>
      <c r="AW20" s="32"/>
      <c r="AX20" s="32"/>
      <c r="AY20" s="32"/>
      <c r="AZ20" s="32"/>
      <c r="BA20" s="5"/>
    </row>
    <row r="21" spans="2:53" s="6" customFormat="1" ht="18.75" hidden="1" customHeight="1" outlineLevel="1">
      <c r="B21" s="58" t="s">
        <v>38</v>
      </c>
      <c r="C21" s="59"/>
      <c r="D21" s="41">
        <f t="shared" ref="D21:AE21" si="6">+IF(OR(D16="",D20=""),"",D20-D16)</f>
        <v>3.9440000000000168</v>
      </c>
      <c r="E21" s="41">
        <f t="shared" si="6"/>
        <v>-1.0279999999999987</v>
      </c>
      <c r="F21" s="41">
        <f t="shared" si="6"/>
        <v>-0.38400000000000034</v>
      </c>
      <c r="G21" s="50">
        <f t="shared" si="6"/>
        <v>1.2839999999999918</v>
      </c>
      <c r="H21" s="50">
        <f t="shared" si="6"/>
        <v>-7.72199999999998</v>
      </c>
      <c r="I21" s="50">
        <f t="shared" si="6"/>
        <v>0.21400000000000041</v>
      </c>
      <c r="J21" s="50">
        <f t="shared" si="6"/>
        <v>-2.9959999999999951</v>
      </c>
      <c r="K21" s="50">
        <f t="shared" si="6"/>
        <v>-27.240000000000009</v>
      </c>
      <c r="L21" s="50">
        <f t="shared" si="6"/>
        <v>22.293999999999869</v>
      </c>
      <c r="M21" s="50">
        <f t="shared" si="6"/>
        <v>8.5999999999999091</v>
      </c>
      <c r="N21" s="50" t="str">
        <f t="shared" si="6"/>
        <v/>
      </c>
      <c r="O21" s="50">
        <f t="shared" si="6"/>
        <v>16.020999999999958</v>
      </c>
      <c r="P21" s="50">
        <f t="shared" si="6"/>
        <v>-8.2000000000000295E-2</v>
      </c>
      <c r="Q21" s="50">
        <f t="shared" si="6"/>
        <v>2.070999999999998</v>
      </c>
      <c r="R21" s="50">
        <f t="shared" si="6"/>
        <v>8.6539999999999964</v>
      </c>
      <c r="S21" s="50">
        <f t="shared" si="6"/>
        <v>-0.12000000000000099</v>
      </c>
      <c r="T21" s="50">
        <f t="shared" si="6"/>
        <v>0.97500000000000142</v>
      </c>
      <c r="U21" s="50">
        <f t="shared" si="6"/>
        <v>7.6000000000000068E-2</v>
      </c>
      <c r="V21" s="50">
        <f t="shared" si="6"/>
        <v>1.9220000000000255</v>
      </c>
      <c r="W21" s="50">
        <f t="shared" si="6"/>
        <v>0.98199999999999932</v>
      </c>
      <c r="X21" s="50">
        <f t="shared" si="6"/>
        <v>9.5670000000000073</v>
      </c>
      <c r="Y21" s="50">
        <f t="shared" si="6"/>
        <v>-14.054999999999993</v>
      </c>
      <c r="Z21" s="50">
        <f t="shared" si="6"/>
        <v>16.599999999999994</v>
      </c>
      <c r="AA21" s="50">
        <f t="shared" si="6"/>
        <v>-1.7049999999999983</v>
      </c>
      <c r="AB21" s="50">
        <f t="shared" si="6"/>
        <v>1.5769999999999982</v>
      </c>
      <c r="AC21" s="50">
        <f t="shared" si="6"/>
        <v>1.5210000000000008</v>
      </c>
      <c r="AD21" s="50">
        <f t="shared" si="6"/>
        <v>-3.8710000000000093</v>
      </c>
      <c r="AE21" s="51">
        <f t="shared" si="6"/>
        <v>34.759000000000015</v>
      </c>
      <c r="AF21" s="42"/>
      <c r="AG21" s="41"/>
      <c r="AH21" s="43">
        <f>+IF(AH16*AH20=0,"",AH20-AH16)</f>
        <v>35.322999999999411</v>
      </c>
      <c r="AI21" s="42"/>
      <c r="AJ21" s="41"/>
      <c r="AK21" s="43">
        <f>+IF(AK16*AK20=0,"",AK20-AK16)</f>
        <v>71.857999999999265</v>
      </c>
      <c r="AL21" s="42"/>
      <c r="AM21" s="41"/>
      <c r="AN21" s="43">
        <f>+IF(AN16*AN20=0,"",AN20-AN16)</f>
        <v>35.32300000000032</v>
      </c>
      <c r="AO21" s="42"/>
      <c r="AP21" s="43">
        <f>+IF(AP16*AP20=0,"",AP20-AP16)</f>
        <v>71.857999999999265</v>
      </c>
      <c r="AQ21" s="43"/>
      <c r="AR21" s="42"/>
      <c r="AS21" s="41"/>
      <c r="AT21" s="43">
        <f>+IF(AT16*AT20=0,"",AT20-AT16)</f>
        <v>71.857999999999265</v>
      </c>
      <c r="AU21" s="42"/>
      <c r="AV21" s="42"/>
      <c r="AW21" s="42"/>
      <c r="AX21" s="4"/>
      <c r="AY21" s="42"/>
      <c r="AZ21" s="42"/>
      <c r="BA21" s="5"/>
    </row>
    <row r="22" spans="2:53" s="6" customFormat="1" ht="18.75" hidden="1" customHeight="1" outlineLevel="1">
      <c r="B22" s="45" t="s">
        <v>39</v>
      </c>
      <c r="C22" s="46"/>
      <c r="D22" s="47">
        <f t="shared" ref="D22:AE22" si="7">+IF(OR(D16="",D20=""),"",D20/D16-1)</f>
        <v>1.4666126231318799E-2</v>
      </c>
      <c r="E22" s="47">
        <f>+IF(OR(E16="",E20=""),"",E20/E16-1)</f>
        <v>-4.5180855271832243E-2</v>
      </c>
      <c r="F22" s="47">
        <f>+IF(OR(F16="",F20=""),"",F20/F16-1)</f>
        <v>-4.8173424327578873E-3</v>
      </c>
      <c r="G22" s="47">
        <f t="shared" si="7"/>
        <v>9.9765349411820026E-3</v>
      </c>
      <c r="H22" s="47">
        <f t="shared" si="7"/>
        <v>-6.4730073414398515E-3</v>
      </c>
      <c r="I22" s="47">
        <f t="shared" si="7"/>
        <v>1.4776964507664747E-2</v>
      </c>
      <c r="J22" s="47">
        <f t="shared" si="7"/>
        <v>-4.9368068943925314E-2</v>
      </c>
      <c r="K22" s="47">
        <f t="shared" si="7"/>
        <v>-4.0631912757734479E-2</v>
      </c>
      <c r="L22" s="47">
        <f t="shared" si="7"/>
        <v>1.4768884251668446E-2</v>
      </c>
      <c r="M22" s="47">
        <f t="shared" si="7"/>
        <v>1.5029709891646093E-2</v>
      </c>
      <c r="N22" s="47" t="str">
        <f t="shared" si="7"/>
        <v/>
      </c>
      <c r="O22" s="47">
        <f t="shared" si="7"/>
        <v>1.4425146088256069E-2</v>
      </c>
      <c r="P22" s="47">
        <f t="shared" si="7"/>
        <v>-2.0484636522608124E-2</v>
      </c>
      <c r="Q22" s="47">
        <f t="shared" si="7"/>
        <v>0.10012570102494678</v>
      </c>
      <c r="R22" s="47">
        <f t="shared" si="7"/>
        <v>0.18287090843775755</v>
      </c>
      <c r="S22" s="47">
        <f t="shared" si="7"/>
        <v>-1.2857602057216422E-2</v>
      </c>
      <c r="T22" s="47">
        <f t="shared" si="7"/>
        <v>2.906456805580393E-2</v>
      </c>
      <c r="U22" s="47">
        <f t="shared" si="7"/>
        <v>5.4363376251788331E-2</v>
      </c>
      <c r="V22" s="47">
        <f t="shared" si="7"/>
        <v>5.0097875923045265E-3</v>
      </c>
      <c r="W22" s="47">
        <f t="shared" si="7"/>
        <v>4.5762751357270037E-3</v>
      </c>
      <c r="X22" s="47">
        <f t="shared" si="7"/>
        <v>2.6924343355031466E-2</v>
      </c>
      <c r="Y22" s="47">
        <f t="shared" si="7"/>
        <v>-0.13346437626413687</v>
      </c>
      <c r="Z22" s="47">
        <f>+IF(OR(Z16="",Z20=""),"",Z20/Z16-1)</f>
        <v>8.5303186022610555E-2</v>
      </c>
      <c r="AA22" s="47">
        <f t="shared" si="7"/>
        <v>-4.4977313495832005E-2</v>
      </c>
      <c r="AB22" s="47">
        <f t="shared" si="7"/>
        <v>7.3646850044365442E-2</v>
      </c>
      <c r="AC22" s="47">
        <f t="shared" si="7"/>
        <v>1.7472516111245229E-2</v>
      </c>
      <c r="AD22" s="47">
        <f t="shared" si="7"/>
        <v>-2.8172396727897397E-2</v>
      </c>
      <c r="AE22" s="47">
        <f t="shared" si="7"/>
        <v>4.1024170257565107E-2</v>
      </c>
      <c r="AF22" s="47"/>
      <c r="AG22" s="47"/>
      <c r="AH22" s="48">
        <f>+IF(AH16*AH20=0,"",AH20/AH16-1)</f>
        <v>4.8396700863913011E-3</v>
      </c>
      <c r="AI22" s="47"/>
      <c r="AJ22" s="47"/>
      <c r="AK22" s="48">
        <f>+IF(AK16*AK20=0,"",AK20/AK16-1)</f>
        <v>8.836677882320787E-3</v>
      </c>
      <c r="AL22" s="47"/>
      <c r="AM22" s="47"/>
      <c r="AN22" s="48">
        <f>+IF(AN16*AN20=0,"",AN20/AN16-1)</f>
        <v>4.8396700863915232E-3</v>
      </c>
      <c r="AO22" s="47"/>
      <c r="AP22" s="48">
        <f>+IF(AP16*AP20=0,"",AP20/AP16-1)</f>
        <v>8.836677882320787E-3</v>
      </c>
      <c r="AQ22" s="48"/>
      <c r="AR22" s="47"/>
      <c r="AS22" s="47"/>
      <c r="AT22" s="48">
        <f>+IF(AT16*AT20=0,"",AT20/AT16-1)</f>
        <v>8.836677882320787E-3</v>
      </c>
      <c r="AU22" s="47"/>
      <c r="AV22" s="47"/>
      <c r="AW22" s="47"/>
      <c r="AX22" s="4"/>
      <c r="AY22" s="47"/>
      <c r="AZ22" s="47"/>
      <c r="BA22" s="5"/>
    </row>
    <row r="23" spans="2:53" s="6" customFormat="1" ht="10.5" hidden="1" customHeight="1" outlineLevel="1">
      <c r="B23" s="14"/>
      <c r="C23" s="1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9"/>
      <c r="AI23" s="4"/>
      <c r="AJ23" s="4"/>
      <c r="AK23" s="49"/>
      <c r="AL23" s="4"/>
      <c r="AM23" s="4"/>
      <c r="AN23" s="49"/>
      <c r="AO23" s="4"/>
      <c r="AP23" s="4"/>
      <c r="AQ23" s="49"/>
      <c r="AR23" s="4"/>
      <c r="AS23" s="4"/>
      <c r="AT23" s="49"/>
      <c r="AU23" s="4"/>
      <c r="AV23" s="4"/>
      <c r="AW23" s="4"/>
      <c r="AX23" s="32"/>
      <c r="AY23" s="4"/>
      <c r="AZ23" s="4"/>
      <c r="BA23" s="5"/>
    </row>
    <row r="24" spans="2:53" s="6" customFormat="1" ht="18.75" hidden="1" customHeight="1" outlineLevel="1" collapsed="1">
      <c r="B24" s="52">
        <f>+B20+1</f>
        <v>2008</v>
      </c>
      <c r="C24" s="14"/>
      <c r="D24" s="53">
        <v>267.274</v>
      </c>
      <c r="E24" s="53">
        <v>14.6</v>
      </c>
      <c r="F24" s="53">
        <v>80.02</v>
      </c>
      <c r="G24" s="53">
        <v>128.4</v>
      </c>
      <c r="H24" s="53">
        <v>1209.71</v>
      </c>
      <c r="I24" s="53">
        <v>14.773999999999999</v>
      </c>
      <c r="J24" s="53">
        <v>56.874000000000002</v>
      </c>
      <c r="K24" s="53">
        <v>658.33399999999995</v>
      </c>
      <c r="L24" s="53">
        <v>1518.2190000000001</v>
      </c>
      <c r="M24" s="53">
        <v>537.24300000000005</v>
      </c>
      <c r="N24" s="53" t="s">
        <v>69</v>
      </c>
      <c r="O24" s="53">
        <v>1059.241</v>
      </c>
      <c r="P24" s="53">
        <v>4.2480000000000002</v>
      </c>
      <c r="Q24" s="53">
        <v>21.445</v>
      </c>
      <c r="R24" s="53">
        <v>47.539000000000001</v>
      </c>
      <c r="S24" s="53">
        <v>9.8360000000000003</v>
      </c>
      <c r="T24" s="53">
        <v>32.372</v>
      </c>
      <c r="U24" s="53">
        <v>1.4790000000000001</v>
      </c>
      <c r="V24" s="53">
        <v>378.38299999999998</v>
      </c>
      <c r="W24" s="53">
        <v>221.16</v>
      </c>
      <c r="X24" s="53">
        <v>381.495</v>
      </c>
      <c r="Y24" s="53">
        <v>108.54</v>
      </c>
      <c r="Z24" s="53">
        <v>190.4</v>
      </c>
      <c r="AA24" s="53">
        <v>36.944000000000003</v>
      </c>
      <c r="AB24" s="53">
        <v>19.861999999999998</v>
      </c>
      <c r="AC24" s="53">
        <v>82.521000000000001</v>
      </c>
      <c r="AD24" s="53">
        <v>128.786</v>
      </c>
      <c r="AE24" s="54">
        <v>862.40099999999995</v>
      </c>
      <c r="AF24" s="32"/>
      <c r="AG24" s="60">
        <v>7226.9219999999996</v>
      </c>
      <c r="AH24" s="61">
        <v>7226.9219999999996</v>
      </c>
      <c r="AI24" s="62"/>
      <c r="AJ24" s="60">
        <v>3210.5090000000005</v>
      </c>
      <c r="AK24" s="61">
        <v>8072.0999999999995</v>
      </c>
      <c r="AL24" s="62"/>
      <c r="AM24" s="60">
        <v>1784.3600000000001</v>
      </c>
      <c r="AN24" s="61">
        <v>7226.9219999999996</v>
      </c>
      <c r="AO24" s="62"/>
      <c r="AP24" s="63">
        <f>SUM(D24:AE24)</f>
        <v>8072.0999999999995</v>
      </c>
      <c r="AQ24" s="37"/>
      <c r="AR24" s="32"/>
      <c r="AS24" s="55">
        <v>8039.2029999999986</v>
      </c>
      <c r="AT24" s="56">
        <v>8072.0999999999995</v>
      </c>
      <c r="AU24" s="32"/>
      <c r="AV24" s="32"/>
      <c r="AW24" s="32"/>
      <c r="AX24" s="32"/>
      <c r="AY24" s="32"/>
      <c r="AZ24" s="32"/>
      <c r="BA24" s="5"/>
    </row>
    <row r="25" spans="2:53" s="6" customFormat="1" ht="18.75" hidden="1" customHeight="1" outlineLevel="1">
      <c r="B25" s="58" t="s">
        <v>38</v>
      </c>
      <c r="C25" s="59"/>
      <c r="D25" s="41">
        <f t="shared" ref="D25:AE25" si="8">+IF(OR(D20="",D24=""),"",D24-D20)</f>
        <v>-5.5889999999999986</v>
      </c>
      <c r="E25" s="41">
        <f t="shared" si="8"/>
        <v>-7.1250000000000018</v>
      </c>
      <c r="F25" s="41">
        <f t="shared" si="8"/>
        <v>0.69199999999999307</v>
      </c>
      <c r="G25" s="50">
        <f t="shared" si="8"/>
        <v>-1.5859999999999843</v>
      </c>
      <c r="H25" s="50">
        <f t="shared" si="8"/>
        <v>24.478000000000065</v>
      </c>
      <c r="I25" s="50">
        <f t="shared" si="8"/>
        <v>7.7999999999999403E-2</v>
      </c>
      <c r="J25" s="50">
        <f t="shared" si="8"/>
        <v>-0.81700000000000017</v>
      </c>
      <c r="K25" s="50">
        <f t="shared" si="8"/>
        <v>15.164999999999964</v>
      </c>
      <c r="L25" s="50">
        <f t="shared" si="8"/>
        <v>-13.599999999999909</v>
      </c>
      <c r="M25" s="50">
        <f t="shared" si="8"/>
        <v>-43.556999999999903</v>
      </c>
      <c r="N25" s="50" t="str">
        <f t="shared" si="8"/>
        <v/>
      </c>
      <c r="O25" s="50">
        <f t="shared" si="8"/>
        <v>-67.410000000000082</v>
      </c>
      <c r="P25" s="50">
        <f t="shared" si="8"/>
        <v>0.3270000000000004</v>
      </c>
      <c r="Q25" s="50">
        <f t="shared" si="8"/>
        <v>-1.3099999999999987</v>
      </c>
      <c r="R25" s="50">
        <f t="shared" si="8"/>
        <v>-8.4379999999999953</v>
      </c>
      <c r="S25" s="50">
        <f t="shared" si="8"/>
        <v>0.62300000000000111</v>
      </c>
      <c r="T25" s="50">
        <f t="shared" si="8"/>
        <v>-2.1490000000000009</v>
      </c>
      <c r="U25" s="50">
        <f t="shared" si="8"/>
        <v>5.0000000000001155E-3</v>
      </c>
      <c r="V25" s="50">
        <f t="shared" si="8"/>
        <v>-7.188000000000045</v>
      </c>
      <c r="W25" s="50">
        <f t="shared" si="8"/>
        <v>5.5929999999999893</v>
      </c>
      <c r="X25" s="50">
        <f t="shared" si="8"/>
        <v>16.59899999999999</v>
      </c>
      <c r="Y25" s="50">
        <f t="shared" si="8"/>
        <v>17.286000000000001</v>
      </c>
      <c r="Z25" s="50">
        <f t="shared" si="8"/>
        <v>-20.799999999999983</v>
      </c>
      <c r="AA25" s="50">
        <f t="shared" si="8"/>
        <v>0.74099999999999966</v>
      </c>
      <c r="AB25" s="50">
        <f t="shared" si="8"/>
        <v>-3.1280000000000001</v>
      </c>
      <c r="AC25" s="50">
        <f t="shared" si="8"/>
        <v>-6.0510000000000019</v>
      </c>
      <c r="AD25" s="50">
        <f t="shared" si="8"/>
        <v>-4.7469999999999857</v>
      </c>
      <c r="AE25" s="51">
        <f t="shared" si="8"/>
        <v>-19.63900000000001</v>
      </c>
      <c r="AF25" s="42"/>
      <c r="AG25" s="41"/>
      <c r="AH25" s="43">
        <f>+IF(AH20*AH24=0,"",AH24-AH20)</f>
        <v>-107.03899999999976</v>
      </c>
      <c r="AI25" s="42"/>
      <c r="AJ25" s="41"/>
      <c r="AK25" s="43">
        <f>+IF(AK20*AK24=0,"",AK24-AK20)</f>
        <v>-131.54700000000139</v>
      </c>
      <c r="AL25" s="42"/>
      <c r="AM25" s="41"/>
      <c r="AN25" s="43">
        <f>+IF(AN20*AN24=0,"",AN24-AN20)</f>
        <v>-107.03900000000067</v>
      </c>
      <c r="AO25" s="42"/>
      <c r="AP25" s="42"/>
      <c r="AQ25" s="43"/>
      <c r="AR25" s="42"/>
      <c r="AS25" s="41"/>
      <c r="AT25" s="43">
        <f>+IF(AT20*AT24=0,"",AT24-AT20)</f>
        <v>-131.54700000000139</v>
      </c>
      <c r="AU25" s="42"/>
      <c r="AV25" s="42"/>
      <c r="AW25" s="42"/>
      <c r="AX25" s="4"/>
      <c r="AY25" s="42"/>
      <c r="AZ25" s="42"/>
      <c r="BA25" s="5"/>
    </row>
    <row r="26" spans="2:53" s="6" customFormat="1" ht="18.75" hidden="1" customHeight="1" outlineLevel="1">
      <c r="B26" s="45" t="s">
        <v>39</v>
      </c>
      <c r="C26" s="46"/>
      <c r="D26" s="47">
        <f t="shared" ref="D26:AE26" si="9">+IF(OR(D20="",D24=""),"",D24/D20-1)</f>
        <v>-2.048280639001987E-2</v>
      </c>
      <c r="E26" s="47">
        <f t="shared" si="9"/>
        <v>-0.32796317606444192</v>
      </c>
      <c r="F26" s="47">
        <f>+IF(OR(F20="",F24=""),"",F24/F20-1)</f>
        <v>8.7232755143202834E-3</v>
      </c>
      <c r="G26" s="47">
        <f t="shared" si="9"/>
        <v>-1.2201313987660112E-2</v>
      </c>
      <c r="H26" s="47">
        <f t="shared" si="9"/>
        <v>2.0652496726379255E-2</v>
      </c>
      <c r="I26" s="47">
        <f t="shared" si="9"/>
        <v>5.3075666848121372E-3</v>
      </c>
      <c r="J26" s="47">
        <f t="shared" si="9"/>
        <v>-1.4161654330831497E-2</v>
      </c>
      <c r="K26" s="47">
        <f t="shared" si="9"/>
        <v>2.3578561777697571E-2</v>
      </c>
      <c r="L26" s="47">
        <f t="shared" si="9"/>
        <v>-8.8783335367951244E-3</v>
      </c>
      <c r="M26" s="47">
        <f t="shared" si="9"/>
        <v>-7.4994834710743641E-2</v>
      </c>
      <c r="N26" s="47" t="str">
        <f t="shared" si="9"/>
        <v/>
      </c>
      <c r="O26" s="47">
        <f t="shared" si="9"/>
        <v>-5.9832192932860351E-2</v>
      </c>
      <c r="P26" s="47">
        <f t="shared" si="9"/>
        <v>8.3397092578423981E-2</v>
      </c>
      <c r="Q26" s="47">
        <f t="shared" si="9"/>
        <v>-5.756976488683796E-2</v>
      </c>
      <c r="R26" s="47">
        <f t="shared" si="9"/>
        <v>-0.15074048269825102</v>
      </c>
      <c r="S26" s="47">
        <f t="shared" si="9"/>
        <v>6.7621838706176218E-2</v>
      </c>
      <c r="T26" s="47">
        <f t="shared" si="9"/>
        <v>-6.2251962573505959E-2</v>
      </c>
      <c r="U26" s="47">
        <f t="shared" si="9"/>
        <v>3.3921302578019397E-3</v>
      </c>
      <c r="V26" s="47">
        <f t="shared" si="9"/>
        <v>-1.8642480891975954E-2</v>
      </c>
      <c r="W26" s="47">
        <f t="shared" si="9"/>
        <v>2.5945529696103753E-2</v>
      </c>
      <c r="X26" s="47">
        <f t="shared" si="9"/>
        <v>4.5489673770060524E-2</v>
      </c>
      <c r="Y26" s="47">
        <f t="shared" si="9"/>
        <v>0.18942731277533031</v>
      </c>
      <c r="Z26" s="47">
        <f t="shared" si="9"/>
        <v>-9.8484848484848397E-2</v>
      </c>
      <c r="AA26" s="47">
        <f t="shared" si="9"/>
        <v>2.0467917023451188E-2</v>
      </c>
      <c r="AB26" s="47">
        <f t="shared" si="9"/>
        <v>-0.13605915615484998</v>
      </c>
      <c r="AC26" s="47">
        <f t="shared" si="9"/>
        <v>-6.831730117870205E-2</v>
      </c>
      <c r="AD26" s="47">
        <f t="shared" si="9"/>
        <v>-3.5549264975698769E-2</v>
      </c>
      <c r="AE26" s="47">
        <f t="shared" si="9"/>
        <v>-2.2265430139222775E-2</v>
      </c>
      <c r="AF26" s="47"/>
      <c r="AG26" s="47"/>
      <c r="AH26" s="48">
        <f>+IF(AH20*AH24=0,"",AH24/AH20-1)</f>
        <v>-1.4594978075285647E-2</v>
      </c>
      <c r="AI26" s="47"/>
      <c r="AJ26" s="47"/>
      <c r="AK26" s="48">
        <f>+IF(AK20*AK24=0,"",AK24/AK20-1)</f>
        <v>-1.6035185326721324E-2</v>
      </c>
      <c r="AL26" s="47"/>
      <c r="AM26" s="47"/>
      <c r="AN26" s="48">
        <f>+IF(AN20*AN24=0,"",AN24/AN20-1)</f>
        <v>-1.4594978075285758E-2</v>
      </c>
      <c r="AO26" s="47"/>
      <c r="AP26" s="47"/>
      <c r="AQ26" s="48"/>
      <c r="AR26" s="47"/>
      <c r="AS26" s="47"/>
      <c r="AT26" s="48">
        <f>+IF(AT20*AT24=0,"",AT24/AT20-1)</f>
        <v>-1.6035185326721324E-2</v>
      </c>
      <c r="AU26" s="47"/>
      <c r="AV26" s="47"/>
      <c r="AW26" s="47"/>
      <c r="AX26" s="4"/>
      <c r="AY26" s="47"/>
      <c r="AZ26" s="47"/>
      <c r="BA26" s="5"/>
    </row>
    <row r="27" spans="2:53" s="6" customFormat="1" ht="9.75" hidden="1" customHeight="1" outlineLevel="1">
      <c r="B27" s="14"/>
      <c r="C27" s="46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8"/>
      <c r="AI27" s="47"/>
      <c r="AJ27" s="47"/>
      <c r="AK27" s="48"/>
      <c r="AL27" s="47"/>
      <c r="AM27" s="47"/>
      <c r="AN27" s="48"/>
      <c r="AO27" s="47"/>
      <c r="AP27" s="47"/>
      <c r="AQ27" s="48"/>
      <c r="AR27" s="47"/>
      <c r="AS27" s="47"/>
      <c r="AT27" s="48"/>
      <c r="AU27" s="47"/>
      <c r="AV27" s="47"/>
      <c r="AW27" s="47"/>
      <c r="AX27" s="4"/>
      <c r="AY27" s="47"/>
      <c r="AZ27" s="47"/>
      <c r="BA27" s="5"/>
    </row>
    <row r="28" spans="2:53" s="6" customFormat="1" ht="18.75" hidden="1" customHeight="1" outlineLevel="1">
      <c r="B28" s="52">
        <f>+B24+1</f>
        <v>2009</v>
      </c>
      <c r="C28" s="46"/>
      <c r="D28" s="53">
        <v>255.017</v>
      </c>
      <c r="E28" s="53">
        <v>4.7030000000000003</v>
      </c>
      <c r="F28" s="53">
        <v>77.024999999999991</v>
      </c>
      <c r="G28" s="53">
        <v>126.39999999999999</v>
      </c>
      <c r="H28" s="53">
        <v>1174.1200000000001</v>
      </c>
      <c r="I28" s="53">
        <v>9.64</v>
      </c>
      <c r="J28" s="53">
        <v>57.173000000000002</v>
      </c>
      <c r="K28" s="53">
        <v>598.43099999999993</v>
      </c>
      <c r="L28" s="53">
        <v>1466.6689999999999</v>
      </c>
      <c r="M28" s="53">
        <v>514.43100000000004</v>
      </c>
      <c r="N28" s="53" t="s">
        <v>69</v>
      </c>
      <c r="O28" s="53">
        <v>1055.0059999999999</v>
      </c>
      <c r="P28" s="53">
        <v>4.4470000000000001</v>
      </c>
      <c r="Q28" s="53">
        <v>18.965999999999998</v>
      </c>
      <c r="R28" s="53">
        <v>43.889000000000003</v>
      </c>
      <c r="S28" s="53">
        <v>8.9770000000000021</v>
      </c>
      <c r="T28" s="53">
        <v>29.695</v>
      </c>
      <c r="U28" s="53">
        <v>1.5409999999999999</v>
      </c>
      <c r="V28" s="53">
        <v>401.74999999999994</v>
      </c>
      <c r="W28" s="53">
        <v>223.65100000000004</v>
      </c>
      <c r="X28" s="53">
        <v>385.11200000000002</v>
      </c>
      <c r="Y28" s="53">
        <v>102.706</v>
      </c>
      <c r="Z28" s="53">
        <v>24.957999999999998</v>
      </c>
      <c r="AA28" s="53">
        <v>35.261000000000003</v>
      </c>
      <c r="AB28" s="53">
        <v>15.792999999999999</v>
      </c>
      <c r="AC28" s="53">
        <v>81.081999999999979</v>
      </c>
      <c r="AD28" s="53">
        <v>150.47399999999999</v>
      </c>
      <c r="AE28" s="54">
        <v>849.8599999999999</v>
      </c>
      <c r="AF28" s="47"/>
      <c r="AG28" s="60">
        <v>6842.0959999999995</v>
      </c>
      <c r="AH28" s="61">
        <v>7065.7469999999994</v>
      </c>
      <c r="AI28" s="62"/>
      <c r="AJ28" s="60">
        <v>2938.9920000000002</v>
      </c>
      <c r="AK28" s="61">
        <v>7716.777</v>
      </c>
      <c r="AL28" s="62"/>
      <c r="AM28" s="60">
        <v>1647.4780000000001</v>
      </c>
      <c r="AN28" s="61">
        <v>0</v>
      </c>
      <c r="AO28" s="62"/>
      <c r="AP28" s="63">
        <f>SUM(D28:AE28)</f>
        <v>7716.777</v>
      </c>
      <c r="AQ28" s="37"/>
      <c r="AR28" s="32"/>
      <c r="AS28" s="55">
        <v>7636.68</v>
      </c>
      <c r="AT28" s="56">
        <v>7716.777</v>
      </c>
      <c r="AU28" s="47"/>
      <c r="AV28" s="47"/>
      <c r="AW28" s="47"/>
      <c r="AX28" s="4"/>
      <c r="AY28" s="47"/>
      <c r="AZ28" s="47"/>
      <c r="BA28" s="5"/>
    </row>
    <row r="29" spans="2:53" s="6" customFormat="1" ht="18.75" hidden="1" customHeight="1" outlineLevel="1">
      <c r="B29" s="58" t="s">
        <v>38</v>
      </c>
      <c r="C29" s="46"/>
      <c r="D29" s="41">
        <f t="shared" ref="D29:AE29" si="10">+IF(OR(D24="",D28=""),"",D28-D24)</f>
        <v>-12.257000000000005</v>
      </c>
      <c r="E29" s="41">
        <f t="shared" si="10"/>
        <v>-9.8969999999999985</v>
      </c>
      <c r="F29" s="41">
        <f t="shared" si="10"/>
        <v>-2.9950000000000045</v>
      </c>
      <c r="G29" s="41">
        <f t="shared" si="10"/>
        <v>-2.0000000000000142</v>
      </c>
      <c r="H29" s="41">
        <f t="shared" si="10"/>
        <v>-35.589999999999918</v>
      </c>
      <c r="I29" s="41">
        <f t="shared" si="10"/>
        <v>-5.1339999999999986</v>
      </c>
      <c r="J29" s="41">
        <f t="shared" si="10"/>
        <v>0.29899999999999949</v>
      </c>
      <c r="K29" s="41">
        <f t="shared" si="10"/>
        <v>-59.90300000000002</v>
      </c>
      <c r="L29" s="41">
        <f t="shared" si="10"/>
        <v>-51.550000000000182</v>
      </c>
      <c r="M29" s="41">
        <f t="shared" si="10"/>
        <v>-22.812000000000012</v>
      </c>
      <c r="N29" s="41" t="str">
        <f t="shared" si="10"/>
        <v/>
      </c>
      <c r="O29" s="41">
        <f t="shared" si="10"/>
        <v>-4.2350000000001273</v>
      </c>
      <c r="P29" s="41">
        <f t="shared" si="10"/>
        <v>0.19899999999999984</v>
      </c>
      <c r="Q29" s="41">
        <f t="shared" si="10"/>
        <v>-2.4790000000000028</v>
      </c>
      <c r="R29" s="41">
        <f t="shared" si="10"/>
        <v>-3.6499999999999986</v>
      </c>
      <c r="S29" s="41">
        <f t="shared" si="10"/>
        <v>-0.85899999999999821</v>
      </c>
      <c r="T29" s="41">
        <f t="shared" si="10"/>
        <v>-2.6769999999999996</v>
      </c>
      <c r="U29" s="41">
        <f t="shared" si="10"/>
        <v>6.1999999999999833E-2</v>
      </c>
      <c r="V29" s="41">
        <f t="shared" si="10"/>
        <v>23.366999999999962</v>
      </c>
      <c r="W29" s="41">
        <f t="shared" si="10"/>
        <v>2.4910000000000423</v>
      </c>
      <c r="X29" s="41">
        <f t="shared" si="10"/>
        <v>3.6170000000000186</v>
      </c>
      <c r="Y29" s="41">
        <f t="shared" si="10"/>
        <v>-5.8340000000000032</v>
      </c>
      <c r="Z29" s="41">
        <f t="shared" si="10"/>
        <v>-165.44200000000001</v>
      </c>
      <c r="AA29" s="41">
        <f t="shared" si="10"/>
        <v>-1.6829999999999998</v>
      </c>
      <c r="AB29" s="41">
        <f t="shared" si="10"/>
        <v>-4.0689999999999991</v>
      </c>
      <c r="AC29" s="41">
        <f t="shared" si="10"/>
        <v>-1.4390000000000214</v>
      </c>
      <c r="AD29" s="41">
        <f t="shared" si="10"/>
        <v>21.687999999999988</v>
      </c>
      <c r="AE29" s="42">
        <f t="shared" si="10"/>
        <v>-12.541000000000054</v>
      </c>
      <c r="AF29" s="47"/>
      <c r="AG29" s="41"/>
      <c r="AH29" s="43">
        <f>+IF(AH24*AH28=0,"",AH28-AH24)</f>
        <v>-161.17500000000018</v>
      </c>
      <c r="AI29" s="42"/>
      <c r="AJ29" s="41"/>
      <c r="AK29" s="43">
        <f>+IF(AK24*AK28=0,"",AK28-AK24)</f>
        <v>-355.32299999999941</v>
      </c>
      <c r="AL29" s="42"/>
      <c r="AM29" s="41"/>
      <c r="AN29" s="43" t="str">
        <f>+IF(AN24*AN28=0,"",AN28-AN24)</f>
        <v/>
      </c>
      <c r="AO29" s="42"/>
      <c r="AP29" s="42"/>
      <c r="AQ29" s="43"/>
      <c r="AR29" s="42"/>
      <c r="AS29" s="41"/>
      <c r="AT29" s="43">
        <f>+IF(AT24*AT28=0,"",AT28-AT24)</f>
        <v>-355.32299999999941</v>
      </c>
      <c r="AU29" s="47"/>
      <c r="AV29" s="47"/>
      <c r="AW29" s="47"/>
      <c r="AX29" s="4"/>
      <c r="AY29" s="47"/>
      <c r="AZ29" s="47"/>
      <c r="BA29" s="5"/>
    </row>
    <row r="30" spans="2:53" s="6" customFormat="1" ht="18.75" hidden="1" customHeight="1" outlineLevel="1">
      <c r="B30" s="45" t="s">
        <v>39</v>
      </c>
      <c r="C30" s="46"/>
      <c r="D30" s="47">
        <f t="shared" ref="D30:AE30" si="11">+IF(OR(D24="",D28=""),"",D28/D24-1)</f>
        <v>-4.5859305431878883E-2</v>
      </c>
      <c r="E30" s="47">
        <f t="shared" si="11"/>
        <v>-0.67787671232876712</v>
      </c>
      <c r="F30" s="47">
        <f>+IF(OR(F24="",F28=""),"",F28/F24-1)</f>
        <v>-3.7428142964259004E-2</v>
      </c>
      <c r="G30" s="47">
        <f t="shared" si="11"/>
        <v>-1.5576323987539054E-2</v>
      </c>
      <c r="H30" s="47">
        <f t="shared" si="11"/>
        <v>-2.9420274280612668E-2</v>
      </c>
      <c r="I30" s="47">
        <f t="shared" si="11"/>
        <v>-0.34750236902666842</v>
      </c>
      <c r="J30" s="47">
        <f t="shared" si="11"/>
        <v>5.2572352920490228E-3</v>
      </c>
      <c r="K30" s="47">
        <f t="shared" si="11"/>
        <v>-9.0991806590575597E-2</v>
      </c>
      <c r="L30" s="47">
        <f t="shared" si="11"/>
        <v>-3.3954258246010727E-2</v>
      </c>
      <c r="M30" s="47">
        <f t="shared" si="11"/>
        <v>-4.2461232626576861E-2</v>
      </c>
      <c r="N30" s="47" t="str">
        <f t="shared" si="11"/>
        <v/>
      </c>
      <c r="O30" s="47">
        <f t="shared" si="11"/>
        <v>-3.9981458421645133E-3</v>
      </c>
      <c r="P30" s="47">
        <f t="shared" si="11"/>
        <v>4.6845574387947231E-2</v>
      </c>
      <c r="Q30" s="47">
        <f t="shared" si="11"/>
        <v>-0.11559804150151565</v>
      </c>
      <c r="R30" s="47">
        <f t="shared" si="11"/>
        <v>-7.6779065609289154E-2</v>
      </c>
      <c r="S30" s="47">
        <f t="shared" si="11"/>
        <v>-8.7332248881659025E-2</v>
      </c>
      <c r="T30" s="47">
        <f t="shared" si="11"/>
        <v>-8.2694921537130872E-2</v>
      </c>
      <c r="U30" s="47">
        <f t="shared" si="11"/>
        <v>4.1920216362406837E-2</v>
      </c>
      <c r="V30" s="47">
        <f t="shared" si="11"/>
        <v>6.1754888565289656E-2</v>
      </c>
      <c r="W30" s="47">
        <f t="shared" si="11"/>
        <v>1.1263338759269548E-2</v>
      </c>
      <c r="X30" s="47">
        <f t="shared" si="11"/>
        <v>9.4811203292310964E-3</v>
      </c>
      <c r="Y30" s="47">
        <f t="shared" si="11"/>
        <v>-5.3749769670167757E-2</v>
      </c>
      <c r="Z30" s="47">
        <f t="shared" si="11"/>
        <v>-0.8689180672268908</v>
      </c>
      <c r="AA30" s="47">
        <f t="shared" si="11"/>
        <v>-4.5555435253356369E-2</v>
      </c>
      <c r="AB30" s="47">
        <f t="shared" si="11"/>
        <v>-0.20486355855402272</v>
      </c>
      <c r="AC30" s="47">
        <f t="shared" si="11"/>
        <v>-1.7437985482483542E-2</v>
      </c>
      <c r="AD30" s="47">
        <f t="shared" si="11"/>
        <v>0.16840339788486314</v>
      </c>
      <c r="AE30" s="47">
        <f t="shared" si="11"/>
        <v>-1.4541959019064299E-2</v>
      </c>
      <c r="AF30" s="47"/>
      <c r="AG30" s="47"/>
      <c r="AH30" s="48">
        <f>+IF(AH24*AH28=0,"",AH28/AH24-1)</f>
        <v>-2.2302025675661086E-2</v>
      </c>
      <c r="AI30" s="47"/>
      <c r="AJ30" s="47"/>
      <c r="AK30" s="48">
        <f>+IF(AK24*AK28=0,"",AK28/AK24-1)</f>
        <v>-4.401865685509343E-2</v>
      </c>
      <c r="AL30" s="47"/>
      <c r="AM30" s="47"/>
      <c r="AN30" s="48" t="str">
        <f>+IF(AN24*AN28=0,"",AN28/AN24-1)</f>
        <v/>
      </c>
      <c r="AO30" s="47"/>
      <c r="AP30" s="47"/>
      <c r="AQ30" s="48"/>
      <c r="AR30" s="47"/>
      <c r="AS30" s="47"/>
      <c r="AT30" s="48">
        <f>+IF(AT24*AT28=0,"",AT28/AT24-1)</f>
        <v>-4.401865685509343E-2</v>
      </c>
      <c r="AU30" s="47"/>
      <c r="AV30" s="47"/>
      <c r="AW30" s="47"/>
      <c r="AX30" s="4"/>
      <c r="AY30" s="47"/>
      <c r="AZ30" s="47"/>
      <c r="BA30" s="5"/>
    </row>
    <row r="31" spans="2:53" s="6" customFormat="1" ht="9.75" hidden="1" customHeight="1" outlineLevel="1">
      <c r="B31" s="14"/>
      <c r="C31" s="46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8"/>
      <c r="AI31" s="47"/>
      <c r="AJ31" s="47"/>
      <c r="AK31" s="48"/>
      <c r="AL31" s="47"/>
      <c r="AM31" s="47"/>
      <c r="AN31" s="48"/>
      <c r="AO31" s="47"/>
      <c r="AP31" s="47"/>
      <c r="AQ31" s="48"/>
      <c r="AR31" s="47"/>
      <c r="AS31" s="47"/>
      <c r="AT31" s="48"/>
      <c r="AU31" s="47"/>
      <c r="AV31" s="47"/>
      <c r="AW31" s="47"/>
      <c r="AX31" s="4"/>
      <c r="AY31" s="47"/>
      <c r="AZ31" s="47"/>
      <c r="BA31" s="5"/>
    </row>
    <row r="32" spans="2:53" s="6" customFormat="1" ht="18.75" hidden="1" customHeight="1" outlineLevel="1">
      <c r="B32" s="52">
        <f>+B28+1</f>
        <v>2010</v>
      </c>
      <c r="C32" s="46"/>
      <c r="D32" s="53">
        <v>263.14</v>
      </c>
      <c r="E32" s="53">
        <v>3.67</v>
      </c>
      <c r="F32" s="53">
        <v>74.260000000000005</v>
      </c>
      <c r="G32" s="53">
        <v>131.19999999999999</v>
      </c>
      <c r="H32" s="53">
        <v>1186.72</v>
      </c>
      <c r="I32" s="53">
        <v>8.9600000000000009</v>
      </c>
      <c r="J32" s="53">
        <v>58.03</v>
      </c>
      <c r="K32" s="53">
        <v>606.59</v>
      </c>
      <c r="L32" s="53">
        <v>1521.17</v>
      </c>
      <c r="M32" s="53">
        <v>559</v>
      </c>
      <c r="N32" s="53">
        <v>55.41</v>
      </c>
      <c r="O32" s="53">
        <v>1075.4100000000001</v>
      </c>
      <c r="P32" s="53">
        <v>4.4800000000000004</v>
      </c>
      <c r="Q32" s="53">
        <v>17.61</v>
      </c>
      <c r="R32" s="53">
        <v>42.65</v>
      </c>
      <c r="S32" s="53">
        <v>9.5500000000000007</v>
      </c>
      <c r="T32" s="53">
        <v>27.09</v>
      </c>
      <c r="U32" s="53">
        <v>1.42</v>
      </c>
      <c r="V32" s="53">
        <v>388.61</v>
      </c>
      <c r="W32" s="53">
        <v>224.79</v>
      </c>
      <c r="X32" s="53">
        <v>385.98</v>
      </c>
      <c r="Y32" s="53">
        <v>93.66</v>
      </c>
      <c r="Z32" s="53">
        <v>28.32</v>
      </c>
      <c r="AA32" s="53">
        <v>35.770000000000003</v>
      </c>
      <c r="AB32" s="53">
        <v>13.61</v>
      </c>
      <c r="AC32" s="53">
        <v>82.13</v>
      </c>
      <c r="AD32" s="53">
        <v>148.34</v>
      </c>
      <c r="AE32" s="54">
        <v>924.47</v>
      </c>
      <c r="AF32" s="47"/>
      <c r="AG32" s="64">
        <v>7045.4</v>
      </c>
      <c r="AH32" s="65">
        <v>7328.22</v>
      </c>
      <c r="AI32" s="62"/>
      <c r="AJ32" s="64">
        <v>10459.299999999999</v>
      </c>
      <c r="AK32" s="65">
        <v>7972.0399999999981</v>
      </c>
      <c r="AL32" s="62"/>
      <c r="AM32" s="64">
        <v>9774.5399999999972</v>
      </c>
      <c r="AN32" s="65">
        <v>0</v>
      </c>
      <c r="AO32" s="62"/>
      <c r="AP32" s="66">
        <f>SUM(D32:AE32)</f>
        <v>7972.0399999999981</v>
      </c>
      <c r="AQ32" s="37"/>
      <c r="AR32" s="32"/>
      <c r="AS32" s="55">
        <v>7225.1587</v>
      </c>
      <c r="AT32" s="56">
        <v>7972.0399999999981</v>
      </c>
      <c r="AU32" s="47"/>
      <c r="AV32" s="47"/>
      <c r="AW32" s="47"/>
      <c r="AX32" s="4"/>
      <c r="AY32" s="47"/>
      <c r="AZ32" s="47"/>
      <c r="BA32" s="5"/>
    </row>
    <row r="33" spans="2:69" s="6" customFormat="1" ht="18.75" hidden="1" customHeight="1" outlineLevel="1">
      <c r="B33" s="58" t="s">
        <v>38</v>
      </c>
      <c r="C33" s="46"/>
      <c r="D33" s="41">
        <f t="shared" ref="D33:AE33" si="12">+IF(OR(D28="",D32=""),"",D32-D28)</f>
        <v>8.1229999999999905</v>
      </c>
      <c r="E33" s="41">
        <f t="shared" si="12"/>
        <v>-1.0330000000000004</v>
      </c>
      <c r="F33" s="41">
        <f t="shared" si="12"/>
        <v>-2.7649999999999864</v>
      </c>
      <c r="G33" s="41">
        <f t="shared" si="12"/>
        <v>4.7999999999999972</v>
      </c>
      <c r="H33" s="41">
        <f t="shared" si="12"/>
        <v>12.599999999999909</v>
      </c>
      <c r="I33" s="41">
        <f t="shared" si="12"/>
        <v>-0.67999999999999972</v>
      </c>
      <c r="J33" s="41">
        <f t="shared" si="12"/>
        <v>0.85699999999999932</v>
      </c>
      <c r="K33" s="41">
        <f t="shared" si="12"/>
        <v>8.1590000000001055</v>
      </c>
      <c r="L33" s="41">
        <f t="shared" si="12"/>
        <v>54.501000000000204</v>
      </c>
      <c r="M33" s="41">
        <f t="shared" si="12"/>
        <v>44.56899999999996</v>
      </c>
      <c r="N33" s="41" t="str">
        <f t="shared" si="12"/>
        <v/>
      </c>
      <c r="O33" s="41">
        <f t="shared" si="12"/>
        <v>20.404000000000224</v>
      </c>
      <c r="P33" s="41">
        <f t="shared" si="12"/>
        <v>3.3000000000000362E-2</v>
      </c>
      <c r="Q33" s="41">
        <f t="shared" si="12"/>
        <v>-1.3559999999999981</v>
      </c>
      <c r="R33" s="41">
        <f t="shared" si="12"/>
        <v>-1.2390000000000043</v>
      </c>
      <c r="S33" s="41">
        <f t="shared" si="12"/>
        <v>0.57299999999999862</v>
      </c>
      <c r="T33" s="41">
        <f t="shared" si="12"/>
        <v>-2.6050000000000004</v>
      </c>
      <c r="U33" s="41">
        <f t="shared" si="12"/>
        <v>-0.121</v>
      </c>
      <c r="V33" s="41">
        <f t="shared" si="12"/>
        <v>-13.13999999999993</v>
      </c>
      <c r="W33" s="41">
        <f t="shared" si="12"/>
        <v>1.1389999999999532</v>
      </c>
      <c r="X33" s="41">
        <f t="shared" si="12"/>
        <v>0.867999999999995</v>
      </c>
      <c r="Y33" s="41">
        <f t="shared" si="12"/>
        <v>-9.0460000000000065</v>
      </c>
      <c r="Z33" s="41">
        <f t="shared" si="12"/>
        <v>3.3620000000000019</v>
      </c>
      <c r="AA33" s="41">
        <f t="shared" si="12"/>
        <v>0.50900000000000034</v>
      </c>
      <c r="AB33" s="41">
        <f t="shared" si="12"/>
        <v>-2.1829999999999998</v>
      </c>
      <c r="AC33" s="41">
        <f t="shared" si="12"/>
        <v>1.048000000000016</v>
      </c>
      <c r="AD33" s="41">
        <f t="shared" si="12"/>
        <v>-2.1339999999999861</v>
      </c>
      <c r="AE33" s="42">
        <f t="shared" si="12"/>
        <v>74.610000000000127</v>
      </c>
      <c r="AF33" s="47"/>
      <c r="AG33" s="41"/>
      <c r="AH33" s="43">
        <f>+IF(AH28*AH32=0,"",AH32-AH28)</f>
        <v>262.47300000000087</v>
      </c>
      <c r="AI33" s="42"/>
      <c r="AJ33" s="41"/>
      <c r="AK33" s="43">
        <f>+IF(AK28*AK32=0,"",AK32-AK28)</f>
        <v>255.2629999999981</v>
      </c>
      <c r="AL33" s="42"/>
      <c r="AM33" s="41"/>
      <c r="AN33" s="43" t="str">
        <f>+IF(AN28*AN32=0,"",AN32-AN28)</f>
        <v/>
      </c>
      <c r="AO33" s="42"/>
      <c r="AP33" s="42"/>
      <c r="AQ33" s="43"/>
      <c r="AR33" s="42"/>
      <c r="AS33" s="41"/>
      <c r="AT33" s="43">
        <f>+IF(AT28*AT32=0,"",AT32-AT28)</f>
        <v>255.2629999999981</v>
      </c>
      <c r="AU33" s="47"/>
      <c r="AV33" s="47"/>
      <c r="AW33" s="47"/>
      <c r="AX33" s="4"/>
      <c r="AY33" s="47"/>
      <c r="AZ33" s="47"/>
      <c r="BA33" s="5"/>
    </row>
    <row r="34" spans="2:69" s="6" customFormat="1" ht="18.75" hidden="1" customHeight="1" outlineLevel="1">
      <c r="B34" s="45" t="s">
        <v>39</v>
      </c>
      <c r="C34" s="46"/>
      <c r="D34" s="47">
        <f>+IF(OR(D28="",D32=""),"",D32/D28-1)</f>
        <v>3.1852778442221563E-2</v>
      </c>
      <c r="E34" s="47">
        <f t="shared" ref="E34:AE34" si="13">+IF(OR(E28="",E32=""),"",E32/E28-1)</f>
        <v>-0.2196470338082076</v>
      </c>
      <c r="F34" s="47">
        <f t="shared" si="13"/>
        <v>-3.589743589743577E-2</v>
      </c>
      <c r="G34" s="47">
        <f t="shared" si="13"/>
        <v>3.7974683544303778E-2</v>
      </c>
      <c r="H34" s="47">
        <f t="shared" si="13"/>
        <v>1.0731441419957077E-2</v>
      </c>
      <c r="I34" s="47">
        <f t="shared" si="13"/>
        <v>-7.0539419087136901E-2</v>
      </c>
      <c r="J34" s="47">
        <f t="shared" si="13"/>
        <v>1.4989592989697931E-2</v>
      </c>
      <c r="K34" s="47">
        <f t="shared" si="13"/>
        <v>1.3633986207265414E-2</v>
      </c>
      <c r="L34" s="47">
        <f t="shared" si="13"/>
        <v>3.715971360954673E-2</v>
      </c>
      <c r="M34" s="47">
        <f t="shared" si="13"/>
        <v>8.663746935935035E-2</v>
      </c>
      <c r="N34" s="47" t="str">
        <f t="shared" si="13"/>
        <v/>
      </c>
      <c r="O34" s="47">
        <f t="shared" si="13"/>
        <v>1.9340174368676744E-2</v>
      </c>
      <c r="P34" s="47">
        <f t="shared" si="13"/>
        <v>7.4207330784799019E-3</v>
      </c>
      <c r="Q34" s="47">
        <f t="shared" si="13"/>
        <v>-7.1496361910787676E-2</v>
      </c>
      <c r="R34" s="47">
        <f t="shared" si="13"/>
        <v>-2.8230308277700678E-2</v>
      </c>
      <c r="S34" s="47">
        <f t="shared" si="13"/>
        <v>6.3829787234042312E-2</v>
      </c>
      <c r="T34" s="47">
        <f t="shared" si="13"/>
        <v>-8.7725206263680744E-2</v>
      </c>
      <c r="U34" s="47">
        <f t="shared" si="13"/>
        <v>-7.8520441271901387E-2</v>
      </c>
      <c r="V34" s="47">
        <f t="shared" si="13"/>
        <v>-3.2706907280646957E-2</v>
      </c>
      <c r="W34" s="47">
        <f t="shared" si="13"/>
        <v>5.0927561244973329E-3</v>
      </c>
      <c r="X34" s="47">
        <f t="shared" si="13"/>
        <v>2.2538897775192801E-3</v>
      </c>
      <c r="Y34" s="47">
        <f t="shared" si="13"/>
        <v>-8.8076645960313948E-2</v>
      </c>
      <c r="Z34" s="47">
        <f t="shared" si="13"/>
        <v>0.13470630659507976</v>
      </c>
      <c r="AA34" s="47">
        <f t="shared" si="13"/>
        <v>1.4435211706985029E-2</v>
      </c>
      <c r="AB34" s="47">
        <f t="shared" si="13"/>
        <v>-0.13822579623884002</v>
      </c>
      <c r="AC34" s="47">
        <f t="shared" si="13"/>
        <v>1.2925186847882575E-2</v>
      </c>
      <c r="AD34" s="47">
        <f t="shared" si="13"/>
        <v>-1.4181852014301333E-2</v>
      </c>
      <c r="AE34" s="47">
        <f t="shared" si="13"/>
        <v>8.7790930270868373E-2</v>
      </c>
      <c r="AF34" s="47"/>
      <c r="AG34" s="47"/>
      <c r="AH34" s="48">
        <f>+IF(AH28*AH32=0,"",AH32/AH28-1)</f>
        <v>3.714724005826997E-2</v>
      </c>
      <c r="AI34" s="47"/>
      <c r="AJ34" s="47"/>
      <c r="AK34" s="48">
        <f>+IF(AK28*AK32=0,"",AK32/AK28-1)</f>
        <v>3.3078965480018097E-2</v>
      </c>
      <c r="AL34" s="47"/>
      <c r="AM34" s="47"/>
      <c r="AN34" s="48" t="str">
        <f>+IF(AN28*AN32=0,"",AN32/AN28-1)</f>
        <v/>
      </c>
      <c r="AO34" s="47"/>
      <c r="AP34" s="47"/>
      <c r="AQ34" s="48"/>
      <c r="AR34" s="47"/>
      <c r="AS34" s="47"/>
      <c r="AT34" s="48">
        <f>+IF(AT28*AT32=0,"",AT32/AT28-1)</f>
        <v>3.3078965480018097E-2</v>
      </c>
      <c r="AU34" s="47"/>
      <c r="AV34" s="47"/>
      <c r="AW34" s="47"/>
      <c r="AX34" s="4"/>
      <c r="AY34" s="47"/>
      <c r="AZ34" s="47"/>
      <c r="BA34" s="5"/>
    </row>
    <row r="35" spans="2:69" s="6" customFormat="1" ht="6.75" hidden="1" customHeight="1" outlineLevel="1">
      <c r="B35" s="67"/>
      <c r="C35" s="1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7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5"/>
    </row>
    <row r="36" spans="2:69" s="6" customFormat="1" ht="18.75" hidden="1" customHeight="1" outlineLevel="1" collapsed="1">
      <c r="B36" s="52">
        <f>+B32+1</f>
        <v>2011</v>
      </c>
      <c r="C36" s="46"/>
      <c r="D36" s="53">
        <v>272.29000000000002</v>
      </c>
      <c r="E36" s="53">
        <v>4.620000000000001</v>
      </c>
      <c r="F36" s="53">
        <v>72.12</v>
      </c>
      <c r="G36" s="53">
        <v>133</v>
      </c>
      <c r="H36" s="53">
        <v>1159</v>
      </c>
      <c r="I36" s="53">
        <v>8.3699999999999992</v>
      </c>
      <c r="J36" s="53">
        <v>59.23</v>
      </c>
      <c r="K36" s="53">
        <v>604.11</v>
      </c>
      <c r="L36" s="53">
        <v>1559.35</v>
      </c>
      <c r="M36" s="53">
        <v>546.76</v>
      </c>
      <c r="N36" s="53">
        <v>53.75</v>
      </c>
      <c r="O36" s="53">
        <v>1009.21</v>
      </c>
      <c r="P36" s="53">
        <v>4.82</v>
      </c>
      <c r="Q36" s="53">
        <v>17.13</v>
      </c>
      <c r="R36" s="53">
        <v>41.08</v>
      </c>
      <c r="S36" s="53">
        <v>8.8800000000000008</v>
      </c>
      <c r="T36" s="53">
        <v>25.98</v>
      </c>
      <c r="U36" s="53">
        <v>1.1200000000000001</v>
      </c>
      <c r="V36" s="53">
        <v>381.56</v>
      </c>
      <c r="W36" s="53">
        <v>220.66</v>
      </c>
      <c r="X36" s="53">
        <v>379.93</v>
      </c>
      <c r="Y36" s="53">
        <v>96</v>
      </c>
      <c r="Z36" s="53">
        <v>29.07</v>
      </c>
      <c r="AA36" s="53">
        <v>35.57</v>
      </c>
      <c r="AB36" s="53">
        <v>11.28</v>
      </c>
      <c r="AC36" s="53">
        <v>82.65</v>
      </c>
      <c r="AD36" s="53">
        <v>147.78</v>
      </c>
      <c r="AE36" s="54">
        <v>935.52</v>
      </c>
      <c r="AF36" s="47"/>
      <c r="AG36" s="64">
        <v>7216</v>
      </c>
      <c r="AH36" s="65">
        <v>7215.9</v>
      </c>
      <c r="AI36" s="62"/>
      <c r="AJ36" s="64">
        <v>10870.710000000001</v>
      </c>
      <c r="AK36" s="65">
        <v>7900.739999999998</v>
      </c>
      <c r="AL36" s="62"/>
      <c r="AM36" s="64">
        <v>9759.0599999999977</v>
      </c>
      <c r="AN36" s="65">
        <v>-0.1</v>
      </c>
      <c r="AO36" s="62"/>
      <c r="AP36" s="66">
        <f>SUM(D36:AE36)</f>
        <v>7900.8399999999983</v>
      </c>
      <c r="AQ36" s="37"/>
      <c r="AR36" s="32"/>
      <c r="AS36" s="55">
        <v>254.89047619047625</v>
      </c>
      <c r="AT36" s="56">
        <v>0</v>
      </c>
      <c r="AU36" s="47"/>
      <c r="AV36" s="47"/>
      <c r="AW36" s="47"/>
      <c r="AX36" s="4"/>
      <c r="AY36" s="47"/>
      <c r="AZ36" s="47"/>
      <c r="BA36" s="5"/>
      <c r="BQ36" s="44"/>
    </row>
    <row r="37" spans="2:69" s="6" customFormat="1" ht="18.75" hidden="1" customHeight="1" outlineLevel="1">
      <c r="B37" s="58" t="s">
        <v>38</v>
      </c>
      <c r="C37" s="46"/>
      <c r="D37" s="41">
        <f t="shared" ref="D37:AE37" si="14">+IF(OR(D32="",D36=""),"",D36-D32)</f>
        <v>9.1500000000000341</v>
      </c>
      <c r="E37" s="41">
        <f t="shared" si="14"/>
        <v>0.95000000000000107</v>
      </c>
      <c r="F37" s="41">
        <f t="shared" si="14"/>
        <v>-2.1400000000000006</v>
      </c>
      <c r="G37" s="41">
        <f t="shared" si="14"/>
        <v>1.8000000000000114</v>
      </c>
      <c r="H37" s="41">
        <f t="shared" si="14"/>
        <v>-27.720000000000027</v>
      </c>
      <c r="I37" s="41">
        <f t="shared" si="14"/>
        <v>-0.59000000000000163</v>
      </c>
      <c r="J37" s="41">
        <f t="shared" si="14"/>
        <v>1.1999999999999957</v>
      </c>
      <c r="K37" s="41">
        <f t="shared" si="14"/>
        <v>-2.4800000000000182</v>
      </c>
      <c r="L37" s="41">
        <f t="shared" si="14"/>
        <v>38.179999999999836</v>
      </c>
      <c r="M37" s="41">
        <f t="shared" si="14"/>
        <v>-12.240000000000009</v>
      </c>
      <c r="N37" s="41">
        <f t="shared" si="14"/>
        <v>-1.6599999999999966</v>
      </c>
      <c r="O37" s="41">
        <f t="shared" si="14"/>
        <v>-66.200000000000045</v>
      </c>
      <c r="P37" s="41">
        <f t="shared" si="14"/>
        <v>0.33999999999999986</v>
      </c>
      <c r="Q37" s="41">
        <f t="shared" si="14"/>
        <v>-0.48000000000000043</v>
      </c>
      <c r="R37" s="41">
        <f t="shared" si="14"/>
        <v>-1.5700000000000003</v>
      </c>
      <c r="S37" s="41">
        <f t="shared" si="14"/>
        <v>-0.66999999999999993</v>
      </c>
      <c r="T37" s="41">
        <f t="shared" si="14"/>
        <v>-1.1099999999999994</v>
      </c>
      <c r="U37" s="41">
        <f t="shared" si="14"/>
        <v>-0.29999999999999982</v>
      </c>
      <c r="V37" s="41">
        <f t="shared" si="14"/>
        <v>-7.0500000000000114</v>
      </c>
      <c r="W37" s="41">
        <f t="shared" si="14"/>
        <v>-4.1299999999999955</v>
      </c>
      <c r="X37" s="41">
        <f t="shared" si="14"/>
        <v>-6.0500000000000114</v>
      </c>
      <c r="Y37" s="41">
        <f t="shared" si="14"/>
        <v>2.3400000000000034</v>
      </c>
      <c r="Z37" s="41">
        <f t="shared" si="14"/>
        <v>0.75</v>
      </c>
      <c r="AA37" s="41">
        <f t="shared" si="14"/>
        <v>-0.20000000000000284</v>
      </c>
      <c r="AB37" s="41">
        <f t="shared" si="14"/>
        <v>-2.33</v>
      </c>
      <c r="AC37" s="41">
        <f t="shared" si="14"/>
        <v>0.52000000000001023</v>
      </c>
      <c r="AD37" s="41">
        <f t="shared" si="14"/>
        <v>-0.56000000000000227</v>
      </c>
      <c r="AE37" s="42">
        <f t="shared" si="14"/>
        <v>11.049999999999955</v>
      </c>
      <c r="AF37" s="47"/>
      <c r="AG37" s="41"/>
      <c r="AH37" s="43">
        <f>+IF(AH32*AH36=0,"",AH36-AH32)</f>
        <v>-112.32000000000062</v>
      </c>
      <c r="AI37" s="42"/>
      <c r="AJ37" s="41"/>
      <c r="AK37" s="43">
        <f>+IF(AK32*AK36=0,"",AK36-AK32)</f>
        <v>-71.300000000000182</v>
      </c>
      <c r="AL37" s="42"/>
      <c r="AM37" s="41"/>
      <c r="AN37" s="43" t="str">
        <f>+IF(AN32*AN36=0,"",AN36-AN32)</f>
        <v/>
      </c>
      <c r="AO37" s="42"/>
      <c r="AP37" s="42"/>
      <c r="AQ37" s="43"/>
      <c r="AR37" s="42"/>
      <c r="AS37" s="41"/>
      <c r="AT37" s="43" t="str">
        <f>+IF(AT32*AT36=0,"",AT36-AT32)</f>
        <v/>
      </c>
      <c r="AU37" s="47"/>
      <c r="AV37" s="47"/>
      <c r="AW37" s="47"/>
      <c r="AX37" s="4"/>
      <c r="AY37" s="47"/>
      <c r="AZ37" s="47"/>
      <c r="BA37" s="5"/>
    </row>
    <row r="38" spans="2:69" s="6" customFormat="1" ht="18.75" hidden="1" customHeight="1" outlineLevel="1">
      <c r="B38" s="45" t="s">
        <v>39</v>
      </c>
      <c r="C38" s="46"/>
      <c r="D38" s="47">
        <f>+IF(OR(D32="",D36=""),"",D36/D32-1)</f>
        <v>3.477236452078758E-2</v>
      </c>
      <c r="E38" s="47">
        <f t="shared" ref="E38:AE38" si="15">+IF(OR(E32="",E36=""),"",E36/E32-1)</f>
        <v>0.25885558583106305</v>
      </c>
      <c r="F38" s="47">
        <f t="shared" si="15"/>
        <v>-2.8817667654188028E-2</v>
      </c>
      <c r="G38" s="47">
        <f t="shared" si="15"/>
        <v>1.371951219512213E-2</v>
      </c>
      <c r="H38" s="47">
        <f t="shared" si="15"/>
        <v>-2.3358500741539778E-2</v>
      </c>
      <c r="I38" s="47">
        <f t="shared" si="15"/>
        <v>-6.5848214285714413E-2</v>
      </c>
      <c r="J38" s="47">
        <f t="shared" si="15"/>
        <v>2.0678959159055488E-2</v>
      </c>
      <c r="K38" s="47">
        <f t="shared" si="15"/>
        <v>-4.088428757480389E-3</v>
      </c>
      <c r="L38" s="47">
        <f t="shared" si="15"/>
        <v>2.5099101349618902E-2</v>
      </c>
      <c r="M38" s="47">
        <f t="shared" si="15"/>
        <v>-2.1896243291592121E-2</v>
      </c>
      <c r="N38" s="47">
        <f t="shared" si="15"/>
        <v>-2.9958491247067287E-2</v>
      </c>
      <c r="O38" s="47">
        <f t="shared" si="15"/>
        <v>-6.1557917445439481E-2</v>
      </c>
      <c r="P38" s="47">
        <f t="shared" si="15"/>
        <v>7.5892857142857206E-2</v>
      </c>
      <c r="Q38" s="47">
        <f t="shared" si="15"/>
        <v>-2.7257240204429323E-2</v>
      </c>
      <c r="R38" s="47">
        <f t="shared" si="15"/>
        <v>-3.6811254396248549E-2</v>
      </c>
      <c r="S38" s="47">
        <f t="shared" si="15"/>
        <v>-7.0157068062827177E-2</v>
      </c>
      <c r="T38" s="47">
        <f t="shared" si="15"/>
        <v>-4.0974529346622379E-2</v>
      </c>
      <c r="U38" s="47">
        <f t="shared" si="15"/>
        <v>-0.21126760563380276</v>
      </c>
      <c r="V38" s="47">
        <f t="shared" si="15"/>
        <v>-1.8141581534185991E-2</v>
      </c>
      <c r="W38" s="47">
        <f t="shared" si="15"/>
        <v>-1.8372703412073421E-2</v>
      </c>
      <c r="X38" s="47">
        <f t="shared" si="15"/>
        <v>-1.5674387273952095E-2</v>
      </c>
      <c r="Y38" s="47">
        <f t="shared" si="15"/>
        <v>2.4983984625240208E-2</v>
      </c>
      <c r="Z38" s="47">
        <f t="shared" si="15"/>
        <v>2.6483050847457612E-2</v>
      </c>
      <c r="AA38" s="47">
        <f t="shared" si="15"/>
        <v>-5.5912776069332315E-3</v>
      </c>
      <c r="AB38" s="47">
        <f t="shared" si="15"/>
        <v>-0.1711976487876562</v>
      </c>
      <c r="AC38" s="47">
        <f t="shared" si="15"/>
        <v>6.3314257883844149E-3</v>
      </c>
      <c r="AD38" s="47">
        <f t="shared" si="15"/>
        <v>-3.7751112309559742E-3</v>
      </c>
      <c r="AE38" s="47">
        <f t="shared" si="15"/>
        <v>1.1952794574188408E-2</v>
      </c>
      <c r="AF38" s="47"/>
      <c r="AG38" s="47"/>
      <c r="AH38" s="48">
        <f>+IF(AH32*AH36=0,"",AH36/AH32-1)</f>
        <v>-1.5327050770855721E-2</v>
      </c>
      <c r="AI38" s="47"/>
      <c r="AJ38" s="47"/>
      <c r="AK38" s="48">
        <f>+IF(AK32*AK36=0,"",AK36/AK32-1)</f>
        <v>-8.9437584357329181E-3</v>
      </c>
      <c r="AL38" s="47"/>
      <c r="AM38" s="47"/>
      <c r="AN38" s="48" t="str">
        <f>+IF(AN32*AN36=0,"",AN36/AN32-1)</f>
        <v/>
      </c>
      <c r="AO38" s="47"/>
      <c r="AP38" s="47"/>
      <c r="AQ38" s="48"/>
      <c r="AR38" s="47"/>
      <c r="AS38" s="47"/>
      <c r="AT38" s="48" t="str">
        <f>+IF(AT32*AT36=0,"",AT36/AT32-1)</f>
        <v/>
      </c>
      <c r="AU38" s="47"/>
      <c r="AV38" s="47"/>
      <c r="AW38" s="47"/>
      <c r="AX38" s="4"/>
      <c r="AY38" s="47"/>
      <c r="AZ38" s="47"/>
      <c r="BA38" s="5"/>
    </row>
    <row r="39" spans="2:69" s="6" customFormat="1" ht="6.75" hidden="1" customHeight="1" outlineLevel="1">
      <c r="B39" s="14"/>
      <c r="C39" s="46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8"/>
      <c r="AI39" s="47"/>
      <c r="AJ39" s="47"/>
      <c r="AK39" s="48"/>
      <c r="AL39" s="47"/>
      <c r="AM39" s="47"/>
      <c r="AN39" s="48"/>
      <c r="AO39" s="47"/>
      <c r="AP39" s="47"/>
      <c r="AQ39" s="48"/>
      <c r="AR39" s="47"/>
      <c r="AS39" s="47"/>
      <c r="AT39" s="48"/>
      <c r="AU39" s="47"/>
      <c r="AV39" s="47"/>
      <c r="AW39" s="47"/>
      <c r="AX39" s="4"/>
      <c r="AY39" s="47"/>
      <c r="AZ39" s="47"/>
      <c r="BA39" s="5"/>
    </row>
    <row r="40" spans="2:69" s="6" customFormat="1" ht="18.75" hidden="1" customHeight="1" outlineLevel="1" collapsed="1">
      <c r="B40" s="52">
        <f>+B36+1</f>
        <v>2012</v>
      </c>
      <c r="C40" s="46"/>
      <c r="D40" s="53">
        <v>262.27999999999997</v>
      </c>
      <c r="E40" s="53">
        <v>5.32</v>
      </c>
      <c r="F40" s="53">
        <v>65.709999999999994</v>
      </c>
      <c r="G40" s="53">
        <v>125.4</v>
      </c>
      <c r="H40" s="53">
        <v>1140</v>
      </c>
      <c r="I40" s="53">
        <v>7.96</v>
      </c>
      <c r="J40" s="53">
        <v>56.16</v>
      </c>
      <c r="K40" s="53">
        <v>591.38</v>
      </c>
      <c r="L40" s="53">
        <v>1477.17</v>
      </c>
      <c r="M40" s="53">
        <v>495.4</v>
      </c>
      <c r="N40" s="53">
        <v>46.78</v>
      </c>
      <c r="O40" s="53">
        <v>981.12</v>
      </c>
      <c r="P40" s="53">
        <v>5.31</v>
      </c>
      <c r="Q40" s="53">
        <v>16.37</v>
      </c>
      <c r="R40" s="53">
        <v>39.950000000000003</v>
      </c>
      <c r="S40" s="53">
        <v>8.4700000000000006</v>
      </c>
      <c r="T40" s="53">
        <v>24.71</v>
      </c>
      <c r="U40" s="53">
        <v>1.1100000000000001</v>
      </c>
      <c r="V40" s="53">
        <v>373.44</v>
      </c>
      <c r="W40" s="53">
        <v>221.12</v>
      </c>
      <c r="X40" s="53">
        <v>371</v>
      </c>
      <c r="Y40" s="53">
        <v>92.99</v>
      </c>
      <c r="Z40" s="53">
        <v>28.82</v>
      </c>
      <c r="AA40" s="53">
        <v>33.090000000000003</v>
      </c>
      <c r="AB40" s="53">
        <v>9.76</v>
      </c>
      <c r="AC40" s="53">
        <v>80.37</v>
      </c>
      <c r="AD40" s="53">
        <v>135.25</v>
      </c>
      <c r="AE40" s="54">
        <v>882.56</v>
      </c>
      <c r="AF40" s="47"/>
      <c r="AG40" s="64">
        <v>6923.1099999999988</v>
      </c>
      <c r="AH40" s="65">
        <v>6923.1099999999988</v>
      </c>
      <c r="AI40" s="32"/>
      <c r="AJ40" s="64">
        <v>655.89</v>
      </c>
      <c r="AK40" s="65">
        <v>655.8900000000001</v>
      </c>
      <c r="AL40" s="32"/>
      <c r="AM40" s="64">
        <v>7578.9999999999982</v>
      </c>
      <c r="AN40" s="65">
        <v>7578.9999999999982</v>
      </c>
      <c r="AO40" s="32"/>
      <c r="AP40" s="66">
        <f>SUM(D40:AE40)</f>
        <v>7578.9999999999982</v>
      </c>
      <c r="AQ40" s="48"/>
      <c r="AR40" s="47"/>
      <c r="AS40" s="47"/>
      <c r="AT40" s="48"/>
      <c r="AU40" s="47"/>
      <c r="AV40" s="47"/>
      <c r="AW40" s="47"/>
      <c r="AX40" s="4"/>
      <c r="AY40" s="47"/>
      <c r="AZ40" s="47"/>
      <c r="BA40" s="5"/>
    </row>
    <row r="41" spans="2:69" s="6" customFormat="1" ht="18.75" hidden="1" customHeight="1" outlineLevel="1">
      <c r="B41" s="58" t="s">
        <v>38</v>
      </c>
      <c r="C41" s="46"/>
      <c r="D41" s="41">
        <f t="shared" ref="D41:AE41" si="16">+IF(OR(D36="",D40=""),"",D40-D36)</f>
        <v>-10.010000000000048</v>
      </c>
      <c r="E41" s="41">
        <f t="shared" si="16"/>
        <v>0.69999999999999929</v>
      </c>
      <c r="F41" s="41">
        <f t="shared" si="16"/>
        <v>-6.4100000000000108</v>
      </c>
      <c r="G41" s="41">
        <f t="shared" si="16"/>
        <v>-7.5999999999999943</v>
      </c>
      <c r="H41" s="41">
        <f t="shared" si="16"/>
        <v>-19</v>
      </c>
      <c r="I41" s="41">
        <f t="shared" si="16"/>
        <v>-0.40999999999999925</v>
      </c>
      <c r="J41" s="41">
        <f t="shared" si="16"/>
        <v>-3.0700000000000003</v>
      </c>
      <c r="K41" s="41">
        <f t="shared" si="16"/>
        <v>-12.730000000000018</v>
      </c>
      <c r="L41" s="41">
        <f t="shared" si="16"/>
        <v>-82.179999999999836</v>
      </c>
      <c r="M41" s="41">
        <f t="shared" si="16"/>
        <v>-51.360000000000014</v>
      </c>
      <c r="N41" s="41">
        <f t="shared" si="16"/>
        <v>-6.9699999999999989</v>
      </c>
      <c r="O41" s="41">
        <f t="shared" si="16"/>
        <v>-28.090000000000032</v>
      </c>
      <c r="P41" s="41">
        <f t="shared" si="16"/>
        <v>0.48999999999999932</v>
      </c>
      <c r="Q41" s="41">
        <f t="shared" si="16"/>
        <v>-0.75999999999999801</v>
      </c>
      <c r="R41" s="41">
        <f t="shared" si="16"/>
        <v>-1.1299999999999955</v>
      </c>
      <c r="S41" s="41">
        <f t="shared" si="16"/>
        <v>-0.41000000000000014</v>
      </c>
      <c r="T41" s="41">
        <f t="shared" si="16"/>
        <v>-1.2699999999999996</v>
      </c>
      <c r="U41" s="41">
        <f t="shared" si="16"/>
        <v>-1.0000000000000009E-2</v>
      </c>
      <c r="V41" s="41">
        <f t="shared" si="16"/>
        <v>-8.1200000000000045</v>
      </c>
      <c r="W41" s="41">
        <f t="shared" si="16"/>
        <v>0.46000000000000796</v>
      </c>
      <c r="X41" s="41">
        <f t="shared" si="16"/>
        <v>-8.9300000000000068</v>
      </c>
      <c r="Y41" s="41">
        <f t="shared" si="16"/>
        <v>-3.0100000000000051</v>
      </c>
      <c r="Z41" s="41">
        <f t="shared" si="16"/>
        <v>-0.25</v>
      </c>
      <c r="AA41" s="41">
        <f t="shared" si="16"/>
        <v>-2.4799999999999969</v>
      </c>
      <c r="AB41" s="41">
        <f t="shared" si="16"/>
        <v>-1.5199999999999996</v>
      </c>
      <c r="AC41" s="41">
        <f t="shared" si="16"/>
        <v>-2.2800000000000011</v>
      </c>
      <c r="AD41" s="41">
        <f t="shared" si="16"/>
        <v>-12.530000000000001</v>
      </c>
      <c r="AE41" s="42">
        <f t="shared" si="16"/>
        <v>-52.960000000000036</v>
      </c>
      <c r="AF41" s="47"/>
      <c r="AG41" s="41"/>
      <c r="AH41" s="43">
        <f>+IF(AH36*AH40=0,"",AH40-AH36)</f>
        <v>-292.79000000000087</v>
      </c>
      <c r="AI41" s="42"/>
      <c r="AJ41" s="41"/>
      <c r="AK41" s="43"/>
      <c r="AL41" s="42"/>
      <c r="AM41" s="41"/>
      <c r="AN41" s="43"/>
      <c r="AO41" s="42"/>
      <c r="AP41" s="42"/>
      <c r="AQ41" s="48"/>
      <c r="AR41" s="47"/>
      <c r="AS41" s="47"/>
      <c r="AT41" s="48"/>
      <c r="AU41" s="47"/>
      <c r="AV41" s="47"/>
      <c r="AW41" s="47"/>
      <c r="AX41" s="4"/>
      <c r="AY41" s="47"/>
      <c r="AZ41" s="47"/>
      <c r="BA41" s="5"/>
    </row>
    <row r="42" spans="2:69" s="6" customFormat="1" ht="18.75" hidden="1" customHeight="1" outlineLevel="1">
      <c r="B42" s="45" t="s">
        <v>39</v>
      </c>
      <c r="C42" s="46"/>
      <c r="D42" s="47">
        <f>+IF(OR(D36="",D40=""),"",D40/D36-1)</f>
        <v>-3.6762275515076048E-2</v>
      </c>
      <c r="E42" s="47">
        <f t="shared" ref="E42:AE42" si="17">+IF(OR(E36="",E40=""),"",E40/E36-1)</f>
        <v>0.15151515151515138</v>
      </c>
      <c r="F42" s="47">
        <f t="shared" si="17"/>
        <v>-8.8879645036051169E-2</v>
      </c>
      <c r="G42" s="47">
        <f t="shared" si="17"/>
        <v>-5.7142857142857051E-2</v>
      </c>
      <c r="H42" s="47">
        <f t="shared" si="17"/>
        <v>-1.6393442622950838E-2</v>
      </c>
      <c r="I42" s="47">
        <f t="shared" si="17"/>
        <v>-4.8984468339306919E-2</v>
      </c>
      <c r="J42" s="47">
        <f t="shared" si="17"/>
        <v>-5.1831841971973658E-2</v>
      </c>
      <c r="K42" s="47">
        <f t="shared" si="17"/>
        <v>-2.1072321265994676E-2</v>
      </c>
      <c r="L42" s="47">
        <f t="shared" si="17"/>
        <v>-5.2701446115368533E-2</v>
      </c>
      <c r="M42" s="47">
        <f t="shared" si="17"/>
        <v>-9.3935181798229572E-2</v>
      </c>
      <c r="N42" s="47">
        <f t="shared" si="17"/>
        <v>-0.12967441860465112</v>
      </c>
      <c r="O42" s="47">
        <f t="shared" si="17"/>
        <v>-2.783365206448607E-2</v>
      </c>
      <c r="P42" s="47">
        <f t="shared" si="17"/>
        <v>0.10165975103734426</v>
      </c>
      <c r="Q42" s="47">
        <f t="shared" si="17"/>
        <v>-4.4366608289550413E-2</v>
      </c>
      <c r="R42" s="47">
        <f t="shared" si="17"/>
        <v>-2.7507302823758462E-2</v>
      </c>
      <c r="S42" s="47">
        <f t="shared" si="17"/>
        <v>-4.6171171171171199E-2</v>
      </c>
      <c r="T42" s="47">
        <f t="shared" si="17"/>
        <v>-4.888375673595069E-2</v>
      </c>
      <c r="U42" s="47">
        <f t="shared" si="17"/>
        <v>-8.9285714285713969E-3</v>
      </c>
      <c r="V42" s="47">
        <f t="shared" si="17"/>
        <v>-2.1281056714540281E-2</v>
      </c>
      <c r="W42" s="47">
        <f t="shared" si="17"/>
        <v>2.0846551255324641E-3</v>
      </c>
      <c r="X42" s="47">
        <f t="shared" si="17"/>
        <v>-2.350432974495309E-2</v>
      </c>
      <c r="Y42" s="47">
        <f t="shared" si="17"/>
        <v>-3.1354166666666683E-2</v>
      </c>
      <c r="Z42" s="47">
        <f t="shared" si="17"/>
        <v>-8.5999312005503592E-3</v>
      </c>
      <c r="AA42" s="47">
        <f t="shared" si="17"/>
        <v>-6.9721675569299868E-2</v>
      </c>
      <c r="AB42" s="47">
        <f t="shared" si="17"/>
        <v>-0.13475177304964536</v>
      </c>
      <c r="AC42" s="47">
        <f t="shared" si="17"/>
        <v>-2.7586206896551779E-2</v>
      </c>
      <c r="AD42" s="47">
        <f t="shared" si="17"/>
        <v>-8.4788198673704129E-2</v>
      </c>
      <c r="AE42" s="47">
        <f t="shared" si="17"/>
        <v>-5.6610227467077223E-2</v>
      </c>
      <c r="AF42" s="47"/>
      <c r="AG42" s="47"/>
      <c r="AH42" s="48">
        <f>+IF(AH36*AH40=0,"",AH40/AH36-1)</f>
        <v>-4.0575673166202586E-2</v>
      </c>
      <c r="AI42" s="47"/>
      <c r="AJ42" s="47"/>
      <c r="AK42" s="48"/>
      <c r="AL42" s="47"/>
      <c r="AM42" s="47"/>
      <c r="AN42" s="48"/>
      <c r="AO42" s="47"/>
      <c r="AP42" s="47"/>
      <c r="AQ42" s="48"/>
      <c r="AR42" s="47"/>
      <c r="AS42" s="47"/>
      <c r="AT42" s="48"/>
      <c r="AU42" s="47"/>
      <c r="AV42" s="47"/>
      <c r="AW42" s="47"/>
      <c r="AX42" s="4"/>
      <c r="AY42" s="47"/>
      <c r="AZ42" s="47"/>
      <c r="BA42" s="5"/>
    </row>
    <row r="43" spans="2:69" s="6" customFormat="1" ht="6.75" hidden="1" customHeight="1" outlineLevel="1">
      <c r="B43" s="14"/>
      <c r="C43" s="46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8"/>
      <c r="AI43" s="47"/>
      <c r="AJ43" s="47"/>
      <c r="AK43" s="48"/>
      <c r="AL43" s="47"/>
      <c r="AM43" s="47"/>
      <c r="AN43" s="48"/>
      <c r="AO43" s="47"/>
      <c r="AP43" s="47"/>
      <c r="AQ43" s="48"/>
      <c r="AR43" s="47"/>
      <c r="AS43" s="47"/>
      <c r="AT43" s="48"/>
      <c r="AU43" s="47"/>
      <c r="AV43" s="47"/>
      <c r="AW43" s="47"/>
      <c r="AX43" s="4"/>
      <c r="AY43" s="47"/>
      <c r="AZ43" s="47"/>
      <c r="BA43" s="5"/>
    </row>
    <row r="44" spans="2:69" s="6" customFormat="1" ht="18.75" hidden="1" customHeight="1" outlineLevel="1">
      <c r="B44" s="52">
        <f>+B40+1</f>
        <v>2013</v>
      </c>
      <c r="C44" s="46"/>
      <c r="D44" s="53">
        <v>249.91</v>
      </c>
      <c r="E44" s="53">
        <v>5.68</v>
      </c>
      <c r="F44" s="53">
        <v>64.83</v>
      </c>
      <c r="G44" s="53">
        <v>125.2</v>
      </c>
      <c r="H44" s="53">
        <v>1106</v>
      </c>
      <c r="I44" s="53">
        <v>7.88</v>
      </c>
      <c r="J44" s="53">
        <v>50.12</v>
      </c>
      <c r="K44" s="53">
        <v>580.84</v>
      </c>
      <c r="L44" s="53">
        <v>1407.9</v>
      </c>
      <c r="M44" s="53">
        <v>517.57000000000005</v>
      </c>
      <c r="N44" s="53">
        <v>47.27</v>
      </c>
      <c r="O44" s="53">
        <v>855.32</v>
      </c>
      <c r="P44" s="53">
        <v>4.57</v>
      </c>
      <c r="Q44" s="53">
        <v>15.67</v>
      </c>
      <c r="R44" s="53">
        <v>36.770000000000003</v>
      </c>
      <c r="S44" s="53">
        <v>7.95</v>
      </c>
      <c r="T44" s="53">
        <v>22.64</v>
      </c>
      <c r="U44" s="53">
        <v>1.1299999999999999</v>
      </c>
      <c r="V44" s="53">
        <v>379.1</v>
      </c>
      <c r="W44" s="53">
        <v>220.1</v>
      </c>
      <c r="X44" s="53">
        <v>339.02</v>
      </c>
      <c r="Y44" s="53">
        <v>84.09</v>
      </c>
      <c r="Z44" s="53">
        <v>29.28</v>
      </c>
      <c r="AA44" s="53">
        <v>32.1</v>
      </c>
      <c r="AB44" s="53">
        <v>9.5299999999999994</v>
      </c>
      <c r="AC44" s="53">
        <v>80.42</v>
      </c>
      <c r="AD44" s="53">
        <v>135.72999999999999</v>
      </c>
      <c r="AE44" s="54">
        <v>847.66</v>
      </c>
      <c r="AF44" s="47"/>
      <c r="AG44" s="64">
        <v>6647.9100000000008</v>
      </c>
      <c r="AH44" s="65">
        <v>6647.9100000000008</v>
      </c>
      <c r="AI44" s="32"/>
      <c r="AJ44" s="64">
        <v>616.36999999999989</v>
      </c>
      <c r="AK44" s="65">
        <v>616.37</v>
      </c>
      <c r="AL44" s="32"/>
      <c r="AM44" s="64">
        <v>7264.2800000000007</v>
      </c>
      <c r="AN44" s="65">
        <v>7264.2800000000007</v>
      </c>
      <c r="AO44" s="32"/>
      <c r="AP44" s="66">
        <f>SUM(D44:AE44)</f>
        <v>7264.2800000000007</v>
      </c>
      <c r="AQ44" s="48"/>
      <c r="AR44" s="47"/>
      <c r="AS44" s="47"/>
      <c r="AT44" s="48"/>
      <c r="AU44" s="47"/>
      <c r="AV44" s="47"/>
      <c r="AW44" s="47"/>
      <c r="AX44" s="4"/>
      <c r="AY44" s="47"/>
      <c r="AZ44" s="47"/>
      <c r="BA44" s="5"/>
    </row>
    <row r="45" spans="2:69" s="6" customFormat="1" ht="18.75" hidden="1" customHeight="1" outlineLevel="1">
      <c r="B45" s="58" t="s">
        <v>38</v>
      </c>
      <c r="C45" s="46"/>
      <c r="D45" s="41">
        <f t="shared" ref="D45:AE45" si="18">+IF(OR(D40="",D44=""),"",D44-D40)</f>
        <v>-12.369999999999976</v>
      </c>
      <c r="E45" s="41">
        <f t="shared" si="18"/>
        <v>0.35999999999999943</v>
      </c>
      <c r="F45" s="41">
        <f t="shared" si="18"/>
        <v>-0.87999999999999545</v>
      </c>
      <c r="G45" s="41">
        <f t="shared" si="18"/>
        <v>-0.20000000000000284</v>
      </c>
      <c r="H45" s="41">
        <f t="shared" si="18"/>
        <v>-34</v>
      </c>
      <c r="I45" s="41">
        <f t="shared" si="18"/>
        <v>-8.0000000000000071E-2</v>
      </c>
      <c r="J45" s="41">
        <f t="shared" si="18"/>
        <v>-6.0399999999999991</v>
      </c>
      <c r="K45" s="41">
        <f t="shared" si="18"/>
        <v>-10.539999999999964</v>
      </c>
      <c r="L45" s="41">
        <f t="shared" si="18"/>
        <v>-69.269999999999982</v>
      </c>
      <c r="M45" s="41">
        <f t="shared" si="18"/>
        <v>22.170000000000073</v>
      </c>
      <c r="N45" s="41">
        <f t="shared" si="18"/>
        <v>0.49000000000000199</v>
      </c>
      <c r="O45" s="41">
        <f t="shared" si="18"/>
        <v>-125.79999999999995</v>
      </c>
      <c r="P45" s="41">
        <f t="shared" si="18"/>
        <v>-0.73999999999999932</v>
      </c>
      <c r="Q45" s="41">
        <f t="shared" si="18"/>
        <v>-0.70000000000000107</v>
      </c>
      <c r="R45" s="41">
        <f t="shared" si="18"/>
        <v>-3.1799999999999997</v>
      </c>
      <c r="S45" s="41">
        <f t="shared" si="18"/>
        <v>-0.52000000000000046</v>
      </c>
      <c r="T45" s="41">
        <f t="shared" si="18"/>
        <v>-2.0700000000000003</v>
      </c>
      <c r="U45" s="41">
        <f t="shared" si="18"/>
        <v>1.9999999999999796E-2</v>
      </c>
      <c r="V45" s="41">
        <f t="shared" si="18"/>
        <v>5.660000000000025</v>
      </c>
      <c r="W45" s="41">
        <f t="shared" si="18"/>
        <v>-1.0200000000000102</v>
      </c>
      <c r="X45" s="41">
        <f t="shared" si="18"/>
        <v>-31.980000000000018</v>
      </c>
      <c r="Y45" s="41">
        <f t="shared" si="18"/>
        <v>-8.8999999999999915</v>
      </c>
      <c r="Z45" s="41">
        <f t="shared" si="18"/>
        <v>0.46000000000000085</v>
      </c>
      <c r="AA45" s="41">
        <f t="shared" si="18"/>
        <v>-0.99000000000000199</v>
      </c>
      <c r="AB45" s="41">
        <f t="shared" si="18"/>
        <v>-0.23000000000000043</v>
      </c>
      <c r="AC45" s="41">
        <f t="shared" si="18"/>
        <v>4.9999999999997158E-2</v>
      </c>
      <c r="AD45" s="41">
        <f t="shared" si="18"/>
        <v>0.47999999999998977</v>
      </c>
      <c r="AE45" s="42">
        <f t="shared" si="18"/>
        <v>-34.899999999999977</v>
      </c>
      <c r="AF45" s="47"/>
      <c r="AG45" s="41"/>
      <c r="AH45" s="43">
        <f>+IF(AH40*AH44=0,"",AH44-AH40)</f>
        <v>-275.199999999998</v>
      </c>
      <c r="AI45" s="42"/>
      <c r="AJ45" s="41"/>
      <c r="AK45" s="43">
        <f>+IF(AK40*AK44=0,"",AK44-AK40)</f>
        <v>-39.520000000000095</v>
      </c>
      <c r="AL45" s="42"/>
      <c r="AM45" s="41"/>
      <c r="AN45" s="43">
        <f>+IF(AN40*AN44=0,"",AN44-AN40)</f>
        <v>-314.71999999999753</v>
      </c>
      <c r="AO45" s="42"/>
      <c r="AP45" s="42"/>
      <c r="AQ45" s="48"/>
      <c r="AR45" s="47"/>
      <c r="AS45" s="47"/>
      <c r="AT45" s="48"/>
      <c r="AU45" s="47"/>
      <c r="AV45" s="47"/>
      <c r="AW45" s="47"/>
      <c r="AX45" s="4"/>
      <c r="AY45" s="47"/>
      <c r="AZ45" s="47"/>
      <c r="BA45" s="5"/>
    </row>
    <row r="46" spans="2:69" s="6" customFormat="1" ht="18.75" hidden="1" customHeight="1" outlineLevel="1">
      <c r="B46" s="45" t="s">
        <v>39</v>
      </c>
      <c r="C46" s="46"/>
      <c r="D46" s="47">
        <f>+IF(OR(D40="",D44=""),"",D44/D40-1)</f>
        <v>-4.7163336891871244E-2</v>
      </c>
      <c r="E46" s="47">
        <f t="shared" ref="E46:AE46" si="19">+IF(OR(E40="",E44=""),"",E44/E40-1)</f>
        <v>6.7669172932330657E-2</v>
      </c>
      <c r="F46" s="47">
        <f t="shared" si="19"/>
        <v>-1.3392177750722767E-2</v>
      </c>
      <c r="G46" s="47">
        <f t="shared" si="19"/>
        <v>-1.5948963317384823E-3</v>
      </c>
      <c r="H46" s="47">
        <f t="shared" si="19"/>
        <v>-2.9824561403508754E-2</v>
      </c>
      <c r="I46" s="47">
        <f t="shared" si="19"/>
        <v>-1.0050251256281451E-2</v>
      </c>
      <c r="J46" s="47">
        <f t="shared" si="19"/>
        <v>-0.10754985754985757</v>
      </c>
      <c r="K46" s="47">
        <f t="shared" si="19"/>
        <v>-1.78227197402685E-2</v>
      </c>
      <c r="L46" s="47">
        <f t="shared" si="19"/>
        <v>-4.6893722455776943E-2</v>
      </c>
      <c r="M46" s="47">
        <f t="shared" si="19"/>
        <v>4.4751715785224189E-2</v>
      </c>
      <c r="N46" s="47">
        <f t="shared" si="19"/>
        <v>1.0474561778537783E-2</v>
      </c>
      <c r="O46" s="47">
        <f t="shared" si="19"/>
        <v>-0.12822080887149379</v>
      </c>
      <c r="P46" s="47">
        <f t="shared" si="19"/>
        <v>-0.13935969868173248</v>
      </c>
      <c r="Q46" s="47">
        <f t="shared" si="19"/>
        <v>-4.2761148442272523E-2</v>
      </c>
      <c r="R46" s="47">
        <f t="shared" si="19"/>
        <v>-7.959949937421773E-2</v>
      </c>
      <c r="S46" s="47">
        <f t="shared" si="19"/>
        <v>-6.1393152302243292E-2</v>
      </c>
      <c r="T46" s="47">
        <f t="shared" si="19"/>
        <v>-8.3771752326993076E-2</v>
      </c>
      <c r="U46" s="47">
        <f t="shared" si="19"/>
        <v>1.8018018018017834E-2</v>
      </c>
      <c r="V46" s="47">
        <f t="shared" si="19"/>
        <v>1.5156383890317038E-2</v>
      </c>
      <c r="W46" s="47">
        <f t="shared" si="19"/>
        <v>-4.6128798842257623E-3</v>
      </c>
      <c r="X46" s="47">
        <f t="shared" si="19"/>
        <v>-8.619946091644215E-2</v>
      </c>
      <c r="Y46" s="47">
        <f t="shared" si="19"/>
        <v>-9.5709216044735923E-2</v>
      </c>
      <c r="Z46" s="47">
        <f t="shared" si="19"/>
        <v>1.5961138098542715E-2</v>
      </c>
      <c r="AA46" s="47">
        <f t="shared" si="19"/>
        <v>-2.9918404351767958E-2</v>
      </c>
      <c r="AB46" s="47">
        <f t="shared" si="19"/>
        <v>-2.3565573770491843E-2</v>
      </c>
      <c r="AC46" s="47">
        <f t="shared" si="19"/>
        <v>6.2212268259287384E-4</v>
      </c>
      <c r="AD46" s="47">
        <f t="shared" si="19"/>
        <v>3.5489833641404456E-3</v>
      </c>
      <c r="AE46" s="47">
        <f t="shared" si="19"/>
        <v>-3.9544053662073919E-2</v>
      </c>
      <c r="AF46" s="47"/>
      <c r="AG46" s="47"/>
      <c r="AH46" s="48">
        <f>+IF(AH40*AH44=0,"",AH44/AH40-1)</f>
        <v>-3.9750921190042976E-2</v>
      </c>
      <c r="AI46" s="47"/>
      <c r="AJ46" s="47"/>
      <c r="AK46" s="48">
        <f>+IF(AK40*AK44=0,"",AK44/AK40-1)</f>
        <v>-6.0254006007104954E-2</v>
      </c>
      <c r="AL46" s="47"/>
      <c r="AM46" s="47"/>
      <c r="AN46" s="48">
        <f>+IF(AN40*AN44=0,"",AN44/AN40-1)</f>
        <v>-4.1525267185644199E-2</v>
      </c>
      <c r="AO46" s="47"/>
      <c r="AP46" s="47"/>
      <c r="AQ46" s="48"/>
      <c r="AR46" s="47"/>
      <c r="AS46" s="47"/>
      <c r="AT46" s="48"/>
      <c r="AU46" s="47"/>
      <c r="AV46" s="47"/>
      <c r="AW46" s="47"/>
      <c r="AX46" s="4"/>
      <c r="AY46" s="47"/>
      <c r="AZ46" s="47"/>
      <c r="BA46" s="5"/>
    </row>
    <row r="47" spans="2:69" s="6" customFormat="1" ht="6.75" customHeight="1" collapsed="1">
      <c r="B47" s="45"/>
      <c r="C47" s="46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8"/>
      <c r="AI47" s="47"/>
      <c r="AJ47" s="47"/>
      <c r="AK47" s="48"/>
      <c r="AL47" s="47"/>
      <c r="AM47" s="47"/>
      <c r="AN47" s="48"/>
      <c r="AO47" s="47"/>
      <c r="AP47" s="47"/>
      <c r="AQ47" s="48"/>
      <c r="AR47" s="47"/>
      <c r="AS47" s="47"/>
      <c r="AT47" s="48"/>
      <c r="AU47" s="47"/>
      <c r="AV47" s="47"/>
      <c r="AW47" s="47"/>
      <c r="AX47" s="4"/>
      <c r="AY47" s="47"/>
      <c r="AZ47" s="47"/>
      <c r="BA47" s="5"/>
    </row>
    <row r="48" spans="2:69" s="6" customFormat="1" ht="18.75" customHeight="1">
      <c r="B48" s="52">
        <f>+B44+1</f>
        <v>2014</v>
      </c>
      <c r="C48" s="46"/>
      <c r="D48" s="53">
        <v>257.67</v>
      </c>
      <c r="E48" s="53">
        <v>4.8</v>
      </c>
      <c r="F48" s="53">
        <v>65.53</v>
      </c>
      <c r="G48" s="53">
        <v>125.6</v>
      </c>
      <c r="H48" s="53">
        <v>1128</v>
      </c>
      <c r="I48" s="53">
        <v>8.9</v>
      </c>
      <c r="J48" s="53">
        <v>46.04</v>
      </c>
      <c r="K48" s="53">
        <v>578.6</v>
      </c>
      <c r="L48" s="53">
        <v>1420.43</v>
      </c>
      <c r="M48" s="53">
        <v>581.80999999999995</v>
      </c>
      <c r="N48" s="53">
        <v>44.42</v>
      </c>
      <c r="O48" s="53">
        <v>709.43</v>
      </c>
      <c r="P48" s="53">
        <v>4.5999999999999996</v>
      </c>
      <c r="Q48" s="53">
        <v>17</v>
      </c>
      <c r="R48" s="53">
        <v>39.26</v>
      </c>
      <c r="S48" s="53">
        <v>8.48</v>
      </c>
      <c r="T48" s="53">
        <v>23.11</v>
      </c>
      <c r="U48" s="53">
        <v>1.1299999999999999</v>
      </c>
      <c r="V48" s="53">
        <v>376.18</v>
      </c>
      <c r="W48" s="53">
        <v>221.64</v>
      </c>
      <c r="X48" s="53">
        <v>412.66</v>
      </c>
      <c r="Y48" s="53">
        <v>79.84</v>
      </c>
      <c r="Z48" s="53">
        <v>29.2</v>
      </c>
      <c r="AA48" s="53">
        <v>31.57</v>
      </c>
      <c r="AB48" s="53">
        <v>8.83</v>
      </c>
      <c r="AC48" s="53">
        <v>82.32</v>
      </c>
      <c r="AD48" s="53">
        <v>141.94999999999999</v>
      </c>
      <c r="AE48" s="53">
        <v>877.58</v>
      </c>
      <c r="AF48" s="47"/>
      <c r="AG48" s="64">
        <v>6635.57</v>
      </c>
      <c r="AH48" s="65">
        <v>6635.57</v>
      </c>
      <c r="AI48" s="32"/>
      <c r="AJ48" s="64">
        <v>691.01</v>
      </c>
      <c r="AK48" s="65">
        <v>691.01000000000022</v>
      </c>
      <c r="AL48" s="32"/>
      <c r="AM48" s="64">
        <v>7326.579999999999</v>
      </c>
      <c r="AN48" s="65">
        <v>7326.579999999999</v>
      </c>
      <c r="AO48" s="32"/>
      <c r="AP48" s="66">
        <f>SUM(D48:AE48)</f>
        <v>7326.579999999999</v>
      </c>
      <c r="AQ48" s="48"/>
      <c r="AR48" s="47"/>
      <c r="AS48" s="47"/>
      <c r="AT48" s="48"/>
      <c r="AU48" s="47"/>
      <c r="AV48" s="47"/>
      <c r="AW48" s="47"/>
      <c r="AX48" s="4"/>
      <c r="AY48" s="47"/>
      <c r="AZ48" s="47"/>
      <c r="BA48" s="5"/>
    </row>
    <row r="49" spans="2:53" s="6" customFormat="1" ht="18.75" customHeight="1">
      <c r="B49" s="58" t="s">
        <v>38</v>
      </c>
      <c r="C49" s="46"/>
      <c r="D49" s="41">
        <f t="shared" ref="D49:AE49" si="20">+IF(OR(D44="",D48=""),"",D48-D44)</f>
        <v>7.7600000000000193</v>
      </c>
      <c r="E49" s="41">
        <f t="shared" si="20"/>
        <v>-0.87999999999999989</v>
      </c>
      <c r="F49" s="41">
        <f t="shared" si="20"/>
        <v>0.70000000000000284</v>
      </c>
      <c r="G49" s="41">
        <f t="shared" si="20"/>
        <v>0.39999999999999147</v>
      </c>
      <c r="H49" s="41">
        <f t="shared" si="20"/>
        <v>22</v>
      </c>
      <c r="I49" s="41">
        <f t="shared" si="20"/>
        <v>1.0200000000000005</v>
      </c>
      <c r="J49" s="41">
        <f t="shared" si="20"/>
        <v>-4.0799999999999983</v>
      </c>
      <c r="K49" s="41">
        <f t="shared" si="20"/>
        <v>-2.2400000000000091</v>
      </c>
      <c r="L49" s="41">
        <f t="shared" si="20"/>
        <v>12.529999999999973</v>
      </c>
      <c r="M49" s="41">
        <f t="shared" si="20"/>
        <v>64.239999999999895</v>
      </c>
      <c r="N49" s="41">
        <f t="shared" si="20"/>
        <v>-2.8500000000000014</v>
      </c>
      <c r="O49" s="41">
        <f t="shared" si="20"/>
        <v>-145.8900000000001</v>
      </c>
      <c r="P49" s="41">
        <f t="shared" si="20"/>
        <v>2.9999999999999361E-2</v>
      </c>
      <c r="Q49" s="41">
        <f t="shared" si="20"/>
        <v>1.33</v>
      </c>
      <c r="R49" s="41">
        <f t="shared" si="20"/>
        <v>2.4899999999999949</v>
      </c>
      <c r="S49" s="41">
        <f t="shared" si="20"/>
        <v>0.53000000000000025</v>
      </c>
      <c r="T49" s="41">
        <f t="shared" si="20"/>
        <v>0.46999999999999886</v>
      </c>
      <c r="U49" s="41">
        <f t="shared" si="20"/>
        <v>0</v>
      </c>
      <c r="V49" s="41">
        <f t="shared" si="20"/>
        <v>-2.9200000000000159</v>
      </c>
      <c r="W49" s="41">
        <f t="shared" si="20"/>
        <v>1.539999999999992</v>
      </c>
      <c r="X49" s="41">
        <f t="shared" si="20"/>
        <v>73.640000000000043</v>
      </c>
      <c r="Y49" s="41">
        <f t="shared" si="20"/>
        <v>-4.25</v>
      </c>
      <c r="Z49" s="41">
        <f t="shared" si="20"/>
        <v>-8.0000000000001847E-2</v>
      </c>
      <c r="AA49" s="41">
        <f t="shared" si="20"/>
        <v>-0.53000000000000114</v>
      </c>
      <c r="AB49" s="41">
        <f t="shared" si="20"/>
        <v>-0.69999999999999929</v>
      </c>
      <c r="AC49" s="41">
        <f t="shared" si="20"/>
        <v>1.8999999999999915</v>
      </c>
      <c r="AD49" s="41">
        <f t="shared" si="20"/>
        <v>6.2199999999999989</v>
      </c>
      <c r="AE49" s="41">
        <f t="shared" si="20"/>
        <v>29.920000000000073</v>
      </c>
      <c r="AF49" s="47"/>
      <c r="AG49" s="41"/>
      <c r="AH49" s="43">
        <f>+IF(AH44*AH48=0,"",AH48-AH44)</f>
        <v>-12.340000000001055</v>
      </c>
      <c r="AI49" s="42"/>
      <c r="AJ49" s="41"/>
      <c r="AK49" s="43">
        <f>+IF(AK44*AK48=0,"",AK48-AK44)</f>
        <v>74.640000000000214</v>
      </c>
      <c r="AL49" s="42"/>
      <c r="AM49" s="41"/>
      <c r="AN49" s="43">
        <f>+IF(AN44*AN48=0,"",AN48-AN44)</f>
        <v>62.299999999998363</v>
      </c>
      <c r="AO49" s="42"/>
      <c r="AP49" s="42"/>
      <c r="AQ49" s="48"/>
      <c r="AR49" s="47"/>
      <c r="AS49" s="47"/>
      <c r="AT49" s="48"/>
      <c r="AU49" s="47"/>
      <c r="AV49" s="47"/>
      <c r="AW49" s="47"/>
      <c r="AX49" s="4"/>
      <c r="AY49" s="47"/>
      <c r="AZ49" s="47"/>
      <c r="BA49" s="5"/>
    </row>
    <row r="50" spans="2:53" s="6" customFormat="1" ht="18.75" customHeight="1">
      <c r="B50" s="45" t="s">
        <v>39</v>
      </c>
      <c r="C50" s="46"/>
      <c r="D50" s="47">
        <f>+IF(OR(D44="",D48=""),"",D48/D44-1)</f>
        <v>3.1051178424232884E-2</v>
      </c>
      <c r="E50" s="47">
        <f t="shared" ref="E50:AE50" si="21">+IF(OR(E44="",E48=""),"",E48/E44-1)</f>
        <v>-0.15492957746478875</v>
      </c>
      <c r="F50" s="47">
        <f t="shared" si="21"/>
        <v>1.0797470306956658E-2</v>
      </c>
      <c r="G50" s="47">
        <f t="shared" si="21"/>
        <v>3.1948881789136685E-3</v>
      </c>
      <c r="H50" s="47">
        <f t="shared" si="21"/>
        <v>1.9891500904159143E-2</v>
      </c>
      <c r="I50" s="47">
        <f t="shared" si="21"/>
        <v>0.12944162436548234</v>
      </c>
      <c r="J50" s="47">
        <f t="shared" si="21"/>
        <v>-8.1404628890662356E-2</v>
      </c>
      <c r="K50" s="47">
        <f t="shared" si="21"/>
        <v>-3.8564837132428753E-3</v>
      </c>
      <c r="L50" s="47">
        <f t="shared" si="21"/>
        <v>8.899779813907216E-3</v>
      </c>
      <c r="M50" s="47">
        <f t="shared" si="21"/>
        <v>0.12411847672778542</v>
      </c>
      <c r="N50" s="47">
        <f t="shared" si="21"/>
        <v>-6.0291939919610793E-2</v>
      </c>
      <c r="O50" s="47">
        <f t="shared" si="21"/>
        <v>-0.17056774072861625</v>
      </c>
      <c r="P50" s="47">
        <f t="shared" si="21"/>
        <v>6.5645514223193757E-3</v>
      </c>
      <c r="Q50" s="47">
        <f t="shared" si="21"/>
        <v>8.4875558391831474E-2</v>
      </c>
      <c r="R50" s="47">
        <f t="shared" si="21"/>
        <v>6.7718248572205431E-2</v>
      </c>
      <c r="S50" s="47">
        <f t="shared" si="21"/>
        <v>6.6666666666666652E-2</v>
      </c>
      <c r="T50" s="47">
        <f t="shared" si="21"/>
        <v>2.0759717314487558E-2</v>
      </c>
      <c r="U50" s="47">
        <f t="shared" si="21"/>
        <v>0</v>
      </c>
      <c r="V50" s="47">
        <f t="shared" si="21"/>
        <v>-7.7024531785808703E-3</v>
      </c>
      <c r="W50" s="47">
        <f t="shared" si="21"/>
        <v>6.9968196274421413E-3</v>
      </c>
      <c r="X50" s="47">
        <f t="shared" si="21"/>
        <v>0.21721432363872362</v>
      </c>
      <c r="Y50" s="47">
        <f t="shared" si="21"/>
        <v>-5.0541086930669499E-2</v>
      </c>
      <c r="Z50" s="47">
        <f t="shared" si="21"/>
        <v>-2.732240437158584E-3</v>
      </c>
      <c r="AA50" s="47">
        <f t="shared" si="21"/>
        <v>-1.651090342679129E-2</v>
      </c>
      <c r="AB50" s="47">
        <f t="shared" si="21"/>
        <v>-7.3452256033578078E-2</v>
      </c>
      <c r="AC50" s="47">
        <f t="shared" si="21"/>
        <v>2.3625963690624197E-2</v>
      </c>
      <c r="AD50" s="47">
        <f t="shared" si="21"/>
        <v>4.582627274736617E-2</v>
      </c>
      <c r="AE50" s="47">
        <f t="shared" si="21"/>
        <v>3.529717103555674E-2</v>
      </c>
      <c r="AF50" s="47"/>
      <c r="AG50" s="47"/>
      <c r="AH50" s="48">
        <f>+IF(AH44*AH48=0,"",AH48/AH44-1)</f>
        <v>-1.8562224819531625E-3</v>
      </c>
      <c r="AI50" s="47"/>
      <c r="AJ50" s="47"/>
      <c r="AK50" s="48">
        <f>+IF(AK44*AK48=0,"",AK48/AK44-1)</f>
        <v>0.12109609487807682</v>
      </c>
      <c r="AL50" s="47"/>
      <c r="AM50" s="47"/>
      <c r="AN50" s="48">
        <f>+IF(AN44*AN48=0,"",AN48/AN44-1)</f>
        <v>8.5762112693892334E-3</v>
      </c>
      <c r="AO50" s="47"/>
      <c r="AP50" s="47"/>
      <c r="AQ50" s="48"/>
      <c r="AR50" s="47"/>
      <c r="AS50" s="47"/>
      <c r="AT50" s="48"/>
      <c r="AU50" s="47"/>
      <c r="AV50" s="47"/>
      <c r="AW50" s="47"/>
      <c r="AX50" s="4"/>
      <c r="AY50" s="47"/>
      <c r="AZ50" s="47"/>
      <c r="BA50" s="5"/>
    </row>
    <row r="51" spans="2:53" s="6" customFormat="1" ht="6.75" customHeight="1">
      <c r="B51" s="45"/>
      <c r="C51" s="46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8"/>
      <c r="AI51" s="47"/>
      <c r="AJ51" s="47"/>
      <c r="AK51" s="48"/>
      <c r="AL51" s="47"/>
      <c r="AM51" s="47"/>
      <c r="AN51" s="48"/>
      <c r="AO51" s="47"/>
      <c r="AP51" s="47"/>
      <c r="AQ51" s="48"/>
      <c r="AR51" s="47"/>
      <c r="AS51" s="47"/>
      <c r="AT51" s="48"/>
      <c r="AU51" s="47"/>
      <c r="AV51" s="47"/>
      <c r="AW51" s="47"/>
      <c r="AX51" s="4"/>
      <c r="AY51" s="47"/>
      <c r="AZ51" s="47"/>
      <c r="BA51" s="5"/>
    </row>
    <row r="52" spans="2:53" s="6" customFormat="1" ht="18.75" customHeight="1">
      <c r="B52" s="52">
        <f>+B48+1</f>
        <v>2015</v>
      </c>
      <c r="C52" s="46"/>
      <c r="D52" s="53">
        <v>267.88</v>
      </c>
      <c r="E52" s="53">
        <v>5.29</v>
      </c>
      <c r="F52" s="53">
        <v>68.290000000000006</v>
      </c>
      <c r="G52" s="53">
        <v>120.6</v>
      </c>
      <c r="H52" s="53">
        <v>1124</v>
      </c>
      <c r="I52" s="53">
        <v>9.6199999999999992</v>
      </c>
      <c r="J52" s="53">
        <v>41.92</v>
      </c>
      <c r="K52" s="53">
        <v>626.1</v>
      </c>
      <c r="L52" s="53">
        <v>1450.99</v>
      </c>
      <c r="M52" s="53">
        <v>564.14</v>
      </c>
      <c r="N52" s="53">
        <v>42.26</v>
      </c>
      <c r="O52" s="53">
        <v>788.28</v>
      </c>
      <c r="P52" s="53">
        <v>5.04</v>
      </c>
      <c r="Q52" s="53">
        <v>17.36</v>
      </c>
      <c r="R52" s="53">
        <v>44.13</v>
      </c>
      <c r="S52" s="53">
        <v>9.08</v>
      </c>
      <c r="T52" s="53">
        <v>26.39</v>
      </c>
      <c r="U52" s="53">
        <v>1.03</v>
      </c>
      <c r="V52" s="53">
        <v>382.52</v>
      </c>
      <c r="W52" s="53">
        <v>228.75</v>
      </c>
      <c r="X52" s="53">
        <v>471.01</v>
      </c>
      <c r="Y52" s="53">
        <v>88.62</v>
      </c>
      <c r="Z52" s="53">
        <v>44.47</v>
      </c>
      <c r="AA52" s="53">
        <v>33.58</v>
      </c>
      <c r="AB52" s="53">
        <v>8.4</v>
      </c>
      <c r="AC52" s="53">
        <v>85.76</v>
      </c>
      <c r="AD52" s="53">
        <v>143.97999999999999</v>
      </c>
      <c r="AE52" s="53">
        <v>883.21</v>
      </c>
      <c r="AF52" s="47"/>
      <c r="AG52" s="64">
        <v>6805.83</v>
      </c>
      <c r="AH52" s="65">
        <v>6805.83</v>
      </c>
      <c r="AI52" s="32"/>
      <c r="AJ52" s="64">
        <v>776.86999999999989</v>
      </c>
      <c r="AK52" s="65">
        <v>776.87</v>
      </c>
      <c r="AL52" s="32"/>
      <c r="AM52" s="64">
        <v>7582.7</v>
      </c>
      <c r="AN52" s="65">
        <v>7582.7</v>
      </c>
      <c r="AO52" s="32"/>
      <c r="AP52" s="66">
        <f>SUM(D52:AE52)</f>
        <v>7582.7</v>
      </c>
      <c r="AQ52" s="48"/>
      <c r="AR52" s="47"/>
      <c r="AS52" s="47"/>
      <c r="AT52" s="48"/>
      <c r="AU52" s="47"/>
      <c r="AV52" s="47"/>
      <c r="AW52" s="47"/>
      <c r="AX52" s="4"/>
      <c r="AY52" s="47"/>
      <c r="AZ52" s="47"/>
      <c r="BA52" s="5"/>
    </row>
    <row r="53" spans="2:53" s="6" customFormat="1" ht="18.75" customHeight="1">
      <c r="B53" s="58" t="s">
        <v>38</v>
      </c>
      <c r="C53" s="46"/>
      <c r="D53" s="41">
        <f t="shared" ref="D53:AE53" si="22">+IF(OR(D48="",D52=""),"",D52-D48)</f>
        <v>10.20999999999998</v>
      </c>
      <c r="E53" s="41">
        <f t="shared" si="22"/>
        <v>0.49000000000000021</v>
      </c>
      <c r="F53" s="41">
        <f t="shared" si="22"/>
        <v>2.7600000000000051</v>
      </c>
      <c r="G53" s="41">
        <f t="shared" si="22"/>
        <v>-5</v>
      </c>
      <c r="H53" s="41">
        <f t="shared" si="22"/>
        <v>-4</v>
      </c>
      <c r="I53" s="41">
        <f t="shared" si="22"/>
        <v>0.71999999999999886</v>
      </c>
      <c r="J53" s="41">
        <f t="shared" si="22"/>
        <v>-4.1199999999999974</v>
      </c>
      <c r="K53" s="41">
        <f t="shared" si="22"/>
        <v>47.5</v>
      </c>
      <c r="L53" s="41">
        <f t="shared" si="22"/>
        <v>30.559999999999945</v>
      </c>
      <c r="M53" s="41">
        <f t="shared" si="22"/>
        <v>-17.669999999999959</v>
      </c>
      <c r="N53" s="41">
        <f t="shared" si="22"/>
        <v>-2.1600000000000037</v>
      </c>
      <c r="O53" s="41">
        <f t="shared" si="22"/>
        <v>78.850000000000023</v>
      </c>
      <c r="P53" s="41">
        <f t="shared" si="22"/>
        <v>0.44000000000000039</v>
      </c>
      <c r="Q53" s="41">
        <f t="shared" si="22"/>
        <v>0.35999999999999943</v>
      </c>
      <c r="R53" s="41">
        <f t="shared" si="22"/>
        <v>4.8700000000000045</v>
      </c>
      <c r="S53" s="41">
        <f t="shared" si="22"/>
        <v>0.59999999999999964</v>
      </c>
      <c r="T53" s="41">
        <f t="shared" si="22"/>
        <v>3.2800000000000011</v>
      </c>
      <c r="U53" s="41">
        <f t="shared" si="22"/>
        <v>-9.9999999999999867E-2</v>
      </c>
      <c r="V53" s="41">
        <f t="shared" si="22"/>
        <v>6.339999999999975</v>
      </c>
      <c r="W53" s="41">
        <f t="shared" si="22"/>
        <v>7.1100000000000136</v>
      </c>
      <c r="X53" s="41">
        <f t="shared" si="22"/>
        <v>58.349999999999966</v>
      </c>
      <c r="Y53" s="41">
        <f t="shared" si="22"/>
        <v>8.7800000000000011</v>
      </c>
      <c r="Z53" s="41">
        <f t="shared" si="22"/>
        <v>15.27</v>
      </c>
      <c r="AA53" s="41">
        <f t="shared" si="22"/>
        <v>2.009999999999998</v>
      </c>
      <c r="AB53" s="41">
        <f t="shared" si="22"/>
        <v>-0.42999999999999972</v>
      </c>
      <c r="AC53" s="41">
        <f t="shared" si="22"/>
        <v>3.4400000000000119</v>
      </c>
      <c r="AD53" s="41">
        <f t="shared" si="22"/>
        <v>2.0300000000000011</v>
      </c>
      <c r="AE53" s="41">
        <f t="shared" si="22"/>
        <v>5.6299999999999955</v>
      </c>
      <c r="AF53" s="47"/>
      <c r="AG53" s="41"/>
      <c r="AH53" s="43">
        <f>+IF(AH48*AH52=0,"",AH52-AH48)</f>
        <v>170.26000000000022</v>
      </c>
      <c r="AI53" s="42"/>
      <c r="AJ53" s="41"/>
      <c r="AK53" s="43">
        <f>+IF(AK48*AK52=0,"",AK52-AK48)</f>
        <v>85.859999999999786</v>
      </c>
      <c r="AL53" s="42"/>
      <c r="AM53" s="41"/>
      <c r="AN53" s="43">
        <f>+IF(AN48*AN52=0,"",AN52-AN48)</f>
        <v>256.1200000000008</v>
      </c>
      <c r="AO53" s="42"/>
      <c r="AP53" s="42"/>
      <c r="AQ53" s="48"/>
      <c r="AR53" s="47"/>
      <c r="AS53" s="47"/>
      <c r="AT53" s="48"/>
      <c r="AU53" s="47"/>
      <c r="AV53" s="47"/>
      <c r="AW53" s="47"/>
      <c r="AX53" s="4"/>
      <c r="AY53" s="47"/>
      <c r="AZ53" s="47"/>
      <c r="BA53" s="5"/>
    </row>
    <row r="54" spans="2:53" s="6" customFormat="1" ht="18.75" customHeight="1">
      <c r="B54" s="45" t="s">
        <v>39</v>
      </c>
      <c r="C54" s="46"/>
      <c r="D54" s="47">
        <f>+IF(OR(D48="",D52=""),"",D52/D48-1)</f>
        <v>3.9624325687895201E-2</v>
      </c>
      <c r="E54" s="47">
        <f t="shared" ref="E54:AE54" si="23">+IF(OR(E48="",E52=""),"",E52/E48-1)</f>
        <v>0.1020833333333333</v>
      </c>
      <c r="F54" s="47">
        <f t="shared" si="23"/>
        <v>4.2118113840988958E-2</v>
      </c>
      <c r="G54" s="47">
        <f t="shared" si="23"/>
        <v>-3.9808917197452276E-2</v>
      </c>
      <c r="H54" s="47">
        <f t="shared" si="23"/>
        <v>-3.5460992907800915E-3</v>
      </c>
      <c r="I54" s="47">
        <f t="shared" si="23"/>
        <v>8.0898876404494224E-2</v>
      </c>
      <c r="J54" s="47">
        <f t="shared" si="23"/>
        <v>-8.948740225890528E-2</v>
      </c>
      <c r="K54" s="47">
        <f t="shared" si="23"/>
        <v>8.2094711372277862E-2</v>
      </c>
      <c r="L54" s="47">
        <f t="shared" si="23"/>
        <v>2.1514611772491365E-2</v>
      </c>
      <c r="M54" s="47">
        <f t="shared" si="23"/>
        <v>-3.0370739588525431E-2</v>
      </c>
      <c r="N54" s="47">
        <f t="shared" si="23"/>
        <v>-4.8626744709590386E-2</v>
      </c>
      <c r="O54" s="47">
        <f t="shared" si="23"/>
        <v>0.1111455675683295</v>
      </c>
      <c r="P54" s="47">
        <f t="shared" si="23"/>
        <v>9.5652173913043592E-2</v>
      </c>
      <c r="Q54" s="47">
        <f t="shared" si="23"/>
        <v>2.1176470588235352E-2</v>
      </c>
      <c r="R54" s="47">
        <f t="shared" si="23"/>
        <v>0.12404482934284267</v>
      </c>
      <c r="S54" s="47">
        <f t="shared" si="23"/>
        <v>7.0754716981132004E-2</v>
      </c>
      <c r="T54" s="47">
        <f t="shared" si="23"/>
        <v>0.14192990047598442</v>
      </c>
      <c r="U54" s="47">
        <f t="shared" si="23"/>
        <v>-8.8495575221238854E-2</v>
      </c>
      <c r="V54" s="47">
        <f t="shared" si="23"/>
        <v>1.6853633898665565E-2</v>
      </c>
      <c r="W54" s="47">
        <f t="shared" si="23"/>
        <v>3.2079047103410918E-2</v>
      </c>
      <c r="X54" s="47">
        <f t="shared" si="23"/>
        <v>0.14139969951049292</v>
      </c>
      <c r="Y54" s="47">
        <f t="shared" si="23"/>
        <v>0.10996993987975956</v>
      </c>
      <c r="Z54" s="47">
        <f t="shared" si="23"/>
        <v>0.52294520547945211</v>
      </c>
      <c r="AA54" s="47">
        <f t="shared" si="23"/>
        <v>6.3668039277795296E-2</v>
      </c>
      <c r="AB54" s="47">
        <f t="shared" si="23"/>
        <v>-4.8697621744054342E-2</v>
      </c>
      <c r="AC54" s="47">
        <f t="shared" si="23"/>
        <v>4.1788143828960234E-2</v>
      </c>
      <c r="AD54" s="47">
        <f t="shared" si="23"/>
        <v>1.4300810144417087E-2</v>
      </c>
      <c r="AE54" s="47">
        <f t="shared" si="23"/>
        <v>6.4153695389594922E-3</v>
      </c>
      <c r="AF54" s="47"/>
      <c r="AG54" s="47"/>
      <c r="AH54" s="48">
        <f>+IF(AH48*AH52=0,"",AH52/AH48-1)</f>
        <v>2.5658684935883525E-2</v>
      </c>
      <c r="AI54" s="47"/>
      <c r="AJ54" s="47"/>
      <c r="AK54" s="48">
        <f>+IF(AK48*AK52=0,"",AK52/AK48-1)</f>
        <v>0.12425290516779741</v>
      </c>
      <c r="AL54" s="47"/>
      <c r="AM54" s="47"/>
      <c r="AN54" s="48">
        <f>+IF(AN48*AN52=0,"",AN52/AN48-1)</f>
        <v>3.4957647360705835E-2</v>
      </c>
      <c r="AO54" s="47"/>
      <c r="AP54" s="47"/>
      <c r="AQ54" s="48"/>
      <c r="AR54" s="47"/>
      <c r="AS54" s="47"/>
      <c r="AT54" s="48"/>
      <c r="AU54" s="47"/>
      <c r="AV54" s="47"/>
      <c r="AW54" s="47"/>
      <c r="AX54" s="4"/>
      <c r="AY54" s="47"/>
      <c r="AZ54" s="47"/>
      <c r="BA54" s="5"/>
    </row>
    <row r="55" spans="2:53" s="6" customFormat="1" ht="6.75" customHeight="1">
      <c r="B55" s="67"/>
      <c r="C55" s="1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7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5"/>
    </row>
    <row r="56" spans="2:53" s="6" customFormat="1" ht="18.75" customHeight="1">
      <c r="B56" s="52">
        <f>+B52+1</f>
        <v>2016</v>
      </c>
      <c r="C56" s="46"/>
      <c r="D56" s="53">
        <v>278.36</v>
      </c>
      <c r="E56" s="53">
        <v>6.66</v>
      </c>
      <c r="F56" s="53">
        <v>71.930000000000007</v>
      </c>
      <c r="G56" s="53">
        <v>129.4</v>
      </c>
      <c r="H56" s="53">
        <v>1148</v>
      </c>
      <c r="I56" s="53">
        <v>9.43</v>
      </c>
      <c r="J56" s="53">
        <v>40.17</v>
      </c>
      <c r="K56" s="53">
        <v>637.75</v>
      </c>
      <c r="L56" s="53">
        <v>1461.72</v>
      </c>
      <c r="M56" s="53">
        <v>588.36</v>
      </c>
      <c r="N56" s="53">
        <v>44.43</v>
      </c>
      <c r="O56" s="53">
        <v>809.66</v>
      </c>
      <c r="P56" s="53">
        <v>7.71</v>
      </c>
      <c r="Q56" s="53">
        <v>17.7</v>
      </c>
      <c r="R56" s="53">
        <v>42.29</v>
      </c>
      <c r="S56" s="53">
        <v>9.42</v>
      </c>
      <c r="T56" s="53">
        <v>28.07</v>
      </c>
      <c r="U56" s="53">
        <v>1.1499999999999999</v>
      </c>
      <c r="V56" s="53">
        <v>416.06</v>
      </c>
      <c r="W56" s="53">
        <v>227.44</v>
      </c>
      <c r="X56" s="53">
        <v>501.46</v>
      </c>
      <c r="Y56" s="53">
        <v>91.1</v>
      </c>
      <c r="Z56" s="53">
        <v>57.53</v>
      </c>
      <c r="AA56" s="53">
        <v>35.659999999999997</v>
      </c>
      <c r="AB56" s="53">
        <v>8.2899999999999991</v>
      </c>
      <c r="AC56" s="53">
        <v>86.37</v>
      </c>
      <c r="AD56" s="53">
        <v>131.25</v>
      </c>
      <c r="AE56" s="53">
        <v>911.66</v>
      </c>
      <c r="AF56" s="47"/>
      <c r="AG56" s="64">
        <v>6966.72</v>
      </c>
      <c r="AH56" s="65">
        <v>6966.72</v>
      </c>
      <c r="AI56" s="32"/>
      <c r="AJ56" s="64">
        <v>832.31</v>
      </c>
      <c r="AK56" s="65">
        <v>832.30999999999983</v>
      </c>
      <c r="AL56" s="32"/>
      <c r="AM56" s="64">
        <v>7799.0299999999988</v>
      </c>
      <c r="AN56" s="65">
        <v>7799.0299999999988</v>
      </c>
      <c r="AO56" s="32"/>
      <c r="AP56" s="66">
        <f>SUM(D56:AE56)</f>
        <v>7799.0299999999988</v>
      </c>
      <c r="AQ56" s="48"/>
      <c r="AR56" s="47"/>
      <c r="AS56" s="47"/>
      <c r="AT56" s="48"/>
      <c r="AU56" s="47"/>
      <c r="AV56" s="47"/>
      <c r="AW56" s="47"/>
      <c r="AX56" s="4"/>
      <c r="AY56" s="47"/>
      <c r="AZ56" s="47"/>
      <c r="BA56" s="5"/>
    </row>
    <row r="57" spans="2:53" s="6" customFormat="1" ht="18.75" customHeight="1">
      <c r="B57" s="58" t="s">
        <v>38</v>
      </c>
      <c r="C57" s="46"/>
      <c r="D57" s="41">
        <f t="shared" ref="D57:AE57" si="24">+IF(OR(D52="",D56=""),"",D56-D52)</f>
        <v>10.480000000000018</v>
      </c>
      <c r="E57" s="41">
        <f t="shared" si="24"/>
        <v>1.37</v>
      </c>
      <c r="F57" s="41">
        <f t="shared" si="24"/>
        <v>3.6400000000000006</v>
      </c>
      <c r="G57" s="41">
        <f t="shared" si="24"/>
        <v>8.8000000000000114</v>
      </c>
      <c r="H57" s="41">
        <f t="shared" si="24"/>
        <v>24</v>
      </c>
      <c r="I57" s="41">
        <f t="shared" si="24"/>
        <v>-0.1899999999999995</v>
      </c>
      <c r="J57" s="41">
        <f t="shared" si="24"/>
        <v>-1.75</v>
      </c>
      <c r="K57" s="41">
        <f t="shared" si="24"/>
        <v>11.649999999999977</v>
      </c>
      <c r="L57" s="41">
        <f t="shared" si="24"/>
        <v>10.730000000000018</v>
      </c>
      <c r="M57" s="41">
        <f t="shared" si="24"/>
        <v>24.220000000000027</v>
      </c>
      <c r="N57" s="41">
        <f t="shared" si="24"/>
        <v>2.1700000000000017</v>
      </c>
      <c r="O57" s="41">
        <f t="shared" si="24"/>
        <v>21.379999999999995</v>
      </c>
      <c r="P57" s="41">
        <f t="shared" si="24"/>
        <v>2.67</v>
      </c>
      <c r="Q57" s="41">
        <f t="shared" si="24"/>
        <v>0.33999999999999986</v>
      </c>
      <c r="R57" s="41">
        <f t="shared" si="24"/>
        <v>-1.8400000000000034</v>
      </c>
      <c r="S57" s="41">
        <f t="shared" si="24"/>
        <v>0.33999999999999986</v>
      </c>
      <c r="T57" s="41">
        <f t="shared" si="24"/>
        <v>1.6799999999999997</v>
      </c>
      <c r="U57" s="41">
        <f t="shared" si="24"/>
        <v>0.11999999999999988</v>
      </c>
      <c r="V57" s="41">
        <f t="shared" si="24"/>
        <v>33.54000000000002</v>
      </c>
      <c r="W57" s="41">
        <f t="shared" si="24"/>
        <v>-1.3100000000000023</v>
      </c>
      <c r="X57" s="41">
        <f t="shared" si="24"/>
        <v>30.449999999999989</v>
      </c>
      <c r="Y57" s="41">
        <f t="shared" si="24"/>
        <v>2.4799999999999898</v>
      </c>
      <c r="Z57" s="41">
        <f t="shared" si="24"/>
        <v>13.060000000000002</v>
      </c>
      <c r="AA57" s="41">
        <f t="shared" si="24"/>
        <v>2.0799999999999983</v>
      </c>
      <c r="AB57" s="41">
        <f t="shared" si="24"/>
        <v>-0.11000000000000121</v>
      </c>
      <c r="AC57" s="41">
        <f t="shared" si="24"/>
        <v>0.60999999999999943</v>
      </c>
      <c r="AD57" s="41">
        <f t="shared" si="24"/>
        <v>-12.72999999999999</v>
      </c>
      <c r="AE57" s="41">
        <f t="shared" si="24"/>
        <v>28.449999999999932</v>
      </c>
      <c r="AF57" s="47"/>
      <c r="AG57" s="41"/>
      <c r="AH57" s="43">
        <f>+IF(AH52*AH56=0,"",AH56-AH52)</f>
        <v>160.89000000000033</v>
      </c>
      <c r="AI57" s="42"/>
      <c r="AJ57" s="41"/>
      <c r="AK57" s="43">
        <f>+IF(AK52*AK56=0,"",AK56-AK52)</f>
        <v>55.439999999999827</v>
      </c>
      <c r="AL57" s="42"/>
      <c r="AM57" s="41"/>
      <c r="AN57" s="43">
        <f>+IF(AN52*AN56=0,"",AN56-AN52)</f>
        <v>216.32999999999902</v>
      </c>
      <c r="AO57" s="42"/>
      <c r="AP57" s="42"/>
      <c r="AQ57" s="48"/>
      <c r="AR57" s="47"/>
      <c r="AS57" s="47"/>
      <c r="AT57" s="48"/>
      <c r="AU57" s="47"/>
      <c r="AV57" s="47"/>
      <c r="AW57" s="47"/>
      <c r="AX57" s="4"/>
      <c r="AY57" s="47"/>
      <c r="AZ57" s="47"/>
      <c r="BA57" s="5"/>
    </row>
    <row r="58" spans="2:53" s="6" customFormat="1" ht="18.75" customHeight="1">
      <c r="B58" s="45" t="s">
        <v>39</v>
      </c>
      <c r="C58" s="46"/>
      <c r="D58" s="47">
        <f>+IF(OR(D52="",D56=""),"",D56/D52-1)</f>
        <v>3.9121994923099868E-2</v>
      </c>
      <c r="E58" s="47">
        <f t="shared" ref="E58:AE58" si="25">+IF(OR(E52="",E56=""),"",E56/E52-1)</f>
        <v>0.25897920604914937</v>
      </c>
      <c r="F58" s="47">
        <f t="shared" si="25"/>
        <v>5.3302094010836187E-2</v>
      </c>
      <c r="G58" s="47">
        <f t="shared" si="25"/>
        <v>7.2968490878938752E-2</v>
      </c>
      <c r="H58" s="47">
        <f t="shared" si="25"/>
        <v>2.1352313167259718E-2</v>
      </c>
      <c r="I58" s="47">
        <f t="shared" si="25"/>
        <v>-1.9750519750519668E-2</v>
      </c>
      <c r="J58" s="47">
        <f t="shared" si="25"/>
        <v>-4.1746183206106902E-2</v>
      </c>
      <c r="K58" s="47">
        <f t="shared" si="25"/>
        <v>1.8607251237821476E-2</v>
      </c>
      <c r="L58" s="47">
        <f t="shared" si="25"/>
        <v>7.3949510334323509E-3</v>
      </c>
      <c r="M58" s="47">
        <f t="shared" si="25"/>
        <v>4.2932605381643008E-2</v>
      </c>
      <c r="N58" s="47">
        <f t="shared" si="25"/>
        <v>5.1348793185044928E-2</v>
      </c>
      <c r="O58" s="47">
        <f t="shared" si="25"/>
        <v>2.7122342314913395E-2</v>
      </c>
      <c r="P58" s="47">
        <f t="shared" si="25"/>
        <v>0.52976190476190466</v>
      </c>
      <c r="Q58" s="47">
        <f t="shared" si="25"/>
        <v>1.9585253456221086E-2</v>
      </c>
      <c r="R58" s="47">
        <f t="shared" si="25"/>
        <v>-4.1694992068887493E-2</v>
      </c>
      <c r="S58" s="47">
        <f t="shared" si="25"/>
        <v>3.7444933920704804E-2</v>
      </c>
      <c r="T58" s="47">
        <f t="shared" si="25"/>
        <v>6.3660477453580944E-2</v>
      </c>
      <c r="U58" s="47">
        <f t="shared" si="25"/>
        <v>0.11650485436893199</v>
      </c>
      <c r="V58" s="47">
        <f t="shared" si="25"/>
        <v>8.7681689846282662E-2</v>
      </c>
      <c r="W58" s="47">
        <f t="shared" si="25"/>
        <v>-5.7267759562841247E-3</v>
      </c>
      <c r="X58" s="47">
        <f t="shared" si="25"/>
        <v>6.4648308953100697E-2</v>
      </c>
      <c r="Y58" s="47">
        <f t="shared" si="25"/>
        <v>2.7984653577070473E-2</v>
      </c>
      <c r="Z58" s="47">
        <f t="shared" si="25"/>
        <v>0.29368113334832469</v>
      </c>
      <c r="AA58" s="47">
        <f t="shared" si="25"/>
        <v>6.1941631923764007E-2</v>
      </c>
      <c r="AB58" s="47">
        <f t="shared" si="25"/>
        <v>-1.3095238095238271E-2</v>
      </c>
      <c r="AC58" s="47">
        <f t="shared" si="25"/>
        <v>7.1128731343284013E-3</v>
      </c>
      <c r="AD58" s="47">
        <f t="shared" si="25"/>
        <v>-8.841505764689539E-2</v>
      </c>
      <c r="AE58" s="47">
        <f t="shared" si="25"/>
        <v>3.22120447005807E-2</v>
      </c>
      <c r="AF58" s="47"/>
      <c r="AG58" s="47"/>
      <c r="AH58" s="48">
        <f>+IF(AH52*AH56=0,"",AH56/AH52-1)</f>
        <v>2.3640026271593673E-2</v>
      </c>
      <c r="AI58" s="47"/>
      <c r="AJ58" s="47"/>
      <c r="AK58" s="48">
        <f>+IF(AK52*AK56=0,"",AK56/AK52-1)</f>
        <v>7.1363291155534192E-2</v>
      </c>
      <c r="AL58" s="47"/>
      <c r="AM58" s="47"/>
      <c r="AN58" s="48">
        <f>+IF(AN52*AN56=0,"",AN56/AN52-1)</f>
        <v>2.8529415643504086E-2</v>
      </c>
      <c r="AO58" s="47"/>
      <c r="AP58" s="47"/>
      <c r="AQ58" s="48"/>
      <c r="AR58" s="47"/>
      <c r="AS58" s="47"/>
      <c r="AT58" s="48"/>
      <c r="AU58" s="47"/>
      <c r="AV58" s="47"/>
      <c r="AW58" s="47"/>
      <c r="AX58" s="4"/>
      <c r="AY58" s="47"/>
      <c r="AZ58" s="47"/>
      <c r="BA58" s="5"/>
    </row>
    <row r="59" spans="2:53" s="6" customFormat="1" ht="6.75" customHeight="1">
      <c r="B59" s="67"/>
      <c r="C59" s="1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7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5"/>
    </row>
    <row r="60" spans="2:53" s="6" customFormat="1" ht="18.75" customHeight="1">
      <c r="B60" s="52">
        <f>+B56+1</f>
        <v>2017</v>
      </c>
      <c r="C60" s="46"/>
      <c r="D60" s="53">
        <v>271.8</v>
      </c>
      <c r="E60" s="53">
        <v>7.7</v>
      </c>
      <c r="F60" s="53">
        <v>68.599999999999994</v>
      </c>
      <c r="G60" s="53">
        <v>125.6</v>
      </c>
      <c r="H60" s="53">
        <v>1129.9000000000001</v>
      </c>
      <c r="I60" s="53" t="s">
        <v>69</v>
      </c>
      <c r="J60" s="53">
        <v>45.6</v>
      </c>
      <c r="K60" s="53">
        <v>650</v>
      </c>
      <c r="L60" s="53">
        <v>1435.9</v>
      </c>
      <c r="M60" s="53">
        <v>616</v>
      </c>
      <c r="N60" s="53">
        <v>42.722999999999999</v>
      </c>
      <c r="O60" s="53">
        <v>892</v>
      </c>
      <c r="P60" s="53" t="s">
        <v>69</v>
      </c>
      <c r="Q60" s="53" t="s">
        <v>69</v>
      </c>
      <c r="R60" s="53" t="s">
        <v>69</v>
      </c>
      <c r="S60" s="53" t="s">
        <v>69</v>
      </c>
      <c r="T60" s="53">
        <v>27.4</v>
      </c>
      <c r="U60" s="53" t="s">
        <v>69</v>
      </c>
      <c r="V60" s="53">
        <v>384.9</v>
      </c>
      <c r="W60" s="53">
        <v>229.7</v>
      </c>
      <c r="X60" s="53">
        <v>574.29999999999995</v>
      </c>
      <c r="Y60" s="53">
        <v>89.2</v>
      </c>
      <c r="Z60" s="53" t="s">
        <v>69</v>
      </c>
      <c r="AA60" s="53">
        <v>36.4</v>
      </c>
      <c r="AB60" s="53">
        <v>9.8000000000000007</v>
      </c>
      <c r="AC60" s="53">
        <v>85.02</v>
      </c>
      <c r="AD60" s="53">
        <v>107.8</v>
      </c>
      <c r="AE60" s="53">
        <v>890</v>
      </c>
      <c r="AF60" s="47"/>
      <c r="AG60" s="64">
        <v>6953.42</v>
      </c>
      <c r="AH60" s="65">
        <v>6962.8217825338579</v>
      </c>
      <c r="AI60" s="32"/>
      <c r="AJ60" s="64">
        <v>766.923</v>
      </c>
      <c r="AK60" s="65">
        <v>902.73299999999983</v>
      </c>
      <c r="AL60" s="32"/>
      <c r="AM60" s="64">
        <v>7720.3429999999998</v>
      </c>
      <c r="AN60" s="65">
        <v>7865.5547825338572</v>
      </c>
      <c r="AO60" s="32"/>
      <c r="AP60" s="66">
        <f>SUM(D60:AE60)</f>
        <v>7720.3429999999998</v>
      </c>
      <c r="AQ60" s="48"/>
      <c r="AR60" s="47"/>
      <c r="AS60" s="47"/>
      <c r="AT60" s="48"/>
      <c r="AU60" s="47"/>
      <c r="AV60" s="47"/>
      <c r="AW60" s="47"/>
      <c r="AX60" s="4"/>
      <c r="AY60" s="47"/>
      <c r="AZ60" s="47"/>
      <c r="BA60" s="5"/>
    </row>
    <row r="61" spans="2:53" s="6" customFormat="1" ht="18.75" customHeight="1">
      <c r="B61" s="58" t="s">
        <v>38</v>
      </c>
      <c r="C61" s="46"/>
      <c r="D61" s="41">
        <f t="shared" ref="D61:AE61" si="26">+IF(OR(D56="",D60=""),"",D60-D56)</f>
        <v>-6.5600000000000023</v>
      </c>
      <c r="E61" s="41">
        <f t="shared" si="26"/>
        <v>1.04</v>
      </c>
      <c r="F61" s="41">
        <f t="shared" si="26"/>
        <v>-3.3300000000000125</v>
      </c>
      <c r="G61" s="41">
        <f t="shared" si="26"/>
        <v>-3.8000000000000114</v>
      </c>
      <c r="H61" s="41">
        <f t="shared" si="26"/>
        <v>-18.099999999999909</v>
      </c>
      <c r="I61" s="41" t="str">
        <f t="shared" si="26"/>
        <v/>
      </c>
      <c r="J61" s="41">
        <f t="shared" si="26"/>
        <v>5.43</v>
      </c>
      <c r="K61" s="41">
        <f t="shared" si="26"/>
        <v>12.25</v>
      </c>
      <c r="L61" s="41">
        <f t="shared" si="26"/>
        <v>-25.819999999999936</v>
      </c>
      <c r="M61" s="41">
        <f t="shared" si="26"/>
        <v>27.639999999999986</v>
      </c>
      <c r="N61" s="41">
        <f t="shared" si="26"/>
        <v>-1.7070000000000007</v>
      </c>
      <c r="O61" s="41">
        <f t="shared" si="26"/>
        <v>82.340000000000032</v>
      </c>
      <c r="P61" s="41" t="str">
        <f t="shared" si="26"/>
        <v/>
      </c>
      <c r="Q61" s="41" t="str">
        <f t="shared" si="26"/>
        <v/>
      </c>
      <c r="R61" s="41" t="str">
        <f t="shared" si="26"/>
        <v/>
      </c>
      <c r="S61" s="41" t="str">
        <f t="shared" si="26"/>
        <v/>
      </c>
      <c r="T61" s="41">
        <f t="shared" si="26"/>
        <v>-0.67000000000000171</v>
      </c>
      <c r="U61" s="41" t="str">
        <f t="shared" si="26"/>
        <v/>
      </c>
      <c r="V61" s="41">
        <f t="shared" si="26"/>
        <v>-31.160000000000025</v>
      </c>
      <c r="W61" s="41">
        <f t="shared" si="26"/>
        <v>2.2599999999999909</v>
      </c>
      <c r="X61" s="41">
        <f t="shared" si="26"/>
        <v>72.839999999999975</v>
      </c>
      <c r="Y61" s="41">
        <f t="shared" si="26"/>
        <v>-1.8999999999999915</v>
      </c>
      <c r="Z61" s="41" t="str">
        <f t="shared" si="26"/>
        <v/>
      </c>
      <c r="AA61" s="41">
        <f t="shared" si="26"/>
        <v>0.74000000000000199</v>
      </c>
      <c r="AB61" s="41">
        <f t="shared" si="26"/>
        <v>1.5100000000000016</v>
      </c>
      <c r="AC61" s="41">
        <f t="shared" si="26"/>
        <v>-1.3500000000000085</v>
      </c>
      <c r="AD61" s="41">
        <f t="shared" si="26"/>
        <v>-23.450000000000003</v>
      </c>
      <c r="AE61" s="41">
        <f t="shared" si="26"/>
        <v>-21.659999999999968</v>
      </c>
      <c r="AF61" s="47"/>
      <c r="AG61" s="41"/>
      <c r="AH61" s="43">
        <f>+IF(AH56*AH60=0,"",AH60-AH56)</f>
        <v>-3.8982174661423414</v>
      </c>
      <c r="AI61" s="42"/>
      <c r="AJ61" s="41"/>
      <c r="AK61" s="43">
        <f>+IF(AK56*AK60=0,"",AK60-AK56)</f>
        <v>70.423000000000002</v>
      </c>
      <c r="AL61" s="42"/>
      <c r="AM61" s="41"/>
      <c r="AN61" s="43">
        <f>+IF(AN56*AN60=0,"",AN60-AN56)</f>
        <v>66.524782533858343</v>
      </c>
      <c r="AO61" s="42"/>
      <c r="AP61" s="42"/>
      <c r="AQ61" s="48"/>
      <c r="AR61" s="47"/>
      <c r="AS61" s="47"/>
      <c r="AT61" s="48"/>
      <c r="AU61" s="47"/>
      <c r="AV61" s="47"/>
      <c r="AW61" s="47"/>
      <c r="AX61" s="4"/>
      <c r="AY61" s="47"/>
      <c r="AZ61" s="47"/>
      <c r="BA61" s="5"/>
    </row>
    <row r="62" spans="2:53" s="6" customFormat="1" ht="18.75" customHeight="1">
      <c r="B62" s="45" t="s">
        <v>39</v>
      </c>
      <c r="C62" s="46"/>
      <c r="D62" s="47">
        <f>+IF(OR(D56="",D60=""),"",D60/D56-1)</f>
        <v>-2.3566604397183499E-2</v>
      </c>
      <c r="E62" s="47">
        <f t="shared" ref="E62:AE62" si="27">+IF(OR(E56="",E60=""),"",E60/E56-1)</f>
        <v>0.15615615615615619</v>
      </c>
      <c r="F62" s="47">
        <f t="shared" si="27"/>
        <v>-4.6295009036563473E-2</v>
      </c>
      <c r="G62" s="47">
        <f t="shared" si="27"/>
        <v>-2.9366306027820754E-2</v>
      </c>
      <c r="H62" s="47">
        <f t="shared" si="27"/>
        <v>-1.5766550522647971E-2</v>
      </c>
      <c r="I62" s="47" t="str">
        <f t="shared" si="27"/>
        <v/>
      </c>
      <c r="J62" s="47">
        <f t="shared" si="27"/>
        <v>0.13517550410754287</v>
      </c>
      <c r="K62" s="47">
        <f t="shared" si="27"/>
        <v>1.9208153665229322E-2</v>
      </c>
      <c r="L62" s="47">
        <f t="shared" si="27"/>
        <v>-1.7664121719617953E-2</v>
      </c>
      <c r="M62" s="47">
        <f t="shared" si="27"/>
        <v>4.6978040655381026E-2</v>
      </c>
      <c r="N62" s="47">
        <f t="shared" si="27"/>
        <v>-3.8419986495611069E-2</v>
      </c>
      <c r="O62" s="47">
        <f t="shared" si="27"/>
        <v>0.10169700862090258</v>
      </c>
      <c r="P62" s="47" t="str">
        <f t="shared" si="27"/>
        <v/>
      </c>
      <c r="Q62" s="47" t="str">
        <f t="shared" si="27"/>
        <v/>
      </c>
      <c r="R62" s="47" t="str">
        <f t="shared" si="27"/>
        <v/>
      </c>
      <c r="S62" s="47" t="str">
        <f t="shared" si="27"/>
        <v/>
      </c>
      <c r="T62" s="47">
        <f t="shared" si="27"/>
        <v>-2.3868899180619962E-2</v>
      </c>
      <c r="U62" s="47" t="str">
        <f t="shared" si="27"/>
        <v/>
      </c>
      <c r="V62" s="47">
        <f t="shared" si="27"/>
        <v>-7.4893044272460796E-2</v>
      </c>
      <c r="W62" s="47">
        <f t="shared" si="27"/>
        <v>9.9366865986634245E-3</v>
      </c>
      <c r="X62" s="47">
        <f t="shared" si="27"/>
        <v>0.14525585290950427</v>
      </c>
      <c r="Y62" s="47">
        <f t="shared" si="27"/>
        <v>-2.0856201975850586E-2</v>
      </c>
      <c r="Z62" s="47" t="str">
        <f t="shared" si="27"/>
        <v/>
      </c>
      <c r="AA62" s="47">
        <f t="shared" si="27"/>
        <v>2.0751542344363383E-2</v>
      </c>
      <c r="AB62" s="47">
        <f t="shared" si="27"/>
        <v>0.18214716525934893</v>
      </c>
      <c r="AC62" s="47">
        <f t="shared" si="27"/>
        <v>-1.5630427231677735E-2</v>
      </c>
      <c r="AD62" s="47">
        <f t="shared" si="27"/>
        <v>-0.17866666666666664</v>
      </c>
      <c r="AE62" s="47">
        <f t="shared" si="27"/>
        <v>-2.3758857468793138E-2</v>
      </c>
      <c r="AF62" s="47"/>
      <c r="AG62" s="47"/>
      <c r="AH62" s="48">
        <f>+IF(AH56*AH60=0,"",AH60/AH56-1)</f>
        <v>-5.5954846271166758E-4</v>
      </c>
      <c r="AI62" s="47"/>
      <c r="AJ62" s="47"/>
      <c r="AK62" s="48">
        <f>+IF(AK56*AK60=0,"",AK60/AK56-1)</f>
        <v>8.4611502925592719E-2</v>
      </c>
      <c r="AL62" s="47"/>
      <c r="AM62" s="47"/>
      <c r="AN62" s="48">
        <f>+IF(AN56*AN60=0,"",AN60/AN56-1)</f>
        <v>8.5298790405805569E-3</v>
      </c>
      <c r="AO62" s="47"/>
      <c r="AP62" s="47"/>
      <c r="AQ62" s="48"/>
      <c r="AR62" s="47"/>
      <c r="AS62" s="47"/>
      <c r="AT62" s="48"/>
      <c r="AU62" s="47"/>
      <c r="AV62" s="47"/>
      <c r="AW62" s="47"/>
      <c r="AX62" s="4"/>
      <c r="AY62" s="47"/>
      <c r="AZ62" s="47"/>
      <c r="BA62" s="5"/>
    </row>
    <row r="63" spans="2:53" s="6" customFormat="1" ht="6.75" customHeight="1">
      <c r="B63" s="67"/>
      <c r="C63" s="1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7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5"/>
    </row>
    <row r="64" spans="2:53" s="6" customFormat="1" ht="18.75" customHeight="1">
      <c r="B64" s="52">
        <f>+B60+1</f>
        <v>2018</v>
      </c>
      <c r="C64" s="46"/>
      <c r="D64" s="53">
        <v>270</v>
      </c>
      <c r="E64" s="53">
        <v>7.8</v>
      </c>
      <c r="F64" s="53">
        <v>69</v>
      </c>
      <c r="G64" s="53">
        <v>127.2</v>
      </c>
      <c r="H64" s="53">
        <v>1123</v>
      </c>
      <c r="I64" s="53" t="s">
        <v>69</v>
      </c>
      <c r="J64" s="53">
        <v>42.5</v>
      </c>
      <c r="K64" s="53">
        <v>653</v>
      </c>
      <c r="L64" s="53">
        <v>1430</v>
      </c>
      <c r="M64" s="53">
        <v>630</v>
      </c>
      <c r="N64" s="53">
        <v>44.042999999999999</v>
      </c>
      <c r="O64" s="53">
        <v>895</v>
      </c>
      <c r="P64" s="53" t="s">
        <v>69</v>
      </c>
      <c r="Q64" s="53" t="s">
        <v>69</v>
      </c>
      <c r="R64" s="53" t="s">
        <v>69</v>
      </c>
      <c r="S64" s="53" t="s">
        <v>69</v>
      </c>
      <c r="T64" s="53" t="s">
        <v>69</v>
      </c>
      <c r="U64" s="53" t="s">
        <v>69</v>
      </c>
      <c r="V64" s="53" t="s">
        <v>69</v>
      </c>
      <c r="W64" s="53">
        <v>231.7</v>
      </c>
      <c r="X64" s="53">
        <v>606.4</v>
      </c>
      <c r="Y64" s="53">
        <v>90.5</v>
      </c>
      <c r="Z64" s="53" t="s">
        <v>69</v>
      </c>
      <c r="AA64" s="53">
        <v>36.4</v>
      </c>
      <c r="AB64" s="53">
        <v>10</v>
      </c>
      <c r="AC64" s="53">
        <v>85.21</v>
      </c>
      <c r="AD64" s="53" t="s">
        <v>69</v>
      </c>
      <c r="AE64" s="53">
        <v>904</v>
      </c>
      <c r="AF64" s="47"/>
      <c r="AG64" s="64">
        <v>6482.11</v>
      </c>
      <c r="AH64" s="65">
        <v>6985.8741293200364</v>
      </c>
      <c r="AI64" s="32"/>
      <c r="AJ64" s="64">
        <v>773.64300000000003</v>
      </c>
      <c r="AK64" s="65">
        <v>937.39335183385128</v>
      </c>
      <c r="AL64" s="32"/>
      <c r="AM64" s="64">
        <v>7255.7529999999988</v>
      </c>
      <c r="AN64" s="65">
        <v>7923.2674811538873</v>
      </c>
      <c r="AO64" s="32"/>
      <c r="AP64" s="66">
        <f>SUM(D64:AE64)</f>
        <v>7255.7529999999988</v>
      </c>
      <c r="AQ64" s="48"/>
      <c r="AR64" s="47"/>
      <c r="AS64" s="47"/>
      <c r="AT64" s="48"/>
      <c r="AU64" s="47"/>
      <c r="AV64" s="47"/>
      <c r="AW64" s="47"/>
      <c r="AX64" s="4"/>
      <c r="AY64" s="47"/>
      <c r="AZ64" s="47"/>
      <c r="BA64" s="5"/>
    </row>
    <row r="65" spans="2:53" s="6" customFormat="1" ht="18.75" customHeight="1">
      <c r="B65" s="58" t="s">
        <v>38</v>
      </c>
      <c r="C65" s="46"/>
      <c r="D65" s="41">
        <f t="shared" ref="D65:AE65" si="28">+IF(OR(D60="",D64=""),"",D64-D60)</f>
        <v>-1.8000000000000114</v>
      </c>
      <c r="E65" s="41">
        <f t="shared" si="28"/>
        <v>9.9999999999999645E-2</v>
      </c>
      <c r="F65" s="41">
        <f t="shared" si="28"/>
        <v>0.40000000000000568</v>
      </c>
      <c r="G65" s="41">
        <f t="shared" si="28"/>
        <v>1.6000000000000085</v>
      </c>
      <c r="H65" s="41">
        <f t="shared" si="28"/>
        <v>-6.9000000000000909</v>
      </c>
      <c r="I65" s="41" t="str">
        <f t="shared" si="28"/>
        <v/>
      </c>
      <c r="J65" s="41">
        <f t="shared" si="28"/>
        <v>-3.1000000000000014</v>
      </c>
      <c r="K65" s="41">
        <f t="shared" si="28"/>
        <v>3</v>
      </c>
      <c r="L65" s="41">
        <f t="shared" si="28"/>
        <v>-5.9000000000000909</v>
      </c>
      <c r="M65" s="41">
        <f t="shared" si="28"/>
        <v>14</v>
      </c>
      <c r="N65" s="41">
        <f t="shared" si="28"/>
        <v>1.3200000000000003</v>
      </c>
      <c r="O65" s="41">
        <f t="shared" si="28"/>
        <v>3</v>
      </c>
      <c r="P65" s="41" t="str">
        <f t="shared" si="28"/>
        <v/>
      </c>
      <c r="Q65" s="41" t="str">
        <f t="shared" si="28"/>
        <v/>
      </c>
      <c r="R65" s="41" t="str">
        <f t="shared" si="28"/>
        <v/>
      </c>
      <c r="S65" s="41" t="str">
        <f t="shared" si="28"/>
        <v/>
      </c>
      <c r="T65" s="41" t="str">
        <f t="shared" si="28"/>
        <v/>
      </c>
      <c r="U65" s="41" t="str">
        <f t="shared" si="28"/>
        <v/>
      </c>
      <c r="V65" s="41" t="str">
        <f t="shared" si="28"/>
        <v/>
      </c>
      <c r="W65" s="41">
        <f t="shared" si="28"/>
        <v>2</v>
      </c>
      <c r="X65" s="41">
        <f t="shared" si="28"/>
        <v>32.100000000000023</v>
      </c>
      <c r="Y65" s="41">
        <f t="shared" si="28"/>
        <v>1.2999999999999972</v>
      </c>
      <c r="Z65" s="41" t="str">
        <f t="shared" si="28"/>
        <v/>
      </c>
      <c r="AA65" s="41">
        <f t="shared" si="28"/>
        <v>0</v>
      </c>
      <c r="AB65" s="41">
        <f t="shared" si="28"/>
        <v>0.19999999999999929</v>
      </c>
      <c r="AC65" s="41">
        <f t="shared" si="28"/>
        <v>0.18999999999999773</v>
      </c>
      <c r="AD65" s="41" t="str">
        <f t="shared" si="28"/>
        <v/>
      </c>
      <c r="AE65" s="41">
        <f t="shared" si="28"/>
        <v>14</v>
      </c>
      <c r="AF65" s="47"/>
      <c r="AG65" s="41"/>
      <c r="AH65" s="43">
        <f>+IF(AH60*AH64=0,"",AH64-AH60)</f>
        <v>23.052346786178532</v>
      </c>
      <c r="AI65" s="42"/>
      <c r="AJ65" s="41"/>
      <c r="AK65" s="43">
        <f>+IF(AK60*AK64=0,"",AK64-AK60)</f>
        <v>34.66035183385145</v>
      </c>
      <c r="AL65" s="42"/>
      <c r="AM65" s="41"/>
      <c r="AN65" s="43">
        <f>+IF(AN60*AN64=0,"",AN64-AN60)</f>
        <v>57.712698620030096</v>
      </c>
      <c r="AO65" s="42"/>
      <c r="AP65" s="42"/>
      <c r="AQ65" s="48"/>
      <c r="AR65" s="47"/>
      <c r="AS65" s="47"/>
      <c r="AT65" s="48"/>
      <c r="AU65" s="47"/>
      <c r="AV65" s="47"/>
      <c r="AW65" s="47"/>
      <c r="AX65" s="4"/>
      <c r="AY65" s="47"/>
      <c r="AZ65" s="47"/>
      <c r="BA65" s="5"/>
    </row>
    <row r="66" spans="2:53" s="6" customFormat="1" ht="18.75" customHeight="1">
      <c r="B66" s="45" t="s">
        <v>39</v>
      </c>
      <c r="C66" s="46"/>
      <c r="D66" s="47">
        <f>+IF(OR(D60="",D64=""),"",D64/D60-1)</f>
        <v>-6.6225165562914245E-3</v>
      </c>
      <c r="E66" s="47">
        <f t="shared" ref="E66:AE66" si="29">+IF(OR(E60="",E64=""),"",E64/E60-1)</f>
        <v>1.298701298701288E-2</v>
      </c>
      <c r="F66" s="47">
        <f t="shared" si="29"/>
        <v>5.8309037900874383E-3</v>
      </c>
      <c r="G66" s="47">
        <f t="shared" si="29"/>
        <v>1.2738853503184711E-2</v>
      </c>
      <c r="H66" s="47">
        <f t="shared" si="29"/>
        <v>-6.1067351093018196E-3</v>
      </c>
      <c r="I66" s="47" t="str">
        <f t="shared" si="29"/>
        <v/>
      </c>
      <c r="J66" s="47">
        <f t="shared" si="29"/>
        <v>-6.7982456140350922E-2</v>
      </c>
      <c r="K66" s="47">
        <f t="shared" si="29"/>
        <v>4.6153846153846878E-3</v>
      </c>
      <c r="L66" s="47">
        <f t="shared" si="29"/>
        <v>-4.1089212340692516E-3</v>
      </c>
      <c r="M66" s="47">
        <f t="shared" si="29"/>
        <v>2.2727272727272707E-2</v>
      </c>
      <c r="N66" s="47">
        <f t="shared" si="29"/>
        <v>3.0896706691945885E-2</v>
      </c>
      <c r="O66" s="47">
        <f t="shared" si="29"/>
        <v>3.3632286995515237E-3</v>
      </c>
      <c r="P66" s="47" t="str">
        <f t="shared" si="29"/>
        <v/>
      </c>
      <c r="Q66" s="47" t="str">
        <f t="shared" si="29"/>
        <v/>
      </c>
      <c r="R66" s="47" t="str">
        <f t="shared" si="29"/>
        <v/>
      </c>
      <c r="S66" s="47" t="str">
        <f t="shared" si="29"/>
        <v/>
      </c>
      <c r="T66" s="47" t="str">
        <f t="shared" si="29"/>
        <v/>
      </c>
      <c r="U66" s="47" t="str">
        <f t="shared" si="29"/>
        <v/>
      </c>
      <c r="V66" s="47" t="str">
        <f t="shared" si="29"/>
        <v/>
      </c>
      <c r="W66" s="47">
        <f t="shared" si="29"/>
        <v>8.7070091423595564E-3</v>
      </c>
      <c r="X66" s="47">
        <f t="shared" si="29"/>
        <v>5.5894131986766515E-2</v>
      </c>
      <c r="Y66" s="47">
        <f t="shared" si="29"/>
        <v>1.457399103139001E-2</v>
      </c>
      <c r="Z66" s="47" t="str">
        <f t="shared" si="29"/>
        <v/>
      </c>
      <c r="AA66" s="47">
        <f t="shared" si="29"/>
        <v>0</v>
      </c>
      <c r="AB66" s="47">
        <f t="shared" si="29"/>
        <v>2.0408163265306145E-2</v>
      </c>
      <c r="AC66" s="47">
        <f t="shared" si="29"/>
        <v>2.2347682898140597E-3</v>
      </c>
      <c r="AD66" s="47" t="str">
        <f t="shared" si="29"/>
        <v/>
      </c>
      <c r="AE66" s="47">
        <f t="shared" si="29"/>
        <v>1.5730337078651679E-2</v>
      </c>
      <c r="AF66" s="47"/>
      <c r="AG66" s="47"/>
      <c r="AH66" s="48">
        <f>+IF(AH60*AH64=0,"",AH64/AH60-1)</f>
        <v>3.3107765078814744E-3</v>
      </c>
      <c r="AI66" s="47"/>
      <c r="AJ66" s="47"/>
      <c r="AK66" s="48">
        <f>+IF(AK60*AK64=0,"",AK64/AK60-1)</f>
        <v>3.8394909495777174E-2</v>
      </c>
      <c r="AL66" s="47"/>
      <c r="AM66" s="47"/>
      <c r="AN66" s="48">
        <f>+IF(AN60*AN64=0,"",AN64/AN60-1)</f>
        <v>7.3373970706027691E-3</v>
      </c>
      <c r="AO66" s="47"/>
      <c r="AP66" s="47"/>
      <c r="AQ66" s="48"/>
      <c r="AR66" s="47"/>
      <c r="AS66" s="47"/>
      <c r="AT66" s="48"/>
      <c r="AU66" s="47"/>
      <c r="AV66" s="47"/>
      <c r="AW66" s="47"/>
      <c r="AX66" s="4"/>
      <c r="AY66" s="47"/>
      <c r="AZ66" s="47"/>
      <c r="BA66" s="5"/>
    </row>
    <row r="67" spans="2:53" s="6" customFormat="1" ht="6.75" customHeight="1">
      <c r="B67" s="67"/>
      <c r="C67" s="1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7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5"/>
    </row>
    <row r="68" spans="2:53" s="6" customFormat="1" ht="15" customHeight="1" thickBot="1">
      <c r="B68" s="68" t="s">
        <v>40</v>
      </c>
      <c r="C68" s="69"/>
      <c r="D68" s="70" t="s">
        <v>41</v>
      </c>
      <c r="E68" s="70"/>
      <c r="F68" s="4"/>
      <c r="G68" s="4"/>
      <c r="H68" s="4"/>
      <c r="I68" s="4"/>
      <c r="J68" s="4"/>
      <c r="P68" s="71" t="s">
        <v>42</v>
      </c>
      <c r="Q68" s="72" t="s">
        <v>43</v>
      </c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29"/>
      <c r="AH68" s="29"/>
      <c r="AI68" s="4"/>
      <c r="AJ68" s="29"/>
      <c r="AK68" s="29"/>
      <c r="AL68" s="4"/>
      <c r="AM68" s="29"/>
      <c r="AN68" s="29"/>
      <c r="AO68" s="4"/>
      <c r="AP68" s="29"/>
      <c r="AQ68" s="29"/>
      <c r="AR68" s="4"/>
      <c r="AS68" s="4"/>
      <c r="AT68" s="4"/>
      <c r="AU68" s="4"/>
      <c r="AV68" s="4"/>
      <c r="AW68" s="4"/>
      <c r="AX68" s="4"/>
      <c r="AY68" s="4"/>
      <c r="AZ68" s="4"/>
      <c r="BA68" s="5"/>
    </row>
    <row r="69" spans="2:53" s="6" customFormat="1" ht="9" customHeight="1">
      <c r="B69" s="68"/>
      <c r="C69" s="69"/>
      <c r="E69" s="70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29"/>
      <c r="AH69" s="29"/>
      <c r="AI69" s="4"/>
      <c r="AJ69" s="29"/>
      <c r="AK69" s="29"/>
      <c r="AL69" s="4"/>
      <c r="AM69" s="29"/>
      <c r="AN69" s="29"/>
      <c r="AO69" s="4"/>
      <c r="AP69" s="29"/>
      <c r="AQ69" s="29"/>
      <c r="AR69" s="4"/>
      <c r="AS69" s="4"/>
      <c r="AT69" s="4"/>
      <c r="AU69" s="4"/>
      <c r="AV69" s="4"/>
      <c r="AW69" s="4"/>
      <c r="AX69" s="4"/>
      <c r="AY69" s="4"/>
      <c r="AZ69" s="4"/>
      <c r="BA69" s="5"/>
    </row>
    <row r="70" spans="2:53" s="6" customFormat="1" ht="9" customHeight="1">
      <c r="B70" s="69"/>
      <c r="C70" s="69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29"/>
      <c r="AH70" s="29"/>
      <c r="AI70" s="4"/>
      <c r="AJ70" s="29"/>
      <c r="AK70" s="29"/>
      <c r="AL70" s="4"/>
      <c r="AM70" s="29"/>
      <c r="AN70" s="29"/>
      <c r="AO70" s="4"/>
      <c r="AP70" s="29"/>
      <c r="AQ70" s="29"/>
      <c r="AR70" s="4"/>
      <c r="AS70" s="4"/>
      <c r="AT70" s="4"/>
      <c r="AU70" s="4"/>
      <c r="AV70" s="4"/>
      <c r="AW70" s="4"/>
      <c r="AX70" s="4"/>
      <c r="AY70" s="4"/>
      <c r="AZ70" s="4"/>
      <c r="BA70" s="5"/>
    </row>
    <row r="71" spans="2:53" s="6" customFormat="1" ht="24" customHeight="1">
      <c r="B71" s="73" t="s">
        <v>44</v>
      </c>
      <c r="C71" s="1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74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4"/>
      <c r="AY71" s="4"/>
      <c r="AZ71" s="5"/>
      <c r="BA71" s="5"/>
    </row>
    <row r="72" spans="2:53" s="6" customFormat="1" ht="9" customHeight="1">
      <c r="B72" s="67"/>
      <c r="C72" s="1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74"/>
      <c r="AE72" s="5"/>
      <c r="AF72" s="5"/>
      <c r="AG72" s="215" t="str">
        <f>+AG3</f>
        <v>EU - 15</v>
      </c>
      <c r="AH72" s="215"/>
      <c r="AI72" s="5"/>
      <c r="AJ72" s="215" t="str">
        <f>+AJ3</f>
        <v>EU - 13</v>
      </c>
      <c r="AK72" s="215"/>
      <c r="AL72" s="5"/>
      <c r="AM72" s="215" t="str">
        <f>+AM3</f>
        <v>EU - 28</v>
      </c>
      <c r="AN72" s="215"/>
      <c r="AO72" s="5"/>
      <c r="AP72" s="215" t="s">
        <v>5</v>
      </c>
      <c r="AQ72" s="10"/>
      <c r="AR72" s="5"/>
      <c r="AS72" s="75"/>
      <c r="AT72" s="75"/>
      <c r="AU72" s="5"/>
      <c r="AV72" s="12"/>
      <c r="AW72" s="12"/>
      <c r="AX72" s="13"/>
      <c r="AY72" s="12"/>
      <c r="AZ72" s="12"/>
      <c r="BA72" s="5"/>
    </row>
    <row r="73" spans="2:53" s="6" customFormat="1" ht="9" customHeight="1">
      <c r="C73" s="1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74"/>
      <c r="AE73" s="74"/>
      <c r="AF73" s="5"/>
      <c r="AG73" s="215"/>
      <c r="AH73" s="215"/>
      <c r="AI73" s="5"/>
      <c r="AJ73" s="215"/>
      <c r="AK73" s="215"/>
      <c r="AL73" s="5"/>
      <c r="AM73" s="215"/>
      <c r="AN73" s="215"/>
      <c r="AO73" s="5"/>
      <c r="AP73" s="215"/>
      <c r="AQ73" s="10"/>
      <c r="AR73" s="5"/>
      <c r="AS73" s="215" t="s">
        <v>45</v>
      </c>
      <c r="AT73" s="215"/>
      <c r="AU73" s="5"/>
      <c r="AV73" s="15"/>
      <c r="AW73" s="16"/>
      <c r="AX73" s="17"/>
      <c r="AY73" s="15"/>
      <c r="AZ73" s="16"/>
      <c r="BA73" s="5"/>
    </row>
    <row r="74" spans="2:53" s="26" customFormat="1" ht="24" customHeight="1" thickBot="1">
      <c r="B74" s="216" t="s">
        <v>7</v>
      </c>
      <c r="C74" s="216"/>
      <c r="D74" s="18" t="s">
        <v>8</v>
      </c>
      <c r="E74" s="18" t="s">
        <v>9</v>
      </c>
      <c r="F74" s="18" t="s">
        <v>10</v>
      </c>
      <c r="G74" s="18" t="s">
        <v>11</v>
      </c>
      <c r="H74" s="18" t="s">
        <v>12</v>
      </c>
      <c r="I74" s="18" t="s">
        <v>13</v>
      </c>
      <c r="J74" s="18" t="s">
        <v>14</v>
      </c>
      <c r="K74" s="18" t="s">
        <v>15</v>
      </c>
      <c r="L74" s="18" t="s">
        <v>16</v>
      </c>
      <c r="M74" s="18" t="s">
        <v>17</v>
      </c>
      <c r="N74" s="18" t="s">
        <v>18</v>
      </c>
      <c r="O74" s="76" t="s">
        <v>19</v>
      </c>
      <c r="P74" s="18" t="s">
        <v>20</v>
      </c>
      <c r="Q74" s="18" t="s">
        <v>21</v>
      </c>
      <c r="R74" s="18" t="s">
        <v>22</v>
      </c>
      <c r="S74" s="18" t="s">
        <v>23</v>
      </c>
      <c r="T74" s="18" t="s">
        <v>24</v>
      </c>
      <c r="U74" s="18" t="s">
        <v>25</v>
      </c>
      <c r="V74" s="18" t="s">
        <v>26</v>
      </c>
      <c r="W74" s="18" t="s">
        <v>27</v>
      </c>
      <c r="X74" s="18" t="s">
        <v>28</v>
      </c>
      <c r="Y74" s="18" t="s">
        <v>29</v>
      </c>
      <c r="Z74" s="18" t="s">
        <v>30</v>
      </c>
      <c r="AA74" s="18" t="s">
        <v>31</v>
      </c>
      <c r="AB74" s="18" t="s">
        <v>32</v>
      </c>
      <c r="AC74" s="18" t="s">
        <v>33</v>
      </c>
      <c r="AD74" s="18" t="s">
        <v>34</v>
      </c>
      <c r="AE74" s="18" t="s">
        <v>35</v>
      </c>
      <c r="AF74" s="5"/>
      <c r="AG74" s="19" t="s">
        <v>36</v>
      </c>
      <c r="AH74" s="20" t="s">
        <v>37</v>
      </c>
      <c r="AI74" s="5"/>
      <c r="AJ74" s="19" t="s">
        <v>36</v>
      </c>
      <c r="AK74" s="20" t="s">
        <v>37</v>
      </c>
      <c r="AL74" s="5"/>
      <c r="AM74" s="19" t="s">
        <v>36</v>
      </c>
      <c r="AN74" s="20" t="s">
        <v>37</v>
      </c>
      <c r="AO74" s="5"/>
      <c r="AP74" s="19" t="s">
        <v>36</v>
      </c>
      <c r="AQ74" s="21"/>
      <c r="AR74" s="5"/>
      <c r="AS74" s="19" t="s">
        <v>36</v>
      </c>
      <c r="AT74" s="20" t="s">
        <v>37</v>
      </c>
      <c r="AU74" s="5"/>
      <c r="AV74" s="5"/>
      <c r="AW74" s="5"/>
      <c r="AX74" s="4"/>
      <c r="AY74" s="4"/>
      <c r="AZ74" s="5"/>
      <c r="BA74" s="25"/>
    </row>
    <row r="75" spans="2:53" s="6" customFormat="1" ht="21" customHeight="1">
      <c r="B75" s="14"/>
      <c r="C75" s="1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12"/>
      <c r="AW75" s="12"/>
      <c r="AX75" s="13"/>
      <c r="AY75" s="12"/>
      <c r="AZ75" s="12"/>
      <c r="BA75" s="5"/>
    </row>
    <row r="76" spans="2:53" s="6" customFormat="1" ht="21" hidden="1" customHeight="1" outlineLevel="1">
      <c r="B76" s="30">
        <v>2003</v>
      </c>
      <c r="C76" s="14"/>
      <c r="D76" s="31">
        <v>213</v>
      </c>
      <c r="E76" s="31">
        <v>25.6</v>
      </c>
      <c r="F76" s="31">
        <v>102.2</v>
      </c>
      <c r="G76" s="31">
        <v>148.1</v>
      </c>
      <c r="H76" s="31">
        <v>1031</v>
      </c>
      <c r="I76" s="31">
        <v>13</v>
      </c>
      <c r="J76" s="31">
        <v>197.3</v>
      </c>
      <c r="K76" s="31">
        <v>631</v>
      </c>
      <c r="L76" s="31">
        <v>1670</v>
      </c>
      <c r="M76" s="31">
        <v>83</v>
      </c>
      <c r="N76" s="31">
        <v>54.3</v>
      </c>
      <c r="O76" s="31">
        <v>1438</v>
      </c>
      <c r="P76" s="31">
        <v>2.4</v>
      </c>
      <c r="Q76" s="31">
        <v>27.3</v>
      </c>
      <c r="R76" s="31">
        <v>33.700000000000003</v>
      </c>
      <c r="S76" s="31">
        <v>15.9</v>
      </c>
      <c r="T76" s="31">
        <v>43.9</v>
      </c>
      <c r="U76" s="31">
        <v>10.5</v>
      </c>
      <c r="V76" s="31">
        <v>311</v>
      </c>
      <c r="W76" s="31">
        <v>151.423</v>
      </c>
      <c r="X76" s="31">
        <v>114</v>
      </c>
      <c r="Y76" s="31">
        <v>181.68</v>
      </c>
      <c r="Z76" s="31" t="s">
        <v>69</v>
      </c>
      <c r="AA76" s="31" t="s">
        <v>69</v>
      </c>
      <c r="AB76" s="31">
        <v>34</v>
      </c>
      <c r="AC76" s="31">
        <v>93.9</v>
      </c>
      <c r="AD76" s="31">
        <v>225</v>
      </c>
      <c r="AE76" s="32">
        <v>1188</v>
      </c>
      <c r="AF76" s="32"/>
      <c r="AG76" s="33">
        <v>7632.6029999999992</v>
      </c>
      <c r="AH76" s="39">
        <v>7632.6029999999992</v>
      </c>
      <c r="AI76" s="32"/>
      <c r="AJ76" s="33">
        <v>3141.7799999999997</v>
      </c>
      <c r="AK76" s="39">
        <v>8039.2029999999986</v>
      </c>
      <c r="AL76" s="32"/>
      <c r="AM76" s="33">
        <v>1965.88</v>
      </c>
      <c r="AN76" s="39">
        <v>0</v>
      </c>
      <c r="AO76" s="32"/>
      <c r="AP76" s="35">
        <f>SUM(D76:AE76)</f>
        <v>8039.2029999999986</v>
      </c>
      <c r="AQ76" s="37"/>
      <c r="AR76" s="32"/>
      <c r="AS76" s="33">
        <v>8039.2029999999986</v>
      </c>
      <c r="AT76" s="37">
        <v>8039.2029999999986</v>
      </c>
      <c r="AU76" s="32"/>
      <c r="AV76" s="15"/>
      <c r="AW76" s="16"/>
      <c r="AX76" s="17"/>
      <c r="AY76" s="15"/>
      <c r="AZ76" s="16"/>
      <c r="BA76" s="5"/>
    </row>
    <row r="77" spans="2:53" s="6" customFormat="1" ht="21" hidden="1" customHeight="1" outlineLevel="1">
      <c r="B77" s="30">
        <f>+B76+1</f>
        <v>2004</v>
      </c>
      <c r="C77" s="38"/>
      <c r="D77" s="31">
        <v>211.6</v>
      </c>
      <c r="E77" s="31" t="s">
        <v>69</v>
      </c>
      <c r="F77" s="31">
        <v>91.4</v>
      </c>
      <c r="G77" s="31">
        <v>152.30000000000001</v>
      </c>
      <c r="H77" s="31">
        <v>1043</v>
      </c>
      <c r="I77" s="31">
        <v>15.047000000000001</v>
      </c>
      <c r="J77" s="31">
        <v>197.3</v>
      </c>
      <c r="K77" s="31">
        <v>655</v>
      </c>
      <c r="L77" s="31">
        <v>1665</v>
      </c>
      <c r="M77" s="31">
        <v>86</v>
      </c>
      <c r="N77" s="31" t="s">
        <v>69</v>
      </c>
      <c r="O77" s="31">
        <v>1406</v>
      </c>
      <c r="P77" s="31" t="s">
        <v>69</v>
      </c>
      <c r="Q77" s="31" t="s">
        <v>69</v>
      </c>
      <c r="R77" s="31" t="s">
        <v>69</v>
      </c>
      <c r="S77" s="31" t="s">
        <v>69</v>
      </c>
      <c r="T77" s="31" t="s">
        <v>69</v>
      </c>
      <c r="U77" s="31" t="s">
        <v>69</v>
      </c>
      <c r="V77" s="31">
        <v>312</v>
      </c>
      <c r="W77" s="31">
        <v>144.36600000000001</v>
      </c>
      <c r="X77" s="31" t="s">
        <v>69</v>
      </c>
      <c r="Y77" s="31">
        <v>199</v>
      </c>
      <c r="Z77" s="31" t="s">
        <v>69</v>
      </c>
      <c r="AA77" s="31" t="s">
        <v>69</v>
      </c>
      <c r="AB77" s="31" t="s">
        <v>69</v>
      </c>
      <c r="AC77" s="31">
        <v>97.1</v>
      </c>
      <c r="AD77" s="31">
        <v>228.2</v>
      </c>
      <c r="AE77" s="32">
        <v>1211</v>
      </c>
      <c r="AF77" s="32"/>
      <c r="AG77" s="33">
        <v>7607.866</v>
      </c>
      <c r="AH77" s="37">
        <v>7674.0358232233812</v>
      </c>
      <c r="AI77" s="32"/>
      <c r="AJ77" s="33">
        <v>3007.6</v>
      </c>
      <c r="AK77" s="37">
        <v>8049.7419881539363</v>
      </c>
      <c r="AL77" s="32"/>
      <c r="AM77" s="33">
        <v>1790.4</v>
      </c>
      <c r="AN77" s="37">
        <v>7623.8615862442148</v>
      </c>
      <c r="AO77" s="32"/>
      <c r="AP77" s="35">
        <f>SUM(D77:AE77)</f>
        <v>7714.3130000000001</v>
      </c>
      <c r="AQ77" s="37"/>
      <c r="AR77" s="32"/>
      <c r="AS77" s="33">
        <v>7714.3130000000001</v>
      </c>
      <c r="AT77" s="37">
        <v>8049.7419881539363</v>
      </c>
      <c r="AU77" s="32"/>
      <c r="AV77" s="5"/>
      <c r="AW77" s="5"/>
      <c r="AX77" s="4"/>
      <c r="AY77" s="4"/>
      <c r="AZ77" s="5"/>
      <c r="BA77" s="5"/>
    </row>
    <row r="78" spans="2:53" s="6" customFormat="1" ht="21" hidden="1" customHeight="1" outlineLevel="1">
      <c r="B78" s="58" t="s">
        <v>38</v>
      </c>
      <c r="C78" s="59"/>
      <c r="D78" s="41">
        <f t="shared" ref="D78:AE78" si="30">+IF(OR(D76="",D77=""),"",D77-D76)</f>
        <v>-1.4000000000000057</v>
      </c>
      <c r="E78" s="41" t="str">
        <f t="shared" si="30"/>
        <v/>
      </c>
      <c r="F78" s="50">
        <f t="shared" si="30"/>
        <v>-10.799999999999997</v>
      </c>
      <c r="G78" s="50">
        <f t="shared" si="30"/>
        <v>4.2000000000000171</v>
      </c>
      <c r="H78" s="50">
        <f t="shared" si="30"/>
        <v>12</v>
      </c>
      <c r="I78" s="50">
        <f t="shared" si="30"/>
        <v>2.0470000000000006</v>
      </c>
      <c r="J78" s="50">
        <f t="shared" si="30"/>
        <v>0</v>
      </c>
      <c r="K78" s="50">
        <f t="shared" si="30"/>
        <v>24</v>
      </c>
      <c r="L78" s="50">
        <f t="shared" si="30"/>
        <v>-5</v>
      </c>
      <c r="M78" s="50">
        <f t="shared" si="30"/>
        <v>3</v>
      </c>
      <c r="N78" s="50" t="str">
        <f t="shared" si="30"/>
        <v/>
      </c>
      <c r="O78" s="50">
        <f t="shared" si="30"/>
        <v>-32</v>
      </c>
      <c r="P78" s="50" t="str">
        <f t="shared" si="30"/>
        <v/>
      </c>
      <c r="Q78" s="50" t="str">
        <f t="shared" si="30"/>
        <v/>
      </c>
      <c r="R78" s="50" t="str">
        <f t="shared" si="30"/>
        <v/>
      </c>
      <c r="S78" s="50" t="str">
        <f t="shared" si="30"/>
        <v/>
      </c>
      <c r="T78" s="50" t="str">
        <f t="shared" si="30"/>
        <v/>
      </c>
      <c r="U78" s="50" t="str">
        <f t="shared" si="30"/>
        <v/>
      </c>
      <c r="V78" s="50">
        <f t="shared" si="30"/>
        <v>1</v>
      </c>
      <c r="W78" s="50">
        <f t="shared" si="30"/>
        <v>-7.0569999999999879</v>
      </c>
      <c r="X78" s="50" t="str">
        <f t="shared" si="30"/>
        <v/>
      </c>
      <c r="Y78" s="50">
        <f t="shared" si="30"/>
        <v>17.319999999999993</v>
      </c>
      <c r="Z78" s="50" t="str">
        <f t="shared" si="30"/>
        <v/>
      </c>
      <c r="AA78" s="50" t="str">
        <f t="shared" si="30"/>
        <v/>
      </c>
      <c r="AB78" s="50" t="str">
        <f t="shared" si="30"/>
        <v/>
      </c>
      <c r="AC78" s="50">
        <f t="shared" si="30"/>
        <v>3.1999999999999886</v>
      </c>
      <c r="AD78" s="50">
        <f t="shared" si="30"/>
        <v>3.1999999999999886</v>
      </c>
      <c r="AE78" s="51">
        <f t="shared" si="30"/>
        <v>23</v>
      </c>
      <c r="AF78" s="42"/>
      <c r="AG78" s="41"/>
      <c r="AH78" s="43">
        <f>+IF(AH76*AH77=0,"",AH77-AH76)</f>
        <v>41.432823223382002</v>
      </c>
      <c r="AI78" s="42"/>
      <c r="AJ78" s="41"/>
      <c r="AK78" s="43">
        <f>+IF(AK76*AK77=0,"",AK77-AK76)</f>
        <v>10.53898815393768</v>
      </c>
      <c r="AL78" s="42"/>
      <c r="AM78" s="41"/>
      <c r="AN78" s="43" t="str">
        <f>+IF(AN76*AN77=0,"",AN77-AN76)</f>
        <v/>
      </c>
      <c r="AO78" s="42"/>
      <c r="AP78" s="42"/>
      <c r="AQ78" s="43"/>
      <c r="AR78" s="42"/>
      <c r="AS78" s="41"/>
      <c r="AT78" s="43">
        <f>+IF(AT76*AT77=0,"",AT77-AT76)</f>
        <v>10.53898815393768</v>
      </c>
      <c r="AU78" s="42"/>
      <c r="AV78" s="12"/>
      <c r="AW78" s="12"/>
      <c r="AX78" s="13"/>
      <c r="AY78" s="12"/>
      <c r="AZ78" s="12"/>
      <c r="BA78" s="5"/>
    </row>
    <row r="79" spans="2:53" s="6" customFormat="1" ht="21" hidden="1" customHeight="1" outlineLevel="1">
      <c r="B79" s="45" t="s">
        <v>39</v>
      </c>
      <c r="C79" s="46"/>
      <c r="D79" s="47">
        <f t="shared" ref="D79:AE79" si="31">+IF(OR(D76="",D77=""),"",D77/D76-1)</f>
        <v>-6.5727699530516714E-3</v>
      </c>
      <c r="E79" s="47" t="str">
        <f>+IF(OR(E76="",E77=""),"",E77/E76-1)</f>
        <v/>
      </c>
      <c r="F79" s="47">
        <f t="shared" si="31"/>
        <v>-0.10567514677103718</v>
      </c>
      <c r="G79" s="47">
        <f t="shared" si="31"/>
        <v>2.8359216745442284E-2</v>
      </c>
      <c r="H79" s="47">
        <f t="shared" si="31"/>
        <v>1.1639185257032114E-2</v>
      </c>
      <c r="I79" s="47">
        <f t="shared" si="31"/>
        <v>0.15746153846153854</v>
      </c>
      <c r="J79" s="47">
        <f t="shared" si="31"/>
        <v>0</v>
      </c>
      <c r="K79" s="47">
        <f t="shared" si="31"/>
        <v>3.8034865293185449E-2</v>
      </c>
      <c r="L79" s="47">
        <f t="shared" si="31"/>
        <v>-2.9940119760478723E-3</v>
      </c>
      <c r="M79" s="47">
        <f t="shared" si="31"/>
        <v>3.6144578313253017E-2</v>
      </c>
      <c r="N79" s="47" t="str">
        <f t="shared" si="31"/>
        <v/>
      </c>
      <c r="O79" s="47">
        <f t="shared" si="31"/>
        <v>-2.2253129346314293E-2</v>
      </c>
      <c r="P79" s="47" t="str">
        <f t="shared" si="31"/>
        <v/>
      </c>
      <c r="Q79" s="47" t="str">
        <f t="shared" si="31"/>
        <v/>
      </c>
      <c r="R79" s="47" t="str">
        <f t="shared" si="31"/>
        <v/>
      </c>
      <c r="S79" s="47" t="str">
        <f t="shared" si="31"/>
        <v/>
      </c>
      <c r="T79" s="47" t="str">
        <f t="shared" si="31"/>
        <v/>
      </c>
      <c r="U79" s="47" t="str">
        <f t="shared" si="31"/>
        <v/>
      </c>
      <c r="V79" s="47">
        <f t="shared" si="31"/>
        <v>3.215434083601254E-3</v>
      </c>
      <c r="W79" s="47">
        <f t="shared" si="31"/>
        <v>-4.6604544884198518E-2</v>
      </c>
      <c r="X79" s="47" t="str">
        <f t="shared" si="31"/>
        <v/>
      </c>
      <c r="Y79" s="47">
        <f t="shared" si="31"/>
        <v>9.5332452664024681E-2</v>
      </c>
      <c r="Z79" s="47" t="str">
        <f>+IF(OR(Z76="",Z77=""),"",Z77/Z76-1)</f>
        <v/>
      </c>
      <c r="AA79" s="47" t="str">
        <f t="shared" si="31"/>
        <v/>
      </c>
      <c r="AB79" s="47" t="str">
        <f t="shared" si="31"/>
        <v/>
      </c>
      <c r="AC79" s="47">
        <f t="shared" si="31"/>
        <v>3.4078807241746389E-2</v>
      </c>
      <c r="AD79" s="47">
        <f t="shared" si="31"/>
        <v>1.4222222222222136E-2</v>
      </c>
      <c r="AE79" s="47">
        <f t="shared" si="31"/>
        <v>1.9360269360269466E-2</v>
      </c>
      <c r="AF79" s="47"/>
      <c r="AG79" s="47"/>
      <c r="AH79" s="48">
        <f>+IF(AH76*AH77=0,"",AH77/AH76-1)</f>
        <v>5.428400143880463E-3</v>
      </c>
      <c r="AI79" s="47"/>
      <c r="AJ79" s="47"/>
      <c r="AK79" s="48">
        <f>+IF(AK76*AK77=0,"",AK77/AK76-1)</f>
        <v>1.3109493756953139E-3</v>
      </c>
      <c r="AL79" s="47"/>
      <c r="AM79" s="47"/>
      <c r="AN79" s="48" t="str">
        <f>+IF(AN76*AN77=0,"",AN77/AN76-1)</f>
        <v/>
      </c>
      <c r="AO79" s="47"/>
      <c r="AP79" s="47"/>
      <c r="AQ79" s="48"/>
      <c r="AR79" s="47"/>
      <c r="AS79" s="47"/>
      <c r="AT79" s="48">
        <f>+IF(AT76*AT77=0,"",AT77/AT76-1)</f>
        <v>1.3109493756953139E-3</v>
      </c>
      <c r="AU79" s="47"/>
      <c r="AV79" s="15"/>
      <c r="AW79" s="16"/>
      <c r="AX79" s="17"/>
      <c r="AY79" s="15"/>
      <c r="AZ79" s="16"/>
      <c r="BA79" s="5"/>
    </row>
    <row r="80" spans="2:53" s="6" customFormat="1" ht="13.5" hidden="1" customHeight="1" outlineLevel="1">
      <c r="B80" s="14"/>
      <c r="C80" s="1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9"/>
      <c r="AI80" s="4"/>
      <c r="AJ80" s="4"/>
      <c r="AK80" s="49"/>
      <c r="AL80" s="4"/>
      <c r="AM80" s="4"/>
      <c r="AN80" s="49"/>
      <c r="AO80" s="4"/>
      <c r="AP80" s="4"/>
      <c r="AQ80" s="49"/>
      <c r="AR80" s="4"/>
      <c r="AS80" s="4"/>
      <c r="AT80" s="49"/>
      <c r="AU80" s="4"/>
      <c r="AV80" s="5"/>
      <c r="AW80" s="5"/>
      <c r="AX80" s="4"/>
      <c r="AY80" s="4"/>
      <c r="AZ80" s="5"/>
      <c r="BA80" s="5"/>
    </row>
    <row r="81" spans="2:53" s="6" customFormat="1" ht="21" hidden="1" customHeight="1" outlineLevel="1">
      <c r="B81" s="30">
        <f>+B77+1</f>
        <v>2005</v>
      </c>
      <c r="C81" s="38"/>
      <c r="D81" s="31">
        <v>206</v>
      </c>
      <c r="E81" s="31" t="s">
        <v>69</v>
      </c>
      <c r="F81" s="31">
        <v>98</v>
      </c>
      <c r="G81" s="31">
        <v>141.1</v>
      </c>
      <c r="H81" s="31">
        <v>994</v>
      </c>
      <c r="I81" s="31" t="s">
        <v>69</v>
      </c>
      <c r="J81" s="31">
        <v>170</v>
      </c>
      <c r="K81" s="31">
        <v>671</v>
      </c>
      <c r="L81" s="31">
        <v>1680</v>
      </c>
      <c r="M81" s="31">
        <v>86</v>
      </c>
      <c r="N81" s="31" t="s">
        <v>69</v>
      </c>
      <c r="O81" s="31">
        <v>1422</v>
      </c>
      <c r="P81" s="31" t="s">
        <v>69</v>
      </c>
      <c r="Q81" s="31" t="s">
        <v>69</v>
      </c>
      <c r="R81" s="31" t="s">
        <v>69</v>
      </c>
      <c r="S81" s="31" t="s">
        <v>69</v>
      </c>
      <c r="T81" s="31" t="s">
        <v>69</v>
      </c>
      <c r="U81" s="31" t="s">
        <v>69</v>
      </c>
      <c r="V81" s="31">
        <v>312</v>
      </c>
      <c r="W81" s="31">
        <v>147.15700000000001</v>
      </c>
      <c r="X81" s="31" t="s">
        <v>69</v>
      </c>
      <c r="Y81" s="31">
        <v>185.39</v>
      </c>
      <c r="Z81" s="31" t="s">
        <v>69</v>
      </c>
      <c r="AA81" s="31" t="s">
        <v>69</v>
      </c>
      <c r="AB81" s="31">
        <v>33.881</v>
      </c>
      <c r="AC81" s="31">
        <v>95.4</v>
      </c>
      <c r="AD81" s="31">
        <v>231.3</v>
      </c>
      <c r="AE81" s="32">
        <v>1198</v>
      </c>
      <c r="AF81" s="32"/>
      <c r="AG81" s="33">
        <v>7539.3470000000007</v>
      </c>
      <c r="AH81" s="37">
        <v>7608.9958465397431</v>
      </c>
      <c r="AI81" s="32"/>
      <c r="AJ81" s="33">
        <v>3021.3709999999996</v>
      </c>
      <c r="AK81" s="37">
        <v>8012.0275306890881</v>
      </c>
      <c r="AL81" s="32"/>
      <c r="AM81" s="33">
        <v>1768.6709999999998</v>
      </c>
      <c r="AN81" s="37">
        <v>7555.1985246145978</v>
      </c>
      <c r="AO81" s="32"/>
      <c r="AP81" s="35">
        <f>SUM(D81:AE81)</f>
        <v>7671.228000000001</v>
      </c>
      <c r="AQ81" s="37"/>
      <c r="AR81" s="32"/>
      <c r="AS81" s="33">
        <v>7671.228000000001</v>
      </c>
      <c r="AT81" s="37">
        <v>8012.0275306890881</v>
      </c>
      <c r="AU81" s="32"/>
      <c r="AV81" s="12"/>
      <c r="AW81" s="12"/>
      <c r="AX81" s="13"/>
      <c r="AY81" s="12"/>
      <c r="AZ81" s="12"/>
      <c r="BA81" s="5"/>
    </row>
    <row r="82" spans="2:53" s="6" customFormat="1" ht="21" hidden="1" customHeight="1" outlineLevel="1">
      <c r="B82" s="58" t="s">
        <v>38</v>
      </c>
      <c r="C82" s="59"/>
      <c r="D82" s="41">
        <f t="shared" ref="D82:AE82" si="32">+IF(OR(D77="",D81=""),"",D81-D77)</f>
        <v>-5.5999999999999943</v>
      </c>
      <c r="E82" s="41" t="str">
        <f t="shared" si="32"/>
        <v/>
      </c>
      <c r="F82" s="50">
        <f t="shared" si="32"/>
        <v>6.5999999999999943</v>
      </c>
      <c r="G82" s="50">
        <f t="shared" si="32"/>
        <v>-11.200000000000017</v>
      </c>
      <c r="H82" s="50">
        <f t="shared" si="32"/>
        <v>-49</v>
      </c>
      <c r="I82" s="50" t="str">
        <f t="shared" si="32"/>
        <v/>
      </c>
      <c r="J82" s="50">
        <f t="shared" si="32"/>
        <v>-27.300000000000011</v>
      </c>
      <c r="K82" s="50">
        <f t="shared" si="32"/>
        <v>16</v>
      </c>
      <c r="L82" s="50">
        <f t="shared" si="32"/>
        <v>15</v>
      </c>
      <c r="M82" s="50">
        <f t="shared" si="32"/>
        <v>0</v>
      </c>
      <c r="N82" s="50" t="str">
        <f t="shared" si="32"/>
        <v/>
      </c>
      <c r="O82" s="50">
        <f t="shared" si="32"/>
        <v>16</v>
      </c>
      <c r="P82" s="50" t="str">
        <f t="shared" si="32"/>
        <v/>
      </c>
      <c r="Q82" s="50" t="str">
        <f t="shared" si="32"/>
        <v/>
      </c>
      <c r="R82" s="50" t="str">
        <f t="shared" si="32"/>
        <v/>
      </c>
      <c r="S82" s="50" t="str">
        <f t="shared" si="32"/>
        <v/>
      </c>
      <c r="T82" s="50" t="str">
        <f t="shared" si="32"/>
        <v/>
      </c>
      <c r="U82" s="50" t="str">
        <f t="shared" si="32"/>
        <v/>
      </c>
      <c r="V82" s="50">
        <f t="shared" si="32"/>
        <v>0</v>
      </c>
      <c r="W82" s="50">
        <f t="shared" si="32"/>
        <v>2.7909999999999968</v>
      </c>
      <c r="X82" s="50" t="str">
        <f t="shared" si="32"/>
        <v/>
      </c>
      <c r="Y82" s="50">
        <f t="shared" si="32"/>
        <v>-13.610000000000014</v>
      </c>
      <c r="Z82" s="50" t="str">
        <f t="shared" si="32"/>
        <v/>
      </c>
      <c r="AA82" s="50" t="str">
        <f t="shared" si="32"/>
        <v/>
      </c>
      <c r="AB82" s="50" t="str">
        <f t="shared" si="32"/>
        <v/>
      </c>
      <c r="AC82" s="50">
        <f t="shared" si="32"/>
        <v>-1.6999999999999886</v>
      </c>
      <c r="AD82" s="50">
        <f t="shared" si="32"/>
        <v>3.1000000000000227</v>
      </c>
      <c r="AE82" s="51">
        <f t="shared" si="32"/>
        <v>-13</v>
      </c>
      <c r="AF82" s="42"/>
      <c r="AG82" s="41"/>
      <c r="AH82" s="43">
        <f>+IF(AH77*AH81=0,"",AH81-AH77)</f>
        <v>-65.039976683638088</v>
      </c>
      <c r="AI82" s="42"/>
      <c r="AJ82" s="41"/>
      <c r="AK82" s="43">
        <f>+IF(AK77*AK81=0,"",AK81-AK77)</f>
        <v>-37.714457464848238</v>
      </c>
      <c r="AL82" s="42"/>
      <c r="AM82" s="41"/>
      <c r="AN82" s="43">
        <f>+IF(AN77*AN81=0,"",AN81-AN77)</f>
        <v>-68.663061629617005</v>
      </c>
      <c r="AO82" s="42"/>
      <c r="AP82" s="42"/>
      <c r="AQ82" s="43"/>
      <c r="AR82" s="42"/>
      <c r="AS82" s="41"/>
      <c r="AT82" s="43">
        <f>+IF(AT77*AT81=0,"",AT81-AT77)</f>
        <v>-37.714457464848238</v>
      </c>
      <c r="AU82" s="42"/>
      <c r="AV82" s="15"/>
      <c r="AW82" s="16"/>
      <c r="AX82" s="17"/>
      <c r="AY82" s="15"/>
      <c r="AZ82" s="16"/>
      <c r="BA82" s="5"/>
    </row>
    <row r="83" spans="2:53" s="6" customFormat="1" ht="18.75" hidden="1" customHeight="1" outlineLevel="1">
      <c r="B83" s="45" t="s">
        <v>39</v>
      </c>
      <c r="C83" s="46"/>
      <c r="D83" s="47">
        <f t="shared" ref="D83:AE83" si="33">+IF(OR(D77="",D81=""),"",D81/D77-1)</f>
        <v>-2.6465028355387443E-2</v>
      </c>
      <c r="E83" s="47" t="str">
        <f>+IF(OR(E77="",E81=""),"",E81/E77-1)</f>
        <v/>
      </c>
      <c r="F83" s="47">
        <f t="shared" si="33"/>
        <v>7.2210065645514243E-2</v>
      </c>
      <c r="G83" s="47">
        <f t="shared" si="33"/>
        <v>-7.3539067629678323E-2</v>
      </c>
      <c r="H83" s="47">
        <f t="shared" si="33"/>
        <v>-4.6979865771812124E-2</v>
      </c>
      <c r="I83" s="47" t="str">
        <f t="shared" si="33"/>
        <v/>
      </c>
      <c r="J83" s="47">
        <f t="shared" si="33"/>
        <v>-0.13836796756208825</v>
      </c>
      <c r="K83" s="47">
        <f t="shared" si="33"/>
        <v>2.4427480916030531E-2</v>
      </c>
      <c r="L83" s="47">
        <f t="shared" si="33"/>
        <v>9.009009009008917E-3</v>
      </c>
      <c r="M83" s="47">
        <f t="shared" si="33"/>
        <v>0</v>
      </c>
      <c r="N83" s="47" t="str">
        <f t="shared" si="33"/>
        <v/>
      </c>
      <c r="O83" s="47">
        <f t="shared" si="33"/>
        <v>1.1379800853485111E-2</v>
      </c>
      <c r="P83" s="47" t="str">
        <f t="shared" si="33"/>
        <v/>
      </c>
      <c r="Q83" s="47" t="str">
        <f t="shared" si="33"/>
        <v/>
      </c>
      <c r="R83" s="47" t="str">
        <f t="shared" si="33"/>
        <v/>
      </c>
      <c r="S83" s="47" t="str">
        <f t="shared" si="33"/>
        <v/>
      </c>
      <c r="T83" s="47" t="str">
        <f t="shared" si="33"/>
        <v/>
      </c>
      <c r="U83" s="47" t="str">
        <f t="shared" si="33"/>
        <v/>
      </c>
      <c r="V83" s="47">
        <f t="shared" si="33"/>
        <v>0</v>
      </c>
      <c r="W83" s="47">
        <f t="shared" si="33"/>
        <v>1.9332806893589849E-2</v>
      </c>
      <c r="X83" s="47" t="str">
        <f t="shared" si="33"/>
        <v/>
      </c>
      <c r="Y83" s="47">
        <f t="shared" si="33"/>
        <v>-6.8391959798995039E-2</v>
      </c>
      <c r="Z83" s="47" t="str">
        <f>+IF(OR(Z77="",Z81=""),"",Z81/Z77-1)</f>
        <v/>
      </c>
      <c r="AA83" s="47" t="str">
        <f t="shared" si="33"/>
        <v/>
      </c>
      <c r="AB83" s="47" t="str">
        <f t="shared" si="33"/>
        <v/>
      </c>
      <c r="AC83" s="47">
        <f t="shared" si="33"/>
        <v>-1.7507723995880409E-2</v>
      </c>
      <c r="AD83" s="47">
        <f t="shared" si="33"/>
        <v>1.3584574934268234E-2</v>
      </c>
      <c r="AE83" s="47">
        <f t="shared" si="33"/>
        <v>-1.073492981007429E-2</v>
      </c>
      <c r="AF83" s="47"/>
      <c r="AG83" s="47"/>
      <c r="AH83" s="48">
        <f>+IF(AH77*AH81=0,"",AH81/AH77-1)</f>
        <v>-8.4753287816056178E-3</v>
      </c>
      <c r="AI83" s="47"/>
      <c r="AJ83" s="47"/>
      <c r="AK83" s="48">
        <f>+IF(AK77*AK81=0,"",AK81/AK77-1)</f>
        <v>-4.6851759373591761E-3</v>
      </c>
      <c r="AL83" s="47"/>
      <c r="AM83" s="47"/>
      <c r="AN83" s="48">
        <f>+IF(AN77*AN81=0,"",AN81/AN77-1)</f>
        <v>-9.0063363366283955E-3</v>
      </c>
      <c r="AO83" s="47"/>
      <c r="AP83" s="47"/>
      <c r="AQ83" s="48"/>
      <c r="AR83" s="47"/>
      <c r="AS83" s="47"/>
      <c r="AT83" s="48">
        <f>+IF(AT77*AT81=0,"",AT81/AT77-1)</f>
        <v>-4.6851759373591761E-3</v>
      </c>
      <c r="AU83" s="47"/>
      <c r="AV83" s="5"/>
      <c r="AW83" s="5"/>
      <c r="AX83" s="4"/>
      <c r="AY83" s="4"/>
      <c r="AZ83" s="5"/>
      <c r="BA83" s="5"/>
    </row>
    <row r="84" spans="2:53" s="6" customFormat="1" ht="10.5" hidden="1" customHeight="1" outlineLevel="1">
      <c r="B84" s="14"/>
      <c r="C84" s="1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9"/>
      <c r="AI84" s="4"/>
      <c r="AJ84" s="4"/>
      <c r="AK84" s="49"/>
      <c r="AL84" s="4"/>
      <c r="AM84" s="4"/>
      <c r="AN84" s="49"/>
      <c r="AO84" s="4"/>
      <c r="AP84" s="4"/>
      <c r="AQ84" s="49"/>
      <c r="AR84" s="4"/>
      <c r="AS84" s="4"/>
      <c r="AT84" s="49"/>
      <c r="AU84" s="4"/>
      <c r="AV84" s="12"/>
      <c r="AW84" s="12"/>
      <c r="AX84" s="13"/>
      <c r="AY84" s="12"/>
      <c r="AZ84" s="12"/>
      <c r="BA84" s="5"/>
    </row>
    <row r="85" spans="2:53" s="6" customFormat="1" ht="18.75" hidden="1" customHeight="1" outlineLevel="1">
      <c r="B85" s="52">
        <f>+B81+1</f>
        <v>2006</v>
      </c>
      <c r="C85" s="14"/>
      <c r="D85" s="53">
        <v>206.4</v>
      </c>
      <c r="E85" s="53" t="s">
        <v>69</v>
      </c>
      <c r="F85" s="53">
        <v>82.4</v>
      </c>
      <c r="G85" s="53">
        <v>146.69999999999999</v>
      </c>
      <c r="H85" s="53">
        <v>980</v>
      </c>
      <c r="I85" s="53">
        <v>18.399999999999999</v>
      </c>
      <c r="J85" s="53">
        <v>182.7</v>
      </c>
      <c r="K85" s="53">
        <v>662</v>
      </c>
      <c r="L85" s="53">
        <v>1647</v>
      </c>
      <c r="M85" s="53">
        <v>88</v>
      </c>
      <c r="N85" s="53" t="s">
        <v>69</v>
      </c>
      <c r="O85" s="53">
        <v>1448</v>
      </c>
      <c r="P85" s="53" t="s">
        <v>69</v>
      </c>
      <c r="Q85" s="53" t="s">
        <v>69</v>
      </c>
      <c r="R85" s="53" t="s">
        <v>69</v>
      </c>
      <c r="S85" s="53" t="s">
        <v>69</v>
      </c>
      <c r="T85" s="53" t="s">
        <v>69</v>
      </c>
      <c r="U85" s="53" t="s">
        <v>69</v>
      </c>
      <c r="V85" s="53">
        <v>312</v>
      </c>
      <c r="W85" s="53">
        <v>147.5</v>
      </c>
      <c r="X85" s="53" t="s">
        <v>69</v>
      </c>
      <c r="Y85" s="53">
        <v>195.59</v>
      </c>
      <c r="Z85" s="53" t="s">
        <v>69</v>
      </c>
      <c r="AA85" s="53" t="s">
        <v>69</v>
      </c>
      <c r="AB85" s="53">
        <v>33.79</v>
      </c>
      <c r="AC85" s="53">
        <v>95.3</v>
      </c>
      <c r="AD85" s="53">
        <v>233.89999999999998</v>
      </c>
      <c r="AE85" s="54">
        <v>1157</v>
      </c>
      <c r="AF85" s="32"/>
      <c r="AG85" s="55">
        <v>7502.09</v>
      </c>
      <c r="AH85" s="56">
        <v>7565.2597902472044</v>
      </c>
      <c r="AI85" s="32"/>
      <c r="AJ85" s="55">
        <v>3068.78</v>
      </c>
      <c r="AK85" s="56">
        <v>7924.5253797126161</v>
      </c>
      <c r="AL85" s="32"/>
      <c r="AM85" s="55">
        <v>1752.38</v>
      </c>
      <c r="AN85" s="56">
        <v>7517.8631915371334</v>
      </c>
      <c r="AO85" s="32"/>
      <c r="AP85" s="57">
        <f>SUM(D85:AE85)</f>
        <v>7636.68</v>
      </c>
      <c r="AQ85" s="37"/>
      <c r="AR85" s="32"/>
      <c r="AS85" s="55">
        <v>7636.68</v>
      </c>
      <c r="AT85" s="56">
        <v>7924.5253797126161</v>
      </c>
      <c r="AU85" s="32"/>
      <c r="AV85" s="15"/>
      <c r="AW85" s="16"/>
      <c r="AX85" s="17"/>
      <c r="AY85" s="15"/>
      <c r="AZ85" s="16"/>
      <c r="BA85" s="5"/>
    </row>
    <row r="86" spans="2:53" s="6" customFormat="1" ht="18.75" hidden="1" customHeight="1" outlineLevel="1">
      <c r="B86" s="58" t="s">
        <v>38</v>
      </c>
      <c r="C86" s="59"/>
      <c r="D86" s="41">
        <f t="shared" ref="D86:AE86" si="34">+IF(OR(D81="",D85=""),"",D85-D81)</f>
        <v>0.40000000000000568</v>
      </c>
      <c r="E86" s="41" t="str">
        <f t="shared" si="34"/>
        <v/>
      </c>
      <c r="F86" s="50">
        <f t="shared" si="34"/>
        <v>-15.599999999999994</v>
      </c>
      <c r="G86" s="50">
        <f t="shared" si="34"/>
        <v>5.5999999999999943</v>
      </c>
      <c r="H86" s="50">
        <f t="shared" si="34"/>
        <v>-14</v>
      </c>
      <c r="I86" s="50" t="str">
        <f t="shared" si="34"/>
        <v/>
      </c>
      <c r="J86" s="50">
        <f t="shared" si="34"/>
        <v>12.699999999999989</v>
      </c>
      <c r="K86" s="50">
        <f t="shared" si="34"/>
        <v>-9</v>
      </c>
      <c r="L86" s="50">
        <f t="shared" si="34"/>
        <v>-33</v>
      </c>
      <c r="M86" s="50">
        <f t="shared" si="34"/>
        <v>2</v>
      </c>
      <c r="N86" s="50" t="str">
        <f t="shared" si="34"/>
        <v/>
      </c>
      <c r="O86" s="50">
        <f t="shared" si="34"/>
        <v>26</v>
      </c>
      <c r="P86" s="50" t="str">
        <f t="shared" si="34"/>
        <v/>
      </c>
      <c r="Q86" s="50" t="str">
        <f t="shared" si="34"/>
        <v/>
      </c>
      <c r="R86" s="50" t="str">
        <f t="shared" si="34"/>
        <v/>
      </c>
      <c r="S86" s="50" t="str">
        <f t="shared" si="34"/>
        <v/>
      </c>
      <c r="T86" s="50" t="str">
        <f t="shared" si="34"/>
        <v/>
      </c>
      <c r="U86" s="50" t="str">
        <f t="shared" si="34"/>
        <v/>
      </c>
      <c r="V86" s="50">
        <f t="shared" si="34"/>
        <v>0</v>
      </c>
      <c r="W86" s="50">
        <f t="shared" si="34"/>
        <v>0.34299999999998931</v>
      </c>
      <c r="X86" s="50" t="str">
        <f t="shared" si="34"/>
        <v/>
      </c>
      <c r="Y86" s="50">
        <f t="shared" si="34"/>
        <v>10.200000000000017</v>
      </c>
      <c r="Z86" s="50" t="str">
        <f t="shared" si="34"/>
        <v/>
      </c>
      <c r="AA86" s="50" t="str">
        <f t="shared" si="34"/>
        <v/>
      </c>
      <c r="AB86" s="50">
        <f t="shared" si="34"/>
        <v>-9.100000000000108E-2</v>
      </c>
      <c r="AC86" s="50">
        <f t="shared" si="34"/>
        <v>-0.10000000000000853</v>
      </c>
      <c r="AD86" s="50">
        <f t="shared" si="34"/>
        <v>2.5999999999999659</v>
      </c>
      <c r="AE86" s="51">
        <f t="shared" si="34"/>
        <v>-41</v>
      </c>
      <c r="AF86" s="42"/>
      <c r="AG86" s="41"/>
      <c r="AH86" s="43">
        <f>+IF(AH81*AH85=0,"",AH85-AH81)</f>
        <v>-43.736056292538706</v>
      </c>
      <c r="AI86" s="42"/>
      <c r="AJ86" s="41"/>
      <c r="AK86" s="43">
        <f>+IF(AK81*AK85=0,"",AK85-AK81)</f>
        <v>-87.502150976471967</v>
      </c>
      <c r="AL86" s="42"/>
      <c r="AM86" s="41"/>
      <c r="AN86" s="43">
        <f>+IF(AN81*AN85=0,"",AN85-AN81)</f>
        <v>-37.335333077464384</v>
      </c>
      <c r="AO86" s="42"/>
      <c r="AP86" s="42"/>
      <c r="AQ86" s="43"/>
      <c r="AR86" s="42"/>
      <c r="AS86" s="41"/>
      <c r="AT86" s="43">
        <f>+IF(AT81*AT85=0,"",AT85-AT81)</f>
        <v>-87.502150976471967</v>
      </c>
      <c r="AU86" s="42"/>
      <c r="AW86" s="5"/>
      <c r="AX86" s="4"/>
      <c r="AY86" s="4"/>
      <c r="AZ86" s="5"/>
      <c r="BA86" s="5"/>
    </row>
    <row r="87" spans="2:53" s="6" customFormat="1" ht="18.75" hidden="1" customHeight="1" outlineLevel="1">
      <c r="B87" s="45" t="s">
        <v>39</v>
      </c>
      <c r="C87" s="46"/>
      <c r="D87" s="47">
        <f t="shared" ref="D87:AE87" si="35">+IF(OR(D81="",D85=""),"",D85/D81-1)</f>
        <v>1.9417475728156219E-3</v>
      </c>
      <c r="E87" s="47" t="str">
        <f>+IF(OR(E81="",E85=""),"",E85/E81-1)</f>
        <v/>
      </c>
      <c r="F87" s="47">
        <f t="shared" si="35"/>
        <v>-0.15918367346938767</v>
      </c>
      <c r="G87" s="47">
        <f t="shared" si="35"/>
        <v>3.9688164422395422E-2</v>
      </c>
      <c r="H87" s="47">
        <f t="shared" si="35"/>
        <v>-1.4084507042253502E-2</v>
      </c>
      <c r="I87" s="47" t="str">
        <f t="shared" si="35"/>
        <v/>
      </c>
      <c r="J87" s="47">
        <f t="shared" si="35"/>
        <v>7.4705882352941178E-2</v>
      </c>
      <c r="K87" s="47">
        <f t="shared" si="35"/>
        <v>-1.3412816691505181E-2</v>
      </c>
      <c r="L87" s="47">
        <f t="shared" si="35"/>
        <v>-1.9642857142857184E-2</v>
      </c>
      <c r="M87" s="47">
        <f t="shared" si="35"/>
        <v>2.3255813953488413E-2</v>
      </c>
      <c r="N87" s="47" t="str">
        <f t="shared" si="35"/>
        <v/>
      </c>
      <c r="O87" s="47">
        <f t="shared" si="35"/>
        <v>1.8284106891701901E-2</v>
      </c>
      <c r="P87" s="47" t="str">
        <f t="shared" si="35"/>
        <v/>
      </c>
      <c r="Q87" s="47" t="str">
        <f t="shared" si="35"/>
        <v/>
      </c>
      <c r="R87" s="47" t="str">
        <f t="shared" si="35"/>
        <v/>
      </c>
      <c r="S87" s="47" t="str">
        <f t="shared" si="35"/>
        <v/>
      </c>
      <c r="T87" s="47" t="str">
        <f t="shared" si="35"/>
        <v/>
      </c>
      <c r="U87" s="47" t="str">
        <f t="shared" si="35"/>
        <v/>
      </c>
      <c r="V87" s="47">
        <f t="shared" si="35"/>
        <v>0</v>
      </c>
      <c r="W87" s="47">
        <f t="shared" si="35"/>
        <v>2.3308439285931737E-3</v>
      </c>
      <c r="X87" s="47" t="str">
        <f t="shared" si="35"/>
        <v/>
      </c>
      <c r="Y87" s="47">
        <f t="shared" si="35"/>
        <v>5.5019148821403574E-2</v>
      </c>
      <c r="Z87" s="47" t="str">
        <f>+IF(OR(Z81="",Z85=""),"",Z85/Z81-1)</f>
        <v/>
      </c>
      <c r="AA87" s="47" t="str">
        <f t="shared" si="35"/>
        <v/>
      </c>
      <c r="AB87" s="47">
        <f t="shared" si="35"/>
        <v>-2.6858711372156341E-3</v>
      </c>
      <c r="AC87" s="47">
        <f t="shared" si="35"/>
        <v>-1.0482180293501786E-3</v>
      </c>
      <c r="AD87" s="47">
        <f t="shared" si="35"/>
        <v>1.1240812797232991E-2</v>
      </c>
      <c r="AE87" s="47">
        <f t="shared" si="35"/>
        <v>-3.4223706176961577E-2</v>
      </c>
      <c r="AF87" s="47"/>
      <c r="AG87" s="47"/>
      <c r="AH87" s="48">
        <f>+IF(AH81*AH85=0,"",AH85/AH81-1)</f>
        <v>-5.7479406185282356E-3</v>
      </c>
      <c r="AI87" s="47"/>
      <c r="AJ87" s="47"/>
      <c r="AK87" s="48">
        <f>+IF(AK81*AK85=0,"",AK85/AK81-1)</f>
        <v>-1.092134926412891E-2</v>
      </c>
      <c r="AL87" s="47"/>
      <c r="AM87" s="47"/>
      <c r="AN87" s="48">
        <f>+IF(AN81*AN85=0,"",AN85/AN81-1)</f>
        <v>-4.9416746569699299E-3</v>
      </c>
      <c r="AO87" s="47"/>
      <c r="AP87" s="47"/>
      <c r="AQ87" s="48"/>
      <c r="AR87" s="47"/>
      <c r="AS87" s="47"/>
      <c r="AT87" s="48">
        <f>+IF(AT81*AT85=0,"",AT85/AT81-1)</f>
        <v>-1.092134926412891E-2</v>
      </c>
      <c r="AU87" s="47"/>
      <c r="AW87" s="12"/>
      <c r="AX87" s="13"/>
      <c r="AY87" s="12"/>
      <c r="AZ87" s="12"/>
      <c r="BA87" s="5"/>
    </row>
    <row r="88" spans="2:53" s="6" customFormat="1" ht="10.5" hidden="1" customHeight="1" outlineLevel="1">
      <c r="B88" s="14"/>
      <c r="C88" s="1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9"/>
      <c r="AI88" s="4"/>
      <c r="AJ88" s="4"/>
      <c r="AK88" s="49"/>
      <c r="AL88" s="4"/>
      <c r="AM88" s="4"/>
      <c r="AN88" s="49"/>
      <c r="AO88" s="4"/>
      <c r="AP88" s="4"/>
      <c r="AQ88" s="49"/>
      <c r="AR88" s="4"/>
      <c r="AS88" s="4"/>
      <c r="AT88" s="49"/>
      <c r="AU88" s="4"/>
      <c r="AV88" s="12"/>
      <c r="AW88" s="12"/>
      <c r="AX88" s="13"/>
      <c r="AY88" s="12"/>
      <c r="AZ88" s="12"/>
      <c r="BA88" s="5"/>
    </row>
    <row r="89" spans="2:53" s="6" customFormat="1" ht="18.75" hidden="1" customHeight="1" outlineLevel="1" collapsed="1">
      <c r="B89" s="52">
        <f>+B85+1</f>
        <v>2007</v>
      </c>
      <c r="C89" s="14"/>
      <c r="D89" s="53">
        <v>206.8</v>
      </c>
      <c r="E89" s="53" t="s">
        <v>69</v>
      </c>
      <c r="F89" s="53">
        <v>85.5</v>
      </c>
      <c r="G89" s="53">
        <v>150</v>
      </c>
      <c r="H89" s="53">
        <v>1045</v>
      </c>
      <c r="I89" s="53">
        <v>19.32</v>
      </c>
      <c r="J89" s="53">
        <v>172.1</v>
      </c>
      <c r="K89" s="53">
        <v>663</v>
      </c>
      <c r="L89" s="53">
        <v>1670</v>
      </c>
      <c r="M89" s="53">
        <v>89</v>
      </c>
      <c r="N89" s="53" t="s">
        <v>69</v>
      </c>
      <c r="O89" s="53">
        <v>1407</v>
      </c>
      <c r="P89" s="53" t="s">
        <v>69</v>
      </c>
      <c r="Q89" s="53" t="s">
        <v>69</v>
      </c>
      <c r="R89" s="53" t="s">
        <v>69</v>
      </c>
      <c r="S89" s="53" t="s">
        <v>69</v>
      </c>
      <c r="T89" s="53" t="s">
        <v>69</v>
      </c>
      <c r="U89" s="53" t="s">
        <v>69</v>
      </c>
      <c r="V89" s="53">
        <v>314</v>
      </c>
      <c r="W89" s="53">
        <v>145</v>
      </c>
      <c r="X89" s="53" t="s">
        <v>69</v>
      </c>
      <c r="Y89" s="53">
        <v>198.24</v>
      </c>
      <c r="Z89" s="53" t="s">
        <v>69</v>
      </c>
      <c r="AA89" s="53" t="s">
        <v>69</v>
      </c>
      <c r="AB89" s="53">
        <v>29.138000000000002</v>
      </c>
      <c r="AC89" s="53">
        <v>97.1</v>
      </c>
      <c r="AD89" s="53">
        <v>233.4</v>
      </c>
      <c r="AE89" s="54">
        <v>1277</v>
      </c>
      <c r="AF89" s="32"/>
      <c r="AG89" s="60">
        <v>7667.6399999999994</v>
      </c>
      <c r="AH89" s="61">
        <v>7730.9352979373707</v>
      </c>
      <c r="AI89" s="62"/>
      <c r="AJ89" s="60">
        <v>3022.4780000000001</v>
      </c>
      <c r="AK89" s="61">
        <v>8088.5138686603659</v>
      </c>
      <c r="AL89" s="62"/>
      <c r="AM89" s="60">
        <v>1862.578</v>
      </c>
      <c r="AN89" s="61">
        <v>7683.7612614561804</v>
      </c>
      <c r="AO89" s="62"/>
      <c r="AP89" s="63">
        <f>SUM(D89:AE89)</f>
        <v>7801.597999999999</v>
      </c>
      <c r="AQ89" s="37"/>
      <c r="AR89" s="32"/>
      <c r="AS89" s="55">
        <v>303.59999999999997</v>
      </c>
      <c r="AT89" s="56">
        <v>8088.5138686603659</v>
      </c>
      <c r="AU89" s="32"/>
      <c r="AV89" s="15"/>
      <c r="AW89" s="16"/>
      <c r="AX89" s="17"/>
      <c r="AY89" s="15"/>
      <c r="AZ89" s="16"/>
      <c r="BA89" s="5"/>
    </row>
    <row r="90" spans="2:53" s="6" customFormat="1" ht="18.75" hidden="1" customHeight="1" outlineLevel="1">
      <c r="B90" s="58" t="s">
        <v>38</v>
      </c>
      <c r="C90" s="59"/>
      <c r="D90" s="41">
        <f t="shared" ref="D90:AE90" si="36">+IF(OR(D85="",D89=""),"",D89-D85)</f>
        <v>0.40000000000000568</v>
      </c>
      <c r="E90" s="41" t="str">
        <f t="shared" si="36"/>
        <v/>
      </c>
      <c r="F90" s="50">
        <f t="shared" si="36"/>
        <v>3.0999999999999943</v>
      </c>
      <c r="G90" s="50">
        <f t="shared" si="36"/>
        <v>3.3000000000000114</v>
      </c>
      <c r="H90" s="50">
        <f t="shared" si="36"/>
        <v>65</v>
      </c>
      <c r="I90" s="50">
        <f t="shared" si="36"/>
        <v>0.92000000000000171</v>
      </c>
      <c r="J90" s="50">
        <f t="shared" si="36"/>
        <v>-10.599999999999994</v>
      </c>
      <c r="K90" s="50">
        <f t="shared" si="36"/>
        <v>1</v>
      </c>
      <c r="L90" s="50">
        <f t="shared" si="36"/>
        <v>23</v>
      </c>
      <c r="M90" s="50">
        <f t="shared" si="36"/>
        <v>1</v>
      </c>
      <c r="N90" s="50" t="str">
        <f t="shared" si="36"/>
        <v/>
      </c>
      <c r="O90" s="50">
        <f t="shared" si="36"/>
        <v>-41</v>
      </c>
      <c r="P90" s="50" t="str">
        <f t="shared" si="36"/>
        <v/>
      </c>
      <c r="Q90" s="50" t="str">
        <f t="shared" si="36"/>
        <v/>
      </c>
      <c r="R90" s="50" t="str">
        <f t="shared" si="36"/>
        <v/>
      </c>
      <c r="S90" s="50" t="str">
        <f t="shared" si="36"/>
        <v/>
      </c>
      <c r="T90" s="50" t="str">
        <f t="shared" si="36"/>
        <v/>
      </c>
      <c r="U90" s="50" t="str">
        <f t="shared" si="36"/>
        <v/>
      </c>
      <c r="V90" s="50">
        <f t="shared" si="36"/>
        <v>2</v>
      </c>
      <c r="W90" s="50">
        <f t="shared" si="36"/>
        <v>-2.5</v>
      </c>
      <c r="X90" s="50" t="str">
        <f t="shared" si="36"/>
        <v/>
      </c>
      <c r="Y90" s="50">
        <f t="shared" si="36"/>
        <v>2.6500000000000057</v>
      </c>
      <c r="Z90" s="50" t="str">
        <f t="shared" si="36"/>
        <v/>
      </c>
      <c r="AA90" s="50" t="str">
        <f t="shared" si="36"/>
        <v/>
      </c>
      <c r="AB90" s="50">
        <f t="shared" si="36"/>
        <v>-4.6519999999999975</v>
      </c>
      <c r="AC90" s="50">
        <f t="shared" si="36"/>
        <v>1.7999999999999972</v>
      </c>
      <c r="AD90" s="50">
        <f t="shared" si="36"/>
        <v>-0.49999999999997158</v>
      </c>
      <c r="AE90" s="51">
        <f t="shared" si="36"/>
        <v>120</v>
      </c>
      <c r="AF90" s="42"/>
      <c r="AG90" s="41"/>
      <c r="AH90" s="43">
        <f>+IF(AH85*AH89=0,"",AH89-AH85)</f>
        <v>165.67550769016634</v>
      </c>
      <c r="AI90" s="42"/>
      <c r="AJ90" s="41"/>
      <c r="AK90" s="43">
        <f>+IF(AK85*AK89=0,"",AK89-AK85)</f>
        <v>163.98848894774983</v>
      </c>
      <c r="AL90" s="42"/>
      <c r="AM90" s="41"/>
      <c r="AN90" s="43">
        <f>+IF(AN85*AN89=0,"",AN89-AN85)</f>
        <v>165.89806991904697</v>
      </c>
      <c r="AO90" s="42"/>
      <c r="AP90" s="42"/>
      <c r="AQ90" s="43"/>
      <c r="AR90" s="42"/>
      <c r="AS90" s="41"/>
      <c r="AT90" s="43">
        <f>+IF(AT85*AT89=0,"",AT89-AT85)</f>
        <v>163.98848894774983</v>
      </c>
      <c r="AU90" s="42"/>
      <c r="AW90" s="5"/>
      <c r="AX90" s="4"/>
      <c r="AY90" s="4"/>
      <c r="AZ90" s="5"/>
      <c r="BA90" s="5"/>
    </row>
    <row r="91" spans="2:53" s="6" customFormat="1" ht="18.75" hidden="1" customHeight="1" outlineLevel="1">
      <c r="B91" s="45" t="s">
        <v>39</v>
      </c>
      <c r="C91" s="46"/>
      <c r="D91" s="47">
        <f t="shared" ref="D91:AE91" si="37">+IF(OR(D85="",D89=""),"",D89/D85-1)</f>
        <v>1.9379844961240345E-3</v>
      </c>
      <c r="E91" s="47" t="str">
        <f>+IF(OR(E85="",E89=""),"",E89/E85-1)</f>
        <v/>
      </c>
      <c r="F91" s="47">
        <f t="shared" si="37"/>
        <v>3.762135922330101E-2</v>
      </c>
      <c r="G91" s="47">
        <f t="shared" si="37"/>
        <v>2.249488752556239E-2</v>
      </c>
      <c r="H91" s="47">
        <f t="shared" si="37"/>
        <v>6.6326530612244916E-2</v>
      </c>
      <c r="I91" s="47">
        <f t="shared" si="37"/>
        <v>5.0000000000000044E-2</v>
      </c>
      <c r="J91" s="47">
        <f t="shared" si="37"/>
        <v>-5.801860974274764E-2</v>
      </c>
      <c r="K91" s="47">
        <f t="shared" si="37"/>
        <v>1.5105740181269312E-3</v>
      </c>
      <c r="L91" s="47">
        <f t="shared" si="37"/>
        <v>1.3964784456587775E-2</v>
      </c>
      <c r="M91" s="47">
        <f t="shared" si="37"/>
        <v>1.1363636363636465E-2</v>
      </c>
      <c r="N91" s="47" t="str">
        <f t="shared" si="37"/>
        <v/>
      </c>
      <c r="O91" s="47">
        <f t="shared" si="37"/>
        <v>-2.8314917127071793E-2</v>
      </c>
      <c r="P91" s="47" t="str">
        <f t="shared" si="37"/>
        <v/>
      </c>
      <c r="Q91" s="47" t="str">
        <f t="shared" si="37"/>
        <v/>
      </c>
      <c r="R91" s="47" t="str">
        <f t="shared" si="37"/>
        <v/>
      </c>
      <c r="S91" s="47" t="str">
        <f t="shared" si="37"/>
        <v/>
      </c>
      <c r="T91" s="47" t="str">
        <f t="shared" si="37"/>
        <v/>
      </c>
      <c r="U91" s="47" t="str">
        <f t="shared" si="37"/>
        <v/>
      </c>
      <c r="V91" s="47">
        <f t="shared" si="37"/>
        <v>6.4102564102563875E-3</v>
      </c>
      <c r="W91" s="47">
        <f t="shared" si="37"/>
        <v>-1.6949152542372836E-2</v>
      </c>
      <c r="X91" s="47" t="str">
        <f t="shared" si="37"/>
        <v/>
      </c>
      <c r="Y91" s="47">
        <f t="shared" si="37"/>
        <v>1.3548749936090898E-2</v>
      </c>
      <c r="Z91" s="47" t="str">
        <f>+IF(OR(Z85="",Z89=""),"",Z89/Z85-1)</f>
        <v/>
      </c>
      <c r="AA91" s="47" t="str">
        <f t="shared" si="37"/>
        <v/>
      </c>
      <c r="AB91" s="47">
        <f t="shared" si="37"/>
        <v>-0.1376738680082864</v>
      </c>
      <c r="AC91" s="47">
        <f t="shared" si="37"/>
        <v>1.8887722980063026E-2</v>
      </c>
      <c r="AD91" s="47">
        <f t="shared" si="37"/>
        <v>-2.1376656690892393E-3</v>
      </c>
      <c r="AE91" s="47">
        <f t="shared" si="37"/>
        <v>0.10371650821089018</v>
      </c>
      <c r="AF91" s="47"/>
      <c r="AG91" s="47"/>
      <c r="AH91" s="48">
        <f>+IF(AH85*AH89=0,"",AH89/AH85-1)</f>
        <v>2.1899513339085575E-2</v>
      </c>
      <c r="AI91" s="47"/>
      <c r="AJ91" s="47"/>
      <c r="AK91" s="48">
        <f>+IF(AK85*AK89=0,"",AK89/AK85-1)</f>
        <v>2.0693793140920791E-2</v>
      </c>
      <c r="AL91" s="47"/>
      <c r="AM91" s="47"/>
      <c r="AN91" s="48">
        <f>+IF(AN85*AN89=0,"",AN89/AN85-1)</f>
        <v>2.2067183944740831E-2</v>
      </c>
      <c r="AO91" s="47"/>
      <c r="AP91" s="47"/>
      <c r="AQ91" s="48"/>
      <c r="AR91" s="47"/>
      <c r="AS91" s="47"/>
      <c r="AT91" s="48">
        <f>+IF(AT85*AT89=0,"",AT89/AT85-1)</f>
        <v>2.0693793140920791E-2</v>
      </c>
      <c r="AU91" s="47"/>
      <c r="AW91" s="12"/>
      <c r="AX91" s="13"/>
      <c r="AY91" s="12"/>
      <c r="AZ91" s="12"/>
      <c r="BA91" s="5"/>
    </row>
    <row r="92" spans="2:53" s="6" customFormat="1" ht="10.5" hidden="1" customHeight="1" outlineLevel="1">
      <c r="B92" s="14"/>
      <c r="C92" s="1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9"/>
      <c r="AI92" s="4"/>
      <c r="AJ92" s="4"/>
      <c r="AK92" s="49"/>
      <c r="AL92" s="4"/>
      <c r="AM92" s="4"/>
      <c r="AN92" s="49"/>
      <c r="AO92" s="4"/>
      <c r="AP92" s="4"/>
      <c r="AQ92" s="49"/>
      <c r="AR92" s="4"/>
      <c r="AS92" s="4"/>
      <c r="AT92" s="49"/>
      <c r="AU92" s="4"/>
      <c r="AV92" s="12"/>
      <c r="AW92" s="12"/>
      <c r="AX92" s="13"/>
      <c r="AY92" s="12"/>
      <c r="AZ92" s="12"/>
      <c r="BA92" s="5"/>
    </row>
    <row r="93" spans="2:53" s="6" customFormat="1" ht="18.75" hidden="1" customHeight="1" outlineLevel="1" collapsed="1">
      <c r="B93" s="52">
        <f>+B89+1</f>
        <v>2008</v>
      </c>
      <c r="C93" s="14"/>
      <c r="D93" s="53">
        <v>192.8</v>
      </c>
      <c r="E93" s="53" t="s">
        <v>69</v>
      </c>
      <c r="F93" s="53">
        <v>81.8</v>
      </c>
      <c r="G93" s="53">
        <v>145.1</v>
      </c>
      <c r="H93" s="53">
        <v>1007</v>
      </c>
      <c r="I93" s="53">
        <v>20.28</v>
      </c>
      <c r="J93" s="53">
        <v>166.1</v>
      </c>
      <c r="K93" s="53">
        <v>619</v>
      </c>
      <c r="L93" s="53">
        <v>1636</v>
      </c>
      <c r="M93" s="53">
        <v>88</v>
      </c>
      <c r="N93" s="53" t="s">
        <v>69</v>
      </c>
      <c r="O93" s="53">
        <v>1359</v>
      </c>
      <c r="P93" s="53" t="s">
        <v>69</v>
      </c>
      <c r="Q93" s="53" t="s">
        <v>69</v>
      </c>
      <c r="R93" s="53" t="s">
        <v>69</v>
      </c>
      <c r="S93" s="53" t="s">
        <v>69</v>
      </c>
      <c r="T93" s="53" t="s">
        <v>69</v>
      </c>
      <c r="U93" s="53" t="s">
        <v>69</v>
      </c>
      <c r="V93" s="53">
        <v>315</v>
      </c>
      <c r="W93" s="53">
        <v>144</v>
      </c>
      <c r="X93" s="53" t="s">
        <v>69</v>
      </c>
      <c r="Y93" s="53">
        <v>190.19</v>
      </c>
      <c r="Z93" s="53" t="s">
        <v>69</v>
      </c>
      <c r="AA93" s="53" t="s">
        <v>69</v>
      </c>
      <c r="AB93" s="53">
        <v>29.079000000000001</v>
      </c>
      <c r="AC93" s="53">
        <v>95.1</v>
      </c>
      <c r="AD93" s="53">
        <v>231.3</v>
      </c>
      <c r="AE93" s="54">
        <v>1237</v>
      </c>
      <c r="AF93" s="32"/>
      <c r="AG93" s="60">
        <v>7425.59</v>
      </c>
      <c r="AH93" s="61">
        <v>7487.3907032500683</v>
      </c>
      <c r="AI93" s="62"/>
      <c r="AJ93" s="60">
        <v>2911.4690000000001</v>
      </c>
      <c r="AK93" s="61">
        <v>7837.4978096375708</v>
      </c>
      <c r="AL93" s="62"/>
      <c r="AM93" s="60">
        <v>1805.4690000000001</v>
      </c>
      <c r="AN93" s="61">
        <v>7441.2023498046865</v>
      </c>
      <c r="AO93" s="62"/>
      <c r="AP93" s="63">
        <f>SUM(D93:AE93)</f>
        <v>7556.7489999999998</v>
      </c>
      <c r="AQ93" s="37"/>
      <c r="AR93" s="32"/>
      <c r="AS93" s="55">
        <v>0</v>
      </c>
      <c r="AT93" s="56">
        <v>7837.4978096375708</v>
      </c>
      <c r="AU93" s="32"/>
      <c r="AV93" s="15"/>
      <c r="AW93" s="16"/>
      <c r="AX93" s="17"/>
      <c r="AY93" s="15"/>
      <c r="AZ93" s="16"/>
      <c r="BA93" s="5"/>
    </row>
    <row r="94" spans="2:53" s="6" customFormat="1" ht="18.75" hidden="1" customHeight="1" outlineLevel="1">
      <c r="B94" s="58" t="s">
        <v>38</v>
      </c>
      <c r="C94" s="59"/>
      <c r="D94" s="41">
        <f t="shared" ref="D94:AE94" si="38">+IF(OR(D89="",D93=""),"",D93-D89)</f>
        <v>-14</v>
      </c>
      <c r="E94" s="41" t="str">
        <f t="shared" si="38"/>
        <v/>
      </c>
      <c r="F94" s="50">
        <f t="shared" si="38"/>
        <v>-3.7000000000000028</v>
      </c>
      <c r="G94" s="50">
        <f t="shared" si="38"/>
        <v>-4.9000000000000057</v>
      </c>
      <c r="H94" s="50">
        <f t="shared" si="38"/>
        <v>-38</v>
      </c>
      <c r="I94" s="50">
        <f t="shared" si="38"/>
        <v>0.96000000000000085</v>
      </c>
      <c r="J94" s="50">
        <f t="shared" si="38"/>
        <v>-6</v>
      </c>
      <c r="K94" s="50">
        <f t="shared" si="38"/>
        <v>-44</v>
      </c>
      <c r="L94" s="50">
        <f t="shared" si="38"/>
        <v>-34</v>
      </c>
      <c r="M94" s="50">
        <f t="shared" si="38"/>
        <v>-1</v>
      </c>
      <c r="N94" s="50" t="str">
        <f t="shared" si="38"/>
        <v/>
      </c>
      <c r="O94" s="50">
        <f t="shared" si="38"/>
        <v>-48</v>
      </c>
      <c r="P94" s="50" t="str">
        <f t="shared" si="38"/>
        <v/>
      </c>
      <c r="Q94" s="50" t="str">
        <f t="shared" si="38"/>
        <v/>
      </c>
      <c r="R94" s="50" t="str">
        <f t="shared" si="38"/>
        <v/>
      </c>
      <c r="S94" s="50" t="str">
        <f t="shared" si="38"/>
        <v/>
      </c>
      <c r="T94" s="50" t="str">
        <f t="shared" si="38"/>
        <v/>
      </c>
      <c r="U94" s="50" t="str">
        <f t="shared" si="38"/>
        <v/>
      </c>
      <c r="V94" s="50">
        <f t="shared" si="38"/>
        <v>1</v>
      </c>
      <c r="W94" s="50">
        <f t="shared" si="38"/>
        <v>-1</v>
      </c>
      <c r="X94" s="50" t="str">
        <f t="shared" si="38"/>
        <v/>
      </c>
      <c r="Y94" s="50">
        <f t="shared" si="38"/>
        <v>-8.0500000000000114</v>
      </c>
      <c r="Z94" s="50" t="str">
        <f t="shared" si="38"/>
        <v/>
      </c>
      <c r="AA94" s="50" t="str">
        <f t="shared" si="38"/>
        <v/>
      </c>
      <c r="AB94" s="50">
        <f t="shared" si="38"/>
        <v>-5.9000000000001052E-2</v>
      </c>
      <c r="AC94" s="50">
        <f t="shared" si="38"/>
        <v>-2</v>
      </c>
      <c r="AD94" s="50">
        <f t="shared" si="38"/>
        <v>-2.0999999999999943</v>
      </c>
      <c r="AE94" s="51">
        <f t="shared" si="38"/>
        <v>-40</v>
      </c>
      <c r="AF94" s="42"/>
      <c r="AG94" s="41"/>
      <c r="AH94" s="43">
        <f>+IF(AH89*AH93=0,"",AH93-AH89)</f>
        <v>-243.54459468730238</v>
      </c>
      <c r="AI94" s="42"/>
      <c r="AJ94" s="41"/>
      <c r="AK94" s="43">
        <f>+IF(AK89*AK93=0,"",AK93-AK89)</f>
        <v>-251.01605902279516</v>
      </c>
      <c r="AL94" s="42"/>
      <c r="AM94" s="41"/>
      <c r="AN94" s="43">
        <f>+IF(AN89*AN93=0,"",AN93-AN89)</f>
        <v>-242.55891165149387</v>
      </c>
      <c r="AO94" s="42"/>
      <c r="AP94" s="42"/>
      <c r="AQ94" s="43"/>
      <c r="AR94" s="42"/>
      <c r="AS94" s="41"/>
      <c r="AT94" s="43">
        <f>+IF(AT89*AT93=0,"",AT93-AT89)</f>
        <v>-251.01605902279516</v>
      </c>
      <c r="AU94" s="42"/>
      <c r="AW94" s="5"/>
      <c r="AX94" s="4"/>
      <c r="AY94" s="4"/>
      <c r="AZ94" s="5"/>
      <c r="BA94" s="5"/>
    </row>
    <row r="95" spans="2:53" s="6" customFormat="1" ht="18.75" hidden="1" customHeight="1" outlineLevel="1">
      <c r="B95" s="45" t="s">
        <v>39</v>
      </c>
      <c r="C95" s="46"/>
      <c r="D95" s="47">
        <f t="shared" ref="D95:AE95" si="39">+IF(OR(D89="",D93=""),"",D93/D89-1)</f>
        <v>-6.7698259187620846E-2</v>
      </c>
      <c r="E95" s="47" t="str">
        <f t="shared" si="39"/>
        <v/>
      </c>
      <c r="F95" s="47">
        <f t="shared" si="39"/>
        <v>-4.3274853801169577E-2</v>
      </c>
      <c r="G95" s="47">
        <f t="shared" si="39"/>
        <v>-3.2666666666666733E-2</v>
      </c>
      <c r="H95" s="47">
        <f t="shared" si="39"/>
        <v>-3.6363636363636376E-2</v>
      </c>
      <c r="I95" s="47">
        <f t="shared" si="39"/>
        <v>4.9689440993788914E-2</v>
      </c>
      <c r="J95" s="47">
        <f t="shared" si="39"/>
        <v>-3.4863451481696672E-2</v>
      </c>
      <c r="K95" s="47">
        <f t="shared" si="39"/>
        <v>-6.6365007541478116E-2</v>
      </c>
      <c r="L95" s="47">
        <f t="shared" si="39"/>
        <v>-2.0359281437125731E-2</v>
      </c>
      <c r="M95" s="47">
        <f t="shared" si="39"/>
        <v>-1.1235955056179803E-2</v>
      </c>
      <c r="N95" s="47" t="str">
        <f t="shared" si="39"/>
        <v/>
      </c>
      <c r="O95" s="47">
        <f t="shared" si="39"/>
        <v>-3.4115138592750505E-2</v>
      </c>
      <c r="P95" s="47" t="str">
        <f t="shared" si="39"/>
        <v/>
      </c>
      <c r="Q95" s="47" t="str">
        <f t="shared" si="39"/>
        <v/>
      </c>
      <c r="R95" s="47" t="str">
        <f t="shared" si="39"/>
        <v/>
      </c>
      <c r="S95" s="47" t="str">
        <f t="shared" si="39"/>
        <v/>
      </c>
      <c r="T95" s="47" t="str">
        <f t="shared" si="39"/>
        <v/>
      </c>
      <c r="U95" s="47" t="str">
        <f t="shared" si="39"/>
        <v/>
      </c>
      <c r="V95" s="47">
        <f t="shared" si="39"/>
        <v>3.1847133757962887E-3</v>
      </c>
      <c r="W95" s="47">
        <f t="shared" si="39"/>
        <v>-6.8965517241379448E-3</v>
      </c>
      <c r="X95" s="47" t="str">
        <f t="shared" si="39"/>
        <v/>
      </c>
      <c r="Y95" s="47">
        <f t="shared" si="39"/>
        <v>-4.0607344632768383E-2</v>
      </c>
      <c r="Z95" s="47" t="str">
        <f t="shared" si="39"/>
        <v/>
      </c>
      <c r="AA95" s="47" t="str">
        <f t="shared" si="39"/>
        <v/>
      </c>
      <c r="AB95" s="47">
        <f t="shared" si="39"/>
        <v>-2.0248472784679672E-3</v>
      </c>
      <c r="AC95" s="47">
        <f t="shared" si="39"/>
        <v>-2.0597322348094749E-2</v>
      </c>
      <c r="AD95" s="47">
        <f t="shared" si="39"/>
        <v>-8.9974293059125188E-3</v>
      </c>
      <c r="AE95" s="47">
        <f t="shared" si="39"/>
        <v>-3.1323414252153459E-2</v>
      </c>
      <c r="AF95" s="47"/>
      <c r="AG95" s="47"/>
      <c r="AH95" s="48">
        <f>+IF(AH89*AH93=0,"",AH93/AH89-1)</f>
        <v>-3.1502604187139016E-2</v>
      </c>
      <c r="AI95" s="47"/>
      <c r="AJ95" s="47"/>
      <c r="AK95" s="48">
        <f>+IF(AK89*AK93=0,"",AK93/AK89-1)</f>
        <v>-3.1033643892900753E-2</v>
      </c>
      <c r="AL95" s="47"/>
      <c r="AM95" s="47"/>
      <c r="AN95" s="48">
        <f>+IF(AN89*AN93=0,"",AN93/AN89-1)</f>
        <v>-3.1567731401056731E-2</v>
      </c>
      <c r="AO95" s="47"/>
      <c r="AP95" s="47"/>
      <c r="AQ95" s="48"/>
      <c r="AR95" s="47"/>
      <c r="AS95" s="47"/>
      <c r="AT95" s="48">
        <f>+IF(AT89*AT93=0,"",AT93/AT89-1)</f>
        <v>-3.1033643892900753E-2</v>
      </c>
      <c r="AU95" s="47"/>
      <c r="AW95" s="12"/>
      <c r="AX95" s="13"/>
      <c r="AY95" s="12"/>
      <c r="AZ95" s="12"/>
      <c r="BA95" s="5"/>
    </row>
    <row r="96" spans="2:53" s="6" customFormat="1" ht="18.75" hidden="1" customHeight="1" outlineLevel="1">
      <c r="B96" s="77" t="s">
        <v>46</v>
      </c>
      <c r="C96" s="78"/>
      <c r="D96" s="79">
        <v>18.361904761904764</v>
      </c>
      <c r="E96" s="79" t="s">
        <v>69</v>
      </c>
      <c r="F96" s="79">
        <v>10.199999999999999</v>
      </c>
      <c r="G96" s="79">
        <v>26.4</v>
      </c>
      <c r="H96" s="79">
        <v>12.3</v>
      </c>
      <c r="I96" s="79" t="s">
        <v>69</v>
      </c>
      <c r="J96" s="79" t="s">
        <v>69</v>
      </c>
      <c r="K96" s="79">
        <v>14.2</v>
      </c>
      <c r="L96" s="79">
        <v>25.7</v>
      </c>
      <c r="M96" s="79">
        <v>19.899999999999999</v>
      </c>
      <c r="N96" s="79" t="s">
        <v>69</v>
      </c>
      <c r="O96" s="79">
        <v>24</v>
      </c>
      <c r="P96" s="79" t="s">
        <v>69</v>
      </c>
      <c r="Q96" s="79" t="s">
        <v>69</v>
      </c>
      <c r="R96" s="79" t="s">
        <v>69</v>
      </c>
      <c r="S96" s="79" t="s">
        <v>69</v>
      </c>
      <c r="T96" s="79" t="s">
        <v>69</v>
      </c>
      <c r="U96" s="79" t="s">
        <v>69</v>
      </c>
      <c r="V96" s="79">
        <v>19.2</v>
      </c>
      <c r="W96" s="79" t="s">
        <v>69</v>
      </c>
      <c r="X96" s="79">
        <v>3.8</v>
      </c>
      <c r="Y96" s="79">
        <v>17.899999999999999</v>
      </c>
      <c r="Z96" s="79" t="s">
        <v>69</v>
      </c>
      <c r="AA96" s="79" t="s">
        <v>69</v>
      </c>
      <c r="AB96" s="79">
        <v>5.45</v>
      </c>
      <c r="AC96" s="79">
        <v>18.2</v>
      </c>
      <c r="AD96" s="79">
        <v>25.1</v>
      </c>
      <c r="AE96" s="79">
        <v>20.100000000000001</v>
      </c>
      <c r="AF96" s="47"/>
      <c r="AG96" s="47"/>
      <c r="AH96" s="48"/>
      <c r="AI96" s="47"/>
      <c r="AJ96" s="47"/>
      <c r="AK96" s="48"/>
      <c r="AL96" s="47"/>
      <c r="AM96" s="47"/>
      <c r="AN96" s="48"/>
      <c r="AO96" s="47"/>
      <c r="AP96" s="47"/>
      <c r="AQ96" s="48"/>
      <c r="AR96" s="47"/>
      <c r="AS96" s="47"/>
      <c r="AT96" s="48"/>
      <c r="AU96" s="47"/>
      <c r="AV96" s="47"/>
      <c r="AW96" s="47"/>
      <c r="AX96" s="4"/>
      <c r="AY96" s="47"/>
      <c r="AZ96" s="47"/>
      <c r="BA96" s="5"/>
    </row>
    <row r="97" spans="2:53" s="6" customFormat="1" ht="9.75" hidden="1" customHeight="1" outlineLevel="1">
      <c r="B97" s="14"/>
      <c r="C97" s="46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8"/>
      <c r="AI97" s="47"/>
      <c r="AJ97" s="47"/>
      <c r="AK97" s="48"/>
      <c r="AL97" s="47"/>
      <c r="AM97" s="47"/>
      <c r="AN97" s="48"/>
      <c r="AO97" s="47"/>
      <c r="AP97" s="47"/>
      <c r="AQ97" s="48"/>
      <c r="AR97" s="47"/>
      <c r="AS97" s="47"/>
      <c r="AT97" s="48"/>
      <c r="AU97" s="47"/>
      <c r="AV97" s="12"/>
      <c r="AW97" s="12"/>
      <c r="AX97" s="13"/>
      <c r="AY97" s="12"/>
      <c r="AZ97" s="12"/>
      <c r="BA97" s="5"/>
    </row>
    <row r="98" spans="2:53" s="6" customFormat="1" ht="18.75" hidden="1" customHeight="1" outlineLevel="1">
      <c r="B98" s="52">
        <f>+B93+1</f>
        <v>2009</v>
      </c>
      <c r="C98" s="46"/>
      <c r="D98" s="53">
        <v>201.5</v>
      </c>
      <c r="E98" s="53" t="s">
        <v>69</v>
      </c>
      <c r="F98" s="53">
        <v>82.1</v>
      </c>
      <c r="G98" s="53">
        <v>147.69999999999999</v>
      </c>
      <c r="H98" s="53">
        <v>1024</v>
      </c>
      <c r="I98" s="53" t="s">
        <v>69</v>
      </c>
      <c r="J98" s="53">
        <v>163.1</v>
      </c>
      <c r="K98" s="53">
        <v>613</v>
      </c>
      <c r="L98" s="53">
        <v>1642</v>
      </c>
      <c r="M98" s="53">
        <v>88</v>
      </c>
      <c r="N98" s="53" t="s">
        <v>69</v>
      </c>
      <c r="O98" s="53">
        <v>1394</v>
      </c>
      <c r="P98" s="53" t="s">
        <v>69</v>
      </c>
      <c r="Q98" s="53" t="s">
        <v>69</v>
      </c>
      <c r="R98" s="53" t="s">
        <v>69</v>
      </c>
      <c r="S98" s="53" t="s">
        <v>69</v>
      </c>
      <c r="T98" s="53" t="s">
        <v>69</v>
      </c>
      <c r="U98" s="53" t="s">
        <v>69</v>
      </c>
      <c r="V98" s="53">
        <v>317</v>
      </c>
      <c r="W98" s="53" t="s">
        <v>69</v>
      </c>
      <c r="X98" s="53" t="s">
        <v>69</v>
      </c>
      <c r="Y98" s="53">
        <v>191.3</v>
      </c>
      <c r="Z98" s="53" t="s">
        <v>69</v>
      </c>
      <c r="AA98" s="53" t="s">
        <v>69</v>
      </c>
      <c r="AB98" s="53" t="s">
        <v>69</v>
      </c>
      <c r="AC98" s="53">
        <v>94.272499999999994</v>
      </c>
      <c r="AD98" s="53">
        <v>231.1</v>
      </c>
      <c r="AE98" s="54">
        <v>1133</v>
      </c>
      <c r="AF98" s="47"/>
      <c r="AG98" s="60">
        <v>7239.9725000000008</v>
      </c>
      <c r="AH98" s="61">
        <v>7445.0303431780185</v>
      </c>
      <c r="AI98" s="62"/>
      <c r="AJ98" s="60">
        <v>2914.1000000000004</v>
      </c>
      <c r="AK98" s="61">
        <v>7796.4214609581413</v>
      </c>
      <c r="AL98" s="62"/>
      <c r="AM98" s="60">
        <v>1575.4</v>
      </c>
      <c r="AN98" s="61">
        <v>0</v>
      </c>
      <c r="AO98" s="62"/>
      <c r="AP98" s="63">
        <f>SUM(D98:AE98)</f>
        <v>7322.0725000000002</v>
      </c>
      <c r="AQ98" s="37"/>
      <c r="AR98" s="32"/>
      <c r="AS98" s="55">
        <v>25</v>
      </c>
      <c r="AT98" s="56">
        <v>7796.4214609581413</v>
      </c>
      <c r="AU98" s="47"/>
      <c r="AV98" s="12"/>
      <c r="AW98" s="12"/>
      <c r="AX98" s="13"/>
      <c r="AY98" s="12"/>
      <c r="AZ98" s="12"/>
      <c r="BA98" s="5"/>
    </row>
    <row r="99" spans="2:53" s="6" customFormat="1" ht="18.75" hidden="1" customHeight="1" outlineLevel="1">
      <c r="B99" s="58" t="s">
        <v>38</v>
      </c>
      <c r="C99" s="46"/>
      <c r="D99" s="41">
        <f>+IF(OR(D93="",D98=""),"",D98-D93)</f>
        <v>8.6999999999999886</v>
      </c>
      <c r="E99" s="41" t="str">
        <f t="shared" ref="E99:AE99" si="40">+IF(OR(E93="",E98=""),"",E98-E93)</f>
        <v/>
      </c>
      <c r="F99" s="41">
        <f t="shared" si="40"/>
        <v>0.29999999999999716</v>
      </c>
      <c r="G99" s="41">
        <f t="shared" si="40"/>
        <v>2.5999999999999943</v>
      </c>
      <c r="H99" s="41">
        <f t="shared" si="40"/>
        <v>17</v>
      </c>
      <c r="I99" s="41" t="str">
        <f t="shared" si="40"/>
        <v/>
      </c>
      <c r="J99" s="41">
        <f t="shared" si="40"/>
        <v>-3</v>
      </c>
      <c r="K99" s="41">
        <f t="shared" si="40"/>
        <v>-6</v>
      </c>
      <c r="L99" s="41">
        <f t="shared" si="40"/>
        <v>6</v>
      </c>
      <c r="M99" s="41">
        <f t="shared" si="40"/>
        <v>0</v>
      </c>
      <c r="N99" s="41" t="str">
        <f t="shared" si="40"/>
        <v/>
      </c>
      <c r="O99" s="41">
        <f t="shared" si="40"/>
        <v>35</v>
      </c>
      <c r="P99" s="41" t="str">
        <f t="shared" si="40"/>
        <v/>
      </c>
      <c r="Q99" s="41" t="str">
        <f t="shared" si="40"/>
        <v/>
      </c>
      <c r="R99" s="41" t="str">
        <f t="shared" si="40"/>
        <v/>
      </c>
      <c r="S99" s="41" t="str">
        <f t="shared" si="40"/>
        <v/>
      </c>
      <c r="T99" s="41" t="str">
        <f t="shared" si="40"/>
        <v/>
      </c>
      <c r="U99" s="41" t="str">
        <f t="shared" si="40"/>
        <v/>
      </c>
      <c r="V99" s="41">
        <f t="shared" si="40"/>
        <v>2</v>
      </c>
      <c r="W99" s="41" t="str">
        <f t="shared" si="40"/>
        <v/>
      </c>
      <c r="X99" s="41" t="str">
        <f t="shared" si="40"/>
        <v/>
      </c>
      <c r="Y99" s="41">
        <f t="shared" si="40"/>
        <v>1.1100000000000136</v>
      </c>
      <c r="Z99" s="41" t="str">
        <f t="shared" si="40"/>
        <v/>
      </c>
      <c r="AA99" s="41" t="str">
        <f t="shared" si="40"/>
        <v/>
      </c>
      <c r="AB99" s="41" t="str">
        <f t="shared" si="40"/>
        <v/>
      </c>
      <c r="AC99" s="41">
        <f t="shared" si="40"/>
        <v>-0.82750000000000057</v>
      </c>
      <c r="AD99" s="41">
        <f t="shared" si="40"/>
        <v>-0.20000000000001705</v>
      </c>
      <c r="AE99" s="42">
        <f t="shared" si="40"/>
        <v>-104</v>
      </c>
      <c r="AF99" s="47"/>
      <c r="AG99" s="41"/>
      <c r="AH99" s="43">
        <f>+IF(AH93*AH98=0,"",AH98-AH93)</f>
        <v>-42.360360072049843</v>
      </c>
      <c r="AI99" s="42"/>
      <c r="AJ99" s="41"/>
      <c r="AK99" s="43">
        <f>+IF(AK93*AK98=0,"",AK98-AK93)</f>
        <v>-41.076348679429429</v>
      </c>
      <c r="AL99" s="42"/>
      <c r="AM99" s="41"/>
      <c r="AN99" s="43" t="str">
        <f>+IF(AN93*AN98=0,"",AN98-AN93)</f>
        <v/>
      </c>
      <c r="AO99" s="42"/>
      <c r="AP99" s="42"/>
      <c r="AQ99" s="43"/>
      <c r="AR99" s="42"/>
      <c r="AS99" s="41"/>
      <c r="AT99" s="43">
        <f>+IF(AT93*AT98=0,"",AT98-AT93)</f>
        <v>-41.076348679429429</v>
      </c>
      <c r="AU99" s="47"/>
      <c r="AW99" s="12"/>
      <c r="AX99" s="13"/>
      <c r="AY99" s="12"/>
      <c r="AZ99" s="12"/>
      <c r="BA99" s="5"/>
    </row>
    <row r="100" spans="2:53" s="6" customFormat="1" ht="18.75" hidden="1" customHeight="1" outlineLevel="1">
      <c r="B100" s="45" t="s">
        <v>39</v>
      </c>
      <c r="C100" s="46"/>
      <c r="D100" s="47">
        <f>+IF(OR(D93="",D98=""),"",D98/D93-1)</f>
        <v>4.512448132780067E-2</v>
      </c>
      <c r="E100" s="47" t="str">
        <f t="shared" ref="E100:AE100" si="41">+IF(OR(E93="",E98=""),"",E98/E93-1)</f>
        <v/>
      </c>
      <c r="F100" s="47">
        <f t="shared" si="41"/>
        <v>3.6674816625916762E-3</v>
      </c>
      <c r="G100" s="47">
        <f t="shared" si="41"/>
        <v>1.7918676774638209E-2</v>
      </c>
      <c r="H100" s="47">
        <f t="shared" si="41"/>
        <v>1.688182720953324E-2</v>
      </c>
      <c r="I100" s="47" t="str">
        <f t="shared" si="41"/>
        <v/>
      </c>
      <c r="J100" s="47">
        <f t="shared" si="41"/>
        <v>-1.8061408789885602E-2</v>
      </c>
      <c r="K100" s="47">
        <f t="shared" si="41"/>
        <v>-9.6930533117932649E-3</v>
      </c>
      <c r="L100" s="47">
        <f t="shared" si="41"/>
        <v>3.6674816625916762E-3</v>
      </c>
      <c r="M100" s="47">
        <f t="shared" si="41"/>
        <v>0</v>
      </c>
      <c r="N100" s="47" t="str">
        <f t="shared" si="41"/>
        <v/>
      </c>
      <c r="O100" s="47">
        <f t="shared" si="41"/>
        <v>2.5754231052244281E-2</v>
      </c>
      <c r="P100" s="47" t="str">
        <f t="shared" si="41"/>
        <v/>
      </c>
      <c r="Q100" s="47" t="str">
        <f t="shared" si="41"/>
        <v/>
      </c>
      <c r="R100" s="47" t="str">
        <f t="shared" si="41"/>
        <v/>
      </c>
      <c r="S100" s="47" t="str">
        <f t="shared" si="41"/>
        <v/>
      </c>
      <c r="T100" s="47" t="str">
        <f t="shared" si="41"/>
        <v/>
      </c>
      <c r="U100" s="47" t="str">
        <f t="shared" si="41"/>
        <v/>
      </c>
      <c r="V100" s="47">
        <f t="shared" si="41"/>
        <v>6.3492063492063266E-3</v>
      </c>
      <c r="W100" s="47" t="str">
        <f t="shared" si="41"/>
        <v/>
      </c>
      <c r="X100" s="47" t="str">
        <f t="shared" si="41"/>
        <v/>
      </c>
      <c r="Y100" s="47">
        <f t="shared" si="41"/>
        <v>5.8362689941637846E-3</v>
      </c>
      <c r="Z100" s="47" t="str">
        <f t="shared" si="41"/>
        <v/>
      </c>
      <c r="AA100" s="47" t="str">
        <f t="shared" si="41"/>
        <v/>
      </c>
      <c r="AB100" s="47" t="str">
        <f t="shared" si="41"/>
        <v/>
      </c>
      <c r="AC100" s="47">
        <f t="shared" si="41"/>
        <v>-8.7013669821240924E-3</v>
      </c>
      <c r="AD100" s="47">
        <f t="shared" si="41"/>
        <v>-8.6467790747957185E-4</v>
      </c>
      <c r="AE100" s="47">
        <f t="shared" si="41"/>
        <v>-8.4074373484236076E-2</v>
      </c>
      <c r="AF100" s="47"/>
      <c r="AG100" s="47"/>
      <c r="AH100" s="48">
        <f>+IF(AH93*AH98=0,"",AH98/AH93-1)</f>
        <v>-5.6575597228634145E-3</v>
      </c>
      <c r="AI100" s="47"/>
      <c r="AJ100" s="47"/>
      <c r="AK100" s="48">
        <f>+IF(AK93*AK98=0,"",AK98/AK93-1)</f>
        <v>-5.2410028911165085E-3</v>
      </c>
      <c r="AL100" s="47"/>
      <c r="AM100" s="47"/>
      <c r="AN100" s="48" t="str">
        <f>+IF(AN93*AN98=0,"",AN98/AN93-1)</f>
        <v/>
      </c>
      <c r="AO100" s="47"/>
      <c r="AP100" s="47"/>
      <c r="AQ100" s="48"/>
      <c r="AR100" s="47"/>
      <c r="AS100" s="47"/>
      <c r="AT100" s="48">
        <f>+IF(AT93*AT98=0,"",AT98/AT93-1)</f>
        <v>-5.2410028911165085E-3</v>
      </c>
      <c r="AU100" s="47"/>
      <c r="AW100" s="12"/>
      <c r="AX100" s="13"/>
      <c r="AY100" s="12"/>
      <c r="AZ100" s="12"/>
      <c r="BA100" s="5"/>
    </row>
    <row r="101" spans="2:53" s="6" customFormat="1" ht="18.75" hidden="1" customHeight="1" outlineLevel="1">
      <c r="B101" s="77" t="s">
        <v>46</v>
      </c>
      <c r="C101" s="78"/>
      <c r="D101" s="79">
        <v>19.19047619047619</v>
      </c>
      <c r="E101" s="79" t="s">
        <v>69</v>
      </c>
      <c r="F101" s="79">
        <v>9.5</v>
      </c>
      <c r="G101" s="79">
        <v>26.8</v>
      </c>
      <c r="H101" s="79">
        <v>12.5</v>
      </c>
      <c r="I101" s="79" t="s">
        <v>69</v>
      </c>
      <c r="J101" s="79" t="s">
        <v>69</v>
      </c>
      <c r="K101" s="79">
        <v>13</v>
      </c>
      <c r="L101" s="79">
        <v>25.7</v>
      </c>
      <c r="M101" s="79">
        <v>19.600000000000001</v>
      </c>
      <c r="N101" s="79" t="s">
        <v>69</v>
      </c>
      <c r="O101" s="79">
        <v>23.8</v>
      </c>
      <c r="P101" s="79" t="s">
        <v>69</v>
      </c>
      <c r="Q101" s="79" t="s">
        <v>69</v>
      </c>
      <c r="R101" s="79" t="s">
        <v>69</v>
      </c>
      <c r="S101" s="79" t="s">
        <v>69</v>
      </c>
      <c r="T101" s="79">
        <v>2.6</v>
      </c>
      <c r="U101" s="79" t="s">
        <v>69</v>
      </c>
      <c r="V101" s="79">
        <v>19.3</v>
      </c>
      <c r="W101" s="79" t="s">
        <v>69</v>
      </c>
      <c r="X101" s="79">
        <v>4</v>
      </c>
      <c r="Y101" s="79">
        <v>18</v>
      </c>
      <c r="Z101" s="79" t="s">
        <v>69</v>
      </c>
      <c r="AA101" s="79" t="s">
        <v>69</v>
      </c>
      <c r="AB101" s="79" t="s">
        <v>69</v>
      </c>
      <c r="AC101" s="79">
        <v>17.8</v>
      </c>
      <c r="AD101" s="79">
        <v>24.8</v>
      </c>
      <c r="AE101" s="79">
        <v>18.3</v>
      </c>
      <c r="AF101" s="47"/>
      <c r="AG101" s="47"/>
      <c r="AH101" s="48"/>
      <c r="AI101" s="47"/>
      <c r="AJ101" s="47"/>
      <c r="AK101" s="48"/>
      <c r="AL101" s="47"/>
      <c r="AM101" s="47"/>
      <c r="AN101" s="48"/>
      <c r="AO101" s="47"/>
      <c r="AP101" s="47"/>
      <c r="AQ101" s="48"/>
      <c r="AR101" s="47"/>
      <c r="AS101" s="47"/>
      <c r="AT101" s="48"/>
      <c r="AU101" s="47"/>
      <c r="AV101" s="12"/>
      <c r="AW101" s="12"/>
      <c r="AX101" s="13"/>
      <c r="AY101" s="12"/>
      <c r="AZ101" s="12"/>
      <c r="BA101" s="5"/>
    </row>
    <row r="102" spans="2:53" s="6" customFormat="1" ht="9.75" hidden="1" customHeight="1" outlineLevel="1">
      <c r="B102" s="14"/>
      <c r="C102" s="46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8"/>
      <c r="AI102" s="47"/>
      <c r="AJ102" s="47"/>
      <c r="AK102" s="48"/>
      <c r="AL102" s="47"/>
      <c r="AM102" s="47"/>
      <c r="AN102" s="48"/>
      <c r="AO102" s="47"/>
      <c r="AP102" s="47"/>
      <c r="AQ102" s="48"/>
      <c r="AR102" s="47"/>
      <c r="AS102" s="47"/>
      <c r="AT102" s="48"/>
      <c r="AU102" s="47"/>
      <c r="AV102" s="12"/>
      <c r="AW102" s="12"/>
      <c r="AX102" s="13"/>
      <c r="AY102" s="12"/>
      <c r="AZ102" s="12"/>
      <c r="BA102" s="5"/>
    </row>
    <row r="103" spans="2:53" s="6" customFormat="1" ht="18.75" hidden="1" customHeight="1" outlineLevel="1">
      <c r="B103" s="52">
        <f>+B98+1</f>
        <v>2010</v>
      </c>
      <c r="C103" s="46"/>
      <c r="D103" s="53">
        <v>194.9</v>
      </c>
      <c r="E103" s="53" t="s">
        <v>69</v>
      </c>
      <c r="F103" s="53">
        <v>80.5</v>
      </c>
      <c r="G103" s="53">
        <v>153.5</v>
      </c>
      <c r="H103" s="53">
        <v>1045</v>
      </c>
      <c r="I103" s="53" t="s">
        <v>69</v>
      </c>
      <c r="J103" s="53" t="s">
        <v>69</v>
      </c>
      <c r="K103" s="53">
        <v>609</v>
      </c>
      <c r="L103" s="53">
        <v>1671.1</v>
      </c>
      <c r="M103" s="53">
        <v>88</v>
      </c>
      <c r="N103" s="53" t="s">
        <v>69</v>
      </c>
      <c r="O103" s="53">
        <v>1385</v>
      </c>
      <c r="P103" s="53" t="s">
        <v>69</v>
      </c>
      <c r="Q103" s="53" t="s">
        <v>69</v>
      </c>
      <c r="R103" s="53" t="s">
        <v>69</v>
      </c>
      <c r="S103" s="53" t="s">
        <v>69</v>
      </c>
      <c r="T103" s="53" t="s">
        <v>69</v>
      </c>
      <c r="U103" s="53" t="s">
        <v>69</v>
      </c>
      <c r="V103" s="53">
        <v>317.5</v>
      </c>
      <c r="W103" s="53" t="s">
        <v>69</v>
      </c>
      <c r="X103" s="53" t="s">
        <v>69</v>
      </c>
      <c r="Y103" s="53">
        <v>173.6</v>
      </c>
      <c r="Z103" s="53" t="s">
        <v>69</v>
      </c>
      <c r="AA103" s="53" t="s">
        <v>69</v>
      </c>
      <c r="AB103" s="53" t="s">
        <v>69</v>
      </c>
      <c r="AC103" s="53">
        <v>98.958699999999993</v>
      </c>
      <c r="AD103" s="53">
        <v>240.2</v>
      </c>
      <c r="AE103" s="54">
        <v>1167.9000000000001</v>
      </c>
      <c r="AF103" s="47"/>
      <c r="AG103" s="60">
        <v>7144.6587</v>
      </c>
      <c r="AH103" s="61">
        <v>7514.9954828418049</v>
      </c>
      <c r="AI103" s="62"/>
      <c r="AJ103" s="60">
        <v>9863.7587000000003</v>
      </c>
      <c r="AK103" s="61">
        <v>7859.5385398612925</v>
      </c>
      <c r="AL103" s="62"/>
      <c r="AM103" s="60">
        <v>8654.6587</v>
      </c>
      <c r="AN103" s="61">
        <v>0</v>
      </c>
      <c r="AO103" s="62"/>
      <c r="AP103" s="63">
        <f>SUM(D103:AE103)</f>
        <v>7225.1587</v>
      </c>
      <c r="AQ103" s="37"/>
      <c r="AR103" s="32"/>
      <c r="AS103" s="55">
        <v>27</v>
      </c>
      <c r="AT103" s="56">
        <v>7859.5385398612925</v>
      </c>
      <c r="AU103" s="47"/>
      <c r="AV103" s="12"/>
      <c r="AW103" s="12"/>
      <c r="AX103" s="13"/>
      <c r="AY103" s="12"/>
      <c r="AZ103" s="12"/>
      <c r="BA103" s="5"/>
    </row>
    <row r="104" spans="2:53" s="6" customFormat="1" ht="18.75" hidden="1" customHeight="1" outlineLevel="1">
      <c r="B104" s="58" t="s">
        <v>38</v>
      </c>
      <c r="C104" s="46"/>
      <c r="D104" s="41">
        <f>+IF(OR(D98="",D103=""),"",D103-D98)</f>
        <v>-6.5999999999999943</v>
      </c>
      <c r="E104" s="41" t="str">
        <f t="shared" ref="E104:AE104" si="42">+IF(OR(E98="",E103=""),"",E103-E98)</f>
        <v/>
      </c>
      <c r="F104" s="41">
        <f t="shared" si="42"/>
        <v>-1.5999999999999943</v>
      </c>
      <c r="G104" s="41">
        <f t="shared" si="42"/>
        <v>5.8000000000000114</v>
      </c>
      <c r="H104" s="41">
        <f t="shared" si="42"/>
        <v>21</v>
      </c>
      <c r="I104" s="41" t="str">
        <f t="shared" si="42"/>
        <v/>
      </c>
      <c r="J104" s="41" t="str">
        <f t="shared" si="42"/>
        <v/>
      </c>
      <c r="K104" s="41">
        <f t="shared" si="42"/>
        <v>-4</v>
      </c>
      <c r="L104" s="41">
        <f t="shared" si="42"/>
        <v>29.099999999999909</v>
      </c>
      <c r="M104" s="41">
        <f t="shared" si="42"/>
        <v>0</v>
      </c>
      <c r="N104" s="41" t="str">
        <f t="shared" si="42"/>
        <v/>
      </c>
      <c r="O104" s="41">
        <f t="shared" si="42"/>
        <v>-9</v>
      </c>
      <c r="P104" s="41" t="str">
        <f t="shared" si="42"/>
        <v/>
      </c>
      <c r="Q104" s="41" t="str">
        <f t="shared" si="42"/>
        <v/>
      </c>
      <c r="R104" s="41" t="str">
        <f t="shared" si="42"/>
        <v/>
      </c>
      <c r="S104" s="41" t="str">
        <f t="shared" si="42"/>
        <v/>
      </c>
      <c r="T104" s="41" t="str">
        <f t="shared" si="42"/>
        <v/>
      </c>
      <c r="U104" s="41" t="str">
        <f t="shared" si="42"/>
        <v/>
      </c>
      <c r="V104" s="41">
        <f t="shared" si="42"/>
        <v>0.5</v>
      </c>
      <c r="W104" s="41" t="str">
        <f t="shared" si="42"/>
        <v/>
      </c>
      <c r="X104" s="41" t="str">
        <f t="shared" si="42"/>
        <v/>
      </c>
      <c r="Y104" s="41">
        <f t="shared" si="42"/>
        <v>-17.700000000000017</v>
      </c>
      <c r="Z104" s="41" t="str">
        <f t="shared" si="42"/>
        <v/>
      </c>
      <c r="AA104" s="41" t="str">
        <f t="shared" si="42"/>
        <v/>
      </c>
      <c r="AB104" s="41" t="str">
        <f t="shared" si="42"/>
        <v/>
      </c>
      <c r="AC104" s="41">
        <f t="shared" si="42"/>
        <v>4.6861999999999995</v>
      </c>
      <c r="AD104" s="41">
        <f t="shared" si="42"/>
        <v>9.0999999999999943</v>
      </c>
      <c r="AE104" s="42">
        <f t="shared" si="42"/>
        <v>34.900000000000091</v>
      </c>
      <c r="AF104" s="47"/>
      <c r="AH104" s="43">
        <f>+IF(AH98*AH103=0,"",AH103-AH98)</f>
        <v>69.965139663786431</v>
      </c>
      <c r="AI104" s="42"/>
      <c r="AK104" s="43">
        <f>+IF(AK98*AK103=0,"",AK103-AK98)</f>
        <v>63.117078903151196</v>
      </c>
      <c r="AL104" s="42"/>
      <c r="AN104" s="43" t="str">
        <f>+IF(AN98*AN103=0,"",AN103-AN98)</f>
        <v/>
      </c>
      <c r="AO104" s="42"/>
      <c r="AP104" s="42"/>
      <c r="AQ104" s="43"/>
      <c r="AR104" s="42"/>
      <c r="AS104" s="41"/>
      <c r="AT104" s="43" t="str">
        <f>+IF(AT97*AT103=0,"",AT103-AT97)</f>
        <v/>
      </c>
      <c r="AU104" s="47"/>
      <c r="AW104" s="12"/>
      <c r="AX104" s="13"/>
      <c r="AY104" s="12"/>
      <c r="AZ104" s="12"/>
      <c r="BA104" s="5"/>
    </row>
    <row r="105" spans="2:53" s="6" customFormat="1" ht="18.75" hidden="1" customHeight="1" outlineLevel="1">
      <c r="B105" s="45" t="s">
        <v>39</v>
      </c>
      <c r="C105" s="46"/>
      <c r="D105" s="47">
        <f>+IF(OR(D98="",D103=""),"",D103/D98-1)</f>
        <v>-3.2754342431761785E-2</v>
      </c>
      <c r="E105" s="47" t="str">
        <f t="shared" ref="E105:AE105" si="43">+IF(OR(E98="",E103=""),"",E103/E98-1)</f>
        <v/>
      </c>
      <c r="F105" s="47">
        <f t="shared" si="43"/>
        <v>-1.9488428745432329E-2</v>
      </c>
      <c r="G105" s="47">
        <f t="shared" si="43"/>
        <v>3.9268788083953954E-2</v>
      </c>
      <c r="H105" s="47">
        <f t="shared" si="43"/>
        <v>2.05078125E-2</v>
      </c>
      <c r="I105" s="47" t="str">
        <f t="shared" si="43"/>
        <v/>
      </c>
      <c r="J105" s="47" t="str">
        <f t="shared" si="43"/>
        <v/>
      </c>
      <c r="K105" s="47">
        <f t="shared" si="43"/>
        <v>-6.525285481239762E-3</v>
      </c>
      <c r="L105" s="47">
        <f t="shared" si="43"/>
        <v>1.7722289890377496E-2</v>
      </c>
      <c r="M105" s="47">
        <f t="shared" si="43"/>
        <v>0</v>
      </c>
      <c r="N105" s="47" t="str">
        <f t="shared" si="43"/>
        <v/>
      </c>
      <c r="O105" s="47">
        <f t="shared" si="43"/>
        <v>-6.4562410329985775E-3</v>
      </c>
      <c r="P105" s="47" t="str">
        <f t="shared" si="43"/>
        <v/>
      </c>
      <c r="Q105" s="47" t="str">
        <f t="shared" si="43"/>
        <v/>
      </c>
      <c r="R105" s="47" t="str">
        <f t="shared" si="43"/>
        <v/>
      </c>
      <c r="S105" s="47" t="str">
        <f t="shared" si="43"/>
        <v/>
      </c>
      <c r="T105" s="47" t="str">
        <f t="shared" si="43"/>
        <v/>
      </c>
      <c r="U105" s="47" t="str">
        <f t="shared" si="43"/>
        <v/>
      </c>
      <c r="V105" s="47">
        <f t="shared" si="43"/>
        <v>1.577287066246047E-3</v>
      </c>
      <c r="W105" s="47" t="str">
        <f t="shared" si="43"/>
        <v/>
      </c>
      <c r="X105" s="47" t="str">
        <f t="shared" si="43"/>
        <v/>
      </c>
      <c r="Y105" s="47">
        <f t="shared" si="43"/>
        <v>-9.2524830109775302E-2</v>
      </c>
      <c r="Z105" s="47" t="str">
        <f t="shared" si="43"/>
        <v/>
      </c>
      <c r="AA105" s="47" t="str">
        <f t="shared" si="43"/>
        <v/>
      </c>
      <c r="AB105" s="47" t="str">
        <f t="shared" si="43"/>
        <v/>
      </c>
      <c r="AC105" s="47">
        <f t="shared" si="43"/>
        <v>4.9709088016123504E-2</v>
      </c>
      <c r="AD105" s="47">
        <f t="shared" si="43"/>
        <v>3.9376893119861478E-2</v>
      </c>
      <c r="AE105" s="47">
        <f t="shared" si="43"/>
        <v>3.0803177405119175E-2</v>
      </c>
      <c r="AF105" s="47"/>
      <c r="AG105" s="47"/>
      <c r="AH105" s="48">
        <f>+IF(AH98*AH103=0,"",AH103/AH98-1)</f>
        <v>9.3975627282563146E-3</v>
      </c>
      <c r="AI105" s="47"/>
      <c r="AJ105" s="47"/>
      <c r="AK105" s="48">
        <f>+IF(AK98*AK103=0,"",AK103/AK98-1)</f>
        <v>8.0956473709405952E-3</v>
      </c>
      <c r="AL105" s="47"/>
      <c r="AM105" s="47"/>
      <c r="AN105" s="48" t="str">
        <f>+IF(AN98*AN103=0,"",AN103/AN98-1)</f>
        <v/>
      </c>
      <c r="AO105" s="47"/>
      <c r="AP105" s="47"/>
      <c r="AQ105" s="48"/>
      <c r="AR105" s="47"/>
      <c r="AS105" s="47"/>
      <c r="AT105" s="48" t="str">
        <f>+IF(AT97*AT103=0,"",AT103/AT97-1)</f>
        <v/>
      </c>
      <c r="AU105" s="47"/>
      <c r="AW105" s="12"/>
      <c r="AX105" s="13"/>
      <c r="AY105" s="12"/>
      <c r="AZ105" s="12"/>
      <c r="BA105" s="5"/>
    </row>
    <row r="106" spans="2:53" s="6" customFormat="1" ht="18.75" hidden="1" customHeight="1" outlineLevel="1">
      <c r="B106" s="77" t="s">
        <v>46</v>
      </c>
      <c r="C106" s="78"/>
      <c r="D106" s="79">
        <v>19.2</v>
      </c>
      <c r="E106" s="79" t="s">
        <v>69</v>
      </c>
      <c r="F106" s="79">
        <v>9.5</v>
      </c>
      <c r="G106" s="79">
        <v>27.8</v>
      </c>
      <c r="H106" s="79">
        <v>12.8</v>
      </c>
      <c r="I106" s="79" t="s">
        <v>69</v>
      </c>
      <c r="J106" s="79" t="s">
        <v>69</v>
      </c>
      <c r="K106" s="79">
        <v>13</v>
      </c>
      <c r="L106" s="79">
        <v>25.8</v>
      </c>
      <c r="M106" s="79">
        <v>19.2</v>
      </c>
      <c r="N106" s="79" t="s">
        <v>69</v>
      </c>
      <c r="O106" s="79">
        <v>23.7</v>
      </c>
      <c r="P106" s="79" t="s">
        <v>69</v>
      </c>
      <c r="Q106" s="79" t="s">
        <v>69</v>
      </c>
      <c r="R106" s="79" t="s">
        <v>69</v>
      </c>
      <c r="S106" s="79" t="s">
        <v>69</v>
      </c>
      <c r="T106" s="79">
        <v>2.5</v>
      </c>
      <c r="U106" s="79" t="s">
        <v>69</v>
      </c>
      <c r="V106" s="79">
        <v>19.2</v>
      </c>
      <c r="W106" s="79" t="s">
        <v>69</v>
      </c>
      <c r="X106" s="79">
        <v>2.5</v>
      </c>
      <c r="Y106" s="79">
        <v>16.321833482984218</v>
      </c>
      <c r="Z106" s="79" t="s">
        <v>69</v>
      </c>
      <c r="AA106" s="79">
        <v>20.5</v>
      </c>
      <c r="AB106" s="79" t="s">
        <v>69</v>
      </c>
      <c r="AC106" s="79">
        <v>16.600000000000001</v>
      </c>
      <c r="AD106" s="79">
        <v>25.5</v>
      </c>
      <c r="AE106" s="79">
        <v>18</v>
      </c>
      <c r="AF106" s="47"/>
      <c r="AG106" s="47"/>
      <c r="AH106" s="48"/>
      <c r="AI106" s="47"/>
      <c r="AJ106" s="47"/>
      <c r="AK106" s="48"/>
      <c r="AL106" s="47"/>
      <c r="AM106" s="47"/>
      <c r="AN106" s="48"/>
      <c r="AO106" s="47"/>
      <c r="AP106" s="47"/>
      <c r="AQ106" s="48"/>
      <c r="AR106" s="47"/>
      <c r="AS106" s="47"/>
      <c r="AT106" s="48"/>
      <c r="AU106" s="47"/>
      <c r="AV106" s="12"/>
      <c r="AW106" s="12"/>
      <c r="AX106" s="13"/>
      <c r="AY106" s="12"/>
      <c r="AZ106" s="12"/>
      <c r="BA106" s="5"/>
    </row>
    <row r="107" spans="2:53" ht="6.75" hidden="1" customHeight="1" outlineLevel="1">
      <c r="AF107" s="3"/>
      <c r="AV107" s="15"/>
      <c r="AW107" s="16"/>
      <c r="AX107" s="17"/>
      <c r="AY107" s="15"/>
      <c r="AZ107" s="16"/>
      <c r="BA107" s="5"/>
    </row>
    <row r="108" spans="2:53" s="6" customFormat="1" ht="18.75" hidden="1" customHeight="1" outlineLevel="1" collapsed="1">
      <c r="B108" s="52">
        <f>+B103+1</f>
        <v>2011</v>
      </c>
      <c r="C108" s="46"/>
      <c r="D108" s="53">
        <v>191.6</v>
      </c>
      <c r="E108" s="53" t="s">
        <v>69</v>
      </c>
      <c r="F108" s="53">
        <v>86.4</v>
      </c>
      <c r="G108" s="53">
        <v>153.30000000000001</v>
      </c>
      <c r="H108" s="53">
        <v>1075</v>
      </c>
      <c r="I108" s="53" t="s">
        <v>69</v>
      </c>
      <c r="J108" s="53" t="s">
        <v>69</v>
      </c>
      <c r="K108" s="53">
        <v>591</v>
      </c>
      <c r="L108" s="53">
        <v>1656.1</v>
      </c>
      <c r="M108" s="53">
        <v>92</v>
      </c>
      <c r="N108" s="53" t="s">
        <v>69</v>
      </c>
      <c r="O108" s="53">
        <v>1347</v>
      </c>
      <c r="P108" s="53" t="s">
        <v>69</v>
      </c>
      <c r="Q108" s="53" t="s">
        <v>69</v>
      </c>
      <c r="R108" s="53" t="s">
        <v>69</v>
      </c>
      <c r="S108" s="53" t="s">
        <v>69</v>
      </c>
      <c r="T108" s="53" t="s">
        <v>69</v>
      </c>
      <c r="U108" s="53" t="s">
        <v>69</v>
      </c>
      <c r="V108" s="53">
        <v>308.3</v>
      </c>
      <c r="W108" s="53" t="s">
        <v>69</v>
      </c>
      <c r="X108" s="53" t="s">
        <v>69</v>
      </c>
      <c r="Y108" s="53">
        <v>175.6</v>
      </c>
      <c r="Z108" s="53" t="s">
        <v>69</v>
      </c>
      <c r="AA108" s="53" t="s">
        <v>69</v>
      </c>
      <c r="AB108" s="53">
        <v>24.4</v>
      </c>
      <c r="AC108" s="53">
        <v>99.458699999999993</v>
      </c>
      <c r="AD108" s="53">
        <v>244.5</v>
      </c>
      <c r="AE108" s="54">
        <v>1141.8</v>
      </c>
      <c r="AF108" s="47"/>
      <c r="AG108" s="60">
        <v>7075.6587000000009</v>
      </c>
      <c r="AH108" s="61">
        <v>7397.4036007856776</v>
      </c>
      <c r="AI108" s="62"/>
      <c r="AJ108" s="60">
        <v>9878.0587000000014</v>
      </c>
      <c r="AK108" s="61">
        <v>7809.6703749856943</v>
      </c>
      <c r="AL108" s="62"/>
      <c r="AM108" s="60">
        <v>8719.7173999999995</v>
      </c>
      <c r="AN108" s="61">
        <v>0</v>
      </c>
      <c r="AO108" s="62"/>
      <c r="AP108" s="63">
        <f>SUM(D108:AE108)</f>
        <v>7186.4587000000001</v>
      </c>
      <c r="AQ108" s="37"/>
      <c r="AR108" s="32"/>
      <c r="AS108" s="55">
        <v>0</v>
      </c>
      <c r="AT108" s="56">
        <v>0</v>
      </c>
      <c r="AU108" s="47"/>
      <c r="AV108" s="12"/>
      <c r="AW108" s="12"/>
      <c r="AX108" s="13"/>
      <c r="AY108" s="12"/>
      <c r="AZ108" s="12"/>
      <c r="BA108" s="5"/>
    </row>
    <row r="109" spans="2:53" s="6" customFormat="1" ht="18.75" hidden="1" customHeight="1" outlineLevel="1">
      <c r="B109" s="58" t="s">
        <v>38</v>
      </c>
      <c r="C109" s="46"/>
      <c r="D109" s="41">
        <f>+IF(OR(D103="",D108=""),"",D108-D103)</f>
        <v>-3.3000000000000114</v>
      </c>
      <c r="E109" s="41" t="str">
        <f t="shared" ref="E109:AE109" si="44">+IF(OR(E103="",E108=""),"",E108-E103)</f>
        <v/>
      </c>
      <c r="F109" s="41">
        <f t="shared" si="44"/>
        <v>5.9000000000000057</v>
      </c>
      <c r="G109" s="41">
        <f t="shared" si="44"/>
        <v>-0.19999999999998863</v>
      </c>
      <c r="H109" s="41">
        <f t="shared" si="44"/>
        <v>30</v>
      </c>
      <c r="I109" s="41" t="str">
        <f t="shared" si="44"/>
        <v/>
      </c>
      <c r="J109" s="41" t="str">
        <f t="shared" si="44"/>
        <v/>
      </c>
      <c r="K109" s="41">
        <f t="shared" si="44"/>
        <v>-18</v>
      </c>
      <c r="L109" s="41">
        <f t="shared" si="44"/>
        <v>-15</v>
      </c>
      <c r="M109" s="41">
        <f t="shared" si="44"/>
        <v>4</v>
      </c>
      <c r="N109" s="41" t="str">
        <f t="shared" si="44"/>
        <v/>
      </c>
      <c r="O109" s="41">
        <f t="shared" si="44"/>
        <v>-38</v>
      </c>
      <c r="P109" s="41" t="str">
        <f t="shared" si="44"/>
        <v/>
      </c>
      <c r="Q109" s="41" t="str">
        <f t="shared" si="44"/>
        <v/>
      </c>
      <c r="R109" s="41" t="str">
        <f t="shared" si="44"/>
        <v/>
      </c>
      <c r="S109" s="41" t="str">
        <f t="shared" si="44"/>
        <v/>
      </c>
      <c r="T109" s="41" t="str">
        <f t="shared" si="44"/>
        <v/>
      </c>
      <c r="U109" s="41" t="str">
        <f t="shared" si="44"/>
        <v/>
      </c>
      <c r="V109" s="41">
        <f t="shared" si="44"/>
        <v>-9.1999999999999886</v>
      </c>
      <c r="W109" s="41" t="str">
        <f t="shared" si="44"/>
        <v/>
      </c>
      <c r="X109" s="41" t="str">
        <f t="shared" si="44"/>
        <v/>
      </c>
      <c r="Y109" s="41">
        <f t="shared" si="44"/>
        <v>2</v>
      </c>
      <c r="Z109" s="41" t="str">
        <f t="shared" si="44"/>
        <v/>
      </c>
      <c r="AA109" s="41" t="str">
        <f t="shared" si="44"/>
        <v/>
      </c>
      <c r="AB109" s="41" t="str">
        <f t="shared" si="44"/>
        <v/>
      </c>
      <c r="AC109" s="41">
        <f t="shared" si="44"/>
        <v>0.5</v>
      </c>
      <c r="AD109" s="41">
        <f t="shared" si="44"/>
        <v>4.3000000000000114</v>
      </c>
      <c r="AE109" s="42">
        <f t="shared" si="44"/>
        <v>-26.100000000000136</v>
      </c>
      <c r="AF109" s="47"/>
      <c r="AG109" s="41"/>
      <c r="AH109" s="43">
        <f>+IF(AH103*AH108=0,"",AH108-AH103)</f>
        <v>-117.59188205612736</v>
      </c>
      <c r="AI109" s="42"/>
      <c r="AJ109" s="41"/>
      <c r="AK109" s="43">
        <f>+IF(AK103*AK108=0,"",AK108-AK103)</f>
        <v>-49.868164875598268</v>
      </c>
      <c r="AL109" s="42"/>
      <c r="AM109" s="41"/>
      <c r="AN109" s="43" t="str">
        <f>+IF(AN103*AN108=0,"",AN108-AN103)</f>
        <v/>
      </c>
      <c r="AO109" s="42"/>
      <c r="AP109" s="42"/>
      <c r="AQ109" s="43"/>
      <c r="AR109" s="42"/>
      <c r="AS109" s="41"/>
      <c r="AT109" s="43" t="str">
        <f>+IF(AT102*AT108=0,"",AT108-AT102)</f>
        <v/>
      </c>
      <c r="AU109" s="47"/>
      <c r="AW109" s="12"/>
      <c r="AX109" s="13"/>
      <c r="AY109" s="12"/>
      <c r="AZ109" s="12"/>
      <c r="BA109" s="5"/>
    </row>
    <row r="110" spans="2:53" s="6" customFormat="1" ht="18.75" hidden="1" customHeight="1" outlineLevel="1">
      <c r="B110" s="45" t="s">
        <v>39</v>
      </c>
      <c r="C110" s="46"/>
      <c r="D110" s="47">
        <f>+IF(OR(D103="",D108=""),"",D108/D103-1)</f>
        <v>-1.693175987686002E-2</v>
      </c>
      <c r="E110" s="47" t="str">
        <f t="shared" ref="E110:AE110" si="45">+IF(OR(E103="",E108=""),"",E108/E103-1)</f>
        <v/>
      </c>
      <c r="F110" s="47">
        <f t="shared" si="45"/>
        <v>7.3291925465838625E-2</v>
      </c>
      <c r="G110" s="47">
        <f t="shared" si="45"/>
        <v>-1.3029315960911836E-3</v>
      </c>
      <c r="H110" s="47">
        <f t="shared" si="45"/>
        <v>2.8708133971291794E-2</v>
      </c>
      <c r="I110" s="47" t="str">
        <f t="shared" si="45"/>
        <v/>
      </c>
      <c r="J110" s="47" t="str">
        <f t="shared" si="45"/>
        <v/>
      </c>
      <c r="K110" s="47">
        <f t="shared" si="45"/>
        <v>-2.9556650246305383E-2</v>
      </c>
      <c r="L110" s="47">
        <f t="shared" si="45"/>
        <v>-8.9761235114594884E-3</v>
      </c>
      <c r="M110" s="47">
        <f t="shared" si="45"/>
        <v>4.5454545454545414E-2</v>
      </c>
      <c r="N110" s="47" t="str">
        <f t="shared" si="45"/>
        <v/>
      </c>
      <c r="O110" s="47">
        <f t="shared" si="45"/>
        <v>-2.7436823104693087E-2</v>
      </c>
      <c r="P110" s="47" t="str">
        <f t="shared" si="45"/>
        <v/>
      </c>
      <c r="Q110" s="47" t="str">
        <f t="shared" si="45"/>
        <v/>
      </c>
      <c r="R110" s="47" t="str">
        <f t="shared" si="45"/>
        <v/>
      </c>
      <c r="S110" s="47" t="str">
        <f t="shared" si="45"/>
        <v/>
      </c>
      <c r="T110" s="47" t="str">
        <f t="shared" si="45"/>
        <v/>
      </c>
      <c r="U110" s="47" t="str">
        <f t="shared" si="45"/>
        <v/>
      </c>
      <c r="V110" s="47">
        <f t="shared" si="45"/>
        <v>-2.8976377952755872E-2</v>
      </c>
      <c r="W110" s="47" t="str">
        <f t="shared" si="45"/>
        <v/>
      </c>
      <c r="X110" s="47" t="str">
        <f t="shared" si="45"/>
        <v/>
      </c>
      <c r="Y110" s="47">
        <f t="shared" si="45"/>
        <v>1.1520737327188835E-2</v>
      </c>
      <c r="Z110" s="47" t="str">
        <f t="shared" si="45"/>
        <v/>
      </c>
      <c r="AA110" s="47" t="str">
        <f t="shared" si="45"/>
        <v/>
      </c>
      <c r="AB110" s="47" t="str">
        <f t="shared" si="45"/>
        <v/>
      </c>
      <c r="AC110" s="47">
        <f t="shared" si="45"/>
        <v>5.0526128576870999E-3</v>
      </c>
      <c r="AD110" s="47">
        <f t="shared" si="45"/>
        <v>1.7901748542880958E-2</v>
      </c>
      <c r="AE110" s="47">
        <f t="shared" si="45"/>
        <v>-2.2347803750321193E-2</v>
      </c>
      <c r="AF110" s="47"/>
      <c r="AG110" s="47"/>
      <c r="AH110" s="48">
        <f>+IF(AH103*AH108=0,"",AH108/AH103-1)</f>
        <v>-1.5647631768324066E-2</v>
      </c>
      <c r="AI110" s="47"/>
      <c r="AJ110" s="47"/>
      <c r="AK110" s="48">
        <f>+IF(AK103*AK108=0,"",AK108/AK103-1)</f>
        <v>-6.344922748667936E-3</v>
      </c>
      <c r="AL110" s="47"/>
      <c r="AM110" s="47"/>
      <c r="AN110" s="48" t="str">
        <f>+IF(AN103*AN108=0,"",AN108/AN103-1)</f>
        <v/>
      </c>
      <c r="AO110" s="47"/>
      <c r="AP110" s="47"/>
      <c r="AQ110" s="48"/>
      <c r="AR110" s="47"/>
      <c r="AS110" s="47"/>
      <c r="AT110" s="48" t="str">
        <f>+IF(AT102*AT108=0,"",AT108/AT102-1)</f>
        <v/>
      </c>
      <c r="AU110" s="47"/>
      <c r="AW110" s="12"/>
      <c r="AX110" s="13"/>
      <c r="AY110" s="12"/>
      <c r="AZ110" s="12"/>
      <c r="BA110" s="5"/>
    </row>
    <row r="111" spans="2:53" s="6" customFormat="1" ht="18.75" hidden="1" customHeight="1" outlineLevel="1">
      <c r="B111" s="77" t="s">
        <v>46</v>
      </c>
      <c r="C111" s="78"/>
      <c r="D111" s="80">
        <v>17.5</v>
      </c>
      <c r="E111" s="79" t="s">
        <v>69</v>
      </c>
      <c r="F111" s="79">
        <v>9.4</v>
      </c>
      <c r="G111" s="79">
        <v>27.5</v>
      </c>
      <c r="H111" s="79">
        <v>13.1</v>
      </c>
      <c r="I111" s="79" t="s">
        <v>69</v>
      </c>
      <c r="J111" s="79" t="s">
        <v>69</v>
      </c>
      <c r="K111" s="79">
        <v>12.6</v>
      </c>
      <c r="L111" s="79">
        <v>25.5</v>
      </c>
      <c r="M111" s="79">
        <v>19.2</v>
      </c>
      <c r="N111" s="79" t="s">
        <v>69</v>
      </c>
      <c r="O111" s="79">
        <v>25.2</v>
      </c>
      <c r="P111" s="79" t="s">
        <v>69</v>
      </c>
      <c r="Q111" s="79" t="s">
        <v>69</v>
      </c>
      <c r="R111" s="79" t="s">
        <v>69</v>
      </c>
      <c r="S111" s="79" t="s">
        <v>69</v>
      </c>
      <c r="T111" s="79">
        <v>2.6</v>
      </c>
      <c r="U111" s="79" t="s">
        <v>69</v>
      </c>
      <c r="V111" s="79">
        <v>18.5</v>
      </c>
      <c r="W111" s="79" t="s">
        <v>69</v>
      </c>
      <c r="X111" s="79">
        <v>2.2999999999999998</v>
      </c>
      <c r="Y111" s="79">
        <v>16.600000000000001</v>
      </c>
      <c r="Z111" s="79" t="s">
        <v>69</v>
      </c>
      <c r="AA111" s="79">
        <v>20.5</v>
      </c>
      <c r="AB111" s="79">
        <v>3.8</v>
      </c>
      <c r="AC111" s="79">
        <v>18.600000000000001</v>
      </c>
      <c r="AD111" s="79">
        <v>25.8</v>
      </c>
      <c r="AE111" s="79">
        <v>17.600000000000001</v>
      </c>
      <c r="AF111" s="47"/>
      <c r="AG111" s="47"/>
      <c r="AH111" s="48"/>
      <c r="AI111" s="47"/>
      <c r="AJ111" s="47"/>
      <c r="AK111" s="48"/>
      <c r="AL111" s="47"/>
      <c r="AM111" s="47"/>
      <c r="AN111" s="48"/>
      <c r="AO111" s="47"/>
      <c r="AP111" s="47"/>
      <c r="AQ111" s="48"/>
      <c r="AR111" s="47"/>
      <c r="AS111" s="47"/>
      <c r="AT111" s="48"/>
      <c r="AU111" s="47"/>
      <c r="AV111" s="12"/>
      <c r="AW111" s="12"/>
      <c r="AX111" s="13"/>
      <c r="AY111" s="12"/>
      <c r="AZ111" s="12"/>
      <c r="BA111" s="5"/>
    </row>
    <row r="112" spans="2:53" s="6" customFormat="1" ht="6.75" hidden="1" customHeight="1" outlineLevel="1">
      <c r="B112" s="14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2"/>
      <c r="R112" s="82"/>
      <c r="S112" s="82"/>
      <c r="T112" s="82"/>
      <c r="U112" s="82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47"/>
      <c r="AG112" s="47"/>
      <c r="AH112" s="48"/>
      <c r="AI112" s="47"/>
      <c r="AJ112" s="47"/>
      <c r="AK112" s="48"/>
      <c r="AL112" s="47"/>
      <c r="AM112" s="47"/>
      <c r="AN112" s="48"/>
      <c r="AO112" s="47"/>
      <c r="AP112" s="47"/>
      <c r="AQ112" s="48"/>
      <c r="AR112" s="47"/>
      <c r="AS112" s="47"/>
      <c r="AT112" s="48"/>
      <c r="AU112" s="47"/>
      <c r="AV112" s="12"/>
      <c r="AW112" s="12"/>
      <c r="AX112" s="13"/>
      <c r="AY112" s="12"/>
      <c r="AZ112" s="12"/>
      <c r="BA112" s="5"/>
    </row>
    <row r="113" spans="2:53" s="6" customFormat="1" ht="18.75" hidden="1" customHeight="1" outlineLevel="1" collapsed="1">
      <c r="B113" s="52">
        <f>+B108+1</f>
        <v>2012</v>
      </c>
      <c r="C113" s="81"/>
      <c r="D113" s="53">
        <v>160.80000000000001</v>
      </c>
      <c r="E113" s="53" t="s">
        <v>69</v>
      </c>
      <c r="F113" s="53">
        <v>69.8</v>
      </c>
      <c r="G113" s="53">
        <v>142.80000000000001</v>
      </c>
      <c r="H113" s="53">
        <v>1066</v>
      </c>
      <c r="I113" s="53" t="s">
        <v>69</v>
      </c>
      <c r="J113" s="53">
        <v>168.6</v>
      </c>
      <c r="K113" s="53">
        <v>578</v>
      </c>
      <c r="L113" s="53">
        <v>1628.7</v>
      </c>
      <c r="M113" s="53">
        <v>89</v>
      </c>
      <c r="N113" s="53">
        <v>54.305</v>
      </c>
      <c r="O113" s="53">
        <v>1322</v>
      </c>
      <c r="P113" s="53" t="s">
        <v>69</v>
      </c>
      <c r="Q113" s="53" t="s">
        <v>69</v>
      </c>
      <c r="R113" s="53" t="s">
        <v>69</v>
      </c>
      <c r="S113" s="53" t="s">
        <v>69</v>
      </c>
      <c r="T113" s="53">
        <v>23.83662</v>
      </c>
      <c r="U113" s="53" t="s">
        <v>69</v>
      </c>
      <c r="V113" s="53">
        <v>301.7</v>
      </c>
      <c r="W113" s="53" t="s">
        <v>69</v>
      </c>
      <c r="X113" s="53">
        <v>113.7</v>
      </c>
      <c r="Y113" s="53">
        <v>164.55199999999999</v>
      </c>
      <c r="Z113" s="53" t="s">
        <v>69</v>
      </c>
      <c r="AA113" s="53" t="s">
        <v>69</v>
      </c>
      <c r="AB113" s="53">
        <v>23.7</v>
      </c>
      <c r="AC113" s="53">
        <v>100.61239999999999</v>
      </c>
      <c r="AD113" s="53">
        <v>245.6</v>
      </c>
      <c r="AE113" s="54">
        <v>1151.5999999999999</v>
      </c>
      <c r="AF113" s="47"/>
      <c r="AG113" s="64">
        <v>7119.9643999999989</v>
      </c>
      <c r="AH113" s="65">
        <v>7275.8499538549131</v>
      </c>
      <c r="AI113" s="32"/>
      <c r="AJ113" s="64">
        <v>285.34161999999998</v>
      </c>
      <c r="AK113" s="65">
        <v>378.85516030722158</v>
      </c>
      <c r="AL113" s="32"/>
      <c r="AM113" s="64">
        <v>7405.3060199999982</v>
      </c>
      <c r="AN113" s="65">
        <v>7654.7051141621341</v>
      </c>
      <c r="AO113" s="32"/>
      <c r="AP113" s="66">
        <f>SUM(D113:AE113)</f>
        <v>7405.3060199999982</v>
      </c>
      <c r="AQ113" s="48"/>
      <c r="AR113" s="47"/>
      <c r="AS113" s="47"/>
      <c r="AT113" s="48"/>
      <c r="AU113" s="47"/>
      <c r="AV113" s="12"/>
      <c r="AW113" s="12"/>
      <c r="AX113" s="13"/>
      <c r="AY113" s="12"/>
      <c r="AZ113" s="12"/>
      <c r="BA113" s="5"/>
    </row>
    <row r="114" spans="2:53" s="6" customFormat="1" ht="18.75" hidden="1" customHeight="1" outlineLevel="1">
      <c r="B114" s="58" t="s">
        <v>38</v>
      </c>
      <c r="C114" s="81"/>
      <c r="D114" s="41">
        <f>+IF(OR(D108="",D113=""),"",D113-D108)</f>
        <v>-30.799999999999983</v>
      </c>
      <c r="E114" s="41" t="str">
        <f t="shared" ref="E114:AE114" si="46">+IF(OR(E108="",E113=""),"",E113-E108)</f>
        <v/>
      </c>
      <c r="F114" s="41">
        <f t="shared" si="46"/>
        <v>-16.600000000000009</v>
      </c>
      <c r="G114" s="41">
        <f t="shared" si="46"/>
        <v>-10.5</v>
      </c>
      <c r="H114" s="41">
        <f t="shared" si="46"/>
        <v>-9</v>
      </c>
      <c r="I114" s="41" t="str">
        <f t="shared" si="46"/>
        <v/>
      </c>
      <c r="J114" s="41" t="str">
        <f t="shared" si="46"/>
        <v/>
      </c>
      <c r="K114" s="41">
        <f t="shared" si="46"/>
        <v>-13</v>
      </c>
      <c r="L114" s="41">
        <f t="shared" si="46"/>
        <v>-27.399999999999864</v>
      </c>
      <c r="M114" s="41">
        <f t="shared" si="46"/>
        <v>-3</v>
      </c>
      <c r="N114" s="41" t="str">
        <f t="shared" si="46"/>
        <v/>
      </c>
      <c r="O114" s="41">
        <f t="shared" si="46"/>
        <v>-25</v>
      </c>
      <c r="P114" s="41" t="str">
        <f t="shared" si="46"/>
        <v/>
      </c>
      <c r="Q114" s="41" t="str">
        <f t="shared" si="46"/>
        <v/>
      </c>
      <c r="R114" s="41" t="str">
        <f t="shared" si="46"/>
        <v/>
      </c>
      <c r="S114" s="41" t="str">
        <f t="shared" si="46"/>
        <v/>
      </c>
      <c r="T114" s="41" t="str">
        <f t="shared" si="46"/>
        <v/>
      </c>
      <c r="U114" s="41" t="str">
        <f t="shared" si="46"/>
        <v/>
      </c>
      <c r="V114" s="41">
        <f t="shared" si="46"/>
        <v>-6.6000000000000227</v>
      </c>
      <c r="W114" s="41" t="str">
        <f t="shared" si="46"/>
        <v/>
      </c>
      <c r="X114" s="41" t="str">
        <f t="shared" si="46"/>
        <v/>
      </c>
      <c r="Y114" s="41">
        <f t="shared" si="46"/>
        <v>-11.048000000000002</v>
      </c>
      <c r="Z114" s="41" t="str">
        <f t="shared" si="46"/>
        <v/>
      </c>
      <c r="AA114" s="41" t="str">
        <f t="shared" si="46"/>
        <v/>
      </c>
      <c r="AB114" s="41">
        <f t="shared" si="46"/>
        <v>-0.69999999999999929</v>
      </c>
      <c r="AC114" s="41">
        <f t="shared" si="46"/>
        <v>1.1537000000000006</v>
      </c>
      <c r="AD114" s="41">
        <f t="shared" si="46"/>
        <v>1.0999999999999943</v>
      </c>
      <c r="AE114" s="42">
        <f t="shared" si="46"/>
        <v>9.7999999999999545</v>
      </c>
      <c r="AF114" s="47"/>
      <c r="AG114" s="41"/>
      <c r="AH114" s="43">
        <f>+IF(AH108*AH113=0,"",AH113-AH108)</f>
        <v>-121.55364693076444</v>
      </c>
      <c r="AI114" s="42"/>
      <c r="AJ114" s="41"/>
      <c r="AK114" s="43">
        <f>+IF(AK108*AK113=0,"",AK113-AK108)</f>
        <v>-7430.8152146784723</v>
      </c>
      <c r="AL114" s="42"/>
      <c r="AM114" s="41"/>
      <c r="AN114" s="43" t="str">
        <f>+IF(AN108*AN113=0,"",AN113-AN108)</f>
        <v/>
      </c>
      <c r="AO114" s="42"/>
      <c r="AP114" s="42"/>
      <c r="AQ114" s="48"/>
      <c r="AR114" s="47"/>
      <c r="AS114" s="47"/>
      <c r="AT114" s="48"/>
      <c r="AU114" s="47"/>
      <c r="AW114" s="12"/>
      <c r="AX114" s="13"/>
      <c r="AY114" s="12"/>
      <c r="AZ114" s="12"/>
      <c r="BA114" s="5"/>
    </row>
    <row r="115" spans="2:53" s="6" customFormat="1" ht="18.75" hidden="1" customHeight="1" outlineLevel="1">
      <c r="B115" s="45" t="s">
        <v>39</v>
      </c>
      <c r="C115" s="81"/>
      <c r="D115" s="47">
        <f>+IF(OR(D108="",D113=""),"",D113/D108-1)</f>
        <v>-0.16075156576200411</v>
      </c>
      <c r="E115" s="47" t="str">
        <f t="shared" ref="E115:AE115" si="47">+IF(OR(E108="",E113=""),"",E113/E108-1)</f>
        <v/>
      </c>
      <c r="F115" s="47">
        <f t="shared" si="47"/>
        <v>-0.19212962962962976</v>
      </c>
      <c r="G115" s="47">
        <f t="shared" si="47"/>
        <v>-6.8493150684931448E-2</v>
      </c>
      <c r="H115" s="47">
        <f t="shared" si="47"/>
        <v>-8.3720930232558111E-3</v>
      </c>
      <c r="I115" s="47" t="str">
        <f t="shared" si="47"/>
        <v/>
      </c>
      <c r="J115" s="47" t="str">
        <f t="shared" si="47"/>
        <v/>
      </c>
      <c r="K115" s="47">
        <f t="shared" si="47"/>
        <v>-2.1996615905245376E-2</v>
      </c>
      <c r="L115" s="47">
        <f t="shared" si="47"/>
        <v>-1.6544894631966622E-2</v>
      </c>
      <c r="M115" s="47">
        <f t="shared" si="47"/>
        <v>-3.2608695652173947E-2</v>
      </c>
      <c r="N115" s="47" t="str">
        <f t="shared" si="47"/>
        <v/>
      </c>
      <c r="O115" s="47">
        <f t="shared" si="47"/>
        <v>-1.8559762435040872E-2</v>
      </c>
      <c r="P115" s="47" t="str">
        <f t="shared" si="47"/>
        <v/>
      </c>
      <c r="Q115" s="47" t="str">
        <f t="shared" si="47"/>
        <v/>
      </c>
      <c r="R115" s="47" t="str">
        <f t="shared" si="47"/>
        <v/>
      </c>
      <c r="S115" s="47" t="str">
        <f t="shared" si="47"/>
        <v/>
      </c>
      <c r="T115" s="47" t="str">
        <f t="shared" si="47"/>
        <v/>
      </c>
      <c r="U115" s="47" t="str">
        <f t="shared" si="47"/>
        <v/>
      </c>
      <c r="V115" s="47">
        <f t="shared" si="47"/>
        <v>-2.1407719753486987E-2</v>
      </c>
      <c r="W115" s="47" t="str">
        <f t="shared" si="47"/>
        <v/>
      </c>
      <c r="X115" s="47" t="str">
        <f t="shared" si="47"/>
        <v/>
      </c>
      <c r="Y115" s="47">
        <f t="shared" si="47"/>
        <v>-6.2915717539863358E-2</v>
      </c>
      <c r="Z115" s="47" t="str">
        <f t="shared" si="47"/>
        <v/>
      </c>
      <c r="AA115" s="47" t="str">
        <f t="shared" si="47"/>
        <v/>
      </c>
      <c r="AB115" s="47">
        <f t="shared" si="47"/>
        <v>-2.8688524590163911E-2</v>
      </c>
      <c r="AC115" s="47">
        <f t="shared" si="47"/>
        <v>1.1599789661437265E-2</v>
      </c>
      <c r="AD115" s="47">
        <f t="shared" si="47"/>
        <v>4.4989775051125225E-3</v>
      </c>
      <c r="AE115" s="47">
        <f t="shared" si="47"/>
        <v>8.5829392187772857E-3</v>
      </c>
      <c r="AF115" s="47"/>
      <c r="AG115" s="47"/>
      <c r="AH115" s="48">
        <f>+IF(AH108*AH113=0,"",AH113/AH108-1)</f>
        <v>-1.6431933890676764E-2</v>
      </c>
      <c r="AI115" s="47"/>
      <c r="AJ115" s="47"/>
      <c r="AK115" s="48">
        <f>+IF(AK108*AK113=0,"",AK113/AK108-1)</f>
        <v>-0.95148896917330961</v>
      </c>
      <c r="AL115" s="47"/>
      <c r="AM115" s="47"/>
      <c r="AN115" s="48" t="str">
        <f>+IF(AN108*AN113=0,"",AN113/AN108-1)</f>
        <v/>
      </c>
      <c r="AO115" s="47"/>
      <c r="AP115" s="47"/>
      <c r="AQ115" s="48"/>
      <c r="AR115" s="47"/>
      <c r="AS115" s="47"/>
      <c r="AT115" s="48"/>
      <c r="AU115" s="47"/>
      <c r="AW115" s="12"/>
      <c r="AX115" s="13"/>
      <c r="AY115" s="12"/>
      <c r="AZ115" s="12"/>
      <c r="BA115" s="5"/>
    </row>
    <row r="116" spans="2:53" s="6" customFormat="1" ht="18.75" hidden="1" customHeight="1" outlineLevel="1">
      <c r="B116" s="77" t="s">
        <v>46</v>
      </c>
      <c r="C116" s="78"/>
      <c r="D116" s="80">
        <v>14.5</v>
      </c>
      <c r="E116" s="79" t="s">
        <v>69</v>
      </c>
      <c r="F116" s="79">
        <v>8.3000000000000007</v>
      </c>
      <c r="G116" s="79">
        <v>25.5</v>
      </c>
      <c r="H116" s="79">
        <v>13.2</v>
      </c>
      <c r="I116" s="79" t="s">
        <v>69</v>
      </c>
      <c r="J116" s="79">
        <v>15.8</v>
      </c>
      <c r="K116" s="79">
        <v>12.1</v>
      </c>
      <c r="L116" s="79">
        <v>25</v>
      </c>
      <c r="M116" s="79">
        <v>18.100000000000001</v>
      </c>
      <c r="N116" s="79" t="s">
        <v>69</v>
      </c>
      <c r="O116" s="79">
        <v>24.6</v>
      </c>
      <c r="P116" s="79" t="s">
        <v>69</v>
      </c>
      <c r="Q116" s="79" t="s">
        <v>69</v>
      </c>
      <c r="R116" s="79" t="s">
        <v>69</v>
      </c>
      <c r="S116" s="79" t="s">
        <v>69</v>
      </c>
      <c r="T116" s="79">
        <v>2.4</v>
      </c>
      <c r="U116" s="79" t="s">
        <v>69</v>
      </c>
      <c r="V116" s="79">
        <v>18.100000000000001</v>
      </c>
      <c r="W116" s="79" t="s">
        <v>69</v>
      </c>
      <c r="X116" s="79">
        <v>2.2000000000000002</v>
      </c>
      <c r="Y116" s="79">
        <v>15.690613656208006</v>
      </c>
      <c r="Z116" s="79" t="s">
        <v>69</v>
      </c>
      <c r="AA116" s="79">
        <v>20.5</v>
      </c>
      <c r="AB116" s="79">
        <v>3.5</v>
      </c>
      <c r="AC116" s="79">
        <v>18.7</v>
      </c>
      <c r="AD116" s="79">
        <v>25.7</v>
      </c>
      <c r="AE116" s="79">
        <v>18</v>
      </c>
      <c r="AF116" s="47"/>
      <c r="AG116" s="47"/>
      <c r="AH116" s="48"/>
      <c r="AI116" s="47"/>
      <c r="AJ116" s="47"/>
      <c r="AK116" s="48"/>
      <c r="AL116" s="47"/>
      <c r="AM116" s="47"/>
      <c r="AN116" s="48"/>
      <c r="AO116" s="47"/>
      <c r="AP116" s="47"/>
      <c r="AQ116" s="48"/>
      <c r="AR116" s="47"/>
      <c r="AS116" s="47"/>
      <c r="AT116" s="48"/>
      <c r="AU116" s="47"/>
      <c r="AV116" s="12"/>
      <c r="AW116" s="12"/>
      <c r="AX116" s="13"/>
      <c r="AY116" s="12"/>
      <c r="AZ116" s="12"/>
      <c r="BA116" s="5"/>
    </row>
    <row r="117" spans="2:53" s="6" customFormat="1" ht="6.75" hidden="1" customHeight="1" outlineLevel="1">
      <c r="B117" s="14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47"/>
      <c r="AG117" s="47"/>
      <c r="AH117" s="48"/>
      <c r="AI117" s="47"/>
      <c r="AJ117" s="47"/>
      <c r="AK117" s="48"/>
      <c r="AL117" s="47"/>
      <c r="AM117" s="47"/>
      <c r="AN117" s="48"/>
      <c r="AO117" s="47"/>
      <c r="AP117" s="47"/>
      <c r="AQ117" s="48"/>
      <c r="AR117" s="47"/>
      <c r="AS117" s="47"/>
      <c r="AT117" s="48"/>
      <c r="AU117" s="47"/>
      <c r="AV117" s="12"/>
      <c r="AW117" s="12"/>
      <c r="AX117" s="13"/>
      <c r="AY117" s="12"/>
      <c r="AZ117" s="12"/>
      <c r="BA117" s="5"/>
    </row>
    <row r="118" spans="2:53" s="6" customFormat="1" ht="18.75" hidden="1" customHeight="1" outlineLevel="1">
      <c r="B118" s="52">
        <f>+B113+1</f>
        <v>2013</v>
      </c>
      <c r="C118" s="81"/>
      <c r="D118" s="53">
        <v>170.6</v>
      </c>
      <c r="E118" s="53" t="s">
        <v>69</v>
      </c>
      <c r="F118" s="53">
        <v>75.599999999999994</v>
      </c>
      <c r="G118" s="53">
        <v>147.19999999999999</v>
      </c>
      <c r="H118" s="53">
        <v>1056.0999999999999</v>
      </c>
      <c r="I118" s="53" t="s">
        <v>69</v>
      </c>
      <c r="J118" s="53">
        <v>155.5</v>
      </c>
      <c r="K118" s="53">
        <v>569</v>
      </c>
      <c r="L118" s="53">
        <v>1578.7</v>
      </c>
      <c r="M118" s="53">
        <v>87</v>
      </c>
      <c r="N118" s="53">
        <v>54.305</v>
      </c>
      <c r="O118" s="53">
        <v>1040.0999999999999</v>
      </c>
      <c r="P118" s="53" t="s">
        <v>69</v>
      </c>
      <c r="Q118" s="53" t="s">
        <v>69</v>
      </c>
      <c r="R118" s="53" t="s">
        <v>69</v>
      </c>
      <c r="S118" s="53" t="s">
        <v>69</v>
      </c>
      <c r="T118" s="53">
        <v>22.7902354</v>
      </c>
      <c r="U118" s="53" t="s">
        <v>69</v>
      </c>
      <c r="V118" s="53">
        <v>297</v>
      </c>
      <c r="W118" s="53" t="s">
        <v>69</v>
      </c>
      <c r="X118" s="53">
        <v>113.7</v>
      </c>
      <c r="Y118" s="53">
        <v>164.7</v>
      </c>
      <c r="Z118" s="53" t="s">
        <v>69</v>
      </c>
      <c r="AA118" s="53" t="s">
        <v>69</v>
      </c>
      <c r="AB118" s="53">
        <v>23.808</v>
      </c>
      <c r="AC118" s="53">
        <v>97.647000000000006</v>
      </c>
      <c r="AD118" s="53">
        <v>245.6</v>
      </c>
      <c r="AE118" s="54">
        <v>1106</v>
      </c>
      <c r="AF118" s="47"/>
      <c r="AG118" s="64">
        <v>6715.146999999999</v>
      </c>
      <c r="AH118" s="65">
        <v>6862.1694218132552</v>
      </c>
      <c r="AI118" s="32"/>
      <c r="AJ118" s="64">
        <v>290.20323539999998</v>
      </c>
      <c r="AK118" s="65">
        <v>385.31004789676797</v>
      </c>
      <c r="AL118" s="32"/>
      <c r="AM118" s="64">
        <v>7005.3502353999993</v>
      </c>
      <c r="AN118" s="65">
        <v>7247.4794697100233</v>
      </c>
      <c r="AO118" s="32"/>
      <c r="AP118" s="66">
        <f>SUM(D118:AE118)</f>
        <v>7005.3502353999993</v>
      </c>
      <c r="AQ118" s="48"/>
      <c r="AR118" s="47"/>
      <c r="AS118" s="47"/>
      <c r="AT118" s="48"/>
      <c r="AU118" s="47"/>
      <c r="AV118" s="12"/>
      <c r="AW118" s="12"/>
      <c r="AX118" s="13"/>
      <c r="AY118" s="12"/>
      <c r="AZ118" s="12"/>
      <c r="BA118" s="5"/>
    </row>
    <row r="119" spans="2:53" s="6" customFormat="1" ht="18.75" hidden="1" customHeight="1" outlineLevel="1">
      <c r="B119" s="58" t="s">
        <v>38</v>
      </c>
      <c r="C119" s="81"/>
      <c r="D119" s="41">
        <f>+IF(OR(D113="",D118=""),"",D118-D113)</f>
        <v>9.7999999999999829</v>
      </c>
      <c r="E119" s="41" t="str">
        <f t="shared" ref="E119:AE119" si="48">+IF(OR(E113="",E118=""),"",E118-E113)</f>
        <v/>
      </c>
      <c r="F119" s="41">
        <f t="shared" si="48"/>
        <v>5.7999999999999972</v>
      </c>
      <c r="G119" s="41">
        <f t="shared" si="48"/>
        <v>4.3999999999999773</v>
      </c>
      <c r="H119" s="41">
        <f t="shared" si="48"/>
        <v>-9.9000000000000909</v>
      </c>
      <c r="I119" s="41" t="str">
        <f t="shared" si="48"/>
        <v/>
      </c>
      <c r="J119" s="41">
        <f t="shared" si="48"/>
        <v>-13.099999999999994</v>
      </c>
      <c r="K119" s="41">
        <f t="shared" si="48"/>
        <v>-9</v>
      </c>
      <c r="L119" s="41">
        <f t="shared" si="48"/>
        <v>-50</v>
      </c>
      <c r="M119" s="41">
        <f t="shared" si="48"/>
        <v>-2</v>
      </c>
      <c r="N119" s="41">
        <f t="shared" si="48"/>
        <v>0</v>
      </c>
      <c r="O119" s="41">
        <f t="shared" si="48"/>
        <v>-281.90000000000009</v>
      </c>
      <c r="P119" s="41" t="str">
        <f t="shared" si="48"/>
        <v/>
      </c>
      <c r="Q119" s="41" t="str">
        <f t="shared" si="48"/>
        <v/>
      </c>
      <c r="R119" s="41" t="str">
        <f t="shared" si="48"/>
        <v/>
      </c>
      <c r="S119" s="41" t="str">
        <f t="shared" si="48"/>
        <v/>
      </c>
      <c r="T119" s="41">
        <f t="shared" si="48"/>
        <v>-1.0463845999999997</v>
      </c>
      <c r="U119" s="41" t="str">
        <f t="shared" si="48"/>
        <v/>
      </c>
      <c r="V119" s="41">
        <f t="shared" si="48"/>
        <v>-4.6999999999999886</v>
      </c>
      <c r="W119" s="41" t="str">
        <f t="shared" si="48"/>
        <v/>
      </c>
      <c r="X119" s="41">
        <f t="shared" si="48"/>
        <v>0</v>
      </c>
      <c r="Y119" s="41">
        <f t="shared" si="48"/>
        <v>0.14799999999999613</v>
      </c>
      <c r="Z119" s="41" t="str">
        <f t="shared" si="48"/>
        <v/>
      </c>
      <c r="AA119" s="41" t="str">
        <f t="shared" si="48"/>
        <v/>
      </c>
      <c r="AB119" s="41">
        <f t="shared" si="48"/>
        <v>0.10800000000000054</v>
      </c>
      <c r="AC119" s="41">
        <f t="shared" si="48"/>
        <v>-2.9653999999999883</v>
      </c>
      <c r="AD119" s="41">
        <f t="shared" si="48"/>
        <v>0</v>
      </c>
      <c r="AE119" s="42">
        <f t="shared" si="48"/>
        <v>-45.599999999999909</v>
      </c>
      <c r="AF119" s="47"/>
      <c r="AG119" s="41"/>
      <c r="AH119" s="43">
        <f>+IF(AH113*AH118=0,"",AH118-AH113)</f>
        <v>-413.6805320416579</v>
      </c>
      <c r="AI119" s="42"/>
      <c r="AJ119" s="41"/>
      <c r="AK119" s="43">
        <f>+IF(AK113*AK118=0,"",AK118-AK113)</f>
        <v>6.454887589546388</v>
      </c>
      <c r="AL119" s="42"/>
      <c r="AM119" s="41"/>
      <c r="AN119" s="43">
        <f>+IF(AN113*AN118=0,"",AN118-AN113)</f>
        <v>-407.22564445211083</v>
      </c>
      <c r="AO119" s="42"/>
      <c r="AP119" s="42"/>
      <c r="AQ119" s="48"/>
      <c r="AR119" s="47"/>
      <c r="AS119" s="47"/>
      <c r="AT119" s="48"/>
      <c r="AU119" s="47"/>
      <c r="AW119" s="12"/>
      <c r="AX119" s="13"/>
      <c r="AY119" s="12"/>
      <c r="AZ119" s="12"/>
      <c r="BA119" s="5"/>
    </row>
    <row r="120" spans="2:53" s="6" customFormat="1" ht="18.75" hidden="1" customHeight="1" outlineLevel="1">
      <c r="B120" s="45" t="s">
        <v>39</v>
      </c>
      <c r="C120" s="81"/>
      <c r="D120" s="47">
        <f>+IF(OR(D113="",D118=""),"",D118/D113-1)</f>
        <v>6.0945273631840768E-2</v>
      </c>
      <c r="E120" s="47" t="str">
        <f t="shared" ref="E120:AE120" si="49">+IF(OR(E113="",E118=""),"",E118/E113-1)</f>
        <v/>
      </c>
      <c r="F120" s="47">
        <f t="shared" si="49"/>
        <v>8.3094555873925557E-2</v>
      </c>
      <c r="G120" s="47">
        <f t="shared" si="49"/>
        <v>3.0812324929971879E-2</v>
      </c>
      <c r="H120" s="47">
        <f t="shared" si="49"/>
        <v>-9.2870544090056795E-3</v>
      </c>
      <c r="I120" s="47" t="str">
        <f t="shared" si="49"/>
        <v/>
      </c>
      <c r="J120" s="47">
        <f t="shared" si="49"/>
        <v>-7.7698695136417473E-2</v>
      </c>
      <c r="K120" s="47">
        <f t="shared" si="49"/>
        <v>-1.557093425605538E-2</v>
      </c>
      <c r="L120" s="47">
        <f t="shared" si="49"/>
        <v>-3.0699330754589527E-2</v>
      </c>
      <c r="M120" s="47">
        <f t="shared" si="49"/>
        <v>-2.2471910112359605E-2</v>
      </c>
      <c r="N120" s="47">
        <f t="shared" si="49"/>
        <v>0</v>
      </c>
      <c r="O120" s="47">
        <f t="shared" si="49"/>
        <v>-0.21323751891074139</v>
      </c>
      <c r="P120" s="47" t="str">
        <f t="shared" si="49"/>
        <v/>
      </c>
      <c r="Q120" s="47" t="str">
        <f t="shared" si="49"/>
        <v/>
      </c>
      <c r="R120" s="47" t="str">
        <f t="shared" si="49"/>
        <v/>
      </c>
      <c r="S120" s="47" t="str">
        <f t="shared" si="49"/>
        <v/>
      </c>
      <c r="T120" s="47">
        <f t="shared" si="49"/>
        <v>-4.3898195297823239E-2</v>
      </c>
      <c r="U120" s="47" t="str">
        <f t="shared" si="49"/>
        <v/>
      </c>
      <c r="V120" s="47">
        <f t="shared" si="49"/>
        <v>-1.5578389128273029E-2</v>
      </c>
      <c r="W120" s="47" t="str">
        <f t="shared" si="49"/>
        <v/>
      </c>
      <c r="X120" s="47">
        <f t="shared" si="49"/>
        <v>0</v>
      </c>
      <c r="Y120" s="47">
        <f t="shared" si="49"/>
        <v>8.9941173610763592E-4</v>
      </c>
      <c r="Z120" s="47" t="str">
        <f t="shared" si="49"/>
        <v/>
      </c>
      <c r="AA120" s="47" t="str">
        <f t="shared" si="49"/>
        <v/>
      </c>
      <c r="AB120" s="47">
        <f t="shared" si="49"/>
        <v>4.5569620253165244E-3</v>
      </c>
      <c r="AC120" s="47">
        <f t="shared" si="49"/>
        <v>-2.9473504259912131E-2</v>
      </c>
      <c r="AD120" s="47">
        <f t="shared" si="49"/>
        <v>0</v>
      </c>
      <c r="AE120" s="47">
        <f t="shared" si="49"/>
        <v>-3.9597082320250054E-2</v>
      </c>
      <c r="AF120" s="47"/>
      <c r="AG120" s="47"/>
      <c r="AH120" s="48">
        <f>+IF(AH113*AH118=0,"",AH118/AH113-1)</f>
        <v>-5.6856660687797822E-2</v>
      </c>
      <c r="AI120" s="47"/>
      <c r="AJ120" s="47"/>
      <c r="AK120" s="48">
        <f>+IF(AK113*AK118=0,"",AK118/AK113-1)</f>
        <v>1.7037876913995165E-2</v>
      </c>
      <c r="AL120" s="47"/>
      <c r="AM120" s="47"/>
      <c r="AN120" s="48">
        <f>+IF(AN113*AN118=0,"",AN118/AN113-1)</f>
        <v>-5.319939022846143E-2</v>
      </c>
      <c r="AO120" s="47"/>
      <c r="AP120" s="47"/>
      <c r="AQ120" s="48"/>
      <c r="AR120" s="47"/>
      <c r="AS120" s="47"/>
      <c r="AT120" s="48"/>
      <c r="AU120" s="47"/>
      <c r="AW120" s="12"/>
      <c r="AX120" s="13"/>
      <c r="AY120" s="12"/>
      <c r="AZ120" s="12"/>
      <c r="BA120" s="5"/>
    </row>
    <row r="121" spans="2:53" s="6" customFormat="1" ht="18.75" hidden="1" customHeight="1" outlineLevel="1">
      <c r="B121" s="77" t="s">
        <v>46</v>
      </c>
      <c r="C121" s="78"/>
      <c r="D121" s="80">
        <v>14.9</v>
      </c>
      <c r="E121" s="79" t="s">
        <v>69</v>
      </c>
      <c r="F121" s="79">
        <v>7.6</v>
      </c>
      <c r="G121" s="79">
        <v>26.2</v>
      </c>
      <c r="H121" s="79">
        <v>13.1</v>
      </c>
      <c r="I121" s="79" t="s">
        <v>69</v>
      </c>
      <c r="J121" s="79">
        <v>14.5</v>
      </c>
      <c r="K121" s="79">
        <v>12.2</v>
      </c>
      <c r="L121" s="79">
        <v>24.1</v>
      </c>
      <c r="M121" s="79">
        <v>17.600000000000001</v>
      </c>
      <c r="N121" s="79">
        <v>12.75</v>
      </c>
      <c r="O121" s="79">
        <v>22.6</v>
      </c>
      <c r="P121" s="79" t="s">
        <v>69</v>
      </c>
      <c r="Q121" s="79" t="s">
        <v>69</v>
      </c>
      <c r="R121" s="79" t="s">
        <v>69</v>
      </c>
      <c r="S121" s="79" t="s">
        <v>69</v>
      </c>
      <c r="T121" s="79">
        <v>2.2999999999999998</v>
      </c>
      <c r="U121" s="79" t="s">
        <v>69</v>
      </c>
      <c r="V121" s="79">
        <v>17.7</v>
      </c>
      <c r="W121" s="79" t="s">
        <v>69</v>
      </c>
      <c r="X121" s="79">
        <v>1.7</v>
      </c>
      <c r="Y121" s="79">
        <v>15.8</v>
      </c>
      <c r="Z121" s="79" t="s">
        <v>69</v>
      </c>
      <c r="AA121" s="79">
        <v>20.5</v>
      </c>
      <c r="AB121" s="79">
        <v>4.8</v>
      </c>
      <c r="AC121" s="79">
        <v>18.600000000000001</v>
      </c>
      <c r="AD121" s="79">
        <v>25.6</v>
      </c>
      <c r="AE121" s="79">
        <v>17.3</v>
      </c>
      <c r="AF121" s="47"/>
      <c r="AG121" s="47"/>
      <c r="AH121" s="48"/>
      <c r="AI121" s="47"/>
      <c r="AJ121" s="47"/>
      <c r="AK121" s="48"/>
      <c r="AL121" s="47"/>
      <c r="AM121" s="47"/>
      <c r="AN121" s="48"/>
      <c r="AO121" s="47"/>
      <c r="AP121" s="47"/>
      <c r="AQ121" s="48"/>
      <c r="AR121" s="47"/>
      <c r="AS121" s="47"/>
      <c r="AT121" s="48"/>
      <c r="AU121" s="47"/>
      <c r="AV121" s="12"/>
      <c r="AW121" s="12"/>
      <c r="AX121" s="13"/>
      <c r="AY121" s="12"/>
      <c r="AZ121" s="12"/>
      <c r="BA121" s="5"/>
    </row>
    <row r="122" spans="2:53" s="6" customFormat="1" ht="6.75" hidden="1" customHeight="1" outlineLevel="1"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8"/>
      <c r="AI122" s="47"/>
      <c r="AJ122" s="47"/>
      <c r="AK122" s="48"/>
      <c r="AL122" s="47"/>
      <c r="AM122" s="47"/>
      <c r="AN122" s="48"/>
      <c r="AO122" s="47"/>
      <c r="AP122" s="47"/>
      <c r="AQ122" s="48"/>
      <c r="AR122" s="47"/>
      <c r="AS122" s="47"/>
      <c r="AT122" s="48"/>
      <c r="AU122" s="47"/>
      <c r="AV122" s="12"/>
      <c r="AW122" s="12"/>
      <c r="AX122" s="13"/>
      <c r="AY122" s="12"/>
      <c r="AZ122" s="12"/>
      <c r="BA122" s="5"/>
    </row>
    <row r="123" spans="2:53" s="6" customFormat="1" ht="18.75" customHeight="1" collapsed="1">
      <c r="B123" s="52">
        <f>+B118+1</f>
        <v>2014</v>
      </c>
      <c r="C123" s="47"/>
      <c r="D123" s="53">
        <v>169.4</v>
      </c>
      <c r="E123" s="53" t="s">
        <v>69</v>
      </c>
      <c r="F123" s="53">
        <v>75.2</v>
      </c>
      <c r="G123" s="53">
        <v>151.19999999999999</v>
      </c>
      <c r="H123" s="53">
        <v>737.4</v>
      </c>
      <c r="I123" s="53" t="s">
        <v>69</v>
      </c>
      <c r="J123" s="53">
        <v>145</v>
      </c>
      <c r="K123" s="53">
        <v>558</v>
      </c>
      <c r="L123" s="53">
        <v>1585.8</v>
      </c>
      <c r="M123" s="53">
        <v>89</v>
      </c>
      <c r="N123" s="53">
        <v>54.058</v>
      </c>
      <c r="O123" s="53">
        <v>1073.5</v>
      </c>
      <c r="P123" s="53" t="s">
        <v>69</v>
      </c>
      <c r="Q123" s="53" t="s">
        <v>69</v>
      </c>
      <c r="R123" s="53" t="s">
        <v>69</v>
      </c>
      <c r="S123" s="53" t="s">
        <v>69</v>
      </c>
      <c r="T123" s="53">
        <v>21.730202999999999</v>
      </c>
      <c r="U123" s="53" t="s">
        <v>69</v>
      </c>
      <c r="V123" s="53">
        <v>261.62585999999999</v>
      </c>
      <c r="W123" s="53">
        <v>165.0336466</v>
      </c>
      <c r="X123" s="53">
        <v>113.7</v>
      </c>
      <c r="Y123" s="53">
        <v>170.6</v>
      </c>
      <c r="Z123" s="53" t="s">
        <v>69</v>
      </c>
      <c r="AA123" s="53">
        <v>37.231000000000002</v>
      </c>
      <c r="AB123" s="53">
        <v>23.7</v>
      </c>
      <c r="AC123" s="53">
        <v>101.61799999999999</v>
      </c>
      <c r="AD123" s="53">
        <v>252.3</v>
      </c>
      <c r="AE123" s="53">
        <v>1149.5999999999999</v>
      </c>
      <c r="AF123" s="47"/>
      <c r="AG123" s="64">
        <v>6610.0775066000006</v>
      </c>
      <c r="AH123" s="65">
        <v>6623.8799414991627</v>
      </c>
      <c r="AI123" s="32"/>
      <c r="AJ123" s="64">
        <v>325.61920299999997</v>
      </c>
      <c r="AK123" s="65">
        <v>420.13118427131855</v>
      </c>
      <c r="AL123" s="32"/>
      <c r="AM123" s="64">
        <v>6935.6967096000008</v>
      </c>
      <c r="AN123" s="65">
        <v>7044.0111257704793</v>
      </c>
      <c r="AO123" s="32"/>
      <c r="AP123" s="66">
        <f>SUM(D123:AE123)</f>
        <v>6935.6967096000008</v>
      </c>
      <c r="AQ123" s="48"/>
      <c r="AR123" s="47"/>
      <c r="AS123" s="47"/>
      <c r="AT123" s="48"/>
      <c r="AU123" s="47"/>
      <c r="AV123" s="12"/>
      <c r="AW123" s="12"/>
      <c r="AX123" s="13"/>
      <c r="AY123" s="12"/>
      <c r="AZ123" s="12"/>
      <c r="BA123" s="5"/>
    </row>
    <row r="124" spans="2:53" s="6" customFormat="1" ht="18.75" customHeight="1">
      <c r="B124" s="58" t="s">
        <v>38</v>
      </c>
      <c r="C124" s="47"/>
      <c r="D124" s="41">
        <f>+IF(OR(D118="",D123=""),"",D123-D118)</f>
        <v>-1.1999999999999886</v>
      </c>
      <c r="E124" s="41" t="str">
        <f t="shared" ref="E124:AE124" si="50">+IF(OR(E118="",E123=""),"",E123-E118)</f>
        <v/>
      </c>
      <c r="F124" s="41">
        <f t="shared" si="50"/>
        <v>-0.39999999999999147</v>
      </c>
      <c r="G124" s="41">
        <f t="shared" si="50"/>
        <v>4</v>
      </c>
      <c r="H124" s="41">
        <f t="shared" si="50"/>
        <v>-318.69999999999993</v>
      </c>
      <c r="I124" s="41" t="str">
        <f t="shared" si="50"/>
        <v/>
      </c>
      <c r="J124" s="41">
        <f t="shared" si="50"/>
        <v>-10.5</v>
      </c>
      <c r="K124" s="41">
        <f t="shared" si="50"/>
        <v>-11</v>
      </c>
      <c r="L124" s="41">
        <f t="shared" si="50"/>
        <v>7.0999999999999091</v>
      </c>
      <c r="M124" s="41">
        <f t="shared" si="50"/>
        <v>2</v>
      </c>
      <c r="N124" s="41">
        <f t="shared" si="50"/>
        <v>-0.24699999999999989</v>
      </c>
      <c r="O124" s="41">
        <f t="shared" si="50"/>
        <v>33.400000000000091</v>
      </c>
      <c r="P124" s="41" t="str">
        <f t="shared" si="50"/>
        <v/>
      </c>
      <c r="Q124" s="41" t="str">
        <f t="shared" si="50"/>
        <v/>
      </c>
      <c r="R124" s="41" t="str">
        <f t="shared" si="50"/>
        <v/>
      </c>
      <c r="S124" s="41" t="str">
        <f t="shared" si="50"/>
        <v/>
      </c>
      <c r="T124" s="41">
        <f t="shared" si="50"/>
        <v>-1.0600324000000008</v>
      </c>
      <c r="U124" s="41" t="str">
        <f t="shared" si="50"/>
        <v/>
      </c>
      <c r="V124" s="41">
        <f t="shared" si="50"/>
        <v>-35.374140000000011</v>
      </c>
      <c r="W124" s="41" t="str">
        <f t="shared" si="50"/>
        <v/>
      </c>
      <c r="X124" s="41">
        <f t="shared" si="50"/>
        <v>0</v>
      </c>
      <c r="Y124" s="41">
        <f t="shared" si="50"/>
        <v>5.9000000000000057</v>
      </c>
      <c r="Z124" s="41" t="str">
        <f t="shared" si="50"/>
        <v/>
      </c>
      <c r="AA124" s="41" t="str">
        <f t="shared" si="50"/>
        <v/>
      </c>
      <c r="AB124" s="41">
        <f t="shared" si="50"/>
        <v>-0.10800000000000054</v>
      </c>
      <c r="AC124" s="41">
        <f t="shared" si="50"/>
        <v>3.9709999999999894</v>
      </c>
      <c r="AD124" s="41">
        <f t="shared" si="50"/>
        <v>6.7000000000000171</v>
      </c>
      <c r="AE124" s="41">
        <f t="shared" si="50"/>
        <v>43.599999999999909</v>
      </c>
      <c r="AF124" s="47"/>
      <c r="AG124" s="41"/>
      <c r="AH124" s="43">
        <f>+IF(AH118*AH123=0,"",AH123-AH118)</f>
        <v>-238.28948031409254</v>
      </c>
      <c r="AI124" s="42"/>
      <c r="AJ124" s="41"/>
      <c r="AK124" s="43">
        <f>+IF(AK118*AK123=0,"",AK123-AK118)</f>
        <v>34.821136374550576</v>
      </c>
      <c r="AL124" s="42"/>
      <c r="AM124" s="41"/>
      <c r="AN124" s="43">
        <f>+IF(AN118*AN123=0,"",AN123-AN118)</f>
        <v>-203.46834393954396</v>
      </c>
      <c r="AO124" s="42"/>
      <c r="AP124" s="42"/>
      <c r="AQ124" s="48"/>
      <c r="AR124" s="47"/>
      <c r="AS124" s="47"/>
      <c r="AT124" s="48"/>
      <c r="AU124" s="47"/>
      <c r="AV124" s="12"/>
      <c r="AW124" s="12"/>
      <c r="AX124" s="13"/>
      <c r="AY124" s="12"/>
      <c r="AZ124" s="12"/>
      <c r="BA124" s="5"/>
    </row>
    <row r="125" spans="2:53" s="6" customFormat="1" ht="18.75" customHeight="1">
      <c r="B125" s="45" t="s">
        <v>39</v>
      </c>
      <c r="C125" s="47"/>
      <c r="D125" s="47">
        <f>+IF(OR(D118="",D123=""),"",D123/D118-1)</f>
        <v>-7.0339976553340788E-3</v>
      </c>
      <c r="E125" s="47" t="str">
        <f t="shared" ref="E125:AE125" si="51">+IF(OR(E118="",E123=""),"",E123/E118-1)</f>
        <v/>
      </c>
      <c r="F125" s="47">
        <f t="shared" si="51"/>
        <v>-5.2910052910051242E-3</v>
      </c>
      <c r="G125" s="47">
        <f t="shared" si="51"/>
        <v>2.7173913043478271E-2</v>
      </c>
      <c r="H125" s="47">
        <f t="shared" si="51"/>
        <v>-0.30177066565666122</v>
      </c>
      <c r="I125" s="47" t="str">
        <f t="shared" si="51"/>
        <v/>
      </c>
      <c r="J125" s="47">
        <f t="shared" si="51"/>
        <v>-6.7524115755627001E-2</v>
      </c>
      <c r="K125" s="47">
        <f t="shared" si="51"/>
        <v>-1.9332161687170446E-2</v>
      </c>
      <c r="L125" s="47">
        <f t="shared" si="51"/>
        <v>4.4973712548299627E-3</v>
      </c>
      <c r="M125" s="47">
        <f t="shared" si="51"/>
        <v>2.2988505747126409E-2</v>
      </c>
      <c r="N125" s="47">
        <f t="shared" si="51"/>
        <v>-4.5483841266917846E-3</v>
      </c>
      <c r="O125" s="47">
        <f t="shared" si="51"/>
        <v>3.2112296894529546E-2</v>
      </c>
      <c r="P125" s="47" t="str">
        <f t="shared" si="51"/>
        <v/>
      </c>
      <c r="Q125" s="47" t="str">
        <f t="shared" si="51"/>
        <v/>
      </c>
      <c r="R125" s="47" t="str">
        <f t="shared" si="51"/>
        <v/>
      </c>
      <c r="S125" s="47" t="str">
        <f t="shared" si="51"/>
        <v/>
      </c>
      <c r="T125" s="47">
        <f t="shared" si="51"/>
        <v>-4.6512569150558236E-2</v>
      </c>
      <c r="U125" s="47" t="str">
        <f t="shared" si="51"/>
        <v/>
      </c>
      <c r="V125" s="47">
        <f t="shared" si="51"/>
        <v>-0.11910484848484848</v>
      </c>
      <c r="W125" s="47" t="str">
        <f t="shared" si="51"/>
        <v/>
      </c>
      <c r="X125" s="47">
        <f t="shared" si="51"/>
        <v>0</v>
      </c>
      <c r="Y125" s="47">
        <f t="shared" si="51"/>
        <v>3.5822707953855559E-2</v>
      </c>
      <c r="Z125" s="47" t="str">
        <f t="shared" si="51"/>
        <v/>
      </c>
      <c r="AA125" s="47" t="str">
        <f t="shared" si="51"/>
        <v/>
      </c>
      <c r="AB125" s="47">
        <f t="shared" si="51"/>
        <v>-4.5362903225806273E-3</v>
      </c>
      <c r="AC125" s="47">
        <f t="shared" si="51"/>
        <v>4.0666891968007102E-2</v>
      </c>
      <c r="AD125" s="47">
        <f t="shared" si="51"/>
        <v>2.7280130293159788E-2</v>
      </c>
      <c r="AE125" s="47">
        <f t="shared" si="51"/>
        <v>3.9421338155515295E-2</v>
      </c>
      <c r="AF125" s="47"/>
      <c r="AG125" s="47"/>
      <c r="AH125" s="48">
        <f>+IF(AH118*AH123=0,"",AH123/AH118-1)</f>
        <v>-3.4725094305690707E-2</v>
      </c>
      <c r="AI125" s="47"/>
      <c r="AJ125" s="47"/>
      <c r="AK125" s="48">
        <f>+IF(AK118*AK123=0,"",AK123/AK118-1)</f>
        <v>9.0371731971754521E-2</v>
      </c>
      <c r="AL125" s="47"/>
      <c r="AM125" s="47"/>
      <c r="AN125" s="48">
        <f>+IF(AN118*AN123=0,"",AN123/AN118-1)</f>
        <v>-2.8074359477652244E-2</v>
      </c>
      <c r="AO125" s="47"/>
      <c r="AP125" s="47"/>
      <c r="AQ125" s="48"/>
      <c r="AR125" s="47"/>
      <c r="AS125" s="47"/>
      <c r="AT125" s="48"/>
      <c r="AU125" s="47"/>
      <c r="AV125" s="12"/>
      <c r="AW125" s="12"/>
      <c r="AX125" s="13"/>
      <c r="AY125" s="12"/>
      <c r="AZ125" s="12"/>
      <c r="BA125" s="5"/>
    </row>
    <row r="126" spans="2:53" s="6" customFormat="1" ht="18.75" customHeight="1">
      <c r="B126" s="77" t="s">
        <v>46</v>
      </c>
      <c r="C126" s="47"/>
      <c r="D126" s="80">
        <v>14.9</v>
      </c>
      <c r="E126" s="80" t="s">
        <v>69</v>
      </c>
      <c r="F126" s="80">
        <v>8</v>
      </c>
      <c r="G126" s="80">
        <v>26.7</v>
      </c>
      <c r="H126" s="80">
        <v>9.1</v>
      </c>
      <c r="I126" s="80" t="s">
        <v>69</v>
      </c>
      <c r="J126" s="80">
        <v>13.5</v>
      </c>
      <c r="K126" s="80">
        <v>12</v>
      </c>
      <c r="L126" s="80">
        <v>24.1</v>
      </c>
      <c r="M126" s="80">
        <v>19.100000000000001</v>
      </c>
      <c r="N126" s="80">
        <v>12.7</v>
      </c>
      <c r="O126" s="80">
        <v>22</v>
      </c>
      <c r="P126" s="80" t="s">
        <v>69</v>
      </c>
      <c r="Q126" s="80" t="s">
        <v>69</v>
      </c>
      <c r="R126" s="80" t="s">
        <v>69</v>
      </c>
      <c r="S126" s="80" t="s">
        <v>69</v>
      </c>
      <c r="T126" s="80">
        <v>2.2000000000000002</v>
      </c>
      <c r="U126" s="80" t="s">
        <v>69</v>
      </c>
      <c r="V126" s="80">
        <v>15.536774013447625</v>
      </c>
      <c r="W126" s="80">
        <v>19.399999999999999</v>
      </c>
      <c r="X126" s="80">
        <v>1.6</v>
      </c>
      <c r="Y126" s="80">
        <v>16.399999999999999</v>
      </c>
      <c r="Z126" s="80" t="s">
        <v>69</v>
      </c>
      <c r="AA126" s="80">
        <v>18.100000000000001</v>
      </c>
      <c r="AB126" s="80">
        <v>4.5</v>
      </c>
      <c r="AC126" s="80">
        <v>18.5</v>
      </c>
      <c r="AD126" s="80">
        <v>25.9</v>
      </c>
      <c r="AE126" s="80">
        <v>17.8</v>
      </c>
      <c r="AF126" s="47"/>
      <c r="AG126" s="47"/>
      <c r="AH126" s="48"/>
      <c r="AI126" s="47"/>
      <c r="AJ126" s="47"/>
      <c r="AK126" s="48"/>
      <c r="AL126" s="47"/>
      <c r="AM126" s="47"/>
      <c r="AN126" s="48"/>
      <c r="AO126" s="47"/>
      <c r="AP126" s="47"/>
      <c r="AQ126" s="48"/>
      <c r="AR126" s="47"/>
      <c r="AS126" s="47"/>
      <c r="AT126" s="48"/>
      <c r="AU126" s="47"/>
      <c r="AV126" s="12"/>
      <c r="AW126" s="12"/>
      <c r="AX126" s="13"/>
      <c r="AY126" s="12"/>
      <c r="AZ126" s="12"/>
      <c r="BA126" s="5"/>
    </row>
    <row r="127" spans="2:53" s="6" customFormat="1" ht="6.75" customHeight="1"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8"/>
      <c r="AI127" s="47"/>
      <c r="AJ127" s="47"/>
      <c r="AK127" s="48"/>
      <c r="AL127" s="47"/>
      <c r="AM127" s="47"/>
      <c r="AN127" s="48"/>
      <c r="AO127" s="47"/>
      <c r="AP127" s="47"/>
      <c r="AQ127" s="48"/>
      <c r="AR127" s="47"/>
      <c r="AS127" s="47"/>
      <c r="AT127" s="48"/>
      <c r="AU127" s="47"/>
      <c r="AV127" s="12"/>
      <c r="AW127" s="12"/>
      <c r="AX127" s="13"/>
      <c r="AY127" s="12"/>
      <c r="AZ127" s="12"/>
      <c r="BA127" s="5"/>
    </row>
    <row r="128" spans="2:53" s="6" customFormat="1" ht="18.75" customHeight="1">
      <c r="B128" s="52">
        <f>+B123+1</f>
        <v>2015</v>
      </c>
      <c r="C128" s="47"/>
      <c r="D128" s="53">
        <v>166</v>
      </c>
      <c r="E128" s="53">
        <v>4.0999999999999996</v>
      </c>
      <c r="F128" s="53">
        <v>75.400000000000006</v>
      </c>
      <c r="G128" s="53">
        <v>152.1</v>
      </c>
      <c r="H128" s="53">
        <v>777</v>
      </c>
      <c r="I128" s="53" t="s">
        <v>69</v>
      </c>
      <c r="J128" s="53">
        <v>142.19999999999999</v>
      </c>
      <c r="K128" s="53">
        <v>573</v>
      </c>
      <c r="L128" s="53">
        <v>1564.2</v>
      </c>
      <c r="M128" s="53">
        <v>543</v>
      </c>
      <c r="N128" s="53">
        <v>55.185000000000002</v>
      </c>
      <c r="O128" s="53">
        <v>1085</v>
      </c>
      <c r="P128" s="53" t="s">
        <v>69</v>
      </c>
      <c r="Q128" s="53" t="s">
        <v>69</v>
      </c>
      <c r="R128" s="53" t="s">
        <v>69</v>
      </c>
      <c r="S128" s="53" t="s">
        <v>69</v>
      </c>
      <c r="T128" s="53">
        <v>25.624484600000002</v>
      </c>
      <c r="U128" s="53" t="s">
        <v>69</v>
      </c>
      <c r="V128" s="53">
        <v>287.78640208702757</v>
      </c>
      <c r="W128" s="53">
        <v>165.52183730000002</v>
      </c>
      <c r="X128" s="53">
        <v>48.4</v>
      </c>
      <c r="Y128" s="53">
        <v>171.5</v>
      </c>
      <c r="Z128" s="53" t="s">
        <v>69</v>
      </c>
      <c r="AA128" s="53">
        <v>36.4</v>
      </c>
      <c r="AB128" s="53">
        <v>22.8</v>
      </c>
      <c r="AC128" s="53">
        <v>103.9</v>
      </c>
      <c r="AD128" s="53">
        <v>255.8</v>
      </c>
      <c r="AE128" s="53">
        <v>1183</v>
      </c>
      <c r="AF128" s="47"/>
      <c r="AG128" s="64">
        <v>7170.0082393870271</v>
      </c>
      <c r="AH128" s="65">
        <v>7184.9798598940142</v>
      </c>
      <c r="AI128" s="32"/>
      <c r="AJ128" s="64">
        <v>267.90948460000004</v>
      </c>
      <c r="AK128" s="65">
        <v>328.58830439698136</v>
      </c>
      <c r="AL128" s="32"/>
      <c r="AM128" s="64">
        <v>7437.917723987026</v>
      </c>
      <c r="AN128" s="65">
        <v>7513.5681642909949</v>
      </c>
      <c r="AO128" s="32"/>
      <c r="AP128" s="66">
        <f>SUM(D128:AE128)</f>
        <v>7437.917723987026</v>
      </c>
      <c r="AQ128" s="48"/>
      <c r="AR128" s="47"/>
      <c r="AS128" s="47"/>
      <c r="AT128" s="48"/>
      <c r="AU128" s="47"/>
      <c r="AV128" s="12"/>
      <c r="AW128" s="12"/>
      <c r="AX128" s="13"/>
      <c r="AY128" s="12"/>
      <c r="AZ128" s="12"/>
      <c r="BA128" s="5"/>
    </row>
    <row r="129" spans="2:53" s="6" customFormat="1" ht="18.75" customHeight="1">
      <c r="B129" s="58" t="s">
        <v>38</v>
      </c>
      <c r="C129" s="47"/>
      <c r="D129" s="41">
        <f>+IF(OR(D123="",D128=""),"",D128-D123)</f>
        <v>-3.4000000000000057</v>
      </c>
      <c r="E129" s="41" t="str">
        <f t="shared" ref="E129:AE129" si="52">+IF(OR(E123="",E128=""),"",E128-E123)</f>
        <v/>
      </c>
      <c r="F129" s="41">
        <f t="shared" si="52"/>
        <v>0.20000000000000284</v>
      </c>
      <c r="G129" s="41">
        <f t="shared" si="52"/>
        <v>0.90000000000000568</v>
      </c>
      <c r="H129" s="41">
        <f t="shared" si="52"/>
        <v>39.600000000000023</v>
      </c>
      <c r="I129" s="41" t="str">
        <f t="shared" si="52"/>
        <v/>
      </c>
      <c r="J129" s="41">
        <f t="shared" si="52"/>
        <v>-2.8000000000000114</v>
      </c>
      <c r="K129" s="41">
        <f t="shared" si="52"/>
        <v>15</v>
      </c>
      <c r="L129" s="41">
        <f t="shared" si="52"/>
        <v>-21.599999999999909</v>
      </c>
      <c r="M129" s="41">
        <f t="shared" si="52"/>
        <v>454</v>
      </c>
      <c r="N129" s="41">
        <f t="shared" si="52"/>
        <v>1.1270000000000024</v>
      </c>
      <c r="O129" s="41">
        <f t="shared" si="52"/>
        <v>11.5</v>
      </c>
      <c r="P129" s="41" t="str">
        <f t="shared" si="52"/>
        <v/>
      </c>
      <c r="Q129" s="41" t="str">
        <f t="shared" si="52"/>
        <v/>
      </c>
      <c r="R129" s="41" t="str">
        <f t="shared" si="52"/>
        <v/>
      </c>
      <c r="S129" s="41" t="str">
        <f t="shared" si="52"/>
        <v/>
      </c>
      <c r="T129" s="41">
        <f t="shared" si="52"/>
        <v>3.8942816000000029</v>
      </c>
      <c r="U129" s="41" t="str">
        <f t="shared" si="52"/>
        <v/>
      </c>
      <c r="V129" s="41">
        <f t="shared" si="52"/>
        <v>26.160542087027579</v>
      </c>
      <c r="W129" s="41">
        <f t="shared" si="52"/>
        <v>0.4881907000000183</v>
      </c>
      <c r="X129" s="41">
        <f t="shared" si="52"/>
        <v>-65.300000000000011</v>
      </c>
      <c r="Y129" s="41">
        <f t="shared" si="52"/>
        <v>0.90000000000000568</v>
      </c>
      <c r="Z129" s="41" t="str">
        <f t="shared" si="52"/>
        <v/>
      </c>
      <c r="AA129" s="41">
        <f t="shared" si="52"/>
        <v>-0.83100000000000307</v>
      </c>
      <c r="AB129" s="41">
        <f t="shared" si="52"/>
        <v>-0.89999999999999858</v>
      </c>
      <c r="AC129" s="41">
        <f t="shared" si="52"/>
        <v>2.2820000000000107</v>
      </c>
      <c r="AD129" s="41">
        <f t="shared" si="52"/>
        <v>3.5</v>
      </c>
      <c r="AE129" s="41">
        <f t="shared" si="52"/>
        <v>33.400000000000091</v>
      </c>
      <c r="AF129" s="47"/>
      <c r="AG129" s="41"/>
      <c r="AH129" s="43">
        <f>+IF(AH123*AH128=0,"",AH128-AH123)</f>
        <v>561.09991839485156</v>
      </c>
      <c r="AI129" s="42"/>
      <c r="AJ129" s="41"/>
      <c r="AK129" s="43">
        <f>+IF(AK123*AK128=0,"",AK128-AK123)</f>
        <v>-91.542879874337189</v>
      </c>
      <c r="AL129" s="42"/>
      <c r="AM129" s="41"/>
      <c r="AN129" s="43">
        <f>+IF(AN123*AN128=0,"",AN128-AN123)</f>
        <v>469.55703852051556</v>
      </c>
      <c r="AO129" s="42"/>
      <c r="AP129" s="42"/>
      <c r="AQ129" s="48"/>
      <c r="AR129" s="47"/>
      <c r="AS129" s="47"/>
      <c r="AT129" s="48"/>
      <c r="AU129" s="47"/>
      <c r="AV129" s="12"/>
      <c r="AW129" s="12"/>
      <c r="AX129" s="13"/>
      <c r="AY129" s="12"/>
      <c r="AZ129" s="12"/>
      <c r="BA129" s="5"/>
    </row>
    <row r="130" spans="2:53" s="6" customFormat="1" ht="18.75" customHeight="1">
      <c r="B130" s="45" t="s">
        <v>39</v>
      </c>
      <c r="C130" s="47"/>
      <c r="D130" s="47">
        <f>+IF(OR(D123="",D128=""),"",D128/D123-1)</f>
        <v>-2.0070838252656431E-2</v>
      </c>
      <c r="E130" s="47" t="str">
        <f t="shared" ref="E130:AE130" si="53">+IF(OR(E123="",E128=""),"",E128/E123-1)</f>
        <v/>
      </c>
      <c r="F130" s="47">
        <f t="shared" si="53"/>
        <v>2.6595744680850686E-3</v>
      </c>
      <c r="G130" s="47">
        <f t="shared" si="53"/>
        <v>5.9523809523809312E-3</v>
      </c>
      <c r="H130" s="47">
        <f t="shared" si="53"/>
        <v>5.3702196908055333E-2</v>
      </c>
      <c r="I130" s="47" t="str">
        <f t="shared" si="53"/>
        <v/>
      </c>
      <c r="J130" s="47">
        <f t="shared" si="53"/>
        <v>-1.9310344827586312E-2</v>
      </c>
      <c r="K130" s="47">
        <f t="shared" si="53"/>
        <v>2.6881720430107503E-2</v>
      </c>
      <c r="L130" s="47">
        <f t="shared" si="53"/>
        <v>-1.3620885357548129E-2</v>
      </c>
      <c r="M130" s="47">
        <f t="shared" si="53"/>
        <v>5.1011235955056176</v>
      </c>
      <c r="N130" s="47">
        <f t="shared" si="53"/>
        <v>2.0847978097598974E-2</v>
      </c>
      <c r="O130" s="47">
        <f t="shared" si="53"/>
        <v>1.0712622263623572E-2</v>
      </c>
      <c r="P130" s="47" t="str">
        <f t="shared" si="53"/>
        <v/>
      </c>
      <c r="Q130" s="47" t="str">
        <f t="shared" si="53"/>
        <v/>
      </c>
      <c r="R130" s="47" t="str">
        <f t="shared" si="53"/>
        <v/>
      </c>
      <c r="S130" s="47" t="str">
        <f t="shared" si="53"/>
        <v/>
      </c>
      <c r="T130" s="47">
        <f t="shared" si="53"/>
        <v>0.1792105485622939</v>
      </c>
      <c r="U130" s="47" t="str">
        <f t="shared" si="53"/>
        <v/>
      </c>
      <c r="V130" s="47">
        <f t="shared" si="53"/>
        <v>9.999218764929263E-2</v>
      </c>
      <c r="W130" s="47">
        <f t="shared" si="53"/>
        <v>2.9581282972148681E-3</v>
      </c>
      <c r="X130" s="47">
        <f t="shared" si="53"/>
        <v>-0.5743183817062445</v>
      </c>
      <c r="Y130" s="47">
        <f t="shared" si="53"/>
        <v>5.2754982415006424E-3</v>
      </c>
      <c r="Z130" s="47" t="str">
        <f t="shared" si="53"/>
        <v/>
      </c>
      <c r="AA130" s="47">
        <f t="shared" si="53"/>
        <v>-2.2320109586097647E-2</v>
      </c>
      <c r="AB130" s="47">
        <f t="shared" si="53"/>
        <v>-3.7974683544303778E-2</v>
      </c>
      <c r="AC130" s="47">
        <f t="shared" si="53"/>
        <v>2.2456651380660997E-2</v>
      </c>
      <c r="AD130" s="47">
        <f t="shared" si="53"/>
        <v>1.3872374157748668E-2</v>
      </c>
      <c r="AE130" s="47">
        <f t="shared" si="53"/>
        <v>2.9053583855254139E-2</v>
      </c>
      <c r="AF130" s="47"/>
      <c r="AG130" s="47"/>
      <c r="AH130" s="48">
        <f>+IF(AH123*AH128=0,"",AH128/AH123-1)</f>
        <v>8.4708648609331361E-2</v>
      </c>
      <c r="AI130" s="47"/>
      <c r="AJ130" s="47"/>
      <c r="AK130" s="48">
        <f>+IF(AK123*AK128=0,"",AK128/AK123-1)</f>
        <v>-0.217891180901295</v>
      </c>
      <c r="AL130" s="47"/>
      <c r="AM130" s="47"/>
      <c r="AN130" s="48">
        <f>+IF(AN123*AN128=0,"",AN128/AN123-1)</f>
        <v>6.6660462361089134E-2</v>
      </c>
      <c r="AO130" s="47"/>
      <c r="AP130" s="47"/>
      <c r="AQ130" s="48"/>
      <c r="AR130" s="47"/>
      <c r="AS130" s="47"/>
      <c r="AT130" s="48"/>
      <c r="AU130" s="47"/>
      <c r="AV130" s="12"/>
      <c r="AW130" s="12"/>
      <c r="AX130" s="13"/>
      <c r="AY130" s="12"/>
      <c r="AZ130" s="12"/>
      <c r="BA130" s="5"/>
    </row>
    <row r="131" spans="2:53" s="6" customFormat="1" ht="18.75" customHeight="1">
      <c r="B131" s="77" t="s">
        <v>46</v>
      </c>
      <c r="C131" s="47"/>
      <c r="D131" s="80">
        <v>14.8</v>
      </c>
      <c r="E131" s="80" t="s">
        <v>69</v>
      </c>
      <c r="F131" s="80">
        <v>8</v>
      </c>
      <c r="G131" s="80">
        <v>26.7</v>
      </c>
      <c r="H131" s="80">
        <v>9.5</v>
      </c>
      <c r="I131" s="80" t="s">
        <v>69</v>
      </c>
      <c r="J131" s="80">
        <v>14</v>
      </c>
      <c r="K131" s="80">
        <v>12.3</v>
      </c>
      <c r="L131" s="80">
        <v>23.6</v>
      </c>
      <c r="M131" s="80">
        <v>18.8</v>
      </c>
      <c r="N131" s="80">
        <v>15.6</v>
      </c>
      <c r="O131" s="80">
        <v>20.8</v>
      </c>
      <c r="P131" s="80" t="s">
        <v>69</v>
      </c>
      <c r="Q131" s="80" t="s">
        <v>69</v>
      </c>
      <c r="R131" s="80" t="s">
        <v>69</v>
      </c>
      <c r="S131" s="80" t="s">
        <v>69</v>
      </c>
      <c r="T131" s="80">
        <v>2.6</v>
      </c>
      <c r="U131" s="80" t="s">
        <v>69</v>
      </c>
      <c r="V131" s="80">
        <v>17.058355734322081</v>
      </c>
      <c r="W131" s="80" t="s">
        <v>69</v>
      </c>
      <c r="X131" s="80">
        <v>1.3</v>
      </c>
      <c r="Y131" s="80">
        <v>16.600000000000001</v>
      </c>
      <c r="Z131" s="80" t="s">
        <v>69</v>
      </c>
      <c r="AA131" s="80">
        <v>17.7</v>
      </c>
      <c r="AB131" s="80">
        <v>4.5999999999999996</v>
      </c>
      <c r="AC131" s="80">
        <v>18.95</v>
      </c>
      <c r="AD131" s="80">
        <v>25.9</v>
      </c>
      <c r="AE131" s="80">
        <v>18.2</v>
      </c>
      <c r="AF131" s="47"/>
      <c r="AG131" s="47"/>
      <c r="AH131" s="48"/>
      <c r="AI131" s="47"/>
      <c r="AJ131" s="47"/>
      <c r="AK131" s="48"/>
      <c r="AL131" s="47"/>
      <c r="AM131" s="47"/>
      <c r="AN131" s="48"/>
      <c r="AO131" s="47"/>
      <c r="AP131" s="47"/>
      <c r="AQ131" s="48"/>
      <c r="AR131" s="47"/>
      <c r="AS131" s="47"/>
      <c r="AT131" s="48"/>
      <c r="AU131" s="47"/>
      <c r="AV131" s="12"/>
      <c r="AW131" s="12"/>
      <c r="AX131" s="13"/>
      <c r="AY131" s="12"/>
      <c r="AZ131" s="12"/>
      <c r="BA131" s="5"/>
    </row>
    <row r="132" spans="2:53" ht="6.75" customHeight="1">
      <c r="AF132" s="3"/>
      <c r="AV132" s="15"/>
      <c r="AW132" s="16"/>
      <c r="AX132" s="17"/>
      <c r="AY132" s="15"/>
      <c r="AZ132" s="16"/>
      <c r="BA132" s="5"/>
    </row>
    <row r="133" spans="2:53" s="6" customFormat="1" ht="18.75" customHeight="1">
      <c r="B133" s="52">
        <f>+B128+1</f>
        <v>2016</v>
      </c>
      <c r="C133" s="47"/>
      <c r="D133" s="53">
        <v>160.30000000000001</v>
      </c>
      <c r="E133" s="53">
        <v>4.2</v>
      </c>
      <c r="F133" s="53">
        <v>82.5</v>
      </c>
      <c r="G133" s="53">
        <v>153.30000000000001</v>
      </c>
      <c r="H133" s="53">
        <v>797</v>
      </c>
      <c r="I133" s="53" t="s">
        <v>69</v>
      </c>
      <c r="J133" s="53">
        <v>141.30000000000001</v>
      </c>
      <c r="K133" s="53">
        <v>591</v>
      </c>
      <c r="L133" s="53">
        <v>1549.1</v>
      </c>
      <c r="M133" s="53">
        <v>571</v>
      </c>
      <c r="N133" s="53">
        <v>59.01</v>
      </c>
      <c r="O133" s="53">
        <v>1062</v>
      </c>
      <c r="P133" s="53" t="s">
        <v>69</v>
      </c>
      <c r="Q133" s="53" t="s">
        <v>69</v>
      </c>
      <c r="R133" s="53" t="s">
        <v>69</v>
      </c>
      <c r="S133" s="53" t="s">
        <v>69</v>
      </c>
      <c r="T133" s="53">
        <v>25.559260999999999</v>
      </c>
      <c r="U133" s="53" t="s">
        <v>69</v>
      </c>
      <c r="V133" s="53">
        <v>292.86987245728506</v>
      </c>
      <c r="W133" s="53">
        <v>163.80658510000004</v>
      </c>
      <c r="X133" s="53">
        <v>82.4</v>
      </c>
      <c r="Y133" s="53">
        <v>176.2</v>
      </c>
      <c r="Z133" s="53" t="s">
        <v>69</v>
      </c>
      <c r="AA133" s="53">
        <v>38.200000000000003</v>
      </c>
      <c r="AB133" s="53">
        <v>19.8</v>
      </c>
      <c r="AC133" s="53">
        <v>105.1</v>
      </c>
      <c r="AD133" s="53">
        <v>254.2</v>
      </c>
      <c r="AE133" s="53">
        <v>1194.8</v>
      </c>
      <c r="AF133" s="47"/>
      <c r="AG133" s="64">
        <v>7211.9764575572854</v>
      </c>
      <c r="AH133" s="65">
        <v>7227.0357114692597</v>
      </c>
      <c r="AI133" s="32"/>
      <c r="AJ133" s="64">
        <v>311.66926100000001</v>
      </c>
      <c r="AK133" s="65">
        <v>382.25923265670838</v>
      </c>
      <c r="AL133" s="32"/>
      <c r="AM133" s="64">
        <v>7523.6457185572854</v>
      </c>
      <c r="AN133" s="65">
        <v>7609.294944125967</v>
      </c>
      <c r="AO133" s="32"/>
      <c r="AP133" s="66">
        <f>SUM(D133:AE133)</f>
        <v>7523.6457185572854</v>
      </c>
      <c r="AQ133" s="48"/>
      <c r="AR133" s="47"/>
      <c r="AS133" s="47"/>
      <c r="AT133" s="48"/>
      <c r="AU133" s="47"/>
      <c r="AV133" s="12"/>
      <c r="AW133" s="12"/>
      <c r="AX133" s="13"/>
      <c r="AY133" s="12"/>
      <c r="AZ133" s="12"/>
      <c r="BA133" s="5"/>
    </row>
    <row r="134" spans="2:53" s="6" customFormat="1" ht="18.75" customHeight="1">
      <c r="B134" s="58" t="s">
        <v>38</v>
      </c>
      <c r="C134" s="47"/>
      <c r="D134" s="41">
        <f>+IF(OR(D128="",D133=""),"",D133-D128)</f>
        <v>-5.6999999999999886</v>
      </c>
      <c r="E134" s="41">
        <f t="shared" ref="E134:AE134" si="54">+IF(OR(E128="",E133=""),"",E133-E128)</f>
        <v>0.10000000000000053</v>
      </c>
      <c r="F134" s="41">
        <f t="shared" si="54"/>
        <v>7.0999999999999943</v>
      </c>
      <c r="G134" s="41">
        <f t="shared" si="54"/>
        <v>1.2000000000000171</v>
      </c>
      <c r="H134" s="41">
        <f t="shared" si="54"/>
        <v>20</v>
      </c>
      <c r="I134" s="41" t="str">
        <f t="shared" si="54"/>
        <v/>
      </c>
      <c r="J134" s="41">
        <f t="shared" si="54"/>
        <v>-0.89999999999997726</v>
      </c>
      <c r="K134" s="41">
        <f t="shared" si="54"/>
        <v>18</v>
      </c>
      <c r="L134" s="41">
        <f t="shared" si="54"/>
        <v>-15.100000000000136</v>
      </c>
      <c r="M134" s="41">
        <f t="shared" si="54"/>
        <v>28</v>
      </c>
      <c r="N134" s="41">
        <f t="shared" si="54"/>
        <v>3.8249999999999957</v>
      </c>
      <c r="O134" s="41">
        <f t="shared" si="54"/>
        <v>-23</v>
      </c>
      <c r="P134" s="41" t="str">
        <f t="shared" si="54"/>
        <v/>
      </c>
      <c r="Q134" s="41" t="str">
        <f t="shared" si="54"/>
        <v/>
      </c>
      <c r="R134" s="41" t="str">
        <f t="shared" si="54"/>
        <v/>
      </c>
      <c r="S134" s="41" t="str">
        <f t="shared" si="54"/>
        <v/>
      </c>
      <c r="T134" s="41">
        <f t="shared" si="54"/>
        <v>-6.5223600000003046E-2</v>
      </c>
      <c r="U134" s="41" t="str">
        <f t="shared" si="54"/>
        <v/>
      </c>
      <c r="V134" s="41">
        <f t="shared" si="54"/>
        <v>5.083470370257487</v>
      </c>
      <c r="W134" s="41">
        <f t="shared" si="54"/>
        <v>-1.7152521999999806</v>
      </c>
      <c r="X134" s="41">
        <f t="shared" si="54"/>
        <v>34.000000000000007</v>
      </c>
      <c r="Y134" s="41">
        <f t="shared" si="54"/>
        <v>4.6999999999999886</v>
      </c>
      <c r="Z134" s="41" t="str">
        <f t="shared" si="54"/>
        <v/>
      </c>
      <c r="AA134" s="41">
        <f t="shared" si="54"/>
        <v>1.8000000000000043</v>
      </c>
      <c r="AB134" s="41">
        <f t="shared" si="54"/>
        <v>-3</v>
      </c>
      <c r="AC134" s="41">
        <f t="shared" si="54"/>
        <v>1.1999999999999886</v>
      </c>
      <c r="AD134" s="41">
        <f t="shared" si="54"/>
        <v>-1.6000000000000227</v>
      </c>
      <c r="AE134" s="41">
        <f t="shared" si="54"/>
        <v>11.799999999999955</v>
      </c>
      <c r="AF134" s="47"/>
      <c r="AG134" s="41"/>
      <c r="AH134" s="43">
        <f>+IF(AH128*AH133=0,"",AH133-AH128)</f>
        <v>42.05585157524547</v>
      </c>
      <c r="AI134" s="42"/>
      <c r="AJ134" s="41"/>
      <c r="AK134" s="43">
        <f>+IF(AK128*AK133=0,"",AK133-AK128)</f>
        <v>53.67092825972702</v>
      </c>
      <c r="AL134" s="42"/>
      <c r="AM134" s="41"/>
      <c r="AN134" s="43">
        <f>+IF(AN128*AN133=0,"",AN133-AN128)</f>
        <v>95.726779834972149</v>
      </c>
      <c r="AO134" s="42"/>
      <c r="AP134" s="42"/>
      <c r="AQ134" s="48"/>
      <c r="AR134" s="47"/>
      <c r="AS134" s="47"/>
      <c r="AT134" s="48"/>
      <c r="AU134" s="47"/>
      <c r="AV134" s="12"/>
      <c r="AW134" s="12"/>
      <c r="AX134" s="13"/>
      <c r="AY134" s="12"/>
      <c r="AZ134" s="12"/>
      <c r="BA134" s="5"/>
    </row>
    <row r="135" spans="2:53" s="6" customFormat="1" ht="18.75" customHeight="1">
      <c r="B135" s="45" t="s">
        <v>39</v>
      </c>
      <c r="C135" s="47"/>
      <c r="D135" s="47">
        <f>+IF(OR(D128="",D133=""),"",D133/D128-1)</f>
        <v>-3.4337349397590256E-2</v>
      </c>
      <c r="E135" s="47">
        <f t="shared" ref="E135:AE135" si="55">+IF(OR(E128="",E133=""),"",E133/E128-1)</f>
        <v>2.4390243902439046E-2</v>
      </c>
      <c r="F135" s="47">
        <f t="shared" si="55"/>
        <v>9.4164456233421623E-2</v>
      </c>
      <c r="G135" s="47">
        <f t="shared" si="55"/>
        <v>7.8895463510848529E-3</v>
      </c>
      <c r="H135" s="47">
        <f t="shared" si="55"/>
        <v>2.5740025740025763E-2</v>
      </c>
      <c r="I135" s="47" t="str">
        <f t="shared" si="55"/>
        <v/>
      </c>
      <c r="J135" s="47">
        <f t="shared" si="55"/>
        <v>-6.3291139240504446E-3</v>
      </c>
      <c r="K135" s="47">
        <f t="shared" si="55"/>
        <v>3.1413612565444948E-2</v>
      </c>
      <c r="L135" s="47">
        <f t="shared" si="55"/>
        <v>-9.653496995269184E-3</v>
      </c>
      <c r="M135" s="47">
        <f t="shared" si="55"/>
        <v>5.1565377532228451E-2</v>
      </c>
      <c r="N135" s="47">
        <f t="shared" si="55"/>
        <v>6.931231312856756E-2</v>
      </c>
      <c r="O135" s="47">
        <f t="shared" si="55"/>
        <v>-2.1198156682027625E-2</v>
      </c>
      <c r="P135" s="47" t="str">
        <f t="shared" si="55"/>
        <v/>
      </c>
      <c r="Q135" s="47" t="str">
        <f t="shared" si="55"/>
        <v/>
      </c>
      <c r="R135" s="47" t="str">
        <f t="shared" si="55"/>
        <v/>
      </c>
      <c r="S135" s="47" t="str">
        <f t="shared" si="55"/>
        <v/>
      </c>
      <c r="T135" s="47">
        <f t="shared" si="55"/>
        <v>-2.5453624148211729E-3</v>
      </c>
      <c r="U135" s="47" t="str">
        <f t="shared" si="55"/>
        <v/>
      </c>
      <c r="V135" s="47">
        <f t="shared" si="55"/>
        <v>1.7664039486897654E-2</v>
      </c>
      <c r="W135" s="47">
        <f t="shared" si="55"/>
        <v>-1.0362694300518061E-2</v>
      </c>
      <c r="X135" s="47">
        <f t="shared" si="55"/>
        <v>0.70247933884297531</v>
      </c>
      <c r="Y135" s="47">
        <f t="shared" si="55"/>
        <v>2.7405247813411027E-2</v>
      </c>
      <c r="Z135" s="47" t="str">
        <f t="shared" si="55"/>
        <v/>
      </c>
      <c r="AA135" s="47">
        <f t="shared" si="55"/>
        <v>4.9450549450549497E-2</v>
      </c>
      <c r="AB135" s="47">
        <f t="shared" si="55"/>
        <v>-0.13157894736842102</v>
      </c>
      <c r="AC135" s="47">
        <f t="shared" si="55"/>
        <v>1.1549566891241536E-2</v>
      </c>
      <c r="AD135" s="47">
        <f t="shared" si="55"/>
        <v>-6.2548866301799233E-3</v>
      </c>
      <c r="AE135" s="47">
        <f t="shared" si="55"/>
        <v>9.9746407438714435E-3</v>
      </c>
      <c r="AF135" s="47"/>
      <c r="AG135" s="47"/>
      <c r="AH135" s="48">
        <f>+IF(AH128*AH133=0,"",AH133/AH128-1)</f>
        <v>5.8533012472308243E-3</v>
      </c>
      <c r="AI135" s="47"/>
      <c r="AJ135" s="47"/>
      <c r="AK135" s="48">
        <f>+IF(AK128*AK133=0,"",AK133/AK128-1)</f>
        <v>0.16333791416655208</v>
      </c>
      <c r="AL135" s="47"/>
      <c r="AM135" s="47"/>
      <c r="AN135" s="48">
        <f>+IF(AN128*AN133=0,"",AN133/AN128-1)</f>
        <v>1.274052191206887E-2</v>
      </c>
      <c r="AO135" s="47"/>
      <c r="AP135" s="47"/>
      <c r="AQ135" s="48"/>
      <c r="AR135" s="47"/>
      <c r="AS135" s="47"/>
      <c r="AT135" s="48"/>
      <c r="AU135" s="47"/>
      <c r="AV135" s="12"/>
      <c r="AW135" s="12"/>
      <c r="AX135" s="13"/>
      <c r="AY135" s="12"/>
      <c r="AZ135" s="12"/>
      <c r="BA135" s="5"/>
    </row>
    <row r="136" spans="2:53" s="6" customFormat="1" ht="18.75" customHeight="1">
      <c r="B136" s="77" t="s">
        <v>46</v>
      </c>
      <c r="C136" s="47"/>
      <c r="D136" s="80">
        <v>14.2</v>
      </c>
      <c r="E136" s="80" t="s">
        <v>69</v>
      </c>
      <c r="F136" s="80">
        <v>8</v>
      </c>
      <c r="G136" s="80">
        <v>26.7</v>
      </c>
      <c r="H136" s="80">
        <v>9.1</v>
      </c>
      <c r="I136" s="80" t="s">
        <v>69</v>
      </c>
      <c r="J136" s="80">
        <v>13.5</v>
      </c>
      <c r="K136" s="80">
        <v>12</v>
      </c>
      <c r="L136" s="80">
        <v>24.1</v>
      </c>
      <c r="M136" s="80">
        <v>19.100000000000001</v>
      </c>
      <c r="N136" s="80">
        <v>12.7</v>
      </c>
      <c r="O136" s="80">
        <v>22</v>
      </c>
      <c r="P136" s="80" t="s">
        <v>69</v>
      </c>
      <c r="Q136" s="80" t="s">
        <v>69</v>
      </c>
      <c r="R136" s="80" t="s">
        <v>69</v>
      </c>
      <c r="S136" s="80" t="s">
        <v>69</v>
      </c>
      <c r="T136" s="80">
        <v>2.2000000000000002</v>
      </c>
      <c r="U136" s="80" t="s">
        <v>69</v>
      </c>
      <c r="V136" s="80">
        <v>15.536774013447625</v>
      </c>
      <c r="W136" s="80">
        <v>19.399999999999999</v>
      </c>
      <c r="X136" s="80">
        <v>1.6</v>
      </c>
      <c r="Y136" s="80">
        <v>16.399999999999999</v>
      </c>
      <c r="Z136" s="80" t="s">
        <v>69</v>
      </c>
      <c r="AA136" s="80">
        <v>18.100000000000001</v>
      </c>
      <c r="AB136" s="80">
        <v>4.5</v>
      </c>
      <c r="AC136" s="80">
        <v>18.5</v>
      </c>
      <c r="AD136" s="80">
        <v>25.9</v>
      </c>
      <c r="AE136" s="80">
        <v>17.8</v>
      </c>
      <c r="AF136" s="47"/>
      <c r="AG136" s="47"/>
      <c r="AH136" s="48"/>
      <c r="AI136" s="47"/>
      <c r="AJ136" s="47"/>
      <c r="AK136" s="48"/>
      <c r="AL136" s="47"/>
      <c r="AM136" s="47"/>
      <c r="AN136" s="48"/>
      <c r="AO136" s="47"/>
      <c r="AP136" s="47"/>
      <c r="AQ136" s="48"/>
      <c r="AR136" s="47"/>
      <c r="AS136" s="47"/>
      <c r="AT136" s="48"/>
      <c r="AU136" s="47"/>
      <c r="AV136" s="12"/>
      <c r="AW136" s="12"/>
      <c r="AX136" s="13"/>
      <c r="AY136" s="12"/>
      <c r="AZ136" s="12"/>
      <c r="BA136" s="5"/>
    </row>
    <row r="137" spans="2:53" ht="6.75" customHeight="1">
      <c r="AF137" s="3"/>
      <c r="AV137" s="15"/>
      <c r="AW137" s="16"/>
      <c r="AX137" s="17"/>
      <c r="AY137" s="15"/>
      <c r="AZ137" s="16"/>
      <c r="BA137" s="5"/>
    </row>
    <row r="138" spans="2:53" s="6" customFormat="1" ht="18.75" customHeight="1">
      <c r="B138" s="52">
        <f>+B133+1</f>
        <v>2017</v>
      </c>
      <c r="C138" s="47"/>
      <c r="D138" s="53">
        <v>160.80000000000001</v>
      </c>
      <c r="E138" s="53">
        <v>4.2</v>
      </c>
      <c r="F138" s="53">
        <v>80.3</v>
      </c>
      <c r="G138" s="53">
        <v>148</v>
      </c>
      <c r="H138" s="53">
        <v>833</v>
      </c>
      <c r="I138" s="53" t="s">
        <v>69</v>
      </c>
      <c r="J138" s="53">
        <v>140.60000000000002</v>
      </c>
      <c r="K138" s="53">
        <v>595</v>
      </c>
      <c r="L138" s="53">
        <v>1513.6</v>
      </c>
      <c r="M138" s="53">
        <v>586</v>
      </c>
      <c r="N138" s="53">
        <v>58.87</v>
      </c>
      <c r="O138" s="53">
        <v>1072</v>
      </c>
      <c r="P138" s="53" t="s">
        <v>69</v>
      </c>
      <c r="Q138" s="53" t="s">
        <v>69</v>
      </c>
      <c r="R138" s="53" t="s">
        <v>69</v>
      </c>
      <c r="S138" s="53" t="s">
        <v>69</v>
      </c>
      <c r="T138" s="53">
        <v>25.559260999999999</v>
      </c>
      <c r="U138" s="53" t="s">
        <v>69</v>
      </c>
      <c r="V138" s="53">
        <v>295.38154122734306</v>
      </c>
      <c r="W138" s="53" t="s">
        <v>69</v>
      </c>
      <c r="X138" s="53">
        <v>109.4</v>
      </c>
      <c r="Y138" s="53">
        <v>176.4</v>
      </c>
      <c r="Z138" s="53" t="s">
        <v>69</v>
      </c>
      <c r="AA138" s="53">
        <v>38.9</v>
      </c>
      <c r="AB138" s="53">
        <v>21.2</v>
      </c>
      <c r="AC138" s="53">
        <v>102.7</v>
      </c>
      <c r="AD138" s="53">
        <v>241.4</v>
      </c>
      <c r="AE138" s="53">
        <v>1206.7</v>
      </c>
      <c r="AF138" s="47"/>
      <c r="AG138" s="64">
        <v>7071.5815412273423</v>
      </c>
      <c r="AH138" s="65">
        <v>7251.0415128798459</v>
      </c>
      <c r="AI138" s="32"/>
      <c r="AJ138" s="64">
        <v>338.429261</v>
      </c>
      <c r="AK138" s="65">
        <v>415.08010511962829</v>
      </c>
      <c r="AL138" s="32"/>
      <c r="AM138" s="64">
        <v>7410.0108022273416</v>
      </c>
      <c r="AN138" s="65">
        <v>7666.1216179994735</v>
      </c>
      <c r="AO138" s="32"/>
      <c r="AP138" s="66">
        <f>SUM(D138:AE138)</f>
        <v>7410.0108022273416</v>
      </c>
      <c r="AQ138" s="48"/>
      <c r="AR138" s="47"/>
      <c r="AS138" s="47"/>
      <c r="AT138" s="48"/>
      <c r="AU138" s="47"/>
      <c r="AV138" s="12"/>
      <c r="AW138" s="12"/>
      <c r="AX138" s="13"/>
      <c r="AY138" s="12"/>
      <c r="AZ138" s="12"/>
      <c r="BA138" s="5"/>
    </row>
    <row r="139" spans="2:53" s="6" customFormat="1" ht="18.75" customHeight="1">
      <c r="B139" s="58" t="s">
        <v>38</v>
      </c>
      <c r="C139" s="47"/>
      <c r="D139" s="41">
        <f>+IF(OR(D133="",D138=""),"",D138-D133)</f>
        <v>0.5</v>
      </c>
      <c r="E139" s="41">
        <f t="shared" ref="E139:AE139" si="56">+IF(OR(E133="",E138=""),"",E138-E133)</f>
        <v>0</v>
      </c>
      <c r="F139" s="41">
        <f t="shared" si="56"/>
        <v>-2.2000000000000028</v>
      </c>
      <c r="G139" s="41">
        <f t="shared" si="56"/>
        <v>-5.3000000000000114</v>
      </c>
      <c r="H139" s="41">
        <f t="shared" si="56"/>
        <v>36</v>
      </c>
      <c r="I139" s="41" t="str">
        <f t="shared" si="56"/>
        <v/>
      </c>
      <c r="J139" s="41">
        <f t="shared" si="56"/>
        <v>-0.69999999999998863</v>
      </c>
      <c r="K139" s="41">
        <f t="shared" si="56"/>
        <v>4</v>
      </c>
      <c r="L139" s="41">
        <f t="shared" si="56"/>
        <v>-35.5</v>
      </c>
      <c r="M139" s="41">
        <f t="shared" si="56"/>
        <v>15</v>
      </c>
      <c r="N139" s="41">
        <f t="shared" si="56"/>
        <v>-0.14000000000000057</v>
      </c>
      <c r="O139" s="41">
        <f t="shared" si="56"/>
        <v>10</v>
      </c>
      <c r="P139" s="41" t="str">
        <f t="shared" si="56"/>
        <v/>
      </c>
      <c r="Q139" s="41" t="str">
        <f t="shared" si="56"/>
        <v/>
      </c>
      <c r="R139" s="41" t="str">
        <f t="shared" si="56"/>
        <v/>
      </c>
      <c r="S139" s="41" t="str">
        <f t="shared" si="56"/>
        <v/>
      </c>
      <c r="T139" s="41">
        <f t="shared" si="56"/>
        <v>0</v>
      </c>
      <c r="U139" s="41" t="str">
        <f t="shared" si="56"/>
        <v/>
      </c>
      <c r="V139" s="41">
        <f t="shared" si="56"/>
        <v>2.5116687700580087</v>
      </c>
      <c r="W139" s="41" t="str">
        <f t="shared" si="56"/>
        <v/>
      </c>
      <c r="X139" s="41">
        <f t="shared" si="56"/>
        <v>27</v>
      </c>
      <c r="Y139" s="41">
        <f t="shared" si="56"/>
        <v>0.20000000000001705</v>
      </c>
      <c r="Z139" s="41" t="str">
        <f t="shared" si="56"/>
        <v/>
      </c>
      <c r="AA139" s="41">
        <f t="shared" si="56"/>
        <v>0.69999999999999574</v>
      </c>
      <c r="AB139" s="41">
        <f t="shared" si="56"/>
        <v>1.3999999999999986</v>
      </c>
      <c r="AC139" s="41">
        <f t="shared" si="56"/>
        <v>-2.3999999999999915</v>
      </c>
      <c r="AD139" s="41">
        <f t="shared" si="56"/>
        <v>-12.799999999999983</v>
      </c>
      <c r="AE139" s="41">
        <f t="shared" si="56"/>
        <v>11.900000000000091</v>
      </c>
      <c r="AF139" s="47"/>
      <c r="AG139" s="41"/>
      <c r="AH139" s="43">
        <f>+IF(AH133*AH138=0,"",AH138-AH133)</f>
        <v>24.005801410586173</v>
      </c>
      <c r="AI139" s="42"/>
      <c r="AJ139" s="41"/>
      <c r="AK139" s="43">
        <f>+IF(AK133*AK138=0,"",AK138-AK133)</f>
        <v>32.820872462919908</v>
      </c>
      <c r="AL139" s="42"/>
      <c r="AM139" s="41"/>
      <c r="AN139" s="43">
        <f>+IF(AN133*AN138=0,"",AN138-AN133)</f>
        <v>56.826673873506479</v>
      </c>
      <c r="AO139" s="42"/>
      <c r="AP139" s="42"/>
      <c r="AQ139" s="48"/>
      <c r="AR139" s="47"/>
      <c r="AS139" s="47"/>
      <c r="AT139" s="48"/>
      <c r="AU139" s="47"/>
      <c r="AV139" s="12"/>
      <c r="AW139" s="12"/>
      <c r="AX139" s="13"/>
      <c r="AY139" s="12"/>
      <c r="AZ139" s="12"/>
      <c r="BA139" s="5"/>
    </row>
    <row r="140" spans="2:53" s="6" customFormat="1" ht="18.75" customHeight="1">
      <c r="B140" s="45" t="s">
        <v>39</v>
      </c>
      <c r="C140" s="47"/>
      <c r="D140" s="47">
        <f>+IF(OR(D133="",D138=""),"",D138/D133-1)</f>
        <v>3.1191515907673661E-3</v>
      </c>
      <c r="E140" s="47">
        <f t="shared" ref="E140:AE140" si="57">+IF(OR(E133="",E138=""),"",E138/E133-1)</f>
        <v>0</v>
      </c>
      <c r="F140" s="47">
        <f t="shared" si="57"/>
        <v>-2.6666666666666727E-2</v>
      </c>
      <c r="G140" s="47">
        <f t="shared" si="57"/>
        <v>-3.4572733202870243E-2</v>
      </c>
      <c r="H140" s="47">
        <f t="shared" si="57"/>
        <v>4.5169385194479217E-2</v>
      </c>
      <c r="I140" s="47" t="str">
        <f t="shared" si="57"/>
        <v/>
      </c>
      <c r="J140" s="47">
        <f t="shared" si="57"/>
        <v>-4.9539985845717949E-3</v>
      </c>
      <c r="K140" s="47">
        <f t="shared" si="57"/>
        <v>6.7681895093063549E-3</v>
      </c>
      <c r="L140" s="47">
        <f t="shared" si="57"/>
        <v>-2.2916532179975468E-2</v>
      </c>
      <c r="M140" s="47">
        <f t="shared" si="57"/>
        <v>2.6269702276707552E-2</v>
      </c>
      <c r="N140" s="47">
        <f t="shared" si="57"/>
        <v>-2.3724792408066353E-3</v>
      </c>
      <c r="O140" s="47">
        <f t="shared" si="57"/>
        <v>9.4161958568739212E-3</v>
      </c>
      <c r="P140" s="47" t="str">
        <f t="shared" si="57"/>
        <v/>
      </c>
      <c r="Q140" s="47" t="str">
        <f t="shared" si="57"/>
        <v/>
      </c>
      <c r="R140" s="47" t="str">
        <f t="shared" si="57"/>
        <v/>
      </c>
      <c r="S140" s="47" t="str">
        <f t="shared" si="57"/>
        <v/>
      </c>
      <c r="T140" s="47">
        <f t="shared" si="57"/>
        <v>0</v>
      </c>
      <c r="U140" s="47" t="str">
        <f t="shared" si="57"/>
        <v/>
      </c>
      <c r="V140" s="47">
        <f t="shared" si="57"/>
        <v>8.576057171685747E-3</v>
      </c>
      <c r="W140" s="47" t="str">
        <f t="shared" si="57"/>
        <v/>
      </c>
      <c r="X140" s="47">
        <f t="shared" si="57"/>
        <v>0.32766990291262132</v>
      </c>
      <c r="Y140" s="47">
        <f t="shared" si="57"/>
        <v>1.1350737797957144E-3</v>
      </c>
      <c r="Z140" s="47" t="str">
        <f t="shared" si="57"/>
        <v/>
      </c>
      <c r="AA140" s="47">
        <f t="shared" si="57"/>
        <v>1.8324607329842868E-2</v>
      </c>
      <c r="AB140" s="47">
        <f t="shared" si="57"/>
        <v>7.0707070707070718E-2</v>
      </c>
      <c r="AC140" s="47">
        <f t="shared" si="57"/>
        <v>-2.2835394862036118E-2</v>
      </c>
      <c r="AD140" s="47">
        <f t="shared" si="57"/>
        <v>-5.0354051927615995E-2</v>
      </c>
      <c r="AE140" s="47">
        <f t="shared" si="57"/>
        <v>9.9598259122866128E-3</v>
      </c>
      <c r="AF140" s="47"/>
      <c r="AG140" s="47"/>
      <c r="AH140" s="48">
        <f>+IF(AH133*AH138=0,"",AH138/AH133-1)</f>
        <v>3.3216663607305019E-3</v>
      </c>
      <c r="AI140" s="47"/>
      <c r="AJ140" s="47"/>
      <c r="AK140" s="48">
        <f>+IF(AK133*AK138=0,"",AK138/AK133-1)</f>
        <v>8.5860247860631844E-2</v>
      </c>
      <c r="AL140" s="47"/>
      <c r="AM140" s="47"/>
      <c r="AN140" s="48">
        <f>+IF(AN133*AN138=0,"",AN138/AN133-1)</f>
        <v>7.4680603512911059E-3</v>
      </c>
      <c r="AO140" s="47"/>
      <c r="AP140" s="47"/>
      <c r="AQ140" s="48"/>
      <c r="AR140" s="47"/>
      <c r="AS140" s="47"/>
      <c r="AT140" s="48"/>
      <c r="AU140" s="47"/>
      <c r="AV140" s="12"/>
      <c r="AW140" s="12"/>
      <c r="AX140" s="13"/>
      <c r="AY140" s="12"/>
      <c r="AZ140" s="12"/>
      <c r="BA140" s="5"/>
    </row>
    <row r="141" spans="2:53" s="6" customFormat="1" ht="18.75" customHeight="1">
      <c r="B141" s="77" t="s">
        <v>46</v>
      </c>
      <c r="C141" s="47"/>
      <c r="D141" s="80">
        <v>14.2</v>
      </c>
      <c r="E141" s="80" t="s">
        <v>69</v>
      </c>
      <c r="F141" s="80">
        <v>8.1</v>
      </c>
      <c r="G141" s="80">
        <v>25.6</v>
      </c>
      <c r="H141" s="80">
        <v>10.1</v>
      </c>
      <c r="I141" s="80" t="s">
        <v>69</v>
      </c>
      <c r="J141" s="80">
        <v>13.8</v>
      </c>
      <c r="K141" s="80">
        <v>12.7</v>
      </c>
      <c r="L141" s="80">
        <v>22.5</v>
      </c>
      <c r="M141" s="80">
        <v>19.2</v>
      </c>
      <c r="N141" s="80">
        <v>13</v>
      </c>
      <c r="O141" s="80">
        <v>20.100000000000001</v>
      </c>
      <c r="P141" s="80" t="s">
        <v>69</v>
      </c>
      <c r="Q141" s="80" t="s">
        <v>69</v>
      </c>
      <c r="R141" s="80" t="s">
        <v>69</v>
      </c>
      <c r="S141" s="80" t="s">
        <v>69</v>
      </c>
      <c r="T141" s="80">
        <v>2.6</v>
      </c>
      <c r="U141" s="80" t="s">
        <v>69</v>
      </c>
      <c r="V141" s="80">
        <v>17.402922343434206</v>
      </c>
      <c r="W141" s="80" t="s">
        <v>69</v>
      </c>
      <c r="X141" s="80">
        <v>2.9</v>
      </c>
      <c r="Y141" s="80">
        <v>17.100000000000001</v>
      </c>
      <c r="Z141" s="80" t="s">
        <v>69</v>
      </c>
      <c r="AA141" s="80">
        <v>18.8</v>
      </c>
      <c r="AB141" s="80">
        <v>4.4000000000000004</v>
      </c>
      <c r="AC141" s="80">
        <v>18.670000000000002</v>
      </c>
      <c r="AD141" s="80">
        <v>25</v>
      </c>
      <c r="AE141" s="80">
        <v>18</v>
      </c>
      <c r="AF141" s="47"/>
      <c r="AG141" s="47"/>
      <c r="AH141" s="48"/>
      <c r="AI141" s="47"/>
      <c r="AJ141" s="47"/>
      <c r="AK141" s="48"/>
      <c r="AL141" s="47"/>
      <c r="AM141" s="47"/>
      <c r="AN141" s="48"/>
      <c r="AO141" s="47"/>
      <c r="AP141" s="47"/>
      <c r="AQ141" s="48"/>
      <c r="AR141" s="47"/>
      <c r="AS141" s="47"/>
      <c r="AT141" s="48"/>
      <c r="AU141" s="47"/>
      <c r="AV141" s="12"/>
      <c r="AW141" s="12"/>
      <c r="AX141" s="13"/>
      <c r="AY141" s="12"/>
      <c r="AZ141" s="12"/>
      <c r="BA141" s="5"/>
    </row>
    <row r="142" spans="2:53" ht="6.75" customHeight="1">
      <c r="AF142" s="3"/>
      <c r="AV142" s="15"/>
      <c r="AW142" s="16"/>
      <c r="AX142" s="17"/>
      <c r="AY142" s="15"/>
      <c r="AZ142" s="16"/>
      <c r="BA142" s="5"/>
    </row>
    <row r="143" spans="2:53" s="6" customFormat="1" ht="18.75" customHeight="1">
      <c r="B143" s="52">
        <f>+B138+1</f>
        <v>2018</v>
      </c>
      <c r="C143" s="47"/>
      <c r="D143" s="53">
        <v>161</v>
      </c>
      <c r="E143" s="53">
        <v>4.2</v>
      </c>
      <c r="F143" s="53">
        <v>79.599999999999994</v>
      </c>
      <c r="G143" s="53">
        <v>149</v>
      </c>
      <c r="H143" s="53">
        <v>851</v>
      </c>
      <c r="I143" s="53" t="s">
        <v>69</v>
      </c>
      <c r="J143" s="53">
        <v>133.5</v>
      </c>
      <c r="K143" s="53">
        <v>604</v>
      </c>
      <c r="L143" s="53">
        <v>1497.4</v>
      </c>
      <c r="M143" s="53">
        <v>600</v>
      </c>
      <c r="N143" s="53">
        <v>59.05</v>
      </c>
      <c r="O143" s="53">
        <v>1050</v>
      </c>
      <c r="P143" s="53" t="s">
        <v>69</v>
      </c>
      <c r="Q143" s="53" t="s">
        <v>69</v>
      </c>
      <c r="R143" s="53" t="s">
        <v>69</v>
      </c>
      <c r="S143" s="53" t="s">
        <v>69</v>
      </c>
      <c r="T143" s="53">
        <v>25.559260999999999</v>
      </c>
      <c r="U143" s="53" t="s">
        <v>69</v>
      </c>
      <c r="V143" s="53" t="s">
        <v>69</v>
      </c>
      <c r="W143" s="53" t="s">
        <v>69</v>
      </c>
      <c r="X143" s="53">
        <v>122.9</v>
      </c>
      <c r="Y143" s="53">
        <v>177.5</v>
      </c>
      <c r="Z143" s="53" t="s">
        <v>69</v>
      </c>
      <c r="AA143" s="53">
        <v>38.9</v>
      </c>
      <c r="AB143" s="53">
        <v>21.3</v>
      </c>
      <c r="AC143" s="53">
        <v>102.21</v>
      </c>
      <c r="AD143" s="53" t="s">
        <v>69</v>
      </c>
      <c r="AE143" s="53">
        <v>1218.8</v>
      </c>
      <c r="AF143" s="47"/>
      <c r="AG143" s="64">
        <v>6544.41</v>
      </c>
      <c r="AH143" s="65">
        <v>7261.7048092223176</v>
      </c>
      <c r="AI143" s="32"/>
      <c r="AJ143" s="64">
        <v>351.50926100000004</v>
      </c>
      <c r="AK143" s="65">
        <v>428.27282694921604</v>
      </c>
      <c r="AL143" s="32"/>
      <c r="AM143" s="64">
        <v>6895.919261</v>
      </c>
      <c r="AN143" s="65">
        <v>7689.977636171534</v>
      </c>
      <c r="AO143" s="32"/>
      <c r="AP143" s="66">
        <f>SUM(D143:AE143)</f>
        <v>6895.919261</v>
      </c>
      <c r="AQ143" s="48"/>
      <c r="AR143" s="47"/>
      <c r="AS143" s="47"/>
      <c r="AT143" s="48"/>
      <c r="AU143" s="47"/>
      <c r="AV143" s="12"/>
      <c r="AW143" s="12"/>
      <c r="AX143" s="13"/>
      <c r="AY143" s="12"/>
      <c r="AZ143" s="12"/>
      <c r="BA143" s="5"/>
    </row>
    <row r="144" spans="2:53" s="6" customFormat="1" ht="18.75" customHeight="1">
      <c r="B144" s="58" t="s">
        <v>38</v>
      </c>
      <c r="C144" s="47"/>
      <c r="D144" s="41">
        <f>+IF(OR(D138="",D143=""),"",D143-D138)</f>
        <v>0.19999999999998863</v>
      </c>
      <c r="E144" s="41">
        <f t="shared" ref="E144:AE144" si="58">+IF(OR(E138="",E143=""),"",E143-E138)</f>
        <v>0</v>
      </c>
      <c r="F144" s="41">
        <f t="shared" si="58"/>
        <v>-0.70000000000000284</v>
      </c>
      <c r="G144" s="41">
        <f t="shared" si="58"/>
        <v>1</v>
      </c>
      <c r="H144" s="41">
        <f t="shared" si="58"/>
        <v>18</v>
      </c>
      <c r="I144" s="41" t="str">
        <f t="shared" si="58"/>
        <v/>
      </c>
      <c r="J144" s="41">
        <f t="shared" si="58"/>
        <v>-7.1000000000000227</v>
      </c>
      <c r="K144" s="41">
        <f t="shared" si="58"/>
        <v>9</v>
      </c>
      <c r="L144" s="41">
        <f t="shared" si="58"/>
        <v>-16.199999999999818</v>
      </c>
      <c r="M144" s="41">
        <f t="shared" si="58"/>
        <v>14</v>
      </c>
      <c r="N144" s="41">
        <f t="shared" si="58"/>
        <v>0.17999999999999972</v>
      </c>
      <c r="O144" s="41">
        <f t="shared" si="58"/>
        <v>-22</v>
      </c>
      <c r="P144" s="41" t="str">
        <f t="shared" si="58"/>
        <v/>
      </c>
      <c r="Q144" s="41" t="str">
        <f t="shared" si="58"/>
        <v/>
      </c>
      <c r="R144" s="41" t="str">
        <f t="shared" si="58"/>
        <v/>
      </c>
      <c r="S144" s="41" t="str">
        <f t="shared" si="58"/>
        <v/>
      </c>
      <c r="T144" s="41">
        <f t="shared" si="58"/>
        <v>0</v>
      </c>
      <c r="U144" s="41" t="str">
        <f t="shared" si="58"/>
        <v/>
      </c>
      <c r="V144" s="41" t="str">
        <f t="shared" si="58"/>
        <v/>
      </c>
      <c r="W144" s="41" t="str">
        <f t="shared" si="58"/>
        <v/>
      </c>
      <c r="X144" s="41">
        <f t="shared" si="58"/>
        <v>13.5</v>
      </c>
      <c r="Y144" s="41">
        <f t="shared" si="58"/>
        <v>1.0999999999999943</v>
      </c>
      <c r="Z144" s="41" t="str">
        <f t="shared" si="58"/>
        <v/>
      </c>
      <c r="AA144" s="41">
        <f t="shared" si="58"/>
        <v>0</v>
      </c>
      <c r="AB144" s="41">
        <f t="shared" si="58"/>
        <v>0.10000000000000142</v>
      </c>
      <c r="AC144" s="41">
        <f t="shared" si="58"/>
        <v>-0.49000000000000909</v>
      </c>
      <c r="AD144" s="41" t="str">
        <f t="shared" si="58"/>
        <v/>
      </c>
      <c r="AE144" s="41">
        <f t="shared" si="58"/>
        <v>12.099999999999909</v>
      </c>
      <c r="AF144" s="47"/>
      <c r="AG144" s="41"/>
      <c r="AH144" s="43">
        <f>+IF(AH138*AH143=0,"",AH143-AH138)</f>
        <v>10.663296342471767</v>
      </c>
      <c r="AI144" s="42"/>
      <c r="AJ144" s="41"/>
      <c r="AK144" s="43">
        <f>+IF(AK138*AK143=0,"",AK143-AK138)</f>
        <v>13.192721829587754</v>
      </c>
      <c r="AL144" s="42"/>
      <c r="AM144" s="41"/>
      <c r="AN144" s="43">
        <f>+IF(AN138*AN143=0,"",AN143-AN138)</f>
        <v>23.856018172060431</v>
      </c>
      <c r="AO144" s="42"/>
      <c r="AP144" s="42"/>
      <c r="AQ144" s="48"/>
      <c r="AR144" s="47"/>
      <c r="AS144" s="47"/>
      <c r="AT144" s="48"/>
      <c r="AU144" s="47"/>
      <c r="AV144" s="12"/>
      <c r="AW144" s="12"/>
      <c r="AX144" s="13"/>
      <c r="AY144" s="12"/>
      <c r="AZ144" s="12"/>
      <c r="BA144" s="5"/>
    </row>
    <row r="145" spans="2:53" s="6" customFormat="1" ht="18.75" customHeight="1">
      <c r="B145" s="45" t="s">
        <v>39</v>
      </c>
      <c r="C145" s="47"/>
      <c r="D145" s="47">
        <f>+IF(OR(D138="",D143=""),"",D143/D138-1)</f>
        <v>1.2437810945273853E-3</v>
      </c>
      <c r="E145" s="47">
        <f t="shared" ref="E145:AE145" si="59">+IF(OR(E138="",E143=""),"",E143/E138-1)</f>
        <v>0</v>
      </c>
      <c r="F145" s="47">
        <f t="shared" si="59"/>
        <v>-8.7173100871731357E-3</v>
      </c>
      <c r="G145" s="47">
        <f t="shared" si="59"/>
        <v>6.7567567567567988E-3</v>
      </c>
      <c r="H145" s="47">
        <f t="shared" si="59"/>
        <v>2.1608643457383003E-2</v>
      </c>
      <c r="I145" s="47" t="str">
        <f t="shared" si="59"/>
        <v/>
      </c>
      <c r="J145" s="47">
        <f t="shared" si="59"/>
        <v>-5.0497866287340099E-2</v>
      </c>
      <c r="K145" s="47">
        <f t="shared" si="59"/>
        <v>1.5126050420168013E-2</v>
      </c>
      <c r="L145" s="47">
        <f t="shared" si="59"/>
        <v>-1.0702959830866665E-2</v>
      </c>
      <c r="M145" s="47">
        <f t="shared" si="59"/>
        <v>2.3890784982935065E-2</v>
      </c>
      <c r="N145" s="47">
        <f t="shared" si="59"/>
        <v>3.0575845082385644E-3</v>
      </c>
      <c r="O145" s="47">
        <f t="shared" si="59"/>
        <v>-2.0522388059701524E-2</v>
      </c>
      <c r="P145" s="47" t="str">
        <f t="shared" si="59"/>
        <v/>
      </c>
      <c r="Q145" s="47" t="str">
        <f t="shared" si="59"/>
        <v/>
      </c>
      <c r="R145" s="47" t="str">
        <f t="shared" si="59"/>
        <v/>
      </c>
      <c r="S145" s="47" t="str">
        <f t="shared" si="59"/>
        <v/>
      </c>
      <c r="T145" s="47">
        <f t="shared" si="59"/>
        <v>0</v>
      </c>
      <c r="U145" s="47" t="str">
        <f t="shared" si="59"/>
        <v/>
      </c>
      <c r="V145" s="47" t="str">
        <f t="shared" si="59"/>
        <v/>
      </c>
      <c r="W145" s="47" t="str">
        <f t="shared" si="59"/>
        <v/>
      </c>
      <c r="X145" s="47">
        <f t="shared" si="59"/>
        <v>0.12340036563071299</v>
      </c>
      <c r="Y145" s="47">
        <f t="shared" si="59"/>
        <v>6.2358276643990074E-3</v>
      </c>
      <c r="Z145" s="47" t="str">
        <f t="shared" si="59"/>
        <v/>
      </c>
      <c r="AA145" s="47">
        <f t="shared" si="59"/>
        <v>0</v>
      </c>
      <c r="AB145" s="47">
        <f t="shared" si="59"/>
        <v>4.7169811320755262E-3</v>
      </c>
      <c r="AC145" s="47">
        <f t="shared" si="59"/>
        <v>-4.7711781888998273E-3</v>
      </c>
      <c r="AD145" s="47" t="str">
        <f t="shared" si="59"/>
        <v/>
      </c>
      <c r="AE145" s="47">
        <f t="shared" si="59"/>
        <v>1.0027347310847645E-2</v>
      </c>
      <c r="AF145" s="47"/>
      <c r="AG145" s="47"/>
      <c r="AH145" s="48">
        <f>+IF(AH138*AH143=0,"",AH143/AH138-1)</f>
        <v>1.4705882352943345E-3</v>
      </c>
      <c r="AI145" s="47"/>
      <c r="AJ145" s="47"/>
      <c r="AK145" s="48">
        <f>+IF(AK138*AK143=0,"",AK143/AK138-1)</f>
        <v>3.1783556154264536E-2</v>
      </c>
      <c r="AL145" s="47"/>
      <c r="AM145" s="47"/>
      <c r="AN145" s="48">
        <f>+IF(AN138*AN143=0,"",AN143/AN138-1)</f>
        <v>3.1118757777137684E-3</v>
      </c>
      <c r="AO145" s="47"/>
      <c r="AP145" s="47"/>
      <c r="AQ145" s="48"/>
      <c r="AR145" s="47"/>
      <c r="AS145" s="47"/>
      <c r="AT145" s="48"/>
      <c r="AU145" s="47"/>
      <c r="AV145" s="12"/>
      <c r="AW145" s="12"/>
      <c r="AX145" s="13"/>
      <c r="AY145" s="12"/>
      <c r="AZ145" s="12"/>
      <c r="BA145" s="5"/>
    </row>
    <row r="146" spans="2:53" s="6" customFormat="1" ht="18.75" customHeight="1">
      <c r="B146" s="77" t="s">
        <v>46</v>
      </c>
      <c r="C146" s="47"/>
      <c r="D146" s="80" t="s">
        <v>69</v>
      </c>
      <c r="E146" s="80" t="s">
        <v>69</v>
      </c>
      <c r="F146" s="80" t="s">
        <v>69</v>
      </c>
      <c r="G146" s="80" t="s">
        <v>69</v>
      </c>
      <c r="H146" s="80" t="s">
        <v>69</v>
      </c>
      <c r="I146" s="80" t="s">
        <v>69</v>
      </c>
      <c r="J146" s="80" t="s">
        <v>69</v>
      </c>
      <c r="K146" s="80" t="s">
        <v>69</v>
      </c>
      <c r="L146" s="80" t="s">
        <v>69</v>
      </c>
      <c r="M146" s="80" t="s">
        <v>69</v>
      </c>
      <c r="N146" s="80" t="s">
        <v>69</v>
      </c>
      <c r="O146" s="80" t="s">
        <v>69</v>
      </c>
      <c r="P146" s="80" t="s">
        <v>69</v>
      </c>
      <c r="Q146" s="80" t="s">
        <v>69</v>
      </c>
      <c r="R146" s="80" t="s">
        <v>69</v>
      </c>
      <c r="S146" s="80" t="s">
        <v>69</v>
      </c>
      <c r="T146" s="80" t="s">
        <v>69</v>
      </c>
      <c r="U146" s="80" t="s">
        <v>69</v>
      </c>
      <c r="V146" s="80" t="s">
        <v>69</v>
      </c>
      <c r="W146" s="80" t="s">
        <v>69</v>
      </c>
      <c r="X146" s="80" t="s">
        <v>69</v>
      </c>
      <c r="Y146" s="80" t="s">
        <v>69</v>
      </c>
      <c r="Z146" s="80" t="s">
        <v>69</v>
      </c>
      <c r="AA146" s="80" t="s">
        <v>69</v>
      </c>
      <c r="AB146" s="80" t="s">
        <v>69</v>
      </c>
      <c r="AC146" s="80" t="s">
        <v>69</v>
      </c>
      <c r="AD146" s="80" t="s">
        <v>69</v>
      </c>
      <c r="AE146" s="80" t="s">
        <v>69</v>
      </c>
      <c r="AF146" s="47"/>
      <c r="AG146" s="47"/>
      <c r="AH146" s="48"/>
      <c r="AI146" s="47"/>
      <c r="AJ146" s="47"/>
      <c r="AK146" s="48"/>
      <c r="AL146" s="47"/>
      <c r="AM146" s="47"/>
      <c r="AN146" s="48"/>
      <c r="AO146" s="47"/>
      <c r="AP146" s="47"/>
      <c r="AQ146" s="48"/>
      <c r="AR146" s="47"/>
      <c r="AS146" s="47"/>
      <c r="AT146" s="48"/>
      <c r="AU146" s="47"/>
      <c r="AV146" s="12"/>
      <c r="AW146" s="12"/>
      <c r="AX146" s="13"/>
      <c r="AY146" s="12"/>
      <c r="AZ146" s="12"/>
      <c r="BA146" s="5"/>
    </row>
    <row r="147" spans="2:53" ht="15.75" thickBot="1">
      <c r="B147" s="68" t="s">
        <v>40</v>
      </c>
      <c r="C147" s="69"/>
      <c r="D147" s="70" t="s">
        <v>47</v>
      </c>
      <c r="E147" s="70"/>
      <c r="F147" s="4"/>
      <c r="H147" s="83"/>
      <c r="P147" s="71" t="s">
        <v>42</v>
      </c>
      <c r="Q147" s="72" t="s">
        <v>48</v>
      </c>
      <c r="R147" s="4"/>
      <c r="S147" s="4"/>
      <c r="T147" s="4"/>
      <c r="U147" s="4"/>
      <c r="V147" s="4"/>
      <c r="AF147" s="3"/>
      <c r="AV147" s="5"/>
      <c r="AW147" s="5"/>
      <c r="AX147" s="4"/>
      <c r="AY147" s="4"/>
      <c r="AZ147" s="5"/>
      <c r="BA147" s="5"/>
    </row>
    <row r="148" spans="2:53" ht="15.75">
      <c r="B148" s="69"/>
      <c r="C148" s="69"/>
      <c r="F148" s="4"/>
      <c r="AF148" s="3"/>
      <c r="AV148" s="12"/>
      <c r="AW148" s="12"/>
      <c r="AX148" s="13"/>
      <c r="AY148" s="12"/>
      <c r="AZ148" s="12"/>
      <c r="BA148" s="5"/>
    </row>
    <row r="149" spans="2:53" ht="15">
      <c r="Z149" s="4"/>
      <c r="AV149" s="15"/>
      <c r="AW149" s="16"/>
      <c r="AX149" s="17"/>
      <c r="AY149" s="15"/>
      <c r="AZ149" s="16"/>
      <c r="BA149" s="5"/>
    </row>
    <row r="150" spans="2:53">
      <c r="AV150" s="5"/>
      <c r="AW150" s="5"/>
      <c r="AX150" s="4"/>
      <c r="AY150" s="4"/>
      <c r="AZ150" s="5"/>
      <c r="BA150" s="5"/>
    </row>
    <row r="151" spans="2:53" ht="15.75">
      <c r="AV151" s="12"/>
      <c r="AW151" s="12"/>
      <c r="AX151" s="13"/>
      <c r="AY151" s="12"/>
      <c r="AZ151" s="12"/>
      <c r="BA151" s="5"/>
    </row>
    <row r="152" spans="2:53" ht="15">
      <c r="AV152" s="15"/>
      <c r="AW152" s="16"/>
      <c r="AX152" s="17"/>
      <c r="AY152" s="15"/>
      <c r="AZ152" s="16"/>
      <c r="BA152" s="5"/>
    </row>
    <row r="153" spans="2:53">
      <c r="AV153" s="5"/>
      <c r="AW153" s="5"/>
      <c r="AX153" s="4"/>
      <c r="AY153" s="4"/>
      <c r="AZ153" s="5"/>
    </row>
    <row r="154" spans="2:53" ht="15.75">
      <c r="AV154" s="12"/>
      <c r="AW154" s="12"/>
      <c r="AX154" s="13"/>
      <c r="AY154" s="12"/>
      <c r="AZ154" s="12"/>
    </row>
    <row r="155" spans="2:53" ht="15">
      <c r="AV155" s="15"/>
      <c r="AW155" s="16"/>
      <c r="AX155" s="17"/>
      <c r="AY155" s="15"/>
      <c r="AZ155" s="16"/>
    </row>
    <row r="156" spans="2:53">
      <c r="AV156" s="5"/>
      <c r="AW156" s="5"/>
      <c r="AX156" s="4"/>
      <c r="AY156" s="4"/>
      <c r="AZ156" s="5"/>
    </row>
    <row r="157" spans="2:53" ht="15.75">
      <c r="AV157" s="12"/>
      <c r="AW157" s="12"/>
      <c r="AX157" s="13"/>
      <c r="AY157" s="12"/>
      <c r="AZ157" s="12"/>
    </row>
    <row r="158" spans="2:53" ht="15">
      <c r="AV158" s="15"/>
      <c r="AW158" s="16"/>
      <c r="AX158" s="17"/>
      <c r="AY158" s="15"/>
      <c r="AZ158" s="16"/>
    </row>
    <row r="159" spans="2:53">
      <c r="AV159" s="5"/>
      <c r="AW159" s="5"/>
      <c r="AX159" s="4"/>
      <c r="AY159" s="4"/>
      <c r="AZ159" s="5"/>
    </row>
    <row r="160" spans="2:53" ht="15.75">
      <c r="AV160" s="12"/>
      <c r="AW160" s="12"/>
      <c r="AX160" s="13"/>
      <c r="AY160" s="12"/>
      <c r="AZ160" s="12"/>
    </row>
    <row r="161" spans="48:52" ht="15">
      <c r="AV161" s="15"/>
      <c r="AW161" s="16"/>
      <c r="AX161" s="17"/>
      <c r="AY161" s="15"/>
      <c r="AZ161" s="16"/>
    </row>
    <row r="162" spans="48:52">
      <c r="AV162" s="5"/>
      <c r="AW162" s="5"/>
      <c r="AX162" s="4"/>
      <c r="AY162" s="4"/>
      <c r="AZ162" s="5"/>
    </row>
    <row r="163" spans="48:52" ht="15.75">
      <c r="AV163" s="12"/>
      <c r="AW163" s="12"/>
      <c r="AX163" s="13"/>
      <c r="AY163" s="12"/>
      <c r="AZ163" s="12"/>
    </row>
    <row r="164" spans="48:52" ht="15">
      <c r="AV164" s="15"/>
      <c r="AW164" s="16"/>
      <c r="AX164" s="17"/>
      <c r="AY164" s="15"/>
      <c r="AZ164" s="16"/>
    </row>
    <row r="165" spans="48:52">
      <c r="AV165" s="5"/>
      <c r="AW165" s="5"/>
      <c r="AX165" s="4"/>
      <c r="AY165" s="4"/>
      <c r="AZ165" s="5"/>
    </row>
    <row r="166" spans="48:52" ht="15.75">
      <c r="AV166" s="12"/>
      <c r="AW166" s="12"/>
      <c r="AX166" s="13"/>
      <c r="AY166" s="12"/>
      <c r="AZ166" s="12"/>
    </row>
    <row r="167" spans="48:52" ht="15">
      <c r="AV167" s="15"/>
      <c r="AW167" s="16"/>
      <c r="AX167" s="17"/>
      <c r="AY167" s="15"/>
      <c r="AZ167" s="16"/>
    </row>
    <row r="168" spans="48:52">
      <c r="AV168" s="5"/>
      <c r="AW168" s="5"/>
      <c r="AX168" s="4"/>
      <c r="AY168" s="4"/>
      <c r="AZ168" s="5"/>
    </row>
    <row r="169" spans="48:52" ht="15.75">
      <c r="AV169" s="12"/>
      <c r="AW169" s="12"/>
      <c r="AX169" s="13"/>
      <c r="AY169" s="12"/>
      <c r="AZ169" s="12"/>
    </row>
    <row r="170" spans="48:52" ht="15">
      <c r="AV170" s="15"/>
      <c r="AW170" s="16"/>
      <c r="AX170" s="17"/>
      <c r="AY170" s="15"/>
      <c r="AZ170" s="16"/>
    </row>
    <row r="171" spans="48:52">
      <c r="AV171" s="5"/>
      <c r="AW171" s="5"/>
      <c r="AX171" s="4"/>
      <c r="AY171" s="4"/>
      <c r="AZ171" s="5"/>
    </row>
    <row r="172" spans="48:52" ht="15.75">
      <c r="AV172" s="12"/>
      <c r="AW172" s="12"/>
      <c r="AX172" s="13"/>
      <c r="AY172" s="12"/>
      <c r="AZ172" s="12"/>
    </row>
    <row r="173" spans="48:52" ht="15">
      <c r="AV173" s="15"/>
      <c r="AW173" s="16"/>
      <c r="AX173" s="17"/>
      <c r="AY173" s="15"/>
      <c r="AZ173" s="16"/>
    </row>
    <row r="174" spans="48:52">
      <c r="AV174" s="5"/>
      <c r="AW174" s="5"/>
      <c r="AX174" s="4"/>
      <c r="AY174" s="4"/>
      <c r="AZ174" s="5"/>
    </row>
    <row r="175" spans="48:52" ht="15.75">
      <c r="AV175" s="12"/>
      <c r="AW175" s="12"/>
      <c r="AX175" s="13"/>
      <c r="AY175" s="12"/>
      <c r="AZ175" s="12"/>
    </row>
    <row r="176" spans="48:52" ht="15">
      <c r="AV176" s="15"/>
      <c r="AW176" s="16"/>
      <c r="AX176" s="17"/>
      <c r="AY176" s="15"/>
      <c r="AZ176" s="16"/>
    </row>
    <row r="177" spans="1:53">
      <c r="AV177" s="5"/>
      <c r="AW177" s="5"/>
      <c r="AX177" s="4"/>
      <c r="AY177" s="4"/>
      <c r="AZ177" s="5"/>
    </row>
    <row r="178" spans="1:53" ht="15.75">
      <c r="AV178" s="12"/>
      <c r="AW178" s="12"/>
      <c r="AX178" s="13"/>
      <c r="AY178" s="12"/>
      <c r="AZ178" s="12"/>
    </row>
    <row r="179" spans="1:53" ht="15">
      <c r="AV179" s="15"/>
      <c r="AW179" s="16"/>
      <c r="AX179" s="17"/>
      <c r="AY179" s="15"/>
      <c r="AZ179" s="16"/>
    </row>
    <row r="180" spans="1:53">
      <c r="AV180" s="5"/>
      <c r="AW180" s="5"/>
      <c r="AX180" s="4"/>
      <c r="AY180" s="4"/>
      <c r="AZ180" s="5"/>
    </row>
    <row r="181" spans="1:53" s="6" customFormat="1" ht="12" customHeight="1">
      <c r="B181" s="1"/>
      <c r="C181" s="1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3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12"/>
      <c r="AW181" s="12"/>
      <c r="AX181" s="13"/>
      <c r="AY181" s="12"/>
      <c r="AZ181" s="12"/>
      <c r="BA181" s="1"/>
    </row>
    <row r="182" spans="1:53" s="6" customFormat="1" ht="18.75" customHeight="1">
      <c r="A182" s="84"/>
      <c r="B182" s="84" t="s">
        <v>49</v>
      </c>
      <c r="C182" s="85"/>
      <c r="D182" s="86"/>
      <c r="E182" s="86"/>
      <c r="F182" s="86"/>
      <c r="G182" s="86"/>
      <c r="H182" s="86"/>
      <c r="I182" s="86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  <c r="W182" s="87"/>
      <c r="X182" s="87"/>
      <c r="Y182" s="87"/>
      <c r="Z182" s="87"/>
      <c r="AA182" s="87"/>
      <c r="AB182" s="87"/>
      <c r="AC182" s="87"/>
      <c r="AD182" s="87"/>
      <c r="AE182" s="88"/>
      <c r="AF182" s="87"/>
      <c r="AG182" s="87"/>
      <c r="AH182" s="87"/>
      <c r="AI182" s="87"/>
      <c r="AJ182" s="87"/>
      <c r="AK182" s="87"/>
      <c r="AL182" s="87"/>
      <c r="AM182" s="87"/>
      <c r="AN182" s="87"/>
      <c r="AO182" s="87"/>
      <c r="AP182" s="87"/>
      <c r="AQ182" s="87"/>
      <c r="AR182" s="87"/>
      <c r="AS182" s="87"/>
      <c r="AT182" s="87"/>
      <c r="AU182" s="87"/>
      <c r="AV182" s="15"/>
      <c r="AW182" s="16"/>
      <c r="AX182" s="17"/>
      <c r="AY182" s="15"/>
      <c r="AZ182" s="16"/>
      <c r="BA182" s="1"/>
    </row>
    <row r="183" spans="1:53" s="93" customFormat="1" ht="18">
      <c r="A183" s="89"/>
      <c r="B183" s="90" t="s">
        <v>50</v>
      </c>
      <c r="C183" s="90"/>
      <c r="D183" s="91"/>
      <c r="E183" s="91"/>
      <c r="F183" s="91"/>
      <c r="G183" s="91"/>
      <c r="H183" s="91"/>
      <c r="I183" s="91"/>
      <c r="J183" s="91"/>
      <c r="K183" s="91"/>
      <c r="L183" s="91"/>
      <c r="M183" s="91"/>
      <c r="N183" s="91"/>
      <c r="O183" s="91"/>
      <c r="P183" s="91"/>
      <c r="Q183" s="91"/>
      <c r="R183" s="91"/>
      <c r="S183" s="91"/>
      <c r="T183" s="91"/>
      <c r="U183" s="91"/>
      <c r="V183" s="91"/>
      <c r="W183" s="91"/>
      <c r="X183" s="91"/>
      <c r="Y183" s="91"/>
      <c r="Z183" s="91"/>
      <c r="AA183" s="91"/>
      <c r="AB183" s="91"/>
      <c r="AC183" s="91"/>
      <c r="AD183" s="92"/>
      <c r="AE183" s="89"/>
      <c r="AF183" s="89"/>
      <c r="AG183" s="89"/>
      <c r="AH183" s="89"/>
      <c r="AI183" s="89"/>
      <c r="AJ183" s="89"/>
      <c r="AK183" s="89"/>
      <c r="AL183" s="89"/>
      <c r="AM183" s="89"/>
      <c r="AN183" s="89"/>
      <c r="AO183" s="89"/>
      <c r="AP183" s="89"/>
      <c r="AQ183" s="89"/>
      <c r="AR183" s="89"/>
      <c r="AS183" s="89"/>
      <c r="AT183" s="89"/>
      <c r="AU183" s="89"/>
      <c r="AV183" s="5"/>
      <c r="AW183" s="5"/>
      <c r="AX183" s="4"/>
      <c r="AY183" s="4"/>
      <c r="AZ183" s="5"/>
      <c r="BA183" s="1"/>
    </row>
    <row r="184" spans="1:53" s="26" customFormat="1" ht="24" customHeight="1">
      <c r="A184" s="89"/>
      <c r="B184" s="214" t="s">
        <v>7</v>
      </c>
      <c r="C184" s="214"/>
      <c r="D184" s="94" t="s">
        <v>8</v>
      </c>
      <c r="E184" s="94" t="s">
        <v>9</v>
      </c>
      <c r="F184" s="94" t="s">
        <v>10</v>
      </c>
      <c r="G184" s="94" t="s">
        <v>11</v>
      </c>
      <c r="H184" s="94" t="s">
        <v>12</v>
      </c>
      <c r="I184" s="94" t="s">
        <v>13</v>
      </c>
      <c r="J184" s="94" t="s">
        <v>14</v>
      </c>
      <c r="K184" s="94" t="s">
        <v>15</v>
      </c>
      <c r="L184" s="94" t="s">
        <v>16</v>
      </c>
      <c r="M184" s="94" t="s">
        <v>17</v>
      </c>
      <c r="N184" s="94" t="str">
        <f>N5</f>
        <v>HR</v>
      </c>
      <c r="O184" s="94" t="s">
        <v>19</v>
      </c>
      <c r="P184" s="94" t="s">
        <v>20</v>
      </c>
      <c r="Q184" s="94" t="s">
        <v>21</v>
      </c>
      <c r="R184" s="94" t="s">
        <v>22</v>
      </c>
      <c r="S184" s="94" t="s">
        <v>23</v>
      </c>
      <c r="T184" s="94" t="s">
        <v>24</v>
      </c>
      <c r="U184" s="94" t="s">
        <v>25</v>
      </c>
      <c r="V184" s="94" t="s">
        <v>26</v>
      </c>
      <c r="W184" s="94" t="s">
        <v>27</v>
      </c>
      <c r="X184" s="94" t="s">
        <v>28</v>
      </c>
      <c r="Y184" s="94" t="s">
        <v>29</v>
      </c>
      <c r="Z184" s="94" t="s">
        <v>30</v>
      </c>
      <c r="AA184" s="94" t="s">
        <v>31</v>
      </c>
      <c r="AB184" s="94" t="s">
        <v>32</v>
      </c>
      <c r="AC184" s="94" t="s">
        <v>33</v>
      </c>
      <c r="AD184" s="94" t="s">
        <v>34</v>
      </c>
      <c r="AE184" s="94" t="s">
        <v>35</v>
      </c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12"/>
      <c r="AW184" s="12"/>
      <c r="AX184" s="13"/>
      <c r="AY184" s="12"/>
      <c r="AZ184" s="12"/>
      <c r="BA184" s="1"/>
    </row>
    <row r="185" spans="1:53" s="6" customFormat="1" ht="18.75" customHeight="1">
      <c r="A185" s="89"/>
      <c r="B185" s="95">
        <v>2002</v>
      </c>
      <c r="C185" s="96"/>
      <c r="D185" s="31">
        <v>275.16899999999998</v>
      </c>
      <c r="E185" s="31">
        <v>0</v>
      </c>
      <c r="F185" s="97">
        <v>109.505</v>
      </c>
      <c r="G185" s="97">
        <v>146.64500000000001</v>
      </c>
      <c r="H185" s="97">
        <v>1226.2339999999999</v>
      </c>
      <c r="I185" s="97">
        <v>12.2</v>
      </c>
      <c r="J185" s="97">
        <v>61.82</v>
      </c>
      <c r="K185" s="97">
        <v>703.452</v>
      </c>
      <c r="L185" s="97">
        <v>1632.0650000000001</v>
      </c>
      <c r="M185" s="97">
        <v>567.79999999999995</v>
      </c>
      <c r="N185" s="97">
        <v>0</v>
      </c>
      <c r="O185" s="97">
        <v>1127.818</v>
      </c>
      <c r="P185" s="97">
        <v>4.0030000000000001</v>
      </c>
      <c r="Q185" s="97">
        <v>21.193000000000001</v>
      </c>
      <c r="R185" s="97">
        <v>43.2</v>
      </c>
      <c r="S185" s="97">
        <v>10.927</v>
      </c>
      <c r="T185" s="97">
        <v>39.543999999999997</v>
      </c>
      <c r="U185" s="97">
        <v>1.4079999999999999</v>
      </c>
      <c r="V185" s="97">
        <v>364.80500000000001</v>
      </c>
      <c r="W185" s="97">
        <v>208.113</v>
      </c>
      <c r="X185" s="97">
        <v>320.89499999999998</v>
      </c>
      <c r="Y185" s="97">
        <v>104.655</v>
      </c>
      <c r="Z185" s="97">
        <v>0</v>
      </c>
      <c r="AA185" s="97">
        <v>43.136000000000003</v>
      </c>
      <c r="AB185" s="97">
        <v>28.5</v>
      </c>
      <c r="AC185" s="97">
        <v>93.894999999999996</v>
      </c>
      <c r="AD185" s="97">
        <v>140.40299999999999</v>
      </c>
      <c r="AE185" s="98">
        <v>697.01400000000001</v>
      </c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15"/>
      <c r="AW185" s="16"/>
      <c r="AX185" s="17"/>
      <c r="AY185" s="15"/>
      <c r="AZ185" s="16"/>
      <c r="BA185" s="1"/>
    </row>
    <row r="186" spans="1:53" s="6" customFormat="1" ht="18.75" customHeight="1">
      <c r="A186" s="89"/>
      <c r="B186" s="95">
        <v>2003</v>
      </c>
      <c r="C186" s="96"/>
      <c r="D186" s="31">
        <v>280.92899999999997</v>
      </c>
      <c r="E186" s="31">
        <v>0</v>
      </c>
      <c r="F186" s="97">
        <v>96.66</v>
      </c>
      <c r="G186" s="97">
        <v>150.083</v>
      </c>
      <c r="H186" s="97">
        <v>1263.162</v>
      </c>
      <c r="I186" s="97">
        <v>14.794</v>
      </c>
      <c r="J186" s="97">
        <v>62.466000000000001</v>
      </c>
      <c r="K186" s="97">
        <v>713.88600000000008</v>
      </c>
      <c r="L186" s="97">
        <v>1580.0329999999999</v>
      </c>
      <c r="M186" s="97">
        <v>562.70000000000005</v>
      </c>
      <c r="N186" s="97">
        <v>0</v>
      </c>
      <c r="O186" s="97">
        <v>1151.3620000000001</v>
      </c>
      <c r="P186" s="97">
        <v>3.8050000000000002</v>
      </c>
      <c r="Q186" s="97">
        <v>21.6</v>
      </c>
      <c r="R186" s="97">
        <v>47.643000000000001</v>
      </c>
      <c r="S186" s="97">
        <v>10.7</v>
      </c>
      <c r="T186" s="97">
        <v>37.853999999999992</v>
      </c>
      <c r="U186" s="97">
        <v>1.2889999999999999</v>
      </c>
      <c r="V186" s="97">
        <v>381.46499999999997</v>
      </c>
      <c r="W186" s="97">
        <v>206.292</v>
      </c>
      <c r="X186" s="97">
        <v>298.12699999999995</v>
      </c>
      <c r="Y186" s="97">
        <v>118.52299999999998</v>
      </c>
      <c r="Z186" s="97">
        <v>0</v>
      </c>
      <c r="AA186" s="97">
        <v>40.079000000000001</v>
      </c>
      <c r="AB186" s="97">
        <v>25.581999999999997</v>
      </c>
      <c r="AC186" s="97">
        <v>91.186000000000007</v>
      </c>
      <c r="AD186" s="97">
        <v>142.423</v>
      </c>
      <c r="AE186" s="98">
        <v>730.51400000000001</v>
      </c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5"/>
      <c r="AW186" s="5"/>
      <c r="AX186" s="4"/>
      <c r="AY186" s="4"/>
      <c r="AZ186" s="5"/>
      <c r="BA186" s="1"/>
    </row>
    <row r="187" spans="1:53" s="106" customFormat="1" ht="13.5" customHeight="1">
      <c r="A187" s="99"/>
      <c r="B187" s="100"/>
      <c r="C187" s="40"/>
      <c r="D187" s="101">
        <v>0</v>
      </c>
      <c r="E187" s="101">
        <v>1</v>
      </c>
      <c r="F187" s="102">
        <v>0</v>
      </c>
      <c r="G187" s="102">
        <v>0</v>
      </c>
      <c r="H187" s="102">
        <v>0</v>
      </c>
      <c r="I187" s="102">
        <v>0</v>
      </c>
      <c r="J187" s="102">
        <v>0</v>
      </c>
      <c r="K187" s="102">
        <v>0</v>
      </c>
      <c r="L187" s="102">
        <v>0</v>
      </c>
      <c r="M187" s="102">
        <v>0</v>
      </c>
      <c r="N187" s="102">
        <v>0</v>
      </c>
      <c r="O187" s="102">
        <v>0</v>
      </c>
      <c r="P187" s="102">
        <v>0</v>
      </c>
      <c r="Q187" s="102">
        <v>0</v>
      </c>
      <c r="R187" s="102">
        <v>0</v>
      </c>
      <c r="S187" s="102">
        <v>0</v>
      </c>
      <c r="T187" s="102">
        <v>0</v>
      </c>
      <c r="U187" s="102">
        <v>0</v>
      </c>
      <c r="V187" s="102">
        <v>0</v>
      </c>
      <c r="W187" s="102">
        <v>0</v>
      </c>
      <c r="X187" s="102">
        <v>0</v>
      </c>
      <c r="Y187" s="102">
        <v>0</v>
      </c>
      <c r="Z187" s="102">
        <v>1</v>
      </c>
      <c r="AA187" s="102">
        <v>0</v>
      </c>
      <c r="AB187" s="102">
        <v>0</v>
      </c>
      <c r="AC187" s="102">
        <v>0</v>
      </c>
      <c r="AD187" s="102">
        <v>0</v>
      </c>
      <c r="AE187" s="103">
        <v>0</v>
      </c>
      <c r="AF187" s="69"/>
      <c r="AG187" s="69"/>
      <c r="AH187" s="69"/>
      <c r="AI187" s="69"/>
      <c r="AJ187" s="69"/>
      <c r="AK187" s="69"/>
      <c r="AL187" s="69"/>
      <c r="AM187" s="69"/>
      <c r="AN187" s="69"/>
      <c r="AO187" s="69"/>
      <c r="AP187" s="69"/>
      <c r="AQ187" s="69"/>
      <c r="AR187" s="69"/>
      <c r="AS187" s="69"/>
      <c r="AT187" s="69"/>
      <c r="AU187" s="69"/>
      <c r="AV187" s="104"/>
      <c r="AW187" s="104"/>
      <c r="AX187" s="40"/>
      <c r="AY187" s="40"/>
      <c r="AZ187" s="104"/>
      <c r="BA187" s="105"/>
    </row>
    <row r="188" spans="1:53" s="6" customFormat="1" ht="18.75" customHeight="1">
      <c r="A188" s="89"/>
      <c r="B188" s="95">
        <v>2004</v>
      </c>
      <c r="C188" s="96"/>
      <c r="D188" s="31">
        <v>267.15600000000001</v>
      </c>
      <c r="E188" s="31">
        <v>0</v>
      </c>
      <c r="F188" s="97">
        <v>81.03</v>
      </c>
      <c r="G188" s="97">
        <v>135.976</v>
      </c>
      <c r="H188" s="97">
        <v>1166.9000000000001</v>
      </c>
      <c r="I188" s="97">
        <v>13.218</v>
      </c>
      <c r="J188" s="97">
        <v>58.213000000000001</v>
      </c>
      <c r="K188" s="97">
        <v>724.21799999999996</v>
      </c>
      <c r="L188" s="97">
        <v>1554.422</v>
      </c>
      <c r="M188" s="97">
        <v>545.9</v>
      </c>
      <c r="N188" s="97">
        <v>0</v>
      </c>
      <c r="O188" s="97">
        <v>1114.1489999999999</v>
      </c>
      <c r="P188" s="97">
        <v>4.1819999999999995</v>
      </c>
      <c r="Q188" s="97">
        <v>19.616</v>
      </c>
      <c r="R188" s="97">
        <v>52.891999999999989</v>
      </c>
      <c r="S188" s="97">
        <v>9.9329999999999998</v>
      </c>
      <c r="T188" s="97">
        <v>32.445999999999998</v>
      </c>
      <c r="U188" s="97">
        <v>1.39</v>
      </c>
      <c r="V188" s="97">
        <v>396.00800000000004</v>
      </c>
      <c r="W188" s="97">
        <v>203.75399999999999</v>
      </c>
      <c r="X188" s="97">
        <v>306.17099999999999</v>
      </c>
      <c r="Y188" s="97">
        <v>118.03899999999999</v>
      </c>
      <c r="Z188" s="97">
        <v>0</v>
      </c>
      <c r="AA188" s="97">
        <v>37.381</v>
      </c>
      <c r="AB188" s="97">
        <v>26.386999999999997</v>
      </c>
      <c r="AC188" s="97">
        <v>86.661999999999992</v>
      </c>
      <c r="AD188" s="97">
        <v>135.94299999999998</v>
      </c>
      <c r="AE188" s="98">
        <v>761.81899999999996</v>
      </c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12"/>
      <c r="AW188" s="12"/>
      <c r="AX188" s="13"/>
      <c r="AY188" s="12"/>
      <c r="AZ188" s="12"/>
      <c r="BA188" s="1"/>
    </row>
    <row r="189" spans="1:53" s="6" customFormat="1" ht="18.75" customHeight="1">
      <c r="A189" s="89"/>
      <c r="B189" s="95">
        <v>2005</v>
      </c>
      <c r="C189" s="96"/>
      <c r="D189" s="31">
        <v>268.91899999999998</v>
      </c>
      <c r="E189" s="31">
        <v>22.753</v>
      </c>
      <c r="F189" s="97">
        <v>79.712000000000003</v>
      </c>
      <c r="G189" s="97">
        <v>128.702</v>
      </c>
      <c r="H189" s="97">
        <v>1192.954</v>
      </c>
      <c r="I189" s="97">
        <v>14.481999999999999</v>
      </c>
      <c r="J189" s="97">
        <v>60.686999999999998</v>
      </c>
      <c r="K189" s="97">
        <v>670.40899999999999</v>
      </c>
      <c r="L189" s="97">
        <v>1509.5250000000001</v>
      </c>
      <c r="M189" s="97">
        <v>572.20000000000005</v>
      </c>
      <c r="N189" s="97">
        <v>0</v>
      </c>
      <c r="O189" s="97">
        <v>1110.6300000000001</v>
      </c>
      <c r="P189" s="97">
        <v>4.0030000000000001</v>
      </c>
      <c r="Q189" s="97">
        <v>20.684000000000001</v>
      </c>
      <c r="R189" s="97">
        <v>47.323</v>
      </c>
      <c r="S189" s="97">
        <v>9.3330000000000002</v>
      </c>
      <c r="T189" s="97">
        <v>33.545999999999999</v>
      </c>
      <c r="U189" s="97">
        <v>1.3979999999999999</v>
      </c>
      <c r="V189" s="97">
        <v>383.649</v>
      </c>
      <c r="W189" s="97">
        <v>214.58500000000001</v>
      </c>
      <c r="X189" s="97">
        <v>355.32900000000001</v>
      </c>
      <c r="Y189" s="97">
        <v>105.309</v>
      </c>
      <c r="Z189" s="97">
        <v>194.6</v>
      </c>
      <c r="AA189" s="97">
        <v>37.908000000000001</v>
      </c>
      <c r="AB189" s="97">
        <v>21.413</v>
      </c>
      <c r="AC189" s="97">
        <v>87.051000000000002</v>
      </c>
      <c r="AD189" s="97">
        <v>137.404</v>
      </c>
      <c r="AE189" s="98">
        <v>847.28099999999995</v>
      </c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15"/>
      <c r="AW189" s="16"/>
      <c r="AX189" s="17"/>
      <c r="AY189" s="15"/>
      <c r="AZ189" s="16"/>
      <c r="BA189" s="1"/>
    </row>
    <row r="190" spans="1:53" s="6" customFormat="1" ht="18.75" customHeight="1">
      <c r="A190" s="89"/>
      <c r="B190" s="95">
        <v>2006</v>
      </c>
      <c r="C190" s="96"/>
      <c r="D190" s="31">
        <v>272.863</v>
      </c>
      <c r="E190" s="31">
        <v>21.725000000000001</v>
      </c>
      <c r="F190" s="97">
        <v>79.328000000000003</v>
      </c>
      <c r="G190" s="97">
        <v>129.98599999999999</v>
      </c>
      <c r="H190" s="97">
        <v>1185.232</v>
      </c>
      <c r="I190" s="97">
        <v>14.696</v>
      </c>
      <c r="J190" s="97">
        <v>57.691000000000003</v>
      </c>
      <c r="K190" s="97">
        <v>643.16899999999998</v>
      </c>
      <c r="L190" s="97">
        <v>1531.819</v>
      </c>
      <c r="M190" s="97">
        <v>580.79999999999995</v>
      </c>
      <c r="N190" s="97">
        <v>0</v>
      </c>
      <c r="O190" s="97">
        <v>1126.6510000000001</v>
      </c>
      <c r="P190" s="97">
        <v>3.9209999999999998</v>
      </c>
      <c r="Q190" s="97">
        <v>22.754999999999999</v>
      </c>
      <c r="R190" s="97">
        <v>55.976999999999997</v>
      </c>
      <c r="S190" s="97">
        <v>9.2129999999999992</v>
      </c>
      <c r="T190" s="97">
        <v>34.521000000000001</v>
      </c>
      <c r="U190" s="97">
        <v>1.474</v>
      </c>
      <c r="V190" s="97">
        <v>385.57100000000003</v>
      </c>
      <c r="W190" s="97">
        <v>215.56700000000001</v>
      </c>
      <c r="X190" s="97">
        <v>364.89600000000002</v>
      </c>
      <c r="Y190" s="97">
        <v>91.254000000000005</v>
      </c>
      <c r="Z190" s="97">
        <v>211.2</v>
      </c>
      <c r="AA190" s="97">
        <v>36.203000000000003</v>
      </c>
      <c r="AB190" s="97">
        <v>22.99</v>
      </c>
      <c r="AC190" s="97">
        <v>88.572000000000003</v>
      </c>
      <c r="AD190" s="97">
        <v>133.53299999999999</v>
      </c>
      <c r="AE190" s="98">
        <v>882.04</v>
      </c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5"/>
      <c r="AW190" s="5"/>
      <c r="AX190" s="4"/>
      <c r="AY190" s="4"/>
      <c r="AZ190" s="5"/>
      <c r="BA190" s="1"/>
    </row>
    <row r="191" spans="1:53" s="6" customFormat="1" ht="18.75" customHeight="1">
      <c r="A191" s="89"/>
      <c r="B191" s="95">
        <v>2007</v>
      </c>
      <c r="C191" s="96"/>
      <c r="D191" s="31">
        <v>267.274</v>
      </c>
      <c r="E191" s="31">
        <v>14.6</v>
      </c>
      <c r="F191" s="97">
        <v>80.02</v>
      </c>
      <c r="G191" s="97">
        <v>128.4</v>
      </c>
      <c r="H191" s="97">
        <v>1209.71</v>
      </c>
      <c r="I191" s="97">
        <v>14.773999999999999</v>
      </c>
      <c r="J191" s="97">
        <v>56.874000000000002</v>
      </c>
      <c r="K191" s="97">
        <v>658.33399999999995</v>
      </c>
      <c r="L191" s="97">
        <v>1518.2190000000001</v>
      </c>
      <c r="M191" s="97">
        <v>537.24300000000005</v>
      </c>
      <c r="N191" s="97">
        <v>0</v>
      </c>
      <c r="O191" s="97">
        <v>1059.241</v>
      </c>
      <c r="P191" s="97">
        <v>4.2480000000000002</v>
      </c>
      <c r="Q191" s="97">
        <v>21.445</v>
      </c>
      <c r="R191" s="97">
        <v>47.539000000000001</v>
      </c>
      <c r="S191" s="97">
        <v>9.8360000000000003</v>
      </c>
      <c r="T191" s="97">
        <v>32.372</v>
      </c>
      <c r="U191" s="97">
        <v>1.4790000000000001</v>
      </c>
      <c r="V191" s="97">
        <v>378.38299999999998</v>
      </c>
      <c r="W191" s="97">
        <v>221.16</v>
      </c>
      <c r="X191" s="97">
        <v>381.495</v>
      </c>
      <c r="Y191" s="97">
        <v>108.54</v>
      </c>
      <c r="Z191" s="97">
        <v>190.4</v>
      </c>
      <c r="AA191" s="97">
        <v>36.944000000000003</v>
      </c>
      <c r="AB191" s="97">
        <v>19.861999999999998</v>
      </c>
      <c r="AC191" s="97">
        <v>82.521000000000001</v>
      </c>
      <c r="AD191" s="97">
        <v>128.786</v>
      </c>
      <c r="AE191" s="98">
        <v>862.40099999999995</v>
      </c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12"/>
      <c r="AW191" s="12"/>
      <c r="AX191" s="13"/>
      <c r="AY191" s="12"/>
      <c r="AZ191" s="12"/>
      <c r="BA191" s="1"/>
    </row>
    <row r="192" spans="1:53" s="6" customFormat="1" ht="18.75" customHeight="1">
      <c r="A192" s="89"/>
      <c r="B192" s="95">
        <v>2008</v>
      </c>
      <c r="C192" s="96"/>
      <c r="D192" s="31">
        <v>255.017</v>
      </c>
      <c r="E192" s="31">
        <v>4.7030000000000003</v>
      </c>
      <c r="F192" s="97">
        <v>77.024999999999991</v>
      </c>
      <c r="G192" s="97">
        <v>126.39999999999999</v>
      </c>
      <c r="H192" s="97">
        <v>1174.1200000000001</v>
      </c>
      <c r="I192" s="97">
        <v>9.64</v>
      </c>
      <c r="J192" s="97">
        <v>57.173000000000002</v>
      </c>
      <c r="K192" s="97">
        <v>598.43099999999993</v>
      </c>
      <c r="L192" s="97">
        <v>1466.6689999999999</v>
      </c>
      <c r="M192" s="97">
        <v>514.43100000000004</v>
      </c>
      <c r="N192" s="97">
        <v>0</v>
      </c>
      <c r="O192" s="97">
        <v>1055.0059999999999</v>
      </c>
      <c r="P192" s="97">
        <v>4.4470000000000001</v>
      </c>
      <c r="Q192" s="97">
        <v>18.965999999999998</v>
      </c>
      <c r="R192" s="97">
        <v>43.889000000000003</v>
      </c>
      <c r="S192" s="97">
        <v>8.9770000000000021</v>
      </c>
      <c r="T192" s="97">
        <v>29.695</v>
      </c>
      <c r="U192" s="97">
        <v>1.5409999999999999</v>
      </c>
      <c r="V192" s="97">
        <v>401.74999999999994</v>
      </c>
      <c r="W192" s="97">
        <v>223.65100000000004</v>
      </c>
      <c r="X192" s="97">
        <v>385.11200000000002</v>
      </c>
      <c r="Y192" s="97">
        <v>102.706</v>
      </c>
      <c r="Z192" s="97">
        <v>24.957999999999998</v>
      </c>
      <c r="AA192" s="97">
        <v>35.261000000000003</v>
      </c>
      <c r="AB192" s="97">
        <v>15.792999999999999</v>
      </c>
      <c r="AC192" s="97">
        <v>81.081999999999979</v>
      </c>
      <c r="AD192" s="97">
        <v>150.47399999999999</v>
      </c>
      <c r="AE192" s="98">
        <v>849.8599999999999</v>
      </c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12"/>
      <c r="AW192" s="12"/>
      <c r="AX192" s="13"/>
      <c r="AY192" s="12"/>
      <c r="AZ192" s="12"/>
      <c r="BA192" s="1"/>
    </row>
    <row r="193" spans="1:53" s="6" customFormat="1" ht="18.75" customHeight="1">
      <c r="A193" s="89"/>
      <c r="B193" s="95">
        <v>2009</v>
      </c>
      <c r="C193" s="96"/>
      <c r="D193" s="31">
        <v>263.14</v>
      </c>
      <c r="E193" s="31">
        <v>3.67</v>
      </c>
      <c r="F193" s="97">
        <v>74.260000000000005</v>
      </c>
      <c r="G193" s="97">
        <v>131.19999999999999</v>
      </c>
      <c r="H193" s="97">
        <v>1186.72</v>
      </c>
      <c r="I193" s="97">
        <v>8.9600000000000009</v>
      </c>
      <c r="J193" s="97">
        <v>58.03</v>
      </c>
      <c r="K193" s="97">
        <v>606.59</v>
      </c>
      <c r="L193" s="97">
        <v>1521.17</v>
      </c>
      <c r="M193" s="97">
        <v>559</v>
      </c>
      <c r="N193" s="97">
        <v>55.41</v>
      </c>
      <c r="O193" s="97">
        <v>1075.4100000000001</v>
      </c>
      <c r="P193" s="97">
        <v>4.4800000000000004</v>
      </c>
      <c r="Q193" s="97">
        <v>17.61</v>
      </c>
      <c r="R193" s="97">
        <v>42.65</v>
      </c>
      <c r="S193" s="97">
        <v>9.5500000000000007</v>
      </c>
      <c r="T193" s="97">
        <v>27.09</v>
      </c>
      <c r="U193" s="97">
        <v>1.42</v>
      </c>
      <c r="V193" s="97">
        <v>388.61</v>
      </c>
      <c r="W193" s="97">
        <v>224.79</v>
      </c>
      <c r="X193" s="97">
        <v>385.98</v>
      </c>
      <c r="Y193" s="97">
        <v>93.66</v>
      </c>
      <c r="Z193" s="97">
        <v>28.32</v>
      </c>
      <c r="AA193" s="97">
        <v>35.770000000000003</v>
      </c>
      <c r="AB193" s="97">
        <v>13.61</v>
      </c>
      <c r="AC193" s="97">
        <v>82.13</v>
      </c>
      <c r="AD193" s="97">
        <v>148.34</v>
      </c>
      <c r="AE193" s="98">
        <v>924.47</v>
      </c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12"/>
      <c r="AW193" s="12"/>
      <c r="AX193" s="13"/>
      <c r="AY193" s="12"/>
      <c r="AZ193" s="12"/>
      <c r="BA193" s="1"/>
    </row>
    <row r="194" spans="1:53" s="6" customFormat="1" ht="18.75" customHeight="1">
      <c r="A194" s="89"/>
      <c r="B194" s="95">
        <v>2010</v>
      </c>
      <c r="C194" s="96"/>
      <c r="D194" s="31">
        <v>272.29000000000002</v>
      </c>
      <c r="E194" s="31">
        <v>4.620000000000001</v>
      </c>
      <c r="F194" s="97">
        <v>72.12</v>
      </c>
      <c r="G194" s="97">
        <v>133</v>
      </c>
      <c r="H194" s="97">
        <v>1159</v>
      </c>
      <c r="I194" s="97">
        <v>8.3699999999999992</v>
      </c>
      <c r="J194" s="97">
        <v>59.23</v>
      </c>
      <c r="K194" s="97">
        <v>604.11</v>
      </c>
      <c r="L194" s="97">
        <v>1559.35</v>
      </c>
      <c r="M194" s="97">
        <v>546.76</v>
      </c>
      <c r="N194" s="97">
        <v>53.75</v>
      </c>
      <c r="O194" s="97">
        <v>1009.21</v>
      </c>
      <c r="P194" s="97">
        <v>4.82</v>
      </c>
      <c r="Q194" s="97">
        <v>17.13</v>
      </c>
      <c r="R194" s="97">
        <v>41.08</v>
      </c>
      <c r="S194" s="97">
        <v>8.8800000000000008</v>
      </c>
      <c r="T194" s="97">
        <v>25.98</v>
      </c>
      <c r="U194" s="97">
        <v>1.1200000000000001</v>
      </c>
      <c r="V194" s="97">
        <v>381.56</v>
      </c>
      <c r="W194" s="97">
        <v>220.66</v>
      </c>
      <c r="X194" s="97">
        <v>379.93</v>
      </c>
      <c r="Y194" s="97">
        <v>96</v>
      </c>
      <c r="Z194" s="97">
        <v>29.07</v>
      </c>
      <c r="AA194" s="97">
        <v>35.57</v>
      </c>
      <c r="AB194" s="97">
        <v>11.28</v>
      </c>
      <c r="AC194" s="97">
        <v>82.65</v>
      </c>
      <c r="AD194" s="97">
        <v>147.78</v>
      </c>
      <c r="AE194" s="98">
        <v>935.52</v>
      </c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12"/>
      <c r="AW194" s="12"/>
      <c r="AX194" s="13"/>
      <c r="AY194" s="12"/>
      <c r="AZ194" s="12"/>
      <c r="BA194" s="1"/>
    </row>
    <row r="195" spans="1:53" s="6" customFormat="1" ht="18.75" customHeight="1">
      <c r="A195" s="89"/>
      <c r="B195" s="95">
        <v>2011</v>
      </c>
      <c r="C195" s="96"/>
      <c r="D195" s="31">
        <v>262.27999999999997</v>
      </c>
      <c r="E195" s="31">
        <v>5.32</v>
      </c>
      <c r="F195" s="97">
        <v>65.709999999999994</v>
      </c>
      <c r="G195" s="97">
        <v>125.4</v>
      </c>
      <c r="H195" s="97">
        <v>1140</v>
      </c>
      <c r="I195" s="97">
        <v>7.96</v>
      </c>
      <c r="J195" s="97">
        <v>56.16</v>
      </c>
      <c r="K195" s="97">
        <v>591.38</v>
      </c>
      <c r="L195" s="97">
        <v>1477.17</v>
      </c>
      <c r="M195" s="97">
        <v>495.4</v>
      </c>
      <c r="N195" s="97">
        <v>46.78</v>
      </c>
      <c r="O195" s="97">
        <v>981.12</v>
      </c>
      <c r="P195" s="97">
        <v>5.31</v>
      </c>
      <c r="Q195" s="97">
        <v>16.37</v>
      </c>
      <c r="R195" s="97">
        <v>39.950000000000003</v>
      </c>
      <c r="S195" s="97">
        <v>8.4700000000000006</v>
      </c>
      <c r="T195" s="97">
        <v>24.71</v>
      </c>
      <c r="U195" s="97">
        <v>1.1100000000000001</v>
      </c>
      <c r="V195" s="97">
        <v>373.44</v>
      </c>
      <c r="W195" s="97">
        <v>221.12</v>
      </c>
      <c r="X195" s="97">
        <v>371</v>
      </c>
      <c r="Y195" s="97">
        <v>92.99</v>
      </c>
      <c r="Z195" s="97">
        <v>28.82</v>
      </c>
      <c r="AA195" s="97">
        <v>33.090000000000003</v>
      </c>
      <c r="AB195" s="97">
        <v>9.76</v>
      </c>
      <c r="AC195" s="97">
        <v>80.37</v>
      </c>
      <c r="AD195" s="97">
        <v>135.25</v>
      </c>
      <c r="AE195" s="98">
        <v>882.56</v>
      </c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12"/>
      <c r="AW195" s="12"/>
      <c r="AX195" s="13"/>
      <c r="AY195" s="12"/>
      <c r="AZ195" s="12"/>
      <c r="BA195" s="1"/>
    </row>
    <row r="196" spans="1:53" s="6" customFormat="1" ht="18.75" customHeight="1">
      <c r="A196" s="89"/>
      <c r="B196" s="95">
        <v>2012</v>
      </c>
      <c r="C196" s="96"/>
      <c r="D196" s="31">
        <v>249.91</v>
      </c>
      <c r="E196" s="31">
        <v>5.68</v>
      </c>
      <c r="F196" s="97">
        <v>64.83</v>
      </c>
      <c r="G196" s="97">
        <v>125.2</v>
      </c>
      <c r="H196" s="97">
        <v>1106</v>
      </c>
      <c r="I196" s="97">
        <v>7.88</v>
      </c>
      <c r="J196" s="97">
        <v>50.12</v>
      </c>
      <c r="K196" s="97">
        <v>580.84</v>
      </c>
      <c r="L196" s="97">
        <v>1407.9</v>
      </c>
      <c r="M196" s="97">
        <v>517.57000000000005</v>
      </c>
      <c r="N196" s="97">
        <v>47.27</v>
      </c>
      <c r="O196" s="97">
        <v>855.32</v>
      </c>
      <c r="P196" s="97">
        <v>4.57</v>
      </c>
      <c r="Q196" s="97">
        <v>15.67</v>
      </c>
      <c r="R196" s="97">
        <v>36.770000000000003</v>
      </c>
      <c r="S196" s="97">
        <v>7.95</v>
      </c>
      <c r="T196" s="97">
        <v>22.64</v>
      </c>
      <c r="U196" s="97">
        <v>1.1299999999999999</v>
      </c>
      <c r="V196" s="97">
        <v>379.1</v>
      </c>
      <c r="W196" s="97">
        <v>220.1</v>
      </c>
      <c r="X196" s="97">
        <v>339.02</v>
      </c>
      <c r="Y196" s="97">
        <v>84.09</v>
      </c>
      <c r="Z196" s="97">
        <v>29.28</v>
      </c>
      <c r="AA196" s="97">
        <v>32.1</v>
      </c>
      <c r="AB196" s="97">
        <v>9.5299999999999994</v>
      </c>
      <c r="AC196" s="97">
        <v>80.42</v>
      </c>
      <c r="AD196" s="97">
        <v>135.72999999999999</v>
      </c>
      <c r="AE196" s="98">
        <v>847.66</v>
      </c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12"/>
      <c r="AW196" s="12"/>
      <c r="AX196" s="13"/>
      <c r="AY196" s="12"/>
      <c r="AZ196" s="12"/>
      <c r="BA196" s="1"/>
    </row>
    <row r="197" spans="1:53" s="6" customFormat="1" ht="18.75" customHeight="1">
      <c r="A197" s="89"/>
      <c r="B197" s="95">
        <v>2013</v>
      </c>
      <c r="C197" s="96"/>
      <c r="D197" s="31">
        <v>257.67</v>
      </c>
      <c r="E197" s="31">
        <v>4.8</v>
      </c>
      <c r="F197" s="97">
        <v>65.53</v>
      </c>
      <c r="G197" s="97">
        <v>125.6</v>
      </c>
      <c r="H197" s="97">
        <v>1128</v>
      </c>
      <c r="I197" s="97">
        <v>8.9</v>
      </c>
      <c r="J197" s="97">
        <v>46.04</v>
      </c>
      <c r="K197" s="97">
        <v>578.6</v>
      </c>
      <c r="L197" s="97">
        <v>1420.43</v>
      </c>
      <c r="M197" s="97">
        <v>581.80999999999995</v>
      </c>
      <c r="N197" s="97">
        <v>44.42</v>
      </c>
      <c r="O197" s="97">
        <v>709.43</v>
      </c>
      <c r="P197" s="97">
        <v>4.5999999999999996</v>
      </c>
      <c r="Q197" s="97">
        <v>17</v>
      </c>
      <c r="R197" s="97">
        <v>39.26</v>
      </c>
      <c r="S197" s="97">
        <v>8.48</v>
      </c>
      <c r="T197" s="97">
        <v>23.11</v>
      </c>
      <c r="U197" s="97">
        <v>1.1299999999999999</v>
      </c>
      <c r="V197" s="97">
        <v>376.18</v>
      </c>
      <c r="W197" s="97">
        <v>221.64</v>
      </c>
      <c r="X197" s="97">
        <v>412.66</v>
      </c>
      <c r="Y197" s="97">
        <v>79.84</v>
      </c>
      <c r="Z197" s="97">
        <v>29.2</v>
      </c>
      <c r="AA197" s="97">
        <v>31.57</v>
      </c>
      <c r="AB197" s="97">
        <v>8.83</v>
      </c>
      <c r="AC197" s="97">
        <v>82.32</v>
      </c>
      <c r="AD197" s="97">
        <v>141.94999999999999</v>
      </c>
      <c r="AE197" s="98">
        <v>877.58</v>
      </c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12"/>
      <c r="AW197" s="12"/>
      <c r="AX197" s="13"/>
      <c r="AY197" s="12"/>
      <c r="AZ197" s="12"/>
      <c r="BA197" s="1"/>
    </row>
    <row r="198" spans="1:53" s="6" customFormat="1" ht="18.75" customHeight="1">
      <c r="A198" s="89"/>
      <c r="B198" s="95">
        <v>2014</v>
      </c>
      <c r="C198" s="96"/>
      <c r="D198" s="31">
        <v>257.67</v>
      </c>
      <c r="E198" s="31">
        <v>4.8</v>
      </c>
      <c r="F198" s="31">
        <v>65.53</v>
      </c>
      <c r="G198" s="31">
        <v>125.6</v>
      </c>
      <c r="H198" s="31">
        <v>1128</v>
      </c>
      <c r="I198" s="31">
        <v>8.9</v>
      </c>
      <c r="J198" s="31">
        <v>46.04</v>
      </c>
      <c r="K198" s="31">
        <v>578.6</v>
      </c>
      <c r="L198" s="31">
        <v>1420.43</v>
      </c>
      <c r="M198" s="31">
        <v>581.80999999999995</v>
      </c>
      <c r="N198" s="31">
        <v>44.42</v>
      </c>
      <c r="O198" s="31">
        <v>709.43</v>
      </c>
      <c r="P198" s="31">
        <v>4.5999999999999996</v>
      </c>
      <c r="Q198" s="31">
        <v>17</v>
      </c>
      <c r="R198" s="31">
        <v>39.26</v>
      </c>
      <c r="S198" s="31">
        <v>8.48</v>
      </c>
      <c r="T198" s="31">
        <v>23.11</v>
      </c>
      <c r="U198" s="31">
        <v>1.1299999999999999</v>
      </c>
      <c r="V198" s="31">
        <v>376.18</v>
      </c>
      <c r="W198" s="31">
        <v>221.64</v>
      </c>
      <c r="X198" s="31">
        <v>412.66</v>
      </c>
      <c r="Y198" s="31">
        <v>79.84</v>
      </c>
      <c r="Z198" s="31">
        <v>29.2</v>
      </c>
      <c r="AA198" s="31">
        <v>31.57</v>
      </c>
      <c r="AB198" s="31">
        <v>8.83</v>
      </c>
      <c r="AC198" s="31">
        <v>82.32</v>
      </c>
      <c r="AD198" s="31">
        <v>141.94999999999999</v>
      </c>
      <c r="AE198" s="31">
        <v>877.58</v>
      </c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12"/>
      <c r="AW198" s="12"/>
      <c r="AX198" s="13"/>
      <c r="AY198" s="12"/>
      <c r="AZ198" s="12"/>
      <c r="BA198" s="1"/>
    </row>
    <row r="199" spans="1:53" s="6" customFormat="1" ht="18.75" customHeight="1">
      <c r="A199" s="89"/>
      <c r="B199" s="95">
        <v>2015</v>
      </c>
      <c r="C199" s="96"/>
      <c r="D199" s="31">
        <v>267.88</v>
      </c>
      <c r="E199" s="31">
        <v>5.29</v>
      </c>
      <c r="F199" s="31">
        <v>68.290000000000006</v>
      </c>
      <c r="G199" s="31">
        <v>120.6</v>
      </c>
      <c r="H199" s="31">
        <v>1124</v>
      </c>
      <c r="I199" s="31">
        <v>9.6199999999999992</v>
      </c>
      <c r="J199" s="31">
        <v>41.92</v>
      </c>
      <c r="K199" s="31">
        <v>626.1</v>
      </c>
      <c r="L199" s="31">
        <v>1450.99</v>
      </c>
      <c r="M199" s="31">
        <v>564.14</v>
      </c>
      <c r="N199" s="31">
        <v>42.26</v>
      </c>
      <c r="O199" s="31">
        <v>788.28</v>
      </c>
      <c r="P199" s="31">
        <v>5.04</v>
      </c>
      <c r="Q199" s="31">
        <v>17.36</v>
      </c>
      <c r="R199" s="31">
        <v>44.13</v>
      </c>
      <c r="S199" s="31">
        <v>9.08</v>
      </c>
      <c r="T199" s="31">
        <v>26.39</v>
      </c>
      <c r="U199" s="31">
        <v>1.03</v>
      </c>
      <c r="V199" s="31">
        <v>382.52</v>
      </c>
      <c r="W199" s="31">
        <v>228.75</v>
      </c>
      <c r="X199" s="31">
        <v>471.01</v>
      </c>
      <c r="Y199" s="31">
        <v>88.62</v>
      </c>
      <c r="Z199" s="31">
        <v>44.47</v>
      </c>
      <c r="AA199" s="31">
        <v>33.58</v>
      </c>
      <c r="AB199" s="31">
        <v>8.4</v>
      </c>
      <c r="AC199" s="31">
        <v>85.76</v>
      </c>
      <c r="AD199" s="31">
        <v>143.97999999999999</v>
      </c>
      <c r="AE199" s="31">
        <v>883.21</v>
      </c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12"/>
      <c r="AW199" s="12"/>
      <c r="AX199" s="13"/>
      <c r="AY199" s="12"/>
      <c r="AZ199" s="12"/>
      <c r="BA199" s="1"/>
    </row>
    <row r="200" spans="1:53" s="6" customFormat="1" ht="18.75" customHeight="1">
      <c r="A200" s="89"/>
      <c r="B200" s="95">
        <v>2016</v>
      </c>
      <c r="C200" s="96"/>
      <c r="D200" s="31">
        <v>278.36</v>
      </c>
      <c r="E200" s="31">
        <v>6.66</v>
      </c>
      <c r="F200" s="31">
        <v>71.930000000000007</v>
      </c>
      <c r="G200" s="31">
        <v>129.4</v>
      </c>
      <c r="H200" s="31">
        <v>1148</v>
      </c>
      <c r="I200" s="31">
        <v>9.43</v>
      </c>
      <c r="J200" s="31">
        <v>40.17</v>
      </c>
      <c r="K200" s="31">
        <v>637.75</v>
      </c>
      <c r="L200" s="31">
        <v>1461.72</v>
      </c>
      <c r="M200" s="31">
        <v>588.36</v>
      </c>
      <c r="N200" s="31">
        <v>44.43</v>
      </c>
      <c r="O200" s="31">
        <v>809.66</v>
      </c>
      <c r="P200" s="31">
        <v>7.71</v>
      </c>
      <c r="Q200" s="31">
        <v>17.7</v>
      </c>
      <c r="R200" s="31">
        <v>42.29</v>
      </c>
      <c r="S200" s="31">
        <v>9.42</v>
      </c>
      <c r="T200" s="31">
        <v>28.07</v>
      </c>
      <c r="U200" s="31">
        <v>1.1499999999999999</v>
      </c>
      <c r="V200" s="31">
        <v>416.06</v>
      </c>
      <c r="W200" s="31">
        <v>227.44</v>
      </c>
      <c r="X200" s="31">
        <v>501.46</v>
      </c>
      <c r="Y200" s="31">
        <v>91.1</v>
      </c>
      <c r="Z200" s="31">
        <v>57.53</v>
      </c>
      <c r="AA200" s="31">
        <v>35.659999999999997</v>
      </c>
      <c r="AB200" s="31">
        <v>8.2899999999999991</v>
      </c>
      <c r="AC200" s="31">
        <v>86.37</v>
      </c>
      <c r="AD200" s="31">
        <v>131.25</v>
      </c>
      <c r="AE200" s="31">
        <v>911.66</v>
      </c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12"/>
      <c r="AW200" s="12"/>
      <c r="AX200" s="13"/>
      <c r="AY200" s="12"/>
      <c r="AZ200" s="12"/>
      <c r="BA200" s="1"/>
    </row>
    <row r="201" spans="1:53" s="6" customFormat="1" ht="18.75" customHeight="1">
      <c r="A201" s="89"/>
      <c r="B201" s="95">
        <v>2017</v>
      </c>
      <c r="C201" s="96"/>
      <c r="D201" s="31">
        <v>271.8</v>
      </c>
      <c r="E201" s="31">
        <v>7.7</v>
      </c>
      <c r="F201" s="31">
        <v>68.599999999999994</v>
      </c>
      <c r="G201" s="31">
        <v>125.6</v>
      </c>
      <c r="H201" s="31">
        <v>1129.9000000000001</v>
      </c>
      <c r="I201" s="31">
        <v>0</v>
      </c>
      <c r="J201" s="31">
        <v>45.6</v>
      </c>
      <c r="K201" s="31">
        <v>650</v>
      </c>
      <c r="L201" s="31">
        <v>1435.9</v>
      </c>
      <c r="M201" s="31">
        <v>616</v>
      </c>
      <c r="N201" s="31">
        <v>42.722999999999999</v>
      </c>
      <c r="O201" s="31">
        <v>892</v>
      </c>
      <c r="P201" s="31">
        <v>0</v>
      </c>
      <c r="Q201" s="31">
        <v>0</v>
      </c>
      <c r="R201" s="31">
        <v>0</v>
      </c>
      <c r="S201" s="31">
        <v>0</v>
      </c>
      <c r="T201" s="31">
        <v>27.4</v>
      </c>
      <c r="U201" s="31">
        <v>0</v>
      </c>
      <c r="V201" s="31">
        <v>384.9</v>
      </c>
      <c r="W201" s="31">
        <v>229.7</v>
      </c>
      <c r="X201" s="31">
        <v>574.29999999999995</v>
      </c>
      <c r="Y201" s="31">
        <v>89.2</v>
      </c>
      <c r="Z201" s="31">
        <v>0</v>
      </c>
      <c r="AA201" s="31">
        <v>36.4</v>
      </c>
      <c r="AB201" s="31">
        <v>9.8000000000000007</v>
      </c>
      <c r="AC201" s="31">
        <v>85.02</v>
      </c>
      <c r="AD201" s="31">
        <v>107.8</v>
      </c>
      <c r="AE201" s="31">
        <v>890</v>
      </c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12"/>
      <c r="AW201" s="12"/>
      <c r="AX201" s="13"/>
      <c r="AY201" s="12"/>
      <c r="AZ201" s="12"/>
      <c r="BA201" s="1"/>
    </row>
    <row r="202" spans="1:53" s="93" customFormat="1" ht="18">
      <c r="A202" s="89"/>
      <c r="B202" s="92" t="s">
        <v>51</v>
      </c>
      <c r="C202" s="91"/>
      <c r="D202" s="91"/>
      <c r="E202" s="91"/>
      <c r="F202" s="91"/>
      <c r="G202" s="91"/>
      <c r="H202" s="91"/>
      <c r="I202" s="91"/>
      <c r="J202" s="91"/>
      <c r="K202" s="91"/>
      <c r="L202" s="91"/>
      <c r="M202" s="91"/>
      <c r="N202" s="91"/>
      <c r="O202" s="91"/>
      <c r="P202" s="91"/>
      <c r="Q202" s="91"/>
      <c r="R202" s="91"/>
      <c r="S202" s="91"/>
      <c r="T202" s="91"/>
      <c r="U202" s="91"/>
      <c r="V202" s="91"/>
      <c r="W202" s="91"/>
      <c r="X202" s="91"/>
      <c r="Y202" s="91"/>
      <c r="Z202" s="91"/>
      <c r="AA202" s="91"/>
      <c r="AB202" s="91"/>
      <c r="AC202" s="91"/>
      <c r="AD202" s="92"/>
      <c r="AE202" s="89"/>
      <c r="AF202" s="89"/>
      <c r="AG202" s="89"/>
      <c r="AH202" s="89"/>
      <c r="AI202" s="89"/>
      <c r="AJ202" s="89"/>
      <c r="AK202" s="89"/>
      <c r="AL202" s="89"/>
      <c r="AM202" s="89"/>
      <c r="AN202" s="89"/>
      <c r="AO202" s="89"/>
      <c r="AP202" s="89"/>
      <c r="AQ202" s="89"/>
      <c r="AR202" s="89"/>
      <c r="AS202" s="89"/>
      <c r="AT202" s="89"/>
      <c r="AU202" s="89"/>
      <c r="AV202" s="15"/>
      <c r="AW202" s="16"/>
      <c r="AX202" s="17"/>
      <c r="AY202" s="15"/>
      <c r="AZ202" s="16"/>
      <c r="BA202" s="1"/>
    </row>
    <row r="203" spans="1:53" s="26" customFormat="1" ht="24" customHeight="1">
      <c r="A203" s="89"/>
      <c r="B203" s="214" t="s">
        <v>7</v>
      </c>
      <c r="C203" s="214"/>
      <c r="D203" s="94" t="s">
        <v>8</v>
      </c>
      <c r="E203" s="94" t="s">
        <v>9</v>
      </c>
      <c r="F203" s="94" t="s">
        <v>10</v>
      </c>
      <c r="G203" s="94" t="s">
        <v>11</v>
      </c>
      <c r="H203" s="94" t="s">
        <v>12</v>
      </c>
      <c r="I203" s="94" t="s">
        <v>13</v>
      </c>
      <c r="J203" s="94" t="s">
        <v>14</v>
      </c>
      <c r="K203" s="94" t="s">
        <v>15</v>
      </c>
      <c r="L203" s="94" t="s">
        <v>16</v>
      </c>
      <c r="M203" s="94" t="s">
        <v>17</v>
      </c>
      <c r="N203" s="94" t="str">
        <f>N5</f>
        <v>HR</v>
      </c>
      <c r="O203" s="94" t="s">
        <v>19</v>
      </c>
      <c r="P203" s="94" t="s">
        <v>20</v>
      </c>
      <c r="Q203" s="94" t="s">
        <v>21</v>
      </c>
      <c r="R203" s="94" t="s">
        <v>22</v>
      </c>
      <c r="S203" s="94" t="s">
        <v>23</v>
      </c>
      <c r="T203" s="94" t="s">
        <v>24</v>
      </c>
      <c r="U203" s="94" t="s">
        <v>25</v>
      </c>
      <c r="V203" s="94" t="s">
        <v>26</v>
      </c>
      <c r="W203" s="94" t="s">
        <v>27</v>
      </c>
      <c r="X203" s="94" t="s">
        <v>28</v>
      </c>
      <c r="Y203" s="94" t="s">
        <v>29</v>
      </c>
      <c r="Z203" s="94" t="s">
        <v>30</v>
      </c>
      <c r="AA203" s="94" t="s">
        <v>31</v>
      </c>
      <c r="AB203" s="94" t="s">
        <v>32</v>
      </c>
      <c r="AC203" s="94" t="s">
        <v>33</v>
      </c>
      <c r="AD203" s="94" t="s">
        <v>34</v>
      </c>
      <c r="AE203" s="94" t="s">
        <v>35</v>
      </c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5"/>
      <c r="AW203" s="5"/>
      <c r="AX203" s="4"/>
      <c r="AY203" s="4"/>
      <c r="AZ203" s="5"/>
      <c r="BA203" s="1"/>
    </row>
    <row r="204" spans="1:53" s="6" customFormat="1" ht="18.75" customHeight="1">
      <c r="A204" s="89"/>
      <c r="B204" s="95">
        <v>2002</v>
      </c>
      <c r="C204" s="96"/>
      <c r="D204" s="31">
        <v>213</v>
      </c>
      <c r="E204" s="31">
        <v>25.6</v>
      </c>
      <c r="F204" s="97">
        <v>102.2</v>
      </c>
      <c r="G204" s="97">
        <v>148.1</v>
      </c>
      <c r="H204" s="97">
        <v>1031</v>
      </c>
      <c r="I204" s="97">
        <v>13</v>
      </c>
      <c r="J204" s="97">
        <v>197.3</v>
      </c>
      <c r="K204" s="97">
        <v>631</v>
      </c>
      <c r="L204" s="97">
        <v>1670</v>
      </c>
      <c r="M204" s="97">
        <v>83</v>
      </c>
      <c r="N204" s="97">
        <v>54.3</v>
      </c>
      <c r="O204" s="97">
        <v>1438</v>
      </c>
      <c r="P204" s="97">
        <v>2.4</v>
      </c>
      <c r="Q204" s="97">
        <v>27.3</v>
      </c>
      <c r="R204" s="97">
        <v>33.700000000000003</v>
      </c>
      <c r="S204" s="97">
        <v>15.9</v>
      </c>
      <c r="T204" s="97">
        <v>43.9</v>
      </c>
      <c r="U204" s="97">
        <v>10.5</v>
      </c>
      <c r="V204" s="97">
        <v>311</v>
      </c>
      <c r="W204" s="97">
        <v>151.423</v>
      </c>
      <c r="X204" s="97">
        <v>114</v>
      </c>
      <c r="Y204" s="97">
        <v>181.68</v>
      </c>
      <c r="Z204" s="97">
        <v>0</v>
      </c>
      <c r="AA204" s="97">
        <v>0</v>
      </c>
      <c r="AB204" s="97">
        <v>34</v>
      </c>
      <c r="AC204" s="97">
        <v>93.9</v>
      </c>
      <c r="AD204" s="97">
        <v>225</v>
      </c>
      <c r="AE204" s="98">
        <v>1188</v>
      </c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12"/>
      <c r="AW204" s="12"/>
      <c r="AX204" s="13"/>
      <c r="AY204" s="12"/>
      <c r="AZ204" s="12"/>
      <c r="BA204" s="1"/>
    </row>
    <row r="205" spans="1:53" s="6" customFormat="1" ht="18.75" customHeight="1">
      <c r="A205" s="89"/>
      <c r="B205" s="95">
        <v>2003</v>
      </c>
      <c r="C205" s="96"/>
      <c r="D205" s="31">
        <v>211.6</v>
      </c>
      <c r="E205" s="31">
        <v>0</v>
      </c>
      <c r="F205" s="97">
        <v>91.4</v>
      </c>
      <c r="G205" s="97">
        <v>152.30000000000001</v>
      </c>
      <c r="H205" s="97">
        <v>1043</v>
      </c>
      <c r="I205" s="97">
        <v>15.047000000000001</v>
      </c>
      <c r="J205" s="97">
        <v>197.3</v>
      </c>
      <c r="K205" s="97">
        <v>655</v>
      </c>
      <c r="L205" s="97">
        <v>1665</v>
      </c>
      <c r="M205" s="97">
        <v>86</v>
      </c>
      <c r="N205" s="97">
        <v>0</v>
      </c>
      <c r="O205" s="97">
        <v>1406</v>
      </c>
      <c r="P205" s="97">
        <v>0</v>
      </c>
      <c r="Q205" s="97">
        <v>0</v>
      </c>
      <c r="R205" s="97">
        <v>0</v>
      </c>
      <c r="S205" s="97">
        <v>0</v>
      </c>
      <c r="T205" s="97">
        <v>0</v>
      </c>
      <c r="U205" s="97">
        <v>0</v>
      </c>
      <c r="V205" s="97">
        <v>312</v>
      </c>
      <c r="W205" s="97">
        <v>144.36600000000001</v>
      </c>
      <c r="X205" s="97">
        <v>0</v>
      </c>
      <c r="Y205" s="97">
        <v>199</v>
      </c>
      <c r="Z205" s="97">
        <v>0</v>
      </c>
      <c r="AA205" s="97">
        <v>0</v>
      </c>
      <c r="AB205" s="97">
        <v>0</v>
      </c>
      <c r="AC205" s="97">
        <v>97.1</v>
      </c>
      <c r="AD205" s="97">
        <v>228.2</v>
      </c>
      <c r="AE205" s="98">
        <v>1211</v>
      </c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15"/>
      <c r="AW205" s="16"/>
      <c r="AX205" s="17"/>
      <c r="AY205" s="15"/>
      <c r="AZ205" s="16"/>
      <c r="BA205" s="1"/>
    </row>
    <row r="206" spans="1:53" s="106" customFormat="1" ht="13.5" customHeight="1">
      <c r="A206" s="99"/>
      <c r="B206" s="100"/>
      <c r="C206" s="40"/>
      <c r="D206" s="101">
        <v>271.8</v>
      </c>
      <c r="E206" s="101">
        <v>7.7</v>
      </c>
      <c r="F206" s="102">
        <v>68.599999999999994</v>
      </c>
      <c r="G206" s="102">
        <v>125.6</v>
      </c>
      <c r="H206" s="102">
        <v>1129.9000000000001</v>
      </c>
      <c r="I206" s="102">
        <v>0</v>
      </c>
      <c r="J206" s="102">
        <v>45.6</v>
      </c>
      <c r="K206" s="102">
        <v>650</v>
      </c>
      <c r="L206" s="102">
        <v>1435.9</v>
      </c>
      <c r="M206" s="102">
        <v>616</v>
      </c>
      <c r="N206" s="102">
        <v>42.722999999999999</v>
      </c>
      <c r="O206" s="102">
        <v>892</v>
      </c>
      <c r="P206" s="102">
        <v>0</v>
      </c>
      <c r="Q206" s="102">
        <v>0</v>
      </c>
      <c r="R206" s="102">
        <v>0</v>
      </c>
      <c r="S206" s="102">
        <v>0</v>
      </c>
      <c r="T206" s="102">
        <v>27.4</v>
      </c>
      <c r="U206" s="102">
        <v>0</v>
      </c>
      <c r="V206" s="102">
        <v>384.9</v>
      </c>
      <c r="W206" s="102">
        <v>229.7</v>
      </c>
      <c r="X206" s="102">
        <v>574.29999999999995</v>
      </c>
      <c r="Y206" s="102">
        <v>89.2</v>
      </c>
      <c r="Z206" s="102">
        <v>0</v>
      </c>
      <c r="AA206" s="102">
        <v>36.4</v>
      </c>
      <c r="AB206" s="102">
        <v>9.8000000000000007</v>
      </c>
      <c r="AC206" s="102">
        <v>85.02</v>
      </c>
      <c r="AD206" s="102">
        <v>107.8</v>
      </c>
      <c r="AE206" s="103">
        <v>890</v>
      </c>
      <c r="AF206" s="69"/>
      <c r="AG206" s="69"/>
      <c r="AH206" s="69"/>
      <c r="AI206" s="69"/>
      <c r="AJ206" s="69"/>
      <c r="AK206" s="69"/>
      <c r="AL206" s="69"/>
      <c r="AM206" s="69"/>
      <c r="AN206" s="69"/>
      <c r="AO206" s="69"/>
      <c r="AP206" s="69"/>
      <c r="AQ206" s="69"/>
      <c r="AR206" s="69"/>
      <c r="AS206" s="69"/>
      <c r="AT206" s="69"/>
      <c r="AU206" s="69"/>
      <c r="AV206" s="107"/>
      <c r="AW206" s="58"/>
      <c r="AX206" s="58"/>
      <c r="AY206" s="107"/>
      <c r="AZ206" s="58"/>
      <c r="BA206" s="105"/>
    </row>
    <row r="207" spans="1:53" s="6" customFormat="1" ht="18.75" customHeight="1">
      <c r="A207" s="89"/>
      <c r="B207" s="95">
        <v>2004</v>
      </c>
      <c r="C207" s="96"/>
      <c r="D207" s="31">
        <v>206</v>
      </c>
      <c r="E207" s="31">
        <v>0</v>
      </c>
      <c r="F207" s="97">
        <v>98</v>
      </c>
      <c r="G207" s="97">
        <v>141.1</v>
      </c>
      <c r="H207" s="97">
        <v>994</v>
      </c>
      <c r="I207" s="97">
        <v>0</v>
      </c>
      <c r="J207" s="97">
        <v>170</v>
      </c>
      <c r="K207" s="97">
        <v>671</v>
      </c>
      <c r="L207" s="97">
        <v>1680</v>
      </c>
      <c r="M207" s="97">
        <v>86</v>
      </c>
      <c r="N207" s="97">
        <v>0</v>
      </c>
      <c r="O207" s="97">
        <v>1422</v>
      </c>
      <c r="P207" s="97">
        <v>0</v>
      </c>
      <c r="Q207" s="97">
        <v>0</v>
      </c>
      <c r="R207" s="97">
        <v>0</v>
      </c>
      <c r="S207" s="97">
        <v>0</v>
      </c>
      <c r="T207" s="97">
        <v>0</v>
      </c>
      <c r="U207" s="97">
        <v>0</v>
      </c>
      <c r="V207" s="97">
        <v>312</v>
      </c>
      <c r="W207" s="97">
        <v>147.15700000000001</v>
      </c>
      <c r="X207" s="97">
        <v>0</v>
      </c>
      <c r="Y207" s="97">
        <v>185.39</v>
      </c>
      <c r="Z207" s="97">
        <v>0</v>
      </c>
      <c r="AA207" s="97">
        <v>0</v>
      </c>
      <c r="AB207" s="97">
        <v>33.881</v>
      </c>
      <c r="AC207" s="97">
        <v>95.4</v>
      </c>
      <c r="AD207" s="97">
        <v>231.3</v>
      </c>
      <c r="AE207" s="98">
        <v>1198</v>
      </c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5"/>
      <c r="AW207" s="5"/>
      <c r="AX207" s="4"/>
      <c r="AY207" s="4"/>
      <c r="AZ207" s="5"/>
      <c r="BA207" s="1"/>
    </row>
    <row r="208" spans="1:53" s="6" customFormat="1" ht="18.75" customHeight="1">
      <c r="A208" s="89"/>
      <c r="B208" s="95">
        <v>2005</v>
      </c>
      <c r="C208" s="96"/>
      <c r="D208" s="31">
        <v>206.4</v>
      </c>
      <c r="E208" s="31">
        <v>0</v>
      </c>
      <c r="F208" s="97">
        <v>82.4</v>
      </c>
      <c r="G208" s="97">
        <v>146.69999999999999</v>
      </c>
      <c r="H208" s="97">
        <v>980</v>
      </c>
      <c r="I208" s="97">
        <v>18.399999999999999</v>
      </c>
      <c r="J208" s="97">
        <v>182.7</v>
      </c>
      <c r="K208" s="97">
        <v>662</v>
      </c>
      <c r="L208" s="97">
        <v>1647</v>
      </c>
      <c r="M208" s="97">
        <v>88</v>
      </c>
      <c r="N208" s="97">
        <v>0</v>
      </c>
      <c r="O208" s="97">
        <v>1448</v>
      </c>
      <c r="P208" s="97">
        <v>0</v>
      </c>
      <c r="Q208" s="97">
        <v>0</v>
      </c>
      <c r="R208" s="97">
        <v>0</v>
      </c>
      <c r="S208" s="97">
        <v>0</v>
      </c>
      <c r="T208" s="97">
        <v>0</v>
      </c>
      <c r="U208" s="97">
        <v>0</v>
      </c>
      <c r="V208" s="97">
        <v>312</v>
      </c>
      <c r="W208" s="97">
        <v>147.5</v>
      </c>
      <c r="X208" s="97">
        <v>0</v>
      </c>
      <c r="Y208" s="97">
        <v>195.59</v>
      </c>
      <c r="Z208" s="97">
        <v>0</v>
      </c>
      <c r="AA208" s="97">
        <v>0</v>
      </c>
      <c r="AB208" s="97">
        <v>33.79</v>
      </c>
      <c r="AC208" s="97">
        <v>95.3</v>
      </c>
      <c r="AD208" s="97">
        <v>233.89999999999998</v>
      </c>
      <c r="AE208" s="98">
        <v>1157</v>
      </c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12"/>
      <c r="AW208" s="12"/>
      <c r="AX208" s="13"/>
      <c r="AY208" s="12"/>
      <c r="AZ208" s="12"/>
      <c r="BA208" s="1"/>
    </row>
    <row r="209" spans="1:53" s="6" customFormat="1" ht="18.75" customHeight="1">
      <c r="A209" s="89"/>
      <c r="B209" s="95">
        <v>2006</v>
      </c>
      <c r="C209" s="108"/>
      <c r="D209" s="31">
        <v>206.8</v>
      </c>
      <c r="E209" s="31">
        <v>0</v>
      </c>
      <c r="F209" s="97">
        <v>85.5</v>
      </c>
      <c r="G209" s="97">
        <v>150</v>
      </c>
      <c r="H209" s="97">
        <v>1045</v>
      </c>
      <c r="I209" s="97">
        <v>19.32</v>
      </c>
      <c r="J209" s="97">
        <v>172.1</v>
      </c>
      <c r="K209" s="97">
        <v>663</v>
      </c>
      <c r="L209" s="97">
        <v>1670</v>
      </c>
      <c r="M209" s="97">
        <v>89</v>
      </c>
      <c r="N209" s="97">
        <v>0</v>
      </c>
      <c r="O209" s="97">
        <v>1407</v>
      </c>
      <c r="P209" s="97">
        <v>0</v>
      </c>
      <c r="Q209" s="97">
        <v>0</v>
      </c>
      <c r="R209" s="97">
        <v>0</v>
      </c>
      <c r="S209" s="97">
        <v>0</v>
      </c>
      <c r="T209" s="97">
        <v>0</v>
      </c>
      <c r="U209" s="97">
        <v>0</v>
      </c>
      <c r="V209" s="97">
        <v>314</v>
      </c>
      <c r="W209" s="97">
        <v>145</v>
      </c>
      <c r="X209" s="97">
        <v>0</v>
      </c>
      <c r="Y209" s="97">
        <v>198.24</v>
      </c>
      <c r="Z209" s="97">
        <v>0</v>
      </c>
      <c r="AA209" s="97">
        <v>0</v>
      </c>
      <c r="AB209" s="97">
        <v>29.138000000000002</v>
      </c>
      <c r="AC209" s="97">
        <v>97.1</v>
      </c>
      <c r="AD209" s="97">
        <v>233.4</v>
      </c>
      <c r="AE209" s="98">
        <v>1277</v>
      </c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15"/>
      <c r="AW209" s="16"/>
      <c r="AX209" s="17"/>
      <c r="AY209" s="15"/>
      <c r="AZ209" s="16"/>
      <c r="BA209" s="1"/>
    </row>
    <row r="210" spans="1:53" s="6" customFormat="1" ht="17.25" customHeight="1">
      <c r="A210" s="89"/>
      <c r="B210" s="95">
        <v>2007</v>
      </c>
      <c r="C210" s="96"/>
      <c r="D210" s="31">
        <v>192.8</v>
      </c>
      <c r="E210" s="31">
        <v>0</v>
      </c>
      <c r="F210" s="97">
        <v>81.8</v>
      </c>
      <c r="G210" s="97">
        <v>145.1</v>
      </c>
      <c r="H210" s="97">
        <v>1007</v>
      </c>
      <c r="I210" s="97">
        <v>20.28</v>
      </c>
      <c r="J210" s="97">
        <v>166.1</v>
      </c>
      <c r="K210" s="97">
        <v>619</v>
      </c>
      <c r="L210" s="97">
        <v>1636</v>
      </c>
      <c r="M210" s="97">
        <v>88</v>
      </c>
      <c r="N210" s="97">
        <v>0</v>
      </c>
      <c r="O210" s="97">
        <v>1359</v>
      </c>
      <c r="P210" s="97">
        <v>0</v>
      </c>
      <c r="Q210" s="97">
        <v>0</v>
      </c>
      <c r="R210" s="97">
        <v>0</v>
      </c>
      <c r="S210" s="97">
        <v>0</v>
      </c>
      <c r="T210" s="97">
        <v>0</v>
      </c>
      <c r="U210" s="97">
        <v>0</v>
      </c>
      <c r="V210" s="97">
        <v>315</v>
      </c>
      <c r="W210" s="97">
        <v>144</v>
      </c>
      <c r="X210" s="97">
        <v>0</v>
      </c>
      <c r="Y210" s="97">
        <v>190.19</v>
      </c>
      <c r="Z210" s="97">
        <v>0</v>
      </c>
      <c r="AA210" s="97">
        <v>0</v>
      </c>
      <c r="AB210" s="97">
        <v>29.079000000000001</v>
      </c>
      <c r="AC210" s="97">
        <v>95.1</v>
      </c>
      <c r="AD210" s="97">
        <v>231.3</v>
      </c>
      <c r="AE210" s="98">
        <v>1237</v>
      </c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5"/>
      <c r="AW210" s="5"/>
      <c r="AX210" s="4"/>
      <c r="AY210" s="4"/>
      <c r="AZ210" s="5"/>
      <c r="BA210" s="1"/>
    </row>
    <row r="211" spans="1:53" s="6" customFormat="1" ht="17.25" customHeight="1">
      <c r="A211" s="89"/>
      <c r="B211" s="95">
        <v>2008</v>
      </c>
      <c r="C211" s="96"/>
      <c r="D211" s="31">
        <v>201.5</v>
      </c>
      <c r="E211" s="31">
        <v>0</v>
      </c>
      <c r="F211" s="97">
        <v>82.1</v>
      </c>
      <c r="G211" s="97">
        <v>147.69999999999999</v>
      </c>
      <c r="H211" s="97">
        <v>1024</v>
      </c>
      <c r="I211" s="97">
        <v>0</v>
      </c>
      <c r="J211" s="97">
        <v>163.1</v>
      </c>
      <c r="K211" s="97">
        <v>613</v>
      </c>
      <c r="L211" s="97">
        <v>1642</v>
      </c>
      <c r="M211" s="97">
        <v>88</v>
      </c>
      <c r="N211" s="97">
        <v>0</v>
      </c>
      <c r="O211" s="97">
        <v>1394</v>
      </c>
      <c r="P211" s="97">
        <v>0</v>
      </c>
      <c r="Q211" s="97">
        <v>0</v>
      </c>
      <c r="R211" s="97">
        <v>0</v>
      </c>
      <c r="S211" s="97">
        <v>0</v>
      </c>
      <c r="T211" s="97">
        <v>0</v>
      </c>
      <c r="U211" s="97">
        <v>0</v>
      </c>
      <c r="V211" s="97">
        <v>317</v>
      </c>
      <c r="W211" s="97">
        <v>0</v>
      </c>
      <c r="X211" s="97">
        <v>0</v>
      </c>
      <c r="Y211" s="97">
        <v>191.3</v>
      </c>
      <c r="Z211" s="97">
        <v>0</v>
      </c>
      <c r="AA211" s="97">
        <v>0</v>
      </c>
      <c r="AB211" s="97">
        <v>0</v>
      </c>
      <c r="AC211" s="97">
        <v>94.272499999999994</v>
      </c>
      <c r="AD211" s="97">
        <v>231.1</v>
      </c>
      <c r="AE211" s="98">
        <v>1133</v>
      </c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5"/>
      <c r="AW211" s="5"/>
      <c r="AX211" s="4"/>
      <c r="AY211" s="4"/>
      <c r="AZ211" s="5"/>
      <c r="BA211" s="1"/>
    </row>
    <row r="212" spans="1:53" s="6" customFormat="1" ht="17.25" customHeight="1">
      <c r="A212" s="89"/>
      <c r="B212" s="95">
        <v>2009</v>
      </c>
      <c r="C212" s="96"/>
      <c r="D212" s="31">
        <v>19.600000000000001</v>
      </c>
      <c r="E212" s="31">
        <v>0</v>
      </c>
      <c r="F212" s="97">
        <v>10.9</v>
      </c>
      <c r="G212" s="97">
        <v>27.5</v>
      </c>
      <c r="H212" s="97">
        <v>12.7</v>
      </c>
      <c r="I212" s="97">
        <v>14</v>
      </c>
      <c r="J212" s="97">
        <v>0</v>
      </c>
      <c r="K212" s="97">
        <v>15</v>
      </c>
      <c r="L212" s="97">
        <v>26.3</v>
      </c>
      <c r="M212" s="97">
        <v>20.5</v>
      </c>
      <c r="N212" s="97">
        <v>0</v>
      </c>
      <c r="O212" s="97">
        <v>24.7</v>
      </c>
      <c r="P212" s="97">
        <v>0</v>
      </c>
      <c r="Q212" s="97">
        <v>0</v>
      </c>
      <c r="R212" s="97">
        <v>0</v>
      </c>
      <c r="S212" s="97">
        <v>0</v>
      </c>
      <c r="T212" s="97">
        <v>0</v>
      </c>
      <c r="U212" s="97">
        <v>0</v>
      </c>
      <c r="V212" s="97">
        <v>19.25</v>
      </c>
      <c r="W212" s="97">
        <v>0</v>
      </c>
      <c r="X212" s="97">
        <v>4</v>
      </c>
      <c r="Y212" s="97">
        <v>18.5</v>
      </c>
      <c r="Z212" s="97">
        <v>0</v>
      </c>
      <c r="AA212" s="97">
        <v>20</v>
      </c>
      <c r="AB212" s="97">
        <v>5.45</v>
      </c>
      <c r="AC212" s="97">
        <v>18.7</v>
      </c>
      <c r="AD212" s="97">
        <v>25.6</v>
      </c>
      <c r="AE212" s="98">
        <v>20.9</v>
      </c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5"/>
      <c r="AW212" s="5"/>
      <c r="AX212" s="4"/>
      <c r="AY212" s="4"/>
      <c r="AZ212" s="5"/>
      <c r="BA212" s="1"/>
    </row>
    <row r="213" spans="1:53" s="6" customFormat="1" ht="17.25" customHeight="1">
      <c r="A213" s="89"/>
      <c r="B213" s="95">
        <v>2010</v>
      </c>
      <c r="C213" s="96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5"/>
      <c r="AW213" s="5"/>
      <c r="AX213" s="4"/>
      <c r="AY213" s="4"/>
      <c r="AZ213" s="5"/>
      <c r="BA213" s="1"/>
    </row>
    <row r="214" spans="1:53" s="6" customFormat="1" ht="17.25" customHeight="1">
      <c r="A214" s="89"/>
      <c r="B214" s="95">
        <v>2011</v>
      </c>
      <c r="C214" s="96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5"/>
      <c r="AW214" s="5"/>
      <c r="AX214" s="4"/>
      <c r="AY214" s="4"/>
      <c r="AZ214" s="5"/>
      <c r="BA214" s="1"/>
    </row>
    <row r="215" spans="1:53" s="6" customFormat="1" ht="17.25" customHeight="1">
      <c r="A215" s="89"/>
      <c r="B215" s="95">
        <v>2012</v>
      </c>
      <c r="C215" s="96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5"/>
      <c r="AW215" s="5"/>
      <c r="AX215" s="4"/>
      <c r="AY215" s="4"/>
      <c r="AZ215" s="5"/>
      <c r="BA215" s="1"/>
    </row>
    <row r="216" spans="1:53" s="6" customFormat="1" ht="17.25" customHeight="1">
      <c r="A216" s="89"/>
      <c r="B216" s="95">
        <v>2013</v>
      </c>
      <c r="C216" s="96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5"/>
      <c r="AW216" s="5"/>
      <c r="AX216" s="4"/>
      <c r="AY216" s="4"/>
      <c r="AZ216" s="5"/>
      <c r="BA216" s="1"/>
    </row>
    <row r="217" spans="1:53" s="6" customFormat="1" ht="17.25" customHeight="1">
      <c r="A217" s="89"/>
      <c r="B217" s="95">
        <v>2014</v>
      </c>
      <c r="C217" s="96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5"/>
      <c r="AW217" s="5"/>
      <c r="AX217" s="4"/>
      <c r="AY217" s="4"/>
      <c r="AZ217" s="5"/>
      <c r="BA217" s="1"/>
    </row>
    <row r="218" spans="1:53" ht="18">
      <c r="A218" s="89"/>
      <c r="B218" s="89"/>
      <c r="C218" s="89"/>
      <c r="D218" s="89"/>
      <c r="E218" s="89"/>
      <c r="F218" s="89"/>
      <c r="G218" s="89"/>
      <c r="H218" s="89"/>
      <c r="I218" s="89"/>
      <c r="J218" s="89"/>
      <c r="K218" s="89"/>
      <c r="L218" s="89"/>
      <c r="M218" s="89"/>
      <c r="N218" s="89"/>
      <c r="O218" s="89"/>
      <c r="P218" s="89"/>
      <c r="Q218" s="89"/>
      <c r="R218" s="89"/>
      <c r="S218" s="89"/>
      <c r="T218" s="89"/>
      <c r="U218" s="89"/>
      <c r="V218" s="89"/>
      <c r="W218" s="89"/>
      <c r="X218" s="89"/>
      <c r="Y218" s="89"/>
      <c r="Z218" s="89"/>
      <c r="AA218" s="89"/>
      <c r="AB218" s="89"/>
      <c r="AC218" s="89"/>
      <c r="AD218" s="89"/>
      <c r="AE218" s="89"/>
      <c r="AF218" s="89"/>
      <c r="AG218" s="89"/>
      <c r="AH218" s="89"/>
      <c r="AI218" s="89"/>
      <c r="AJ218" s="89"/>
      <c r="AK218" s="89"/>
      <c r="AL218" s="89"/>
      <c r="AM218" s="89"/>
      <c r="AN218" s="89"/>
      <c r="AO218" s="89"/>
      <c r="AP218" s="89"/>
      <c r="AQ218" s="89"/>
      <c r="AR218" s="89"/>
      <c r="AS218" s="89"/>
      <c r="AT218" s="89"/>
      <c r="AU218" s="89"/>
      <c r="AV218" s="12"/>
      <c r="AW218" s="12"/>
      <c r="AX218" s="13"/>
      <c r="AY218" s="12"/>
      <c r="AZ218" s="12"/>
    </row>
    <row r="219" spans="1:53" ht="15">
      <c r="AV219" s="15"/>
      <c r="AW219" s="16"/>
      <c r="AX219" s="17"/>
      <c r="AY219" s="15"/>
      <c r="AZ219" s="16"/>
    </row>
    <row r="220" spans="1:53">
      <c r="AV220" s="5"/>
      <c r="AW220" s="5"/>
      <c r="AX220" s="4"/>
      <c r="AY220" s="4"/>
      <c r="AZ220" s="5"/>
    </row>
    <row r="221" spans="1:53" ht="15.75">
      <c r="AV221" s="12"/>
      <c r="AW221" s="12"/>
      <c r="AX221" s="13"/>
      <c r="AY221" s="12"/>
      <c r="AZ221" s="12"/>
    </row>
    <row r="222" spans="1:53" ht="15">
      <c r="AV222" s="15"/>
      <c r="AW222" s="16"/>
      <c r="AX222" s="17"/>
      <c r="AY222" s="15"/>
      <c r="AZ222" s="16"/>
    </row>
  </sheetData>
  <mergeCells count="14">
    <mergeCell ref="AP72:AP73"/>
    <mergeCell ref="AS73:AT73"/>
    <mergeCell ref="B74:C74"/>
    <mergeCell ref="AG3:AH4"/>
    <mergeCell ref="AJ3:AK4"/>
    <mergeCell ref="AM3:AN4"/>
    <mergeCell ref="AP3:AP4"/>
    <mergeCell ref="AS4:AT4"/>
    <mergeCell ref="B5:C5"/>
    <mergeCell ref="B184:C184"/>
    <mergeCell ref="B203:C203"/>
    <mergeCell ref="AG72:AH73"/>
    <mergeCell ref="AJ72:AK73"/>
    <mergeCell ref="AM72:AN73"/>
  </mergeCells>
  <conditionalFormatting sqref="D8:AE8">
    <cfRule type="expression" dxfId="34" priority="6" stopIfTrue="1">
      <formula>D187=1</formula>
    </cfRule>
  </conditionalFormatting>
  <conditionalFormatting sqref="D77:AE77">
    <cfRule type="expression" dxfId="33" priority="7" stopIfTrue="1">
      <formula>D206=1</formula>
    </cfRule>
  </conditionalFormatting>
  <conditionalFormatting sqref="D9:AE9">
    <cfRule type="expression" dxfId="32" priority="8" stopIfTrue="1">
      <formula>D187=1</formula>
    </cfRule>
  </conditionalFormatting>
  <conditionalFormatting sqref="D10:AE10">
    <cfRule type="expression" dxfId="31" priority="9" stopIfTrue="1">
      <formula>D187=1</formula>
    </cfRule>
  </conditionalFormatting>
  <conditionalFormatting sqref="D78:AE78">
    <cfRule type="expression" dxfId="30" priority="10" stopIfTrue="1">
      <formula>D206=1</formula>
    </cfRule>
  </conditionalFormatting>
  <conditionalFormatting sqref="D79:AE79">
    <cfRule type="expression" dxfId="29" priority="11" stopIfTrue="1">
      <formula>D206=1</formula>
    </cfRule>
  </conditionalFormatting>
  <conditionalFormatting sqref="D96:AE96 D101:AE101 D106:AE106 D111:AE112 D116:AE117 D121:AE121">
    <cfRule type="cellIs" dxfId="28" priority="12" stopIfTrue="1" operator="equal">
      <formula>0</formula>
    </cfRule>
  </conditionalFormatting>
  <conditionalFormatting sqref="D126:AE126">
    <cfRule type="cellIs" dxfId="27" priority="5" stopIfTrue="1" operator="equal">
      <formula>0</formula>
    </cfRule>
  </conditionalFormatting>
  <conditionalFormatting sqref="D131:AE131">
    <cfRule type="cellIs" dxfId="26" priority="4" stopIfTrue="1" operator="equal">
      <formula>0</formula>
    </cfRule>
  </conditionalFormatting>
  <conditionalFormatting sqref="D136:AE136">
    <cfRule type="cellIs" dxfId="25" priority="3" stopIfTrue="1" operator="equal">
      <formula>0</formula>
    </cfRule>
  </conditionalFormatting>
  <conditionalFormatting sqref="D146:AE146">
    <cfRule type="cellIs" dxfId="24" priority="2" stopIfTrue="1" operator="equal">
      <formula>0</formula>
    </cfRule>
  </conditionalFormatting>
  <conditionalFormatting sqref="D141:AE141">
    <cfRule type="cellIs" dxfId="23" priority="1" stopIfTrue="1" operator="equal">
      <formula>0</formula>
    </cfRule>
  </conditionalFormatting>
  <printOptions horizontalCentered="1" verticalCentered="1"/>
  <pageMargins left="0.19685039370078741" right="0.15748031496062992" top="0.70866141732283472" bottom="0.23622047244094491" header="0.19685039370078741" footer="0.15748031496062992"/>
  <pageSetup paperSize="9" scale="48" orientation="landscape" r:id="rId1"/>
  <headerFooter alignWithMargins="0">
    <oddHeader>&amp;C&amp;26Provisional Results of Beef Forecast Working Group   -   11 Apr. 2016
&amp;"Tahoma,Normal"&amp;22 &amp;"Book Antiqua,Normal"&amp;24 A.   2014 and 2015 Production Figures provided by Eurostat, All Other Figures provided by MS</oddHeader>
    <oddFooter>&amp;C&amp;Z&amp;F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indexed="47"/>
    <pageSetUpPr fitToPage="1"/>
  </sheetPr>
  <dimension ref="A1:BV54"/>
  <sheetViews>
    <sheetView showZeros="0" topLeftCell="A19" zoomScale="75" zoomScaleNormal="75" workbookViewId="0">
      <pane xSplit="2" topLeftCell="AY1" activePane="topRight" state="frozenSplit"/>
      <selection activeCell="D61" sqref="D61"/>
      <selection pane="topRight" activeCell="D61" sqref="D61"/>
    </sheetView>
  </sheetViews>
  <sheetFormatPr defaultColWidth="12" defaultRowHeight="11.25" outlineLevelCol="1"/>
  <cols>
    <col min="1" max="1" width="6.42578125" style="13" customWidth="1"/>
    <col min="2" max="2" width="11.42578125" style="13" customWidth="1"/>
    <col min="3" max="8" width="7.42578125" style="13" hidden="1" customWidth="1" outlineLevel="1"/>
    <col min="9" max="9" width="7.42578125" style="13" hidden="1" customWidth="1" outlineLevel="1" collapsed="1"/>
    <col min="10" max="14" width="7.42578125" style="13" hidden="1" customWidth="1" outlineLevel="1"/>
    <col min="15" max="15" width="7.42578125" style="13" hidden="1" customWidth="1" outlineLevel="1" collapsed="1"/>
    <col min="16" max="19" width="7.42578125" style="13" hidden="1" customWidth="1" outlineLevel="1"/>
    <col min="20" max="20" width="8.5703125" style="13" hidden="1" customWidth="1" outlineLevel="1"/>
    <col min="21" max="25" width="7.42578125" style="13" hidden="1" customWidth="1" outlineLevel="1"/>
    <col min="26" max="26" width="8.85546875" style="13" hidden="1" customWidth="1" outlineLevel="1"/>
    <col min="27" max="27" width="7.42578125" style="13" hidden="1" customWidth="1" outlineLevel="1" collapsed="1"/>
    <col min="28" max="31" width="7.42578125" style="13" hidden="1" customWidth="1" outlineLevel="1"/>
    <col min="32" max="32" width="8.85546875" style="13" hidden="1" customWidth="1" outlineLevel="1"/>
    <col min="33" max="33" width="7.42578125" style="13" hidden="1" customWidth="1" outlineLevel="1" collapsed="1"/>
    <col min="34" max="37" width="7.42578125" style="13" hidden="1" customWidth="1" outlineLevel="1"/>
    <col min="38" max="38" width="8.85546875" style="13" hidden="1" customWidth="1" outlineLevel="1"/>
    <col min="39" max="43" width="7.42578125" style="13" hidden="1" customWidth="1" outlineLevel="1"/>
    <col min="44" max="44" width="8.85546875" style="13" hidden="1" customWidth="1" outlineLevel="1"/>
    <col min="45" max="45" width="7.42578125" style="13" hidden="1" customWidth="1" outlineLevel="1" collapsed="1"/>
    <col min="46" max="49" width="7.42578125" style="13" hidden="1" customWidth="1" outlineLevel="1"/>
    <col min="50" max="50" width="9.42578125" style="13" hidden="1" customWidth="1" outlineLevel="1"/>
    <col min="51" max="51" width="8.85546875" style="13" customWidth="1" collapsed="1"/>
    <col min="52" max="52" width="8.85546875" style="13" customWidth="1"/>
    <col min="53" max="53" width="5.5703125" style="13" customWidth="1"/>
    <col min="54" max="54" width="8.85546875" style="13" customWidth="1"/>
    <col min="55" max="55" width="5.5703125" style="13" customWidth="1"/>
    <col min="56" max="56" width="8.85546875" style="13" customWidth="1"/>
    <col min="57" max="57" width="5.5703125" style="13" customWidth="1"/>
    <col min="58" max="58" width="8.85546875" style="13" customWidth="1"/>
    <col min="59" max="59" width="5.5703125" style="13" customWidth="1"/>
    <col min="60" max="60" width="8.85546875" style="13" customWidth="1"/>
    <col min="61" max="61" width="5.5703125" style="13" customWidth="1"/>
    <col min="62" max="62" width="8.85546875" style="13" customWidth="1"/>
    <col min="63" max="63" width="5.5703125" style="13" customWidth="1"/>
    <col min="64" max="64" width="9.140625" style="13" customWidth="1"/>
    <col min="65" max="65" width="5.5703125" style="13" customWidth="1"/>
    <col min="66" max="66" width="9.140625" style="13" customWidth="1"/>
    <col min="67" max="67" width="5.5703125" style="13" customWidth="1"/>
    <col min="68" max="68" width="9.140625" style="13" customWidth="1"/>
    <col min="69" max="69" width="5.5703125" style="13" customWidth="1"/>
    <col min="70" max="70" width="9.140625" style="13" customWidth="1"/>
    <col min="71" max="71" width="5.5703125" style="13" customWidth="1"/>
    <col min="72" max="72" width="9.140625" style="13" customWidth="1"/>
    <col min="73" max="73" width="5.5703125" style="13" customWidth="1"/>
    <col min="74" max="74" width="9.140625" style="13" customWidth="1"/>
    <col min="75" max="16384" width="12" style="13"/>
  </cols>
  <sheetData>
    <row r="1" spans="1:74">
      <c r="A1" s="109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</row>
    <row r="2" spans="1:74" s="111" customFormat="1" ht="26.25">
      <c r="A2" s="110"/>
      <c r="B2" s="110"/>
      <c r="C2" s="110"/>
      <c r="D2" s="110"/>
      <c r="E2" s="110"/>
      <c r="F2" s="110"/>
      <c r="G2" s="110"/>
      <c r="H2" s="110"/>
      <c r="J2" s="110"/>
      <c r="K2" s="110"/>
      <c r="L2" s="110"/>
      <c r="M2" s="110"/>
      <c r="N2" s="110"/>
      <c r="AG2" s="110" t="s">
        <v>52</v>
      </c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 t="s">
        <v>52</v>
      </c>
      <c r="AT2" s="110"/>
      <c r="AU2" s="110"/>
      <c r="AV2" s="110"/>
      <c r="AW2" s="110"/>
      <c r="AX2" s="110"/>
      <c r="AY2" s="110" t="s">
        <v>1</v>
      </c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</row>
    <row r="3" spans="1:74">
      <c r="A3" s="109"/>
      <c r="B3" s="109"/>
      <c r="C3" s="109"/>
      <c r="D3" s="109"/>
      <c r="E3" s="109"/>
      <c r="F3" s="109"/>
      <c r="G3" s="109"/>
      <c r="H3" s="109"/>
      <c r="J3" s="109"/>
      <c r="K3" s="109"/>
      <c r="L3" s="109"/>
      <c r="M3" s="109"/>
      <c r="N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</row>
    <row r="4" spans="1:74" ht="15.75">
      <c r="A4" s="109"/>
      <c r="B4" s="109"/>
      <c r="C4" s="109"/>
      <c r="D4" s="109"/>
      <c r="E4" s="109"/>
      <c r="F4" s="109"/>
      <c r="G4" s="109"/>
      <c r="H4" s="109"/>
      <c r="J4" s="109"/>
      <c r="K4" s="109"/>
      <c r="L4" s="109"/>
      <c r="M4" s="109"/>
      <c r="N4" s="109"/>
      <c r="AG4" s="112" t="s">
        <v>53</v>
      </c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12" t="s">
        <v>53</v>
      </c>
      <c r="AT4" s="109"/>
      <c r="AU4" s="109"/>
      <c r="AV4" s="109"/>
      <c r="AW4" s="109"/>
      <c r="AX4" s="109"/>
      <c r="AY4" s="112" t="s">
        <v>53</v>
      </c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</row>
    <row r="5" spans="1:74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</row>
    <row r="6" spans="1:74" s="25" customFormat="1" ht="18" customHeight="1">
      <c r="A6" s="113"/>
      <c r="B6" s="114"/>
      <c r="C6" s="219">
        <v>2007</v>
      </c>
      <c r="D6" s="219"/>
      <c r="E6" s="219"/>
      <c r="F6" s="219"/>
      <c r="G6" s="219"/>
      <c r="H6" s="220"/>
      <c r="I6" s="219">
        <f>+C6+1</f>
        <v>2008</v>
      </c>
      <c r="J6" s="219"/>
      <c r="K6" s="219"/>
      <c r="L6" s="219"/>
      <c r="M6" s="219"/>
      <c r="N6" s="220"/>
      <c r="O6" s="219">
        <f>+I6+1</f>
        <v>2009</v>
      </c>
      <c r="P6" s="219"/>
      <c r="Q6" s="219"/>
      <c r="R6" s="219"/>
      <c r="S6" s="219"/>
      <c r="T6" s="220"/>
      <c r="U6" s="219">
        <f>+O6+1</f>
        <v>2010</v>
      </c>
      <c r="V6" s="219"/>
      <c r="W6" s="219"/>
      <c r="X6" s="219"/>
      <c r="Y6" s="219"/>
      <c r="Z6" s="220"/>
      <c r="AA6" s="219">
        <f>+U6+1</f>
        <v>2011</v>
      </c>
      <c r="AB6" s="219"/>
      <c r="AC6" s="219"/>
      <c r="AD6" s="219"/>
      <c r="AE6" s="219"/>
      <c r="AF6" s="220"/>
      <c r="AG6" s="219">
        <f>+AA6+1</f>
        <v>2012</v>
      </c>
      <c r="AH6" s="219"/>
      <c r="AI6" s="219"/>
      <c r="AJ6" s="219"/>
      <c r="AK6" s="219"/>
      <c r="AL6" s="220"/>
      <c r="AM6" s="219">
        <f>+AG6+1</f>
        <v>2013</v>
      </c>
      <c r="AN6" s="219"/>
      <c r="AO6" s="219"/>
      <c r="AP6" s="219"/>
      <c r="AQ6" s="219"/>
      <c r="AR6" s="220"/>
      <c r="AS6" s="219">
        <f>+AM6+1</f>
        <v>2014</v>
      </c>
      <c r="AT6" s="219"/>
      <c r="AU6" s="219"/>
      <c r="AV6" s="219"/>
      <c r="AW6" s="219"/>
      <c r="AX6" s="220"/>
      <c r="AY6" s="219">
        <f>+AS6+1</f>
        <v>2015</v>
      </c>
      <c r="AZ6" s="219"/>
      <c r="BA6" s="219"/>
      <c r="BB6" s="219"/>
      <c r="BC6" s="219"/>
      <c r="BD6" s="220"/>
      <c r="BE6" s="219">
        <f>+AY6+1</f>
        <v>2016</v>
      </c>
      <c r="BF6" s="219"/>
      <c r="BG6" s="219"/>
      <c r="BH6" s="219"/>
      <c r="BI6" s="219"/>
      <c r="BJ6" s="220"/>
      <c r="BK6" s="219">
        <f>+BE6+1</f>
        <v>2017</v>
      </c>
      <c r="BL6" s="219"/>
      <c r="BM6" s="219"/>
      <c r="BN6" s="219"/>
      <c r="BO6" s="219"/>
      <c r="BP6" s="220"/>
      <c r="BQ6" s="219">
        <f>+BK6+1</f>
        <v>2018</v>
      </c>
      <c r="BR6" s="219"/>
      <c r="BS6" s="219"/>
      <c r="BT6" s="219"/>
      <c r="BU6" s="219"/>
      <c r="BV6" s="220"/>
    </row>
    <row r="7" spans="1:74" s="5" customFormat="1" ht="18" customHeight="1">
      <c r="A7" s="115"/>
      <c r="B7" s="115"/>
      <c r="C7" s="215" t="s">
        <v>54</v>
      </c>
      <c r="D7" s="215"/>
      <c r="E7" s="215" t="s">
        <v>55</v>
      </c>
      <c r="F7" s="217"/>
      <c r="G7" s="215" t="s">
        <v>56</v>
      </c>
      <c r="H7" s="218"/>
      <c r="I7" s="215" t="s">
        <v>54</v>
      </c>
      <c r="J7" s="215"/>
      <c r="K7" s="215" t="s">
        <v>55</v>
      </c>
      <c r="L7" s="217"/>
      <c r="M7" s="215" t="s">
        <v>56</v>
      </c>
      <c r="N7" s="218"/>
      <c r="O7" s="215" t="s">
        <v>54</v>
      </c>
      <c r="P7" s="215"/>
      <c r="Q7" s="215" t="s">
        <v>55</v>
      </c>
      <c r="R7" s="217"/>
      <c r="S7" s="215" t="s">
        <v>56</v>
      </c>
      <c r="T7" s="218"/>
      <c r="U7" s="215" t="s">
        <v>54</v>
      </c>
      <c r="V7" s="215"/>
      <c r="W7" s="215" t="s">
        <v>55</v>
      </c>
      <c r="X7" s="217"/>
      <c r="Y7" s="215" t="s">
        <v>56</v>
      </c>
      <c r="Z7" s="218"/>
      <c r="AA7" s="215" t="s">
        <v>54</v>
      </c>
      <c r="AB7" s="215"/>
      <c r="AC7" s="215" t="s">
        <v>55</v>
      </c>
      <c r="AD7" s="217"/>
      <c r="AE7" s="215" t="s">
        <v>56</v>
      </c>
      <c r="AF7" s="218"/>
      <c r="AG7" s="215" t="s">
        <v>54</v>
      </c>
      <c r="AH7" s="215"/>
      <c r="AI7" s="215" t="s">
        <v>55</v>
      </c>
      <c r="AJ7" s="217"/>
      <c r="AK7" s="215" t="s">
        <v>56</v>
      </c>
      <c r="AL7" s="218"/>
      <c r="AM7" s="215" t="s">
        <v>54</v>
      </c>
      <c r="AN7" s="215"/>
      <c r="AO7" s="215" t="s">
        <v>55</v>
      </c>
      <c r="AP7" s="217"/>
      <c r="AQ7" s="215" t="s">
        <v>56</v>
      </c>
      <c r="AR7" s="218"/>
      <c r="AS7" s="215" t="s">
        <v>54</v>
      </c>
      <c r="AT7" s="215"/>
      <c r="AU7" s="215" t="s">
        <v>55</v>
      </c>
      <c r="AV7" s="217"/>
      <c r="AW7" s="215" t="s">
        <v>56</v>
      </c>
      <c r="AX7" s="218"/>
      <c r="AY7" s="215" t="s">
        <v>54</v>
      </c>
      <c r="AZ7" s="215"/>
      <c r="BA7" s="215" t="s">
        <v>55</v>
      </c>
      <c r="BB7" s="217"/>
      <c r="BC7" s="215" t="s">
        <v>56</v>
      </c>
      <c r="BD7" s="218"/>
      <c r="BE7" s="215" t="s">
        <v>54</v>
      </c>
      <c r="BF7" s="215"/>
      <c r="BG7" s="215" t="s">
        <v>55</v>
      </c>
      <c r="BH7" s="217"/>
      <c r="BI7" s="215" t="s">
        <v>56</v>
      </c>
      <c r="BJ7" s="218"/>
      <c r="BK7" s="215" t="s">
        <v>54</v>
      </c>
      <c r="BL7" s="215"/>
      <c r="BM7" s="215" t="s">
        <v>55</v>
      </c>
      <c r="BN7" s="217"/>
      <c r="BO7" s="215" t="s">
        <v>56</v>
      </c>
      <c r="BP7" s="218"/>
      <c r="BQ7" s="215" t="s">
        <v>54</v>
      </c>
      <c r="BR7" s="215"/>
      <c r="BS7" s="215" t="s">
        <v>55</v>
      </c>
      <c r="BT7" s="217"/>
      <c r="BU7" s="215" t="s">
        <v>56</v>
      </c>
      <c r="BV7" s="218"/>
    </row>
    <row r="8" spans="1:74" s="104" customFormat="1" ht="18" customHeight="1">
      <c r="A8" s="116"/>
      <c r="B8" s="116"/>
      <c r="C8" s="117" t="s">
        <v>57</v>
      </c>
      <c r="D8" s="117" t="s">
        <v>58</v>
      </c>
      <c r="E8" s="117" t="s">
        <v>57</v>
      </c>
      <c r="F8" s="118" t="s">
        <v>58</v>
      </c>
      <c r="G8" s="117" t="s">
        <v>57</v>
      </c>
      <c r="H8" s="119" t="s">
        <v>58</v>
      </c>
      <c r="I8" s="117" t="s">
        <v>57</v>
      </c>
      <c r="J8" s="117" t="s">
        <v>58</v>
      </c>
      <c r="K8" s="117" t="s">
        <v>57</v>
      </c>
      <c r="L8" s="118" t="s">
        <v>58</v>
      </c>
      <c r="M8" s="117" t="s">
        <v>57</v>
      </c>
      <c r="N8" s="119" t="s">
        <v>58</v>
      </c>
      <c r="O8" s="117" t="s">
        <v>57</v>
      </c>
      <c r="P8" s="117" t="s">
        <v>58</v>
      </c>
      <c r="Q8" s="117" t="s">
        <v>57</v>
      </c>
      <c r="R8" s="118" t="s">
        <v>58</v>
      </c>
      <c r="S8" s="117" t="s">
        <v>57</v>
      </c>
      <c r="T8" s="120" t="s">
        <v>58</v>
      </c>
      <c r="U8" s="117" t="s">
        <v>57</v>
      </c>
      <c r="V8" s="117" t="s">
        <v>58</v>
      </c>
      <c r="W8" s="117" t="s">
        <v>57</v>
      </c>
      <c r="X8" s="118" t="s">
        <v>58</v>
      </c>
      <c r="Y8" s="117" t="s">
        <v>57</v>
      </c>
      <c r="Z8" s="120" t="s">
        <v>58</v>
      </c>
      <c r="AA8" s="117" t="s">
        <v>57</v>
      </c>
      <c r="AB8" s="117" t="s">
        <v>58</v>
      </c>
      <c r="AC8" s="117" t="s">
        <v>57</v>
      </c>
      <c r="AD8" s="118" t="s">
        <v>58</v>
      </c>
      <c r="AE8" s="117" t="s">
        <v>57</v>
      </c>
      <c r="AF8" s="120" t="s">
        <v>58</v>
      </c>
      <c r="AG8" s="117" t="s">
        <v>57</v>
      </c>
      <c r="AH8" s="117" t="s">
        <v>58</v>
      </c>
      <c r="AI8" s="117" t="s">
        <v>57</v>
      </c>
      <c r="AJ8" s="118" t="s">
        <v>58</v>
      </c>
      <c r="AK8" s="117" t="s">
        <v>57</v>
      </c>
      <c r="AL8" s="120" t="s">
        <v>58</v>
      </c>
      <c r="AM8" s="117" t="s">
        <v>57</v>
      </c>
      <c r="AN8" s="117" t="s">
        <v>58</v>
      </c>
      <c r="AO8" s="117" t="s">
        <v>57</v>
      </c>
      <c r="AP8" s="118" t="s">
        <v>58</v>
      </c>
      <c r="AQ8" s="117" t="s">
        <v>57</v>
      </c>
      <c r="AR8" s="120" t="s">
        <v>58</v>
      </c>
      <c r="AS8" s="121" t="s">
        <v>57</v>
      </c>
      <c r="AT8" s="121" t="s">
        <v>58</v>
      </c>
      <c r="AU8" s="121" t="s">
        <v>57</v>
      </c>
      <c r="AV8" s="122" t="s">
        <v>58</v>
      </c>
      <c r="AW8" s="121" t="s">
        <v>57</v>
      </c>
      <c r="AX8" s="120" t="s">
        <v>58</v>
      </c>
      <c r="AY8" s="121" t="s">
        <v>57</v>
      </c>
      <c r="AZ8" s="121" t="s">
        <v>58</v>
      </c>
      <c r="BA8" s="121" t="s">
        <v>57</v>
      </c>
      <c r="BB8" s="122" t="s">
        <v>58</v>
      </c>
      <c r="BC8" s="121" t="s">
        <v>57</v>
      </c>
      <c r="BD8" s="120" t="s">
        <v>58</v>
      </c>
      <c r="BE8" s="121" t="s">
        <v>57</v>
      </c>
      <c r="BF8" s="121" t="s">
        <v>58</v>
      </c>
      <c r="BG8" s="121" t="s">
        <v>57</v>
      </c>
      <c r="BH8" s="122" t="s">
        <v>58</v>
      </c>
      <c r="BI8" s="121" t="s">
        <v>57</v>
      </c>
      <c r="BJ8" s="120" t="s">
        <v>58</v>
      </c>
      <c r="BK8" s="121" t="s">
        <v>57</v>
      </c>
      <c r="BL8" s="121" t="s">
        <v>58</v>
      </c>
      <c r="BM8" s="121" t="s">
        <v>57</v>
      </c>
      <c r="BN8" s="122" t="s">
        <v>58</v>
      </c>
      <c r="BO8" s="121" t="s">
        <v>57</v>
      </c>
      <c r="BP8" s="120" t="s">
        <v>58</v>
      </c>
      <c r="BQ8" s="121" t="s">
        <v>57</v>
      </c>
      <c r="BR8" s="121" t="s">
        <v>58</v>
      </c>
      <c r="BS8" s="121" t="s">
        <v>57</v>
      </c>
      <c r="BT8" s="122" t="s">
        <v>58</v>
      </c>
      <c r="BU8" s="121" t="s">
        <v>57</v>
      </c>
      <c r="BV8" s="120" t="s">
        <v>58</v>
      </c>
    </row>
    <row r="9" spans="1:74" ht="18" customHeight="1">
      <c r="B9" s="123" t="s">
        <v>8</v>
      </c>
      <c r="C9" s="124">
        <v>0</v>
      </c>
      <c r="D9" s="125">
        <v>255</v>
      </c>
      <c r="E9" s="124">
        <v>0</v>
      </c>
      <c r="F9" s="125">
        <v>249</v>
      </c>
      <c r="G9" s="124">
        <v>0</v>
      </c>
      <c r="H9" s="126">
        <v>252</v>
      </c>
      <c r="I9" s="127">
        <v>0</v>
      </c>
      <c r="J9" s="128">
        <v>258</v>
      </c>
      <c r="K9" s="129">
        <v>0</v>
      </c>
      <c r="L9" s="128">
        <v>269</v>
      </c>
      <c r="M9" s="129">
        <v>0</v>
      </c>
      <c r="N9" s="130">
        <v>263.5</v>
      </c>
      <c r="O9" s="129">
        <v>0</v>
      </c>
      <c r="P9" s="131">
        <v>275</v>
      </c>
      <c r="Q9" s="129">
        <v>0</v>
      </c>
      <c r="R9" s="128">
        <v>272</v>
      </c>
      <c r="S9" s="129">
        <v>0</v>
      </c>
      <c r="T9" s="132">
        <v>273.5</v>
      </c>
      <c r="U9" s="129">
        <v>0</v>
      </c>
      <c r="V9" s="131">
        <v>264.6970718232044</v>
      </c>
      <c r="W9" s="129">
        <v>0</v>
      </c>
      <c r="X9" s="128">
        <v>259.37282608695654</v>
      </c>
      <c r="Y9" s="129">
        <v>0</v>
      </c>
      <c r="Z9" s="132">
        <v>262.01306849315068</v>
      </c>
      <c r="AA9" s="129">
        <v>0</v>
      </c>
      <c r="AB9" s="131">
        <v>269.03093922651931</v>
      </c>
      <c r="AC9" s="129">
        <v>0</v>
      </c>
      <c r="AD9" s="128">
        <v>282.98048913043476</v>
      </c>
      <c r="AE9" s="129">
        <v>0</v>
      </c>
      <c r="AF9" s="132">
        <v>276.06304109589036</v>
      </c>
      <c r="AG9" s="129">
        <v>0</v>
      </c>
      <c r="AH9" s="131">
        <v>306.79607734806632</v>
      </c>
      <c r="AI9" s="129">
        <v>0</v>
      </c>
      <c r="AJ9" s="128">
        <v>324.69864130434786</v>
      </c>
      <c r="AK9" s="129">
        <v>0</v>
      </c>
      <c r="AL9" s="132">
        <v>315.82093150684938</v>
      </c>
      <c r="AM9" s="129">
        <v>0</v>
      </c>
      <c r="AN9" s="131">
        <v>320</v>
      </c>
      <c r="AO9" s="129">
        <v>0</v>
      </c>
      <c r="AP9" s="128">
        <v>310</v>
      </c>
      <c r="AQ9" s="129">
        <v>0</v>
      </c>
      <c r="AR9" s="132">
        <v>315</v>
      </c>
      <c r="AS9" s="133">
        <v>0</v>
      </c>
      <c r="AT9" s="134">
        <v>295.82</v>
      </c>
      <c r="AU9" s="133">
        <v>0</v>
      </c>
      <c r="AV9" s="135">
        <v>285.42</v>
      </c>
      <c r="AW9" s="133">
        <v>0</v>
      </c>
      <c r="AX9" s="136">
        <v>290.62</v>
      </c>
      <c r="AY9" s="133">
        <v>0</v>
      </c>
      <c r="AZ9" s="134">
        <v>292.85000000000002</v>
      </c>
      <c r="BA9" s="133">
        <v>0</v>
      </c>
      <c r="BB9" s="135">
        <v>297.33999999999997</v>
      </c>
      <c r="BC9" s="133">
        <v>0</v>
      </c>
      <c r="BD9" s="137">
        <v>295.09500000000003</v>
      </c>
      <c r="BE9" s="133">
        <v>0</v>
      </c>
      <c r="BF9" s="134">
        <v>292.14</v>
      </c>
      <c r="BG9" s="133">
        <v>0</v>
      </c>
      <c r="BH9" s="135">
        <v>292.20999999999998</v>
      </c>
      <c r="BI9" s="133">
        <v>0</v>
      </c>
      <c r="BJ9" s="137">
        <v>292.17499999999995</v>
      </c>
      <c r="BK9" s="133">
        <v>0</v>
      </c>
      <c r="BL9" s="134">
        <v>292.08999999999997</v>
      </c>
      <c r="BM9" s="133">
        <v>0</v>
      </c>
      <c r="BN9" s="135">
        <v>294</v>
      </c>
      <c r="BO9" s="133">
        <v>0</v>
      </c>
      <c r="BP9" s="137">
        <v>293.04499999999996</v>
      </c>
      <c r="BQ9" s="133">
        <v>0</v>
      </c>
      <c r="BR9" s="134">
        <v>293</v>
      </c>
      <c r="BS9" s="133">
        <v>0</v>
      </c>
      <c r="BT9" s="135">
        <v>294.5</v>
      </c>
      <c r="BU9" s="133">
        <v>0</v>
      </c>
      <c r="BV9" s="137">
        <v>293.75</v>
      </c>
    </row>
    <row r="10" spans="1:74" ht="18" customHeight="1">
      <c r="B10" s="123" t="s">
        <v>9</v>
      </c>
      <c r="C10" s="124" t="s">
        <v>68</v>
      </c>
      <c r="D10" s="125" t="s">
        <v>68</v>
      </c>
      <c r="E10" s="124" t="s">
        <v>68</v>
      </c>
      <c r="F10" s="125" t="s">
        <v>68</v>
      </c>
      <c r="G10" s="124" t="s">
        <v>68</v>
      </c>
      <c r="H10" s="126" t="s">
        <v>68</v>
      </c>
      <c r="I10" s="138" t="s">
        <v>68</v>
      </c>
      <c r="J10" s="139" t="s">
        <v>68</v>
      </c>
      <c r="K10" s="140" t="s">
        <v>68</v>
      </c>
      <c r="L10" s="139" t="s">
        <v>68</v>
      </c>
      <c r="M10" s="140" t="s">
        <v>68</v>
      </c>
      <c r="N10" s="141" t="s">
        <v>68</v>
      </c>
      <c r="O10" s="140" t="s">
        <v>68</v>
      </c>
      <c r="P10" s="139" t="s">
        <v>68</v>
      </c>
      <c r="Q10" s="140" t="s">
        <v>68</v>
      </c>
      <c r="R10" s="139" t="s">
        <v>68</v>
      </c>
      <c r="S10" s="140" t="s">
        <v>68</v>
      </c>
      <c r="T10" s="141" t="s">
        <v>68</v>
      </c>
      <c r="U10" s="140">
        <v>0</v>
      </c>
      <c r="V10" s="139">
        <v>192.95786740331494</v>
      </c>
      <c r="W10" s="140">
        <v>0</v>
      </c>
      <c r="X10" s="139">
        <v>248.15510163043481</v>
      </c>
      <c r="Y10" s="140">
        <v>0</v>
      </c>
      <c r="Z10" s="141">
        <v>220.78332246575346</v>
      </c>
      <c r="AA10" s="140">
        <v>0</v>
      </c>
      <c r="AB10" s="139">
        <v>278.55404806629838</v>
      </c>
      <c r="AC10" s="140">
        <v>0</v>
      </c>
      <c r="AD10" s="139">
        <v>284.8974972826087</v>
      </c>
      <c r="AE10" s="140">
        <v>0</v>
      </c>
      <c r="AF10" s="141">
        <v>281.75184164383563</v>
      </c>
      <c r="AG10" s="140">
        <v>0</v>
      </c>
      <c r="AH10" s="139">
        <v>273.98509999999999</v>
      </c>
      <c r="AI10" s="140">
        <v>0</v>
      </c>
      <c r="AJ10" s="139">
        <v>290.90026684782606</v>
      </c>
      <c r="AK10" s="140">
        <v>0</v>
      </c>
      <c r="AL10" s="141">
        <v>282.51219780821918</v>
      </c>
      <c r="AM10" s="140">
        <v>0</v>
      </c>
      <c r="AN10" s="139">
        <v>296.32380000000001</v>
      </c>
      <c r="AO10" s="140">
        <v>0</v>
      </c>
      <c r="AP10" s="139">
        <v>293.10288913043479</v>
      </c>
      <c r="AQ10" s="140">
        <v>0</v>
      </c>
      <c r="AR10" s="141">
        <v>294.7001079452055</v>
      </c>
      <c r="AS10" s="142">
        <v>0</v>
      </c>
      <c r="AT10" s="143">
        <v>296.32380000000001</v>
      </c>
      <c r="AU10" s="142">
        <v>0</v>
      </c>
      <c r="AV10" s="143">
        <v>293.10288913043479</v>
      </c>
      <c r="AW10" s="142">
        <v>0</v>
      </c>
      <c r="AX10" s="144">
        <v>294.71334456521743</v>
      </c>
      <c r="AY10" s="142">
        <v>0</v>
      </c>
      <c r="AZ10" s="143">
        <v>0</v>
      </c>
      <c r="BA10" s="142">
        <v>0</v>
      </c>
      <c r="BB10" s="143">
        <v>0</v>
      </c>
      <c r="BC10" s="142">
        <v>0</v>
      </c>
      <c r="BD10" s="144">
        <v>0</v>
      </c>
      <c r="BE10" s="142">
        <v>0</v>
      </c>
      <c r="BF10" s="143">
        <v>0</v>
      </c>
      <c r="BG10" s="142">
        <v>0</v>
      </c>
      <c r="BH10" s="143">
        <v>0</v>
      </c>
      <c r="BI10" s="142">
        <v>0</v>
      </c>
      <c r="BJ10" s="144">
        <v>0</v>
      </c>
      <c r="BK10" s="142">
        <v>0</v>
      </c>
      <c r="BL10" s="143">
        <v>0</v>
      </c>
      <c r="BM10" s="142">
        <v>0</v>
      </c>
      <c r="BN10" s="143">
        <v>0</v>
      </c>
      <c r="BO10" s="142">
        <v>0</v>
      </c>
      <c r="BP10" s="144">
        <v>0</v>
      </c>
      <c r="BQ10" s="142">
        <v>0</v>
      </c>
      <c r="BR10" s="143">
        <v>0</v>
      </c>
      <c r="BS10" s="142">
        <v>0</v>
      </c>
      <c r="BT10" s="143">
        <v>0</v>
      </c>
      <c r="BU10" s="142">
        <v>0</v>
      </c>
      <c r="BV10" s="144">
        <v>0</v>
      </c>
    </row>
    <row r="11" spans="1:74" ht="18" customHeight="1">
      <c r="B11" s="123" t="s">
        <v>10</v>
      </c>
      <c r="C11" s="145">
        <v>7380</v>
      </c>
      <c r="D11" s="125">
        <v>262.14257321910333</v>
      </c>
      <c r="E11" s="145">
        <v>7000</v>
      </c>
      <c r="F11" s="125">
        <v>255.59109048518997</v>
      </c>
      <c r="G11" s="145">
        <v>7190</v>
      </c>
      <c r="H11" s="126">
        <v>258.95392754205125</v>
      </c>
      <c r="I11" s="146">
        <v>7170</v>
      </c>
      <c r="J11" s="139">
        <v>284.62214364184149</v>
      </c>
      <c r="K11" s="147">
        <v>7077</v>
      </c>
      <c r="L11" s="139">
        <v>286.41528394964877</v>
      </c>
      <c r="M11" s="147">
        <v>7091</v>
      </c>
      <c r="N11" s="141">
        <v>284.25038328397989</v>
      </c>
      <c r="O11" s="147">
        <v>7548</v>
      </c>
      <c r="P11" s="139">
        <v>278.07750154069964</v>
      </c>
      <c r="Q11" s="147">
        <v>7076</v>
      </c>
      <c r="R11" s="139">
        <v>274.70262843920602</v>
      </c>
      <c r="S11" s="147">
        <v>7312</v>
      </c>
      <c r="T11" s="141">
        <v>276.60392854678292</v>
      </c>
      <c r="U11" s="147">
        <v>0</v>
      </c>
      <c r="V11" s="139">
        <v>289.73093922651935</v>
      </c>
      <c r="W11" s="147">
        <v>0</v>
      </c>
      <c r="X11" s="139">
        <v>295.55523532608697</v>
      </c>
      <c r="Y11" s="147">
        <v>0</v>
      </c>
      <c r="Z11" s="141">
        <v>292.66702273972601</v>
      </c>
      <c r="AA11" s="147">
        <v>0</v>
      </c>
      <c r="AB11" s="139">
        <v>326.53448563535915</v>
      </c>
      <c r="AC11" s="147">
        <v>0</v>
      </c>
      <c r="AD11" s="139">
        <v>318.44415652173916</v>
      </c>
      <c r="AE11" s="147">
        <v>0</v>
      </c>
      <c r="AF11" s="141">
        <v>322.45607315068497</v>
      </c>
      <c r="AG11" s="147">
        <v>0</v>
      </c>
      <c r="AH11" s="139">
        <v>348</v>
      </c>
      <c r="AI11" s="147">
        <v>0</v>
      </c>
      <c r="AJ11" s="139">
        <v>349</v>
      </c>
      <c r="AK11" s="147">
        <v>0</v>
      </c>
      <c r="AL11" s="141">
        <v>348.5</v>
      </c>
      <c r="AM11" s="148">
        <v>0</v>
      </c>
      <c r="AN11" s="139">
        <v>339.3</v>
      </c>
      <c r="AO11" s="148">
        <v>0</v>
      </c>
      <c r="AP11" s="139">
        <v>312.41000000000003</v>
      </c>
      <c r="AQ11" s="148">
        <v>0</v>
      </c>
      <c r="AR11" s="141">
        <v>325.85500000000002</v>
      </c>
      <c r="AS11" s="148">
        <v>0</v>
      </c>
      <c r="AT11" s="143">
        <v>316.55</v>
      </c>
      <c r="AU11" s="148">
        <v>0</v>
      </c>
      <c r="AV11" s="143">
        <v>316.43</v>
      </c>
      <c r="AW11" s="148">
        <v>0</v>
      </c>
      <c r="AX11" s="144">
        <v>316.49</v>
      </c>
      <c r="AY11" s="148">
        <v>0</v>
      </c>
      <c r="AZ11" s="143">
        <v>327.36</v>
      </c>
      <c r="BA11" s="148">
        <v>0</v>
      </c>
      <c r="BB11" s="143">
        <v>326.27</v>
      </c>
      <c r="BC11" s="148">
        <v>0</v>
      </c>
      <c r="BD11" s="144">
        <v>326.815</v>
      </c>
      <c r="BE11" s="148">
        <v>0</v>
      </c>
      <c r="BF11" s="143">
        <v>327.14999999999998</v>
      </c>
      <c r="BG11" s="148">
        <v>0</v>
      </c>
      <c r="BH11" s="143">
        <v>326.86</v>
      </c>
      <c r="BI11" s="148">
        <v>0</v>
      </c>
      <c r="BJ11" s="144">
        <v>327.005</v>
      </c>
      <c r="BK11" s="148">
        <v>0</v>
      </c>
      <c r="BL11" s="143">
        <v>332.41</v>
      </c>
      <c r="BM11" s="148">
        <v>0</v>
      </c>
      <c r="BN11" s="143">
        <v>330</v>
      </c>
      <c r="BO11" s="148">
        <v>0</v>
      </c>
      <c r="BP11" s="144">
        <v>331.20500000000004</v>
      </c>
      <c r="BQ11" s="148">
        <v>0</v>
      </c>
      <c r="BR11" s="143">
        <v>332</v>
      </c>
      <c r="BS11" s="148">
        <v>0</v>
      </c>
      <c r="BT11" s="143">
        <v>332</v>
      </c>
      <c r="BU11" s="148">
        <v>0</v>
      </c>
      <c r="BV11" s="144">
        <v>332</v>
      </c>
    </row>
    <row r="12" spans="1:74" ht="18" customHeight="1">
      <c r="B12" s="123" t="s">
        <v>11</v>
      </c>
      <c r="C12" s="124">
        <v>0</v>
      </c>
      <c r="D12" s="125">
        <v>309.10000000000002</v>
      </c>
      <c r="E12" s="124">
        <v>0</v>
      </c>
      <c r="F12" s="125">
        <v>297.60000000000002</v>
      </c>
      <c r="G12" s="145">
        <v>0</v>
      </c>
      <c r="H12" s="126">
        <v>303.35000000000002</v>
      </c>
      <c r="I12" s="138">
        <v>0</v>
      </c>
      <c r="J12" s="139">
        <v>321.60000000000002</v>
      </c>
      <c r="K12" s="140">
        <v>0</v>
      </c>
      <c r="L12" s="139">
        <v>337.6</v>
      </c>
      <c r="M12" s="147">
        <v>0</v>
      </c>
      <c r="N12" s="141">
        <v>329.6</v>
      </c>
      <c r="O12" s="147">
        <v>0</v>
      </c>
      <c r="P12" s="139">
        <v>326.7</v>
      </c>
      <c r="Q12" s="140">
        <v>0</v>
      </c>
      <c r="R12" s="139">
        <v>312.39999999999998</v>
      </c>
      <c r="S12" s="147">
        <v>0</v>
      </c>
      <c r="T12" s="141">
        <v>319.54999999999995</v>
      </c>
      <c r="U12" s="147">
        <v>0</v>
      </c>
      <c r="V12" s="139">
        <v>323.87264088397791</v>
      </c>
      <c r="W12" s="140">
        <v>0</v>
      </c>
      <c r="X12" s="139">
        <v>323.84832663043477</v>
      </c>
      <c r="Y12" s="147">
        <v>0</v>
      </c>
      <c r="Z12" s="141">
        <v>323.86038383561646</v>
      </c>
      <c r="AA12" s="147">
        <v>0</v>
      </c>
      <c r="AB12" s="139">
        <v>366.60157237569064</v>
      </c>
      <c r="AC12" s="140">
        <v>0</v>
      </c>
      <c r="AD12" s="139">
        <v>362.16594130434788</v>
      </c>
      <c r="AE12" s="147">
        <v>0</v>
      </c>
      <c r="AF12" s="141">
        <v>364.36552821917809</v>
      </c>
      <c r="AG12" s="147">
        <v>0</v>
      </c>
      <c r="AH12" s="139">
        <v>390.7</v>
      </c>
      <c r="AI12" s="140">
        <v>0</v>
      </c>
      <c r="AJ12" s="139">
        <v>397.1</v>
      </c>
      <c r="AK12" s="147">
        <v>0</v>
      </c>
      <c r="AL12" s="141">
        <v>393.9</v>
      </c>
      <c r="AM12" s="147">
        <v>0</v>
      </c>
      <c r="AN12" s="139">
        <v>405.2</v>
      </c>
      <c r="AO12" s="140">
        <v>0</v>
      </c>
      <c r="AP12" s="139">
        <v>393.6</v>
      </c>
      <c r="AQ12" s="147">
        <v>0</v>
      </c>
      <c r="AR12" s="141">
        <v>399.4</v>
      </c>
      <c r="AS12" s="149">
        <v>0</v>
      </c>
      <c r="AT12" s="143">
        <v>396.5</v>
      </c>
      <c r="AU12" s="142">
        <v>0</v>
      </c>
      <c r="AV12" s="143">
        <v>380</v>
      </c>
      <c r="AW12" s="149">
        <v>0</v>
      </c>
      <c r="AX12" s="144">
        <v>388.25</v>
      </c>
      <c r="AY12" s="149">
        <v>0</v>
      </c>
      <c r="AZ12" s="143">
        <v>385.4</v>
      </c>
      <c r="BA12" s="142">
        <v>0</v>
      </c>
      <c r="BB12" s="143">
        <v>384.7</v>
      </c>
      <c r="BC12" s="149">
        <v>0</v>
      </c>
      <c r="BD12" s="144">
        <v>385.04999999999995</v>
      </c>
      <c r="BE12" s="149">
        <v>0</v>
      </c>
      <c r="BF12" s="143">
        <v>377.8</v>
      </c>
      <c r="BG12" s="142">
        <v>0</v>
      </c>
      <c r="BH12" s="143">
        <v>359.4</v>
      </c>
      <c r="BI12" s="149">
        <v>0</v>
      </c>
      <c r="BJ12" s="144">
        <v>368.6</v>
      </c>
      <c r="BK12" s="149">
        <v>0</v>
      </c>
      <c r="BL12" s="143">
        <v>365.1</v>
      </c>
      <c r="BM12" s="142">
        <v>0</v>
      </c>
      <c r="BN12" s="143">
        <v>364</v>
      </c>
      <c r="BO12" s="149">
        <v>0</v>
      </c>
      <c r="BP12" s="144">
        <v>364.55</v>
      </c>
      <c r="BQ12" s="149">
        <v>0</v>
      </c>
      <c r="BR12" s="143">
        <v>372</v>
      </c>
      <c r="BS12" s="142">
        <v>0</v>
      </c>
      <c r="BT12" s="143">
        <v>370</v>
      </c>
      <c r="BU12" s="149">
        <v>0</v>
      </c>
      <c r="BV12" s="144">
        <v>371</v>
      </c>
    </row>
    <row r="13" spans="1:74" ht="18" customHeight="1">
      <c r="B13" s="123" t="s">
        <v>12</v>
      </c>
      <c r="C13" s="124">
        <v>0</v>
      </c>
      <c r="D13" s="125">
        <v>294</v>
      </c>
      <c r="E13" s="124">
        <v>0</v>
      </c>
      <c r="F13" s="125">
        <v>296</v>
      </c>
      <c r="G13" s="124">
        <v>0</v>
      </c>
      <c r="H13" s="126">
        <v>295</v>
      </c>
      <c r="I13" s="138">
        <v>0</v>
      </c>
      <c r="J13" s="139">
        <v>317</v>
      </c>
      <c r="K13" s="140">
        <v>0</v>
      </c>
      <c r="L13" s="139">
        <v>328</v>
      </c>
      <c r="M13" s="140">
        <v>0</v>
      </c>
      <c r="N13" s="141">
        <v>322.5</v>
      </c>
      <c r="O13" s="140">
        <v>0</v>
      </c>
      <c r="P13" s="139">
        <v>320</v>
      </c>
      <c r="Q13" s="140">
        <v>0</v>
      </c>
      <c r="R13" s="139">
        <v>303</v>
      </c>
      <c r="S13" s="140">
        <v>0</v>
      </c>
      <c r="T13" s="141">
        <v>311.5</v>
      </c>
      <c r="U13" s="140">
        <v>0</v>
      </c>
      <c r="V13" s="139">
        <v>313.99381215469617</v>
      </c>
      <c r="W13" s="140">
        <v>0</v>
      </c>
      <c r="X13" s="139">
        <v>326.37826086956522</v>
      </c>
      <c r="Y13" s="140">
        <v>0</v>
      </c>
      <c r="Z13" s="141">
        <v>320.23693150684932</v>
      </c>
      <c r="AA13" s="140">
        <v>0</v>
      </c>
      <c r="AB13" s="139">
        <v>353.16530386740322</v>
      </c>
      <c r="AC13" s="140">
        <v>0</v>
      </c>
      <c r="AD13" s="139">
        <v>367.78206521739128</v>
      </c>
      <c r="AE13" s="140">
        <v>0</v>
      </c>
      <c r="AF13" s="141">
        <v>360.53375342465745</v>
      </c>
      <c r="AG13" s="140">
        <v>0</v>
      </c>
      <c r="AH13" s="139">
        <v>387</v>
      </c>
      <c r="AI13" s="140">
        <v>0</v>
      </c>
      <c r="AJ13" s="139">
        <v>408</v>
      </c>
      <c r="AK13" s="140">
        <v>0</v>
      </c>
      <c r="AL13" s="141">
        <v>397.5</v>
      </c>
      <c r="AM13" s="140">
        <v>0</v>
      </c>
      <c r="AN13" s="139">
        <v>395.76</v>
      </c>
      <c r="AO13" s="140">
        <v>0</v>
      </c>
      <c r="AP13" s="139">
        <v>373.32</v>
      </c>
      <c r="AQ13" s="140">
        <v>0</v>
      </c>
      <c r="AR13" s="141">
        <v>384.53999999999996</v>
      </c>
      <c r="AS13" s="142">
        <v>0</v>
      </c>
      <c r="AT13" s="143">
        <v>372.3</v>
      </c>
      <c r="AU13" s="142">
        <v>0</v>
      </c>
      <c r="AV13" s="143">
        <v>363.12</v>
      </c>
      <c r="AW13" s="142">
        <v>0</v>
      </c>
      <c r="AX13" s="144">
        <v>367.71000000000004</v>
      </c>
      <c r="AY13" s="142">
        <v>0</v>
      </c>
      <c r="AZ13" s="143">
        <v>385.56</v>
      </c>
      <c r="BA13" s="142">
        <v>0</v>
      </c>
      <c r="BB13" s="143">
        <v>385.56</v>
      </c>
      <c r="BC13" s="142">
        <v>0</v>
      </c>
      <c r="BD13" s="144">
        <v>385.56</v>
      </c>
      <c r="BE13" s="142">
        <v>0</v>
      </c>
      <c r="BF13" s="143">
        <v>372.3</v>
      </c>
      <c r="BG13" s="142">
        <v>0</v>
      </c>
      <c r="BH13" s="143">
        <v>368.22</v>
      </c>
      <c r="BI13" s="142">
        <v>0</v>
      </c>
      <c r="BJ13" s="144">
        <v>370.26</v>
      </c>
      <c r="BK13" s="142">
        <v>0</v>
      </c>
      <c r="BL13" s="143">
        <v>375.36</v>
      </c>
      <c r="BM13" s="142">
        <v>0</v>
      </c>
      <c r="BN13" s="143">
        <v>392.7</v>
      </c>
      <c r="BO13" s="142">
        <v>0</v>
      </c>
      <c r="BP13" s="144">
        <v>384.03</v>
      </c>
      <c r="BQ13" s="142">
        <v>0</v>
      </c>
      <c r="BR13" s="143">
        <v>395.4</v>
      </c>
      <c r="BS13" s="142">
        <v>0</v>
      </c>
      <c r="BT13" s="143">
        <v>395.4</v>
      </c>
      <c r="BU13" s="142">
        <v>0</v>
      </c>
      <c r="BV13" s="144">
        <v>395.4</v>
      </c>
    </row>
    <row r="14" spans="1:74" ht="18" customHeight="1">
      <c r="B14" s="123" t="s">
        <v>13</v>
      </c>
      <c r="C14" s="124">
        <v>2800</v>
      </c>
      <c r="D14" s="125">
        <v>178.95261590377436</v>
      </c>
      <c r="E14" s="124">
        <v>2400</v>
      </c>
      <c r="F14" s="125">
        <v>153.38795648894944</v>
      </c>
      <c r="G14" s="124">
        <v>0</v>
      </c>
      <c r="H14" s="126">
        <v>0</v>
      </c>
      <c r="I14" s="138">
        <v>2900</v>
      </c>
      <c r="J14" s="139">
        <v>185.34378075748057</v>
      </c>
      <c r="K14" s="140">
        <v>2500</v>
      </c>
      <c r="L14" s="139">
        <v>159.77912134265566</v>
      </c>
      <c r="M14" s="140">
        <v>2700</v>
      </c>
      <c r="N14" s="141">
        <v>172.56145105006806</v>
      </c>
      <c r="O14" s="140">
        <v>0</v>
      </c>
      <c r="P14" s="139">
        <v>185.34378075748057</v>
      </c>
      <c r="Q14" s="140">
        <v>0</v>
      </c>
      <c r="R14" s="139">
        <v>159.77912134265566</v>
      </c>
      <c r="S14" s="140">
        <v>0</v>
      </c>
      <c r="T14" s="141">
        <v>172.56145105006811</v>
      </c>
      <c r="U14" s="140">
        <v>0</v>
      </c>
      <c r="V14" s="139">
        <v>260.46124861878445</v>
      </c>
      <c r="W14" s="140">
        <v>0</v>
      </c>
      <c r="X14" s="139">
        <v>259.32630380434784</v>
      </c>
      <c r="Y14" s="140">
        <v>0</v>
      </c>
      <c r="Z14" s="141">
        <v>259.88911205479445</v>
      </c>
      <c r="AA14" s="140">
        <v>0</v>
      </c>
      <c r="AB14" s="139">
        <v>276.75170441988951</v>
      </c>
      <c r="AC14" s="140">
        <v>0</v>
      </c>
      <c r="AD14" s="139">
        <v>259.76739130434783</v>
      </c>
      <c r="AE14" s="140">
        <v>0</v>
      </c>
      <c r="AF14" s="141">
        <v>268.18974931506847</v>
      </c>
      <c r="AG14" s="140">
        <v>0</v>
      </c>
      <c r="AH14" s="139">
        <v>329.67977900552489</v>
      </c>
      <c r="AI14" s="140">
        <v>0</v>
      </c>
      <c r="AJ14" s="139">
        <v>311.75146739130435</v>
      </c>
      <c r="AK14" s="140">
        <v>0</v>
      </c>
      <c r="AL14" s="141">
        <v>320.64194520547943</v>
      </c>
      <c r="AM14" s="140">
        <v>0</v>
      </c>
      <c r="AN14" s="139">
        <v>317.53314917127074</v>
      </c>
      <c r="AO14" s="140">
        <v>0</v>
      </c>
      <c r="AP14" s="139">
        <v>280.51092391304348</v>
      </c>
      <c r="AQ14" s="140">
        <v>0</v>
      </c>
      <c r="AR14" s="141">
        <v>299.02203654215714</v>
      </c>
      <c r="AS14" s="142">
        <v>0</v>
      </c>
      <c r="AT14" s="143">
        <v>317.53314917127074</v>
      </c>
      <c r="AU14" s="142">
        <v>0</v>
      </c>
      <c r="AV14" s="143">
        <v>280.51092391304348</v>
      </c>
      <c r="AW14" s="142">
        <v>0</v>
      </c>
      <c r="AX14" s="144">
        <v>299.02203654215714</v>
      </c>
      <c r="AY14" s="142">
        <v>0</v>
      </c>
      <c r="AZ14" s="143">
        <v>317.53314917127074</v>
      </c>
      <c r="BA14" s="142">
        <v>0</v>
      </c>
      <c r="BB14" s="143">
        <v>280.51092391304348</v>
      </c>
      <c r="BC14" s="142">
        <v>0</v>
      </c>
      <c r="BD14" s="144">
        <v>299.02203654215714</v>
      </c>
      <c r="BE14" s="142">
        <v>0</v>
      </c>
      <c r="BF14" s="143">
        <v>317.53314917127074</v>
      </c>
      <c r="BG14" s="142">
        <v>0</v>
      </c>
      <c r="BH14" s="143">
        <v>280.51092391304348</v>
      </c>
      <c r="BI14" s="142">
        <v>0</v>
      </c>
      <c r="BJ14" s="144">
        <v>299.02203654215714</v>
      </c>
      <c r="BK14" s="142">
        <v>0</v>
      </c>
      <c r="BL14" s="143">
        <v>317.53314917127074</v>
      </c>
      <c r="BM14" s="142">
        <v>0</v>
      </c>
      <c r="BN14" s="143">
        <v>280.51092391304348</v>
      </c>
      <c r="BO14" s="142">
        <v>0</v>
      </c>
      <c r="BP14" s="144">
        <v>299.02203654215714</v>
      </c>
      <c r="BQ14" s="142">
        <v>0</v>
      </c>
      <c r="BR14" s="143">
        <v>317.53314917127074</v>
      </c>
      <c r="BS14" s="142">
        <v>0</v>
      </c>
      <c r="BT14" s="143">
        <v>280.51092391304348</v>
      </c>
      <c r="BU14" s="142">
        <v>0</v>
      </c>
      <c r="BV14" s="144">
        <v>299.02203654215714</v>
      </c>
    </row>
    <row r="15" spans="1:74" ht="18" customHeight="1">
      <c r="B15" s="123" t="s">
        <v>17</v>
      </c>
      <c r="C15" s="124">
        <v>0</v>
      </c>
      <c r="D15" s="125">
        <v>281</v>
      </c>
      <c r="E15" s="124">
        <v>0</v>
      </c>
      <c r="F15" s="125">
        <v>271</v>
      </c>
      <c r="G15" s="124">
        <v>0</v>
      </c>
      <c r="H15" s="126">
        <v>276</v>
      </c>
      <c r="I15" s="138">
        <v>0</v>
      </c>
      <c r="J15" s="139">
        <v>321</v>
      </c>
      <c r="K15" s="140">
        <v>0</v>
      </c>
      <c r="L15" s="139">
        <v>315</v>
      </c>
      <c r="M15" s="140">
        <v>0</v>
      </c>
      <c r="N15" s="141">
        <v>318</v>
      </c>
      <c r="O15" s="140">
        <v>0</v>
      </c>
      <c r="P15" s="139">
        <v>298</v>
      </c>
      <c r="Q15" s="140">
        <v>0</v>
      </c>
      <c r="R15" s="139">
        <v>276</v>
      </c>
      <c r="S15" s="140">
        <v>0</v>
      </c>
      <c r="T15" s="141">
        <v>287</v>
      </c>
      <c r="U15" s="140">
        <v>0</v>
      </c>
      <c r="V15" s="139">
        <v>288.78458563535906</v>
      </c>
      <c r="W15" s="140">
        <v>0</v>
      </c>
      <c r="X15" s="139">
        <v>293.42652173913041</v>
      </c>
      <c r="Y15" s="140">
        <v>0</v>
      </c>
      <c r="Z15" s="141">
        <v>291.1246301369863</v>
      </c>
      <c r="AA15" s="140">
        <v>0</v>
      </c>
      <c r="AB15" s="139">
        <v>332.11099447513811</v>
      </c>
      <c r="AC15" s="140">
        <v>0</v>
      </c>
      <c r="AD15" s="139">
        <v>354.48516304347822</v>
      </c>
      <c r="AE15" s="140">
        <v>0</v>
      </c>
      <c r="AF15" s="141">
        <v>343.39002739726021</v>
      </c>
      <c r="AG15" s="140">
        <v>0</v>
      </c>
      <c r="AH15" s="139">
        <v>393</v>
      </c>
      <c r="AI15" s="140">
        <v>0</v>
      </c>
      <c r="AJ15" s="139">
        <v>380</v>
      </c>
      <c r="AK15" s="140">
        <v>0</v>
      </c>
      <c r="AL15" s="141">
        <v>386.42459990552669</v>
      </c>
      <c r="AM15" s="140">
        <v>0</v>
      </c>
      <c r="AN15" s="139">
        <v>418</v>
      </c>
      <c r="AO15" s="140">
        <v>0</v>
      </c>
      <c r="AP15" s="139">
        <v>395</v>
      </c>
      <c r="AQ15" s="140">
        <v>0</v>
      </c>
      <c r="AR15" s="141">
        <v>406.5</v>
      </c>
      <c r="AS15" s="142">
        <v>0</v>
      </c>
      <c r="AT15" s="143">
        <v>378</v>
      </c>
      <c r="AU15" s="142">
        <v>0</v>
      </c>
      <c r="AV15" s="143">
        <v>362</v>
      </c>
      <c r="AW15" s="142">
        <v>0</v>
      </c>
      <c r="AX15" s="144">
        <v>370</v>
      </c>
      <c r="AY15" s="142">
        <v>0</v>
      </c>
      <c r="AZ15" s="143">
        <v>406</v>
      </c>
      <c r="BA15" s="142">
        <v>0</v>
      </c>
      <c r="BB15" s="143">
        <v>392</v>
      </c>
      <c r="BC15" s="142">
        <v>0</v>
      </c>
      <c r="BD15" s="144">
        <v>399</v>
      </c>
      <c r="BE15" s="142">
        <v>0</v>
      </c>
      <c r="BF15" s="143">
        <v>387</v>
      </c>
      <c r="BG15" s="142">
        <v>0</v>
      </c>
      <c r="BH15" s="143">
        <v>368</v>
      </c>
      <c r="BI15" s="142">
        <v>0</v>
      </c>
      <c r="BJ15" s="144">
        <v>377.5</v>
      </c>
      <c r="BK15" s="142">
        <v>0</v>
      </c>
      <c r="BL15" s="143">
        <v>386</v>
      </c>
      <c r="BM15" s="142">
        <v>0</v>
      </c>
      <c r="BN15" s="143">
        <v>375</v>
      </c>
      <c r="BO15" s="142">
        <v>0</v>
      </c>
      <c r="BP15" s="144">
        <v>380.5</v>
      </c>
      <c r="BQ15" s="142">
        <v>0</v>
      </c>
      <c r="BR15" s="143">
        <v>375</v>
      </c>
      <c r="BS15" s="142">
        <v>0</v>
      </c>
      <c r="BT15" s="143">
        <v>365</v>
      </c>
      <c r="BU15" s="142">
        <v>0</v>
      </c>
      <c r="BV15" s="144">
        <v>370</v>
      </c>
    </row>
    <row r="16" spans="1:74" ht="18" customHeight="1">
      <c r="B16" s="123" t="s">
        <v>59</v>
      </c>
      <c r="C16" s="124">
        <v>0</v>
      </c>
      <c r="D16" s="125">
        <v>395</v>
      </c>
      <c r="E16" s="124">
        <v>0</v>
      </c>
      <c r="F16" s="125">
        <v>415</v>
      </c>
      <c r="G16" s="150">
        <v>0</v>
      </c>
      <c r="H16" s="126">
        <v>405</v>
      </c>
      <c r="I16" s="138">
        <v>0</v>
      </c>
      <c r="J16" s="139">
        <v>403</v>
      </c>
      <c r="K16" s="140">
        <v>0</v>
      </c>
      <c r="L16" s="139">
        <v>423</v>
      </c>
      <c r="M16" s="140">
        <v>0</v>
      </c>
      <c r="N16" s="141">
        <v>413</v>
      </c>
      <c r="O16" s="140">
        <v>0</v>
      </c>
      <c r="P16" s="139">
        <v>409</v>
      </c>
      <c r="Q16" s="140">
        <v>0</v>
      </c>
      <c r="R16" s="139">
        <v>429</v>
      </c>
      <c r="S16" s="140">
        <v>0</v>
      </c>
      <c r="T16" s="141">
        <v>419</v>
      </c>
      <c r="U16" s="140">
        <v>0</v>
      </c>
      <c r="V16" s="139">
        <v>421.01861878453036</v>
      </c>
      <c r="W16" s="140">
        <v>0</v>
      </c>
      <c r="X16" s="139">
        <v>420.46483695652182</v>
      </c>
      <c r="Y16" s="140">
        <v>0</v>
      </c>
      <c r="Z16" s="141">
        <v>420.73945205479458</v>
      </c>
      <c r="AA16" s="140">
        <v>0</v>
      </c>
      <c r="AB16" s="139">
        <v>428.06497237569056</v>
      </c>
      <c r="AC16" s="140">
        <v>0</v>
      </c>
      <c r="AD16" s="139">
        <v>428.41472826086954</v>
      </c>
      <c r="AE16" s="140">
        <v>0</v>
      </c>
      <c r="AF16" s="141">
        <v>428.2412876712329</v>
      </c>
      <c r="AG16" s="140">
        <v>0</v>
      </c>
      <c r="AH16" s="139">
        <v>429</v>
      </c>
      <c r="AI16" s="140">
        <v>0</v>
      </c>
      <c r="AJ16" s="139">
        <v>430</v>
      </c>
      <c r="AK16" s="140">
        <v>0</v>
      </c>
      <c r="AL16" s="141">
        <v>429.5</v>
      </c>
      <c r="AM16" s="140">
        <v>0</v>
      </c>
      <c r="AN16" s="139">
        <v>434.3</v>
      </c>
      <c r="AO16" s="140">
        <v>0</v>
      </c>
      <c r="AP16" s="139">
        <v>434.9</v>
      </c>
      <c r="AQ16" s="140">
        <v>0</v>
      </c>
      <c r="AR16" s="141">
        <v>434.6</v>
      </c>
      <c r="AS16" s="142">
        <v>0</v>
      </c>
      <c r="AT16" s="143">
        <v>433.1</v>
      </c>
      <c r="AU16" s="142">
        <v>0</v>
      </c>
      <c r="AV16" s="143">
        <v>434</v>
      </c>
      <c r="AW16" s="142">
        <v>0</v>
      </c>
      <c r="AX16" s="144">
        <v>433.55</v>
      </c>
      <c r="AY16" s="142">
        <v>0</v>
      </c>
      <c r="AZ16" s="143">
        <v>434.2</v>
      </c>
      <c r="BA16" s="142">
        <v>0</v>
      </c>
      <c r="BB16" s="143">
        <v>432.6</v>
      </c>
      <c r="BC16" s="142">
        <v>0</v>
      </c>
      <c r="BD16" s="144">
        <v>433.4</v>
      </c>
      <c r="BE16" s="142">
        <v>0</v>
      </c>
      <c r="BF16" s="143">
        <v>435</v>
      </c>
      <c r="BG16" s="142">
        <v>0</v>
      </c>
      <c r="BH16" s="143">
        <v>433</v>
      </c>
      <c r="BI16" s="142">
        <v>0</v>
      </c>
      <c r="BJ16" s="144">
        <v>434</v>
      </c>
      <c r="BK16" s="142">
        <v>0</v>
      </c>
      <c r="BL16" s="143">
        <v>437</v>
      </c>
      <c r="BM16" s="142">
        <v>0</v>
      </c>
      <c r="BN16" s="143">
        <v>434</v>
      </c>
      <c r="BO16" s="142">
        <v>0</v>
      </c>
      <c r="BP16" s="144">
        <v>435.5</v>
      </c>
      <c r="BQ16" s="142">
        <v>0</v>
      </c>
      <c r="BR16" s="143">
        <v>437.9</v>
      </c>
      <c r="BS16" s="142">
        <v>0</v>
      </c>
      <c r="BT16" s="143">
        <v>434.7</v>
      </c>
      <c r="BU16" s="142">
        <v>0</v>
      </c>
      <c r="BV16" s="144">
        <v>436.29999999999995</v>
      </c>
    </row>
    <row r="17" spans="2:74" ht="18" customHeight="1">
      <c r="B17" s="123" t="s">
        <v>15</v>
      </c>
      <c r="C17" s="124">
        <v>0</v>
      </c>
      <c r="D17" s="125">
        <v>334</v>
      </c>
      <c r="E17" s="124">
        <v>0</v>
      </c>
      <c r="F17" s="125">
        <v>301</v>
      </c>
      <c r="G17" s="124">
        <v>0</v>
      </c>
      <c r="H17" s="126">
        <v>317.5</v>
      </c>
      <c r="I17" s="138">
        <v>0</v>
      </c>
      <c r="J17" s="139">
        <v>305</v>
      </c>
      <c r="K17" s="140">
        <v>0</v>
      </c>
      <c r="L17" s="139">
        <v>316</v>
      </c>
      <c r="M17" s="140">
        <v>0</v>
      </c>
      <c r="N17" s="141">
        <v>310.5</v>
      </c>
      <c r="O17" s="140">
        <v>0</v>
      </c>
      <c r="P17" s="139">
        <v>330</v>
      </c>
      <c r="Q17" s="140">
        <v>0</v>
      </c>
      <c r="R17" s="139">
        <v>321</v>
      </c>
      <c r="S17" s="140">
        <v>0</v>
      </c>
      <c r="T17" s="141">
        <v>325.5</v>
      </c>
      <c r="U17" s="140">
        <v>0</v>
      </c>
      <c r="V17" s="139">
        <v>322.57896132596687</v>
      </c>
      <c r="W17" s="140">
        <v>0</v>
      </c>
      <c r="X17" s="139">
        <v>322.56276086956518</v>
      </c>
      <c r="Y17" s="140">
        <v>0</v>
      </c>
      <c r="Z17" s="141">
        <v>322.57079452054796</v>
      </c>
      <c r="AA17" s="140">
        <v>0</v>
      </c>
      <c r="AB17" s="139">
        <v>339.34920441988953</v>
      </c>
      <c r="AC17" s="140">
        <v>0</v>
      </c>
      <c r="AD17" s="139">
        <v>358.33405978260873</v>
      </c>
      <c r="AE17" s="140">
        <v>0</v>
      </c>
      <c r="AF17" s="141">
        <v>348.91965205479454</v>
      </c>
      <c r="AG17" s="140">
        <v>0</v>
      </c>
      <c r="AH17" s="139">
        <v>380.5</v>
      </c>
      <c r="AI17" s="140">
        <v>0</v>
      </c>
      <c r="AJ17" s="139">
        <v>379</v>
      </c>
      <c r="AK17" s="140">
        <v>0</v>
      </c>
      <c r="AL17" s="141">
        <v>379.75</v>
      </c>
      <c r="AM17" s="140">
        <v>0</v>
      </c>
      <c r="AN17" s="139">
        <v>385</v>
      </c>
      <c r="AO17" s="140">
        <v>0</v>
      </c>
      <c r="AP17" s="139">
        <v>377.5</v>
      </c>
      <c r="AQ17" s="140">
        <v>0</v>
      </c>
      <c r="AR17" s="141">
        <v>381.25</v>
      </c>
      <c r="AS17" s="142">
        <v>0</v>
      </c>
      <c r="AT17" s="143">
        <v>385</v>
      </c>
      <c r="AU17" s="142">
        <v>0</v>
      </c>
      <c r="AV17" s="143">
        <v>362</v>
      </c>
      <c r="AW17" s="142">
        <v>0</v>
      </c>
      <c r="AX17" s="144">
        <v>373.5</v>
      </c>
      <c r="AY17" s="142">
        <v>0</v>
      </c>
      <c r="AZ17" s="143">
        <v>367</v>
      </c>
      <c r="BA17" s="142">
        <v>0</v>
      </c>
      <c r="BB17" s="143">
        <v>360</v>
      </c>
      <c r="BC17" s="142">
        <v>0</v>
      </c>
      <c r="BD17" s="144">
        <v>363.5</v>
      </c>
      <c r="BE17" s="142">
        <v>0</v>
      </c>
      <c r="BF17" s="143">
        <v>372</v>
      </c>
      <c r="BG17" s="142">
        <v>0</v>
      </c>
      <c r="BH17" s="143">
        <v>365</v>
      </c>
      <c r="BI17" s="142">
        <v>0</v>
      </c>
      <c r="BJ17" s="144">
        <v>368.5</v>
      </c>
      <c r="BK17" s="142">
        <v>0</v>
      </c>
      <c r="BL17" s="143">
        <v>374</v>
      </c>
      <c r="BM17" s="142">
        <v>0</v>
      </c>
      <c r="BN17" s="143">
        <v>376</v>
      </c>
      <c r="BO17" s="142">
        <v>0</v>
      </c>
      <c r="BP17" s="144">
        <v>375</v>
      </c>
      <c r="BQ17" s="142">
        <v>0</v>
      </c>
      <c r="BR17" s="143">
        <v>376</v>
      </c>
      <c r="BS17" s="142">
        <v>0</v>
      </c>
      <c r="BT17" s="143">
        <v>380</v>
      </c>
      <c r="BU17" s="142">
        <v>0</v>
      </c>
      <c r="BV17" s="144">
        <v>378</v>
      </c>
    </row>
    <row r="18" spans="2:74" ht="18" customHeight="1">
      <c r="B18" s="123" t="s">
        <v>16</v>
      </c>
      <c r="C18" s="124">
        <v>0</v>
      </c>
      <c r="D18" s="125">
        <v>294</v>
      </c>
      <c r="E18" s="124">
        <v>0</v>
      </c>
      <c r="F18" s="125">
        <v>298</v>
      </c>
      <c r="G18" s="124">
        <v>0</v>
      </c>
      <c r="H18" s="126">
        <v>296</v>
      </c>
      <c r="I18" s="138">
        <v>0</v>
      </c>
      <c r="J18" s="139">
        <v>314</v>
      </c>
      <c r="K18" s="140">
        <v>0</v>
      </c>
      <c r="L18" s="139">
        <v>319</v>
      </c>
      <c r="M18" s="151">
        <v>0</v>
      </c>
      <c r="N18" s="141">
        <v>316.5</v>
      </c>
      <c r="O18" s="140">
        <v>0</v>
      </c>
      <c r="P18" s="139">
        <v>320</v>
      </c>
      <c r="Q18" s="140">
        <v>0</v>
      </c>
      <c r="R18" s="139">
        <v>309</v>
      </c>
      <c r="S18" s="140">
        <v>0</v>
      </c>
      <c r="T18" s="141">
        <v>314.5</v>
      </c>
      <c r="U18" s="140">
        <v>0</v>
      </c>
      <c r="V18" s="139">
        <v>309.70994475138122</v>
      </c>
      <c r="W18" s="140">
        <v>0</v>
      </c>
      <c r="X18" s="139">
        <v>313.65760869565213</v>
      </c>
      <c r="Y18" s="140">
        <v>0</v>
      </c>
      <c r="Z18" s="141">
        <v>311.7</v>
      </c>
      <c r="AA18" s="140">
        <v>0</v>
      </c>
      <c r="AB18" s="139">
        <v>326.53038674033149</v>
      </c>
      <c r="AC18" s="140">
        <v>0</v>
      </c>
      <c r="AD18" s="139">
        <v>347.84239130434781</v>
      </c>
      <c r="AE18" s="140">
        <v>0</v>
      </c>
      <c r="AF18" s="141">
        <v>337.27397260273972</v>
      </c>
      <c r="AG18" s="140">
        <v>0</v>
      </c>
      <c r="AH18" s="139">
        <v>370.881120213374</v>
      </c>
      <c r="AI18" s="140">
        <v>0</v>
      </c>
      <c r="AJ18" s="139">
        <v>392.08423913043475</v>
      </c>
      <c r="AK18" s="140">
        <v>0</v>
      </c>
      <c r="AL18" s="141">
        <v>381.569815777043</v>
      </c>
      <c r="AM18" s="140">
        <v>0</v>
      </c>
      <c r="AN18" s="139">
        <v>391</v>
      </c>
      <c r="AO18" s="140">
        <v>0</v>
      </c>
      <c r="AP18" s="139">
        <v>387</v>
      </c>
      <c r="AQ18" s="140">
        <v>0</v>
      </c>
      <c r="AR18" s="141">
        <v>389</v>
      </c>
      <c r="AS18" s="142">
        <v>0</v>
      </c>
      <c r="AT18" s="143">
        <v>385</v>
      </c>
      <c r="AU18" s="142">
        <v>0</v>
      </c>
      <c r="AV18" s="143">
        <v>372</v>
      </c>
      <c r="AW18" s="142">
        <v>0</v>
      </c>
      <c r="AX18" s="144">
        <v>378.5</v>
      </c>
      <c r="AY18" s="142">
        <v>0</v>
      </c>
      <c r="AZ18" s="143">
        <v>375</v>
      </c>
      <c r="BA18" s="142">
        <v>0</v>
      </c>
      <c r="BB18" s="143">
        <v>376</v>
      </c>
      <c r="BC18" s="142">
        <v>0</v>
      </c>
      <c r="BD18" s="144">
        <v>375.5</v>
      </c>
      <c r="BE18" s="142">
        <v>0</v>
      </c>
      <c r="BF18" s="143">
        <v>367</v>
      </c>
      <c r="BG18" s="142">
        <v>0</v>
      </c>
      <c r="BH18" s="143">
        <v>361</v>
      </c>
      <c r="BI18" s="142">
        <v>0</v>
      </c>
      <c r="BJ18" s="144">
        <v>364</v>
      </c>
      <c r="BK18" s="142">
        <v>0</v>
      </c>
      <c r="BL18" s="143">
        <v>376</v>
      </c>
      <c r="BM18" s="142">
        <v>0</v>
      </c>
      <c r="BN18" s="143">
        <v>383</v>
      </c>
      <c r="BO18" s="142">
        <v>0</v>
      </c>
      <c r="BP18" s="144">
        <v>379.5</v>
      </c>
      <c r="BQ18" s="142">
        <v>0</v>
      </c>
      <c r="BR18" s="143">
        <v>379</v>
      </c>
      <c r="BS18" s="142">
        <v>0</v>
      </c>
      <c r="BT18" s="143">
        <v>384</v>
      </c>
      <c r="BU18" s="142">
        <v>0</v>
      </c>
      <c r="BV18" s="144">
        <v>381.5</v>
      </c>
    </row>
    <row r="19" spans="2:74" ht="18" customHeight="1">
      <c r="B19" s="123" t="s">
        <v>18</v>
      </c>
      <c r="C19" s="124"/>
      <c r="D19" s="125"/>
      <c r="E19" s="124"/>
      <c r="F19" s="125"/>
      <c r="G19" s="124"/>
      <c r="H19" s="126"/>
      <c r="I19" s="138"/>
      <c r="J19" s="139"/>
      <c r="K19" s="140"/>
      <c r="L19" s="139"/>
      <c r="M19" s="151"/>
      <c r="N19" s="141"/>
      <c r="O19" s="140"/>
      <c r="P19" s="139"/>
      <c r="Q19" s="140"/>
      <c r="R19" s="139"/>
      <c r="S19" s="140"/>
      <c r="T19" s="141"/>
      <c r="U19" s="140"/>
      <c r="V19" s="139"/>
      <c r="W19" s="140"/>
      <c r="X19" s="139"/>
      <c r="Y19" s="140"/>
      <c r="Z19" s="141"/>
      <c r="AA19" s="152"/>
      <c r="AB19" s="153"/>
      <c r="AC19" s="152"/>
      <c r="AD19" s="153"/>
      <c r="AE19" s="152"/>
      <c r="AF19" s="154"/>
      <c r="AG19" s="152"/>
      <c r="AH19" s="153"/>
      <c r="AI19" s="152"/>
      <c r="AJ19" s="153"/>
      <c r="AK19" s="152"/>
      <c r="AL19" s="154"/>
      <c r="AM19" s="140">
        <v>0</v>
      </c>
      <c r="AN19" s="139">
        <v>364</v>
      </c>
      <c r="AO19" s="140">
        <v>0</v>
      </c>
      <c r="AP19" s="139">
        <v>367</v>
      </c>
      <c r="AQ19" s="140">
        <v>0</v>
      </c>
      <c r="AR19" s="141">
        <v>365.5</v>
      </c>
      <c r="AS19" s="142">
        <v>0</v>
      </c>
      <c r="AT19" s="143">
        <v>373</v>
      </c>
      <c r="AU19" s="140">
        <v>0</v>
      </c>
      <c r="AV19" s="139">
        <v>352</v>
      </c>
      <c r="AW19" s="140">
        <v>0</v>
      </c>
      <c r="AX19" s="141">
        <v>362.5</v>
      </c>
      <c r="AY19" s="142">
        <v>0</v>
      </c>
      <c r="AZ19" s="143">
        <v>347</v>
      </c>
      <c r="BA19" s="140">
        <v>0</v>
      </c>
      <c r="BB19" s="139">
        <v>353</v>
      </c>
      <c r="BC19" s="140">
        <v>0</v>
      </c>
      <c r="BD19" s="141">
        <v>350</v>
      </c>
      <c r="BE19" s="142">
        <v>0</v>
      </c>
      <c r="BF19" s="143">
        <v>350</v>
      </c>
      <c r="BG19" s="140">
        <v>0</v>
      </c>
      <c r="BH19" s="139">
        <v>360</v>
      </c>
      <c r="BI19" s="140">
        <v>0</v>
      </c>
      <c r="BJ19" s="141">
        <v>347</v>
      </c>
      <c r="BK19" s="142">
        <v>0</v>
      </c>
      <c r="BL19" s="143">
        <v>365</v>
      </c>
      <c r="BM19" s="140">
        <v>0</v>
      </c>
      <c r="BN19" s="139">
        <v>370</v>
      </c>
      <c r="BO19" s="140">
        <v>0</v>
      </c>
      <c r="BP19" s="141">
        <v>367.5</v>
      </c>
      <c r="BQ19" s="142">
        <v>0</v>
      </c>
      <c r="BR19" s="143">
        <v>371</v>
      </c>
      <c r="BS19" s="140">
        <v>0</v>
      </c>
      <c r="BT19" s="139">
        <v>374</v>
      </c>
      <c r="BU19" s="140">
        <v>0</v>
      </c>
      <c r="BV19" s="141">
        <v>372.5</v>
      </c>
    </row>
    <row r="20" spans="2:74" ht="18" customHeight="1">
      <c r="B20" s="155" t="s">
        <v>19</v>
      </c>
      <c r="C20" s="124">
        <v>0</v>
      </c>
      <c r="D20" s="125">
        <v>327</v>
      </c>
      <c r="E20" s="124">
        <v>0</v>
      </c>
      <c r="F20" s="125">
        <v>331</v>
      </c>
      <c r="G20" s="124">
        <v>0</v>
      </c>
      <c r="H20" s="126">
        <v>329</v>
      </c>
      <c r="I20" s="138">
        <v>0</v>
      </c>
      <c r="J20" s="139">
        <v>354</v>
      </c>
      <c r="K20" s="140">
        <v>0</v>
      </c>
      <c r="L20" s="139">
        <v>354</v>
      </c>
      <c r="M20" s="140">
        <v>0</v>
      </c>
      <c r="N20" s="141">
        <v>354</v>
      </c>
      <c r="O20" s="140">
        <v>0</v>
      </c>
      <c r="P20" s="139">
        <v>369</v>
      </c>
      <c r="Q20" s="140">
        <v>0</v>
      </c>
      <c r="R20" s="139">
        <v>351</v>
      </c>
      <c r="S20" s="140">
        <v>0</v>
      </c>
      <c r="T20" s="141">
        <v>360</v>
      </c>
      <c r="U20" s="140">
        <v>0</v>
      </c>
      <c r="V20" s="139">
        <v>349.37220994475138</v>
      </c>
      <c r="W20" s="140">
        <v>0</v>
      </c>
      <c r="X20" s="139">
        <v>341.64065217391305</v>
      </c>
      <c r="Y20" s="140">
        <v>0</v>
      </c>
      <c r="Z20" s="141">
        <v>345.4746575342466</v>
      </c>
      <c r="AA20" s="140">
        <v>0</v>
      </c>
      <c r="AB20" s="139">
        <v>363.38552486187842</v>
      </c>
      <c r="AC20" s="140">
        <v>0</v>
      </c>
      <c r="AD20" s="139">
        <v>379.75483695652184</v>
      </c>
      <c r="AE20" s="140">
        <v>0</v>
      </c>
      <c r="AF20" s="141">
        <v>371.63745205479455</v>
      </c>
      <c r="AG20" s="140">
        <v>0</v>
      </c>
      <c r="AH20" s="139">
        <v>391.01361211659361</v>
      </c>
      <c r="AI20" s="140">
        <v>0</v>
      </c>
      <c r="AJ20" s="139">
        <v>401.958097826087</v>
      </c>
      <c r="AK20" s="140">
        <v>0</v>
      </c>
      <c r="AL20" s="141">
        <v>396.4858549713403</v>
      </c>
      <c r="AM20" s="140">
        <v>0</v>
      </c>
      <c r="AN20" s="139">
        <v>401</v>
      </c>
      <c r="AO20" s="140">
        <v>0</v>
      </c>
      <c r="AP20" s="139">
        <v>399</v>
      </c>
      <c r="AQ20" s="140">
        <v>0</v>
      </c>
      <c r="AR20" s="141">
        <v>400</v>
      </c>
      <c r="AS20" s="142">
        <v>0</v>
      </c>
      <c r="AT20" s="143">
        <v>395</v>
      </c>
      <c r="AU20" s="142">
        <v>0</v>
      </c>
      <c r="AV20" s="143">
        <v>372</v>
      </c>
      <c r="AW20" s="142">
        <v>0</v>
      </c>
      <c r="AX20" s="144">
        <v>383.5</v>
      </c>
      <c r="AY20" s="142">
        <v>0</v>
      </c>
      <c r="AZ20" s="143">
        <v>384</v>
      </c>
      <c r="BA20" s="142">
        <v>0</v>
      </c>
      <c r="BB20" s="143">
        <v>378</v>
      </c>
      <c r="BC20" s="142">
        <v>0</v>
      </c>
      <c r="BD20" s="144">
        <v>381</v>
      </c>
      <c r="BE20" s="142">
        <v>0</v>
      </c>
      <c r="BF20" s="143">
        <v>383</v>
      </c>
      <c r="BG20" s="142">
        <v>0</v>
      </c>
      <c r="BH20" s="143">
        <v>381</v>
      </c>
      <c r="BI20" s="142">
        <v>0</v>
      </c>
      <c r="BJ20" s="144">
        <v>382</v>
      </c>
      <c r="BK20" s="142">
        <v>0</v>
      </c>
      <c r="BL20" s="143">
        <v>389</v>
      </c>
      <c r="BM20" s="142">
        <v>0</v>
      </c>
      <c r="BN20" s="143">
        <v>396</v>
      </c>
      <c r="BO20" s="142">
        <v>0</v>
      </c>
      <c r="BP20" s="144">
        <v>392.5</v>
      </c>
      <c r="BQ20" s="142">
        <v>0</v>
      </c>
      <c r="BR20" s="143">
        <v>386</v>
      </c>
      <c r="BS20" s="142">
        <v>0</v>
      </c>
      <c r="BT20" s="143">
        <v>390</v>
      </c>
      <c r="BU20" s="142">
        <v>0</v>
      </c>
      <c r="BV20" s="144">
        <v>388</v>
      </c>
    </row>
    <row r="21" spans="2:74" ht="18" customHeight="1">
      <c r="B21" s="123" t="s">
        <v>20</v>
      </c>
      <c r="C21" s="124" t="s">
        <v>68</v>
      </c>
      <c r="D21" s="125" t="s">
        <v>68</v>
      </c>
      <c r="E21" s="124" t="s">
        <v>68</v>
      </c>
      <c r="F21" s="125" t="s">
        <v>68</v>
      </c>
      <c r="G21" s="124" t="s">
        <v>68</v>
      </c>
      <c r="H21" s="126" t="s">
        <v>68</v>
      </c>
      <c r="I21" s="138" t="s">
        <v>68</v>
      </c>
      <c r="J21" s="139" t="s">
        <v>68</v>
      </c>
      <c r="K21" s="140" t="s">
        <v>68</v>
      </c>
      <c r="L21" s="139" t="s">
        <v>68</v>
      </c>
      <c r="M21" s="140" t="s">
        <v>68</v>
      </c>
      <c r="N21" s="141" t="s">
        <v>68</v>
      </c>
      <c r="O21" s="140" t="s">
        <v>68</v>
      </c>
      <c r="P21" s="139" t="s">
        <v>68</v>
      </c>
      <c r="Q21" s="140" t="s">
        <v>68</v>
      </c>
      <c r="R21" s="139" t="s">
        <v>68</v>
      </c>
      <c r="S21" s="140" t="s">
        <v>68</v>
      </c>
      <c r="T21" s="141" t="s">
        <v>68</v>
      </c>
      <c r="U21" s="140" t="s">
        <v>68</v>
      </c>
      <c r="V21" s="139" t="s">
        <v>68</v>
      </c>
      <c r="W21" s="140" t="s">
        <v>68</v>
      </c>
      <c r="X21" s="139" t="s">
        <v>68</v>
      </c>
      <c r="Y21" s="140" t="s">
        <v>68</v>
      </c>
      <c r="Z21" s="141" t="s">
        <v>68</v>
      </c>
      <c r="AA21" s="140" t="s">
        <v>68</v>
      </c>
      <c r="AB21" s="139" t="s">
        <v>68</v>
      </c>
      <c r="AC21" s="140" t="s">
        <v>68</v>
      </c>
      <c r="AD21" s="139" t="s">
        <v>68</v>
      </c>
      <c r="AE21" s="140" t="s">
        <v>68</v>
      </c>
      <c r="AF21" s="141" t="s">
        <v>68</v>
      </c>
      <c r="AG21" s="140" t="s">
        <v>68</v>
      </c>
      <c r="AH21" s="139" t="s">
        <v>68</v>
      </c>
      <c r="AI21" s="140" t="s">
        <v>68</v>
      </c>
      <c r="AJ21" s="139" t="s">
        <v>68</v>
      </c>
      <c r="AK21" s="140" t="s">
        <v>68</v>
      </c>
      <c r="AL21" s="141" t="s">
        <v>68</v>
      </c>
      <c r="AM21" s="140">
        <v>0</v>
      </c>
      <c r="AN21" s="139">
        <v>250</v>
      </c>
      <c r="AO21" s="140">
        <v>0</v>
      </c>
      <c r="AP21" s="139">
        <v>250</v>
      </c>
      <c r="AQ21" s="140">
        <v>0</v>
      </c>
      <c r="AR21" s="141">
        <v>250</v>
      </c>
      <c r="AS21" s="142">
        <v>0</v>
      </c>
      <c r="AT21" s="143">
        <v>250</v>
      </c>
      <c r="AU21" s="142">
        <v>0</v>
      </c>
      <c r="AV21" s="143">
        <v>250</v>
      </c>
      <c r="AW21" s="142">
        <v>0</v>
      </c>
      <c r="AX21" s="144">
        <v>250</v>
      </c>
      <c r="AY21" s="142">
        <v>0</v>
      </c>
      <c r="AZ21" s="143">
        <v>240</v>
      </c>
      <c r="BA21" s="142">
        <v>0</v>
      </c>
      <c r="BB21" s="143">
        <v>240</v>
      </c>
      <c r="BC21" s="142">
        <v>0</v>
      </c>
      <c r="BD21" s="144">
        <v>240</v>
      </c>
      <c r="BE21" s="142">
        <v>0</v>
      </c>
      <c r="BF21" s="143">
        <v>240</v>
      </c>
      <c r="BG21" s="142">
        <v>0</v>
      </c>
      <c r="BH21" s="143">
        <v>240</v>
      </c>
      <c r="BI21" s="142">
        <v>0</v>
      </c>
      <c r="BJ21" s="144">
        <v>240</v>
      </c>
      <c r="BK21" s="142">
        <v>0</v>
      </c>
      <c r="BL21" s="143">
        <v>240</v>
      </c>
      <c r="BM21" s="142">
        <v>0</v>
      </c>
      <c r="BN21" s="143">
        <v>240</v>
      </c>
      <c r="BO21" s="142">
        <v>0</v>
      </c>
      <c r="BP21" s="144">
        <v>240</v>
      </c>
      <c r="BQ21" s="142">
        <v>0</v>
      </c>
      <c r="BR21" s="143">
        <v>240</v>
      </c>
      <c r="BS21" s="142">
        <v>0</v>
      </c>
      <c r="BT21" s="143">
        <v>240</v>
      </c>
      <c r="BU21" s="142">
        <v>0</v>
      </c>
      <c r="BV21" s="144">
        <v>240</v>
      </c>
    </row>
    <row r="22" spans="2:74" ht="18" customHeight="1">
      <c r="B22" s="123" t="s">
        <v>21</v>
      </c>
      <c r="C22" s="124">
        <v>0</v>
      </c>
      <c r="D22" s="125">
        <v>176.20605524861881</v>
      </c>
      <c r="E22" s="124">
        <v>0</v>
      </c>
      <c r="F22" s="125">
        <v>185.12620652173914</v>
      </c>
      <c r="G22" s="124">
        <v>0</v>
      </c>
      <c r="H22" s="126">
        <v>180.66613088517897</v>
      </c>
      <c r="I22" s="138">
        <v>0</v>
      </c>
      <c r="J22" s="139">
        <v>228.15</v>
      </c>
      <c r="K22" s="140">
        <v>0</v>
      </c>
      <c r="L22" s="139">
        <v>216.87365217391306</v>
      </c>
      <c r="M22" s="140">
        <v>0</v>
      </c>
      <c r="N22" s="141">
        <v>222.51182608695655</v>
      </c>
      <c r="O22" s="140">
        <v>0</v>
      </c>
      <c r="P22" s="139">
        <v>225.12</v>
      </c>
      <c r="Q22" s="140">
        <v>0</v>
      </c>
      <c r="R22" s="139">
        <v>225.12</v>
      </c>
      <c r="S22" s="140">
        <v>0</v>
      </c>
      <c r="T22" s="141">
        <v>225.12</v>
      </c>
      <c r="U22" s="140">
        <v>0</v>
      </c>
      <c r="V22" s="139">
        <v>185.31872928176796</v>
      </c>
      <c r="W22" s="140">
        <v>0</v>
      </c>
      <c r="X22" s="139">
        <v>169.07046141304349</v>
      </c>
      <c r="Y22" s="140">
        <v>0</v>
      </c>
      <c r="Z22" s="141">
        <v>177.12782164383563</v>
      </c>
      <c r="AA22" s="140">
        <v>0</v>
      </c>
      <c r="AB22" s="139">
        <v>216.56589834254146</v>
      </c>
      <c r="AC22" s="140">
        <v>0</v>
      </c>
      <c r="AD22" s="139">
        <v>225.96821684782611</v>
      </c>
      <c r="AE22" s="140">
        <v>0</v>
      </c>
      <c r="AF22" s="141">
        <v>221.305697260274</v>
      </c>
      <c r="AG22" s="140">
        <v>0</v>
      </c>
      <c r="AH22" s="139">
        <v>260.87958235854455</v>
      </c>
      <c r="AI22" s="140">
        <v>0</v>
      </c>
      <c r="AJ22" s="139">
        <v>259.34088804347829</v>
      </c>
      <c r="AK22" s="140">
        <v>0</v>
      </c>
      <c r="AL22" s="141">
        <v>260.10391179971663</v>
      </c>
      <c r="AM22" s="140">
        <v>0</v>
      </c>
      <c r="AN22" s="139">
        <v>264.25045801104972</v>
      </c>
      <c r="AO22" s="140">
        <v>0</v>
      </c>
      <c r="AP22" s="139">
        <v>237.25269673913044</v>
      </c>
      <c r="AQ22" s="140">
        <v>0</v>
      </c>
      <c r="AR22" s="141">
        <v>250.64062767123289</v>
      </c>
      <c r="AS22" s="142">
        <v>0</v>
      </c>
      <c r="AT22" s="143">
        <v>264.25045801104972</v>
      </c>
      <c r="AU22" s="142">
        <v>0</v>
      </c>
      <c r="AV22" s="143">
        <v>237.25269673913044</v>
      </c>
      <c r="AW22" s="142">
        <v>0</v>
      </c>
      <c r="AX22" s="144">
        <v>250.75157737509008</v>
      </c>
      <c r="AY22" s="142">
        <v>0</v>
      </c>
      <c r="AZ22" s="143">
        <v>264.25045801104972</v>
      </c>
      <c r="BA22" s="142">
        <v>0</v>
      </c>
      <c r="BB22" s="143">
        <v>237.25269673913044</v>
      </c>
      <c r="BC22" s="142">
        <v>0</v>
      </c>
      <c r="BD22" s="144">
        <v>250.75157737509008</v>
      </c>
      <c r="BE22" s="142">
        <v>0</v>
      </c>
      <c r="BF22" s="143">
        <v>264.25045801104972</v>
      </c>
      <c r="BG22" s="142">
        <v>0</v>
      </c>
      <c r="BH22" s="143">
        <v>237.25269673913044</v>
      </c>
      <c r="BI22" s="142">
        <v>0</v>
      </c>
      <c r="BJ22" s="144">
        <v>250.75157737509008</v>
      </c>
      <c r="BK22" s="142">
        <v>0</v>
      </c>
      <c r="BL22" s="143">
        <v>264.25045801104972</v>
      </c>
      <c r="BM22" s="142">
        <v>0</v>
      </c>
      <c r="BN22" s="143">
        <v>237.25269673913044</v>
      </c>
      <c r="BO22" s="142">
        <v>0</v>
      </c>
      <c r="BP22" s="144">
        <v>250.75157737509008</v>
      </c>
      <c r="BQ22" s="142">
        <v>0</v>
      </c>
      <c r="BR22" s="143">
        <v>264.25045801104972</v>
      </c>
      <c r="BS22" s="142">
        <v>0</v>
      </c>
      <c r="BT22" s="143">
        <v>237.25269673913044</v>
      </c>
      <c r="BU22" s="142">
        <v>0</v>
      </c>
      <c r="BV22" s="144">
        <v>250.75157737509008</v>
      </c>
    </row>
    <row r="23" spans="2:74" ht="18" customHeight="1">
      <c r="B23" s="123" t="s">
        <v>22</v>
      </c>
      <c r="C23" s="124">
        <v>0</v>
      </c>
      <c r="D23" s="125">
        <v>193.10532044198891</v>
      </c>
      <c r="E23" s="124">
        <v>0</v>
      </c>
      <c r="F23" s="125">
        <v>193.44670652173915</v>
      </c>
      <c r="G23" s="124">
        <v>0</v>
      </c>
      <c r="H23" s="126">
        <v>193.27601348186403</v>
      </c>
      <c r="I23" s="138">
        <v>0</v>
      </c>
      <c r="J23" s="139">
        <v>193.27</v>
      </c>
      <c r="K23" s="140">
        <v>0</v>
      </c>
      <c r="L23" s="139">
        <v>233.56214130434779</v>
      </c>
      <c r="M23" s="140">
        <v>0</v>
      </c>
      <c r="N23" s="141">
        <v>213.41607065217391</v>
      </c>
      <c r="O23" s="140">
        <v>0</v>
      </c>
      <c r="P23" s="139">
        <v>229.93</v>
      </c>
      <c r="Q23" s="140">
        <v>0</v>
      </c>
      <c r="R23" s="139">
        <v>204.72</v>
      </c>
      <c r="S23" s="140">
        <v>0</v>
      </c>
      <c r="T23" s="141">
        <v>217.32499999999999</v>
      </c>
      <c r="U23" s="140">
        <v>0</v>
      </c>
      <c r="V23" s="139">
        <v>240.993861878453</v>
      </c>
      <c r="W23" s="140">
        <v>0</v>
      </c>
      <c r="X23" s="139">
        <v>251.24767391304349</v>
      </c>
      <c r="Y23" s="140">
        <v>0</v>
      </c>
      <c r="Z23" s="141">
        <v>246.16290684931505</v>
      </c>
      <c r="AA23" s="140">
        <v>0</v>
      </c>
      <c r="AB23" s="139">
        <v>295.70290441988953</v>
      </c>
      <c r="AC23" s="140">
        <v>0</v>
      </c>
      <c r="AD23" s="139">
        <v>298.0177141304348</v>
      </c>
      <c r="AE23" s="140">
        <v>0</v>
      </c>
      <c r="AF23" s="141">
        <v>296.86982219178083</v>
      </c>
      <c r="AG23" s="140">
        <v>0</v>
      </c>
      <c r="AH23" s="139">
        <v>322.71922836730806</v>
      </c>
      <c r="AI23" s="140">
        <v>0</v>
      </c>
      <c r="AJ23" s="139">
        <v>320.8021744565217</v>
      </c>
      <c r="AK23" s="140">
        <v>0</v>
      </c>
      <c r="AL23" s="141">
        <v>321.75282310817192</v>
      </c>
      <c r="AM23" s="140">
        <v>0</v>
      </c>
      <c r="AN23" s="139">
        <v>322.3154729281768</v>
      </c>
      <c r="AO23" s="140">
        <v>0</v>
      </c>
      <c r="AP23" s="139">
        <v>284.64923641304352</v>
      </c>
      <c r="AQ23" s="140">
        <v>0</v>
      </c>
      <c r="AR23" s="141">
        <v>303.32756191780823</v>
      </c>
      <c r="AS23" s="142">
        <v>0</v>
      </c>
      <c r="AT23" s="143">
        <v>322.3154729281768</v>
      </c>
      <c r="AU23" s="142">
        <v>0</v>
      </c>
      <c r="AV23" s="143">
        <v>284.64923641304352</v>
      </c>
      <c r="AW23" s="142">
        <v>0</v>
      </c>
      <c r="AX23" s="144">
        <v>303.48235467061016</v>
      </c>
      <c r="AY23" s="142">
        <v>0</v>
      </c>
      <c r="AZ23" s="143">
        <v>322.3154729281768</v>
      </c>
      <c r="BA23" s="142">
        <v>0</v>
      </c>
      <c r="BB23" s="143">
        <v>284.64923641304352</v>
      </c>
      <c r="BC23" s="142">
        <v>0</v>
      </c>
      <c r="BD23" s="144">
        <v>303.48235467061016</v>
      </c>
      <c r="BE23" s="142">
        <v>0</v>
      </c>
      <c r="BF23" s="143">
        <v>322.3154729281768</v>
      </c>
      <c r="BG23" s="142">
        <v>0</v>
      </c>
      <c r="BH23" s="143">
        <v>284.64923641304352</v>
      </c>
      <c r="BI23" s="142">
        <v>0</v>
      </c>
      <c r="BJ23" s="144">
        <v>303.48235467061016</v>
      </c>
      <c r="BK23" s="142">
        <v>0</v>
      </c>
      <c r="BL23" s="143">
        <v>322.3154729281768</v>
      </c>
      <c r="BM23" s="142">
        <v>0</v>
      </c>
      <c r="BN23" s="143">
        <v>284.64923641304352</v>
      </c>
      <c r="BO23" s="142">
        <v>0</v>
      </c>
      <c r="BP23" s="144">
        <v>303.48235467061016</v>
      </c>
      <c r="BQ23" s="142">
        <v>0</v>
      </c>
      <c r="BR23" s="143">
        <v>322.3154729281768</v>
      </c>
      <c r="BS23" s="142">
        <v>0</v>
      </c>
      <c r="BT23" s="143">
        <v>284.64923641304352</v>
      </c>
      <c r="BU23" s="142">
        <v>0</v>
      </c>
      <c r="BV23" s="144">
        <v>303.48235467061016</v>
      </c>
    </row>
    <row r="24" spans="2:74" ht="18" customHeight="1">
      <c r="B24" s="123" t="s">
        <v>23</v>
      </c>
      <c r="C24" s="124">
        <v>0</v>
      </c>
      <c r="D24" s="125">
        <v>296.96558011049723</v>
      </c>
      <c r="E24" s="124">
        <v>0</v>
      </c>
      <c r="F24" s="125">
        <v>291.98211956521743</v>
      </c>
      <c r="G24" s="124">
        <v>0</v>
      </c>
      <c r="H24" s="126">
        <v>294.4738498378573</v>
      </c>
      <c r="I24" s="138">
        <v>0</v>
      </c>
      <c r="J24" s="139">
        <v>315.97000000000003</v>
      </c>
      <c r="K24" s="140">
        <v>0</v>
      </c>
      <c r="L24" s="139">
        <v>317.04255434782607</v>
      </c>
      <c r="M24" s="140">
        <v>0</v>
      </c>
      <c r="N24" s="141">
        <v>316.50627717391308</v>
      </c>
      <c r="O24" s="140">
        <v>0</v>
      </c>
      <c r="P24" s="139">
        <v>317.56</v>
      </c>
      <c r="Q24" s="140">
        <v>0</v>
      </c>
      <c r="R24" s="139">
        <v>310.36</v>
      </c>
      <c r="S24" s="140">
        <v>0</v>
      </c>
      <c r="T24" s="141">
        <v>313.96000000000004</v>
      </c>
      <c r="U24" s="140">
        <v>0</v>
      </c>
      <c r="V24" s="139">
        <v>314.02497237569065</v>
      </c>
      <c r="W24" s="140">
        <v>0</v>
      </c>
      <c r="X24" s="139">
        <v>313.94869565217397</v>
      </c>
      <c r="Y24" s="140">
        <v>0</v>
      </c>
      <c r="Z24" s="141">
        <v>313.98652054794525</v>
      </c>
      <c r="AA24" s="140">
        <v>0</v>
      </c>
      <c r="AB24" s="139">
        <v>335.04497237569058</v>
      </c>
      <c r="AC24" s="140">
        <v>0</v>
      </c>
      <c r="AD24" s="139">
        <v>344.03777173913039</v>
      </c>
      <c r="AE24" s="140">
        <v>0</v>
      </c>
      <c r="AF24" s="141">
        <v>339.57832876712325</v>
      </c>
      <c r="AG24" s="140">
        <v>0</v>
      </c>
      <c r="AH24" s="139">
        <v>362.63574585635365</v>
      </c>
      <c r="AI24" s="140">
        <v>0</v>
      </c>
      <c r="AJ24" s="139">
        <v>380.62423913043477</v>
      </c>
      <c r="AK24" s="140">
        <v>0</v>
      </c>
      <c r="AL24" s="141">
        <v>371.70391780821916</v>
      </c>
      <c r="AM24" s="140">
        <v>0</v>
      </c>
      <c r="AN24" s="139">
        <v>392.11856353591156</v>
      </c>
      <c r="AO24" s="140">
        <v>0</v>
      </c>
      <c r="AP24" s="139">
        <v>370.03407608695647</v>
      </c>
      <c r="AQ24" s="140">
        <v>0</v>
      </c>
      <c r="AR24" s="141">
        <v>380.98556164383558</v>
      </c>
      <c r="AS24" s="142">
        <v>0</v>
      </c>
      <c r="AT24" s="143">
        <v>392.11856353591156</v>
      </c>
      <c r="AU24" s="142">
        <v>0</v>
      </c>
      <c r="AV24" s="143">
        <v>370.03407608695647</v>
      </c>
      <c r="AW24" s="142">
        <v>0</v>
      </c>
      <c r="AX24" s="144">
        <v>381.07631981143402</v>
      </c>
      <c r="AY24" s="142">
        <v>0</v>
      </c>
      <c r="AZ24" s="143">
        <v>392.11856353591156</v>
      </c>
      <c r="BA24" s="142">
        <v>0</v>
      </c>
      <c r="BB24" s="143">
        <v>370.03407608695647</v>
      </c>
      <c r="BC24" s="142">
        <v>0</v>
      </c>
      <c r="BD24" s="144">
        <v>381.07631981143402</v>
      </c>
      <c r="BE24" s="142">
        <v>0</v>
      </c>
      <c r="BF24" s="143">
        <v>392.11856353591156</v>
      </c>
      <c r="BG24" s="142">
        <v>0</v>
      </c>
      <c r="BH24" s="143">
        <v>370.03407608695647</v>
      </c>
      <c r="BI24" s="142">
        <v>0</v>
      </c>
      <c r="BJ24" s="144">
        <v>381.07631981143402</v>
      </c>
      <c r="BK24" s="142">
        <v>0</v>
      </c>
      <c r="BL24" s="143">
        <v>392.11856353591156</v>
      </c>
      <c r="BM24" s="142">
        <v>0</v>
      </c>
      <c r="BN24" s="143">
        <v>370.03407608695647</v>
      </c>
      <c r="BO24" s="142">
        <v>0</v>
      </c>
      <c r="BP24" s="144">
        <v>381.07631981143402</v>
      </c>
      <c r="BQ24" s="142">
        <v>0</v>
      </c>
      <c r="BR24" s="143">
        <v>392.11856353591156</v>
      </c>
      <c r="BS24" s="142">
        <v>0</v>
      </c>
      <c r="BT24" s="143">
        <v>370.03407608695647</v>
      </c>
      <c r="BU24" s="142">
        <v>0</v>
      </c>
      <c r="BV24" s="144">
        <v>381.07631981143402</v>
      </c>
    </row>
    <row r="25" spans="2:74" ht="18" customHeight="1">
      <c r="B25" s="123" t="s">
        <v>24</v>
      </c>
      <c r="C25" s="124">
        <v>0</v>
      </c>
      <c r="D25" s="125">
        <v>253.54919337016577</v>
      </c>
      <c r="E25" s="124">
        <v>0</v>
      </c>
      <c r="F25" s="125">
        <v>226.97771739130437</v>
      </c>
      <c r="G25" s="124">
        <v>0</v>
      </c>
      <c r="H25" s="126">
        <v>240.26345538073508</v>
      </c>
      <c r="I25" s="138">
        <v>0</v>
      </c>
      <c r="J25" s="139">
        <v>241.31</v>
      </c>
      <c r="K25" s="140">
        <v>0</v>
      </c>
      <c r="L25" s="139">
        <v>259.0476304347826</v>
      </c>
      <c r="M25" s="140">
        <v>0</v>
      </c>
      <c r="N25" s="141">
        <v>250.1788152173913</v>
      </c>
      <c r="O25" s="140">
        <v>0</v>
      </c>
      <c r="P25" s="139">
        <v>226.36</v>
      </c>
      <c r="Q25" s="140">
        <v>0</v>
      </c>
      <c r="R25" s="139">
        <v>226.36</v>
      </c>
      <c r="S25" s="140">
        <v>0</v>
      </c>
      <c r="T25" s="141">
        <v>226.36</v>
      </c>
      <c r="U25" s="140" t="s">
        <v>68</v>
      </c>
      <c r="V25" s="156" t="s">
        <v>68</v>
      </c>
      <c r="W25" s="140" t="s">
        <v>68</v>
      </c>
      <c r="X25" s="156" t="s">
        <v>68</v>
      </c>
      <c r="Y25" s="140" t="s">
        <v>68</v>
      </c>
      <c r="Z25" s="157" t="s">
        <v>68</v>
      </c>
      <c r="AA25" s="140" t="s">
        <v>68</v>
      </c>
      <c r="AB25" s="156" t="s">
        <v>68</v>
      </c>
      <c r="AC25" s="140" t="s">
        <v>68</v>
      </c>
      <c r="AD25" s="156" t="s">
        <v>68</v>
      </c>
      <c r="AE25" s="140" t="s">
        <v>68</v>
      </c>
      <c r="AF25" s="157" t="s">
        <v>68</v>
      </c>
      <c r="AG25" s="140" t="s">
        <v>68</v>
      </c>
      <c r="AH25" s="156" t="s">
        <v>68</v>
      </c>
      <c r="AI25" s="140" t="s">
        <v>68</v>
      </c>
      <c r="AJ25" s="156" t="s">
        <v>68</v>
      </c>
      <c r="AK25" s="140" t="s">
        <v>68</v>
      </c>
      <c r="AL25" s="157" t="s">
        <v>68</v>
      </c>
      <c r="AM25" s="148" t="s">
        <v>68</v>
      </c>
      <c r="AN25" s="139" t="s">
        <v>68</v>
      </c>
      <c r="AO25" s="148" t="s">
        <v>68</v>
      </c>
      <c r="AP25" s="139" t="s">
        <v>68</v>
      </c>
      <c r="AQ25" s="140" t="s">
        <v>68</v>
      </c>
      <c r="AR25" s="141" t="s">
        <v>68</v>
      </c>
      <c r="AS25" s="142">
        <v>0</v>
      </c>
      <c r="AT25" s="143" t="s">
        <v>68</v>
      </c>
      <c r="AU25" s="142">
        <v>0</v>
      </c>
      <c r="AV25" s="143" t="s">
        <v>68</v>
      </c>
      <c r="AW25" s="142">
        <v>0</v>
      </c>
      <c r="AX25" s="144" t="s">
        <v>68</v>
      </c>
      <c r="AY25" s="142">
        <v>0</v>
      </c>
      <c r="AZ25" s="143" t="s">
        <v>68</v>
      </c>
      <c r="BA25" s="142">
        <v>0</v>
      </c>
      <c r="BB25" s="143" t="s">
        <v>68</v>
      </c>
      <c r="BC25" s="142">
        <v>0</v>
      </c>
      <c r="BD25" s="144" t="s">
        <v>68</v>
      </c>
      <c r="BE25" s="142">
        <v>0</v>
      </c>
      <c r="BF25" s="143" t="s">
        <v>68</v>
      </c>
      <c r="BG25" s="142">
        <v>0</v>
      </c>
      <c r="BH25" s="143" t="s">
        <v>68</v>
      </c>
      <c r="BI25" s="142">
        <v>0</v>
      </c>
      <c r="BJ25" s="144" t="s">
        <v>68</v>
      </c>
      <c r="BK25" s="142">
        <v>0</v>
      </c>
      <c r="BL25" s="143" t="s">
        <v>68</v>
      </c>
      <c r="BM25" s="142">
        <v>0</v>
      </c>
      <c r="BN25" s="143" t="s">
        <v>68</v>
      </c>
      <c r="BO25" s="142">
        <v>0</v>
      </c>
      <c r="BP25" s="144" t="s">
        <v>68</v>
      </c>
      <c r="BQ25" s="142">
        <v>0</v>
      </c>
      <c r="BR25" s="143" t="s">
        <v>68</v>
      </c>
      <c r="BS25" s="142">
        <v>0</v>
      </c>
      <c r="BT25" s="143" t="s">
        <v>68</v>
      </c>
      <c r="BU25" s="142">
        <v>0</v>
      </c>
      <c r="BV25" s="144" t="s">
        <v>68</v>
      </c>
    </row>
    <row r="26" spans="2:74" ht="18" customHeight="1">
      <c r="B26" s="123" t="s">
        <v>25</v>
      </c>
      <c r="C26" s="124">
        <v>0</v>
      </c>
      <c r="D26" s="125">
        <v>361.02338674033143</v>
      </c>
      <c r="E26" s="124">
        <v>0</v>
      </c>
      <c r="F26" s="125">
        <v>358.25801086956528</v>
      </c>
      <c r="G26" s="124">
        <v>0</v>
      </c>
      <c r="H26" s="126">
        <v>359.64069880494833</v>
      </c>
      <c r="I26" s="138">
        <v>0</v>
      </c>
      <c r="J26" s="139">
        <v>358.26</v>
      </c>
      <c r="K26" s="140">
        <v>0</v>
      </c>
      <c r="L26" s="139">
        <v>324.99423913043472</v>
      </c>
      <c r="M26" s="140">
        <v>0</v>
      </c>
      <c r="N26" s="141">
        <v>341.62711956521736</v>
      </c>
      <c r="O26" s="140">
        <v>0</v>
      </c>
      <c r="P26" s="139">
        <v>290</v>
      </c>
      <c r="Q26" s="140">
        <v>0</v>
      </c>
      <c r="R26" s="139">
        <v>290</v>
      </c>
      <c r="S26" s="140">
        <v>0</v>
      </c>
      <c r="T26" s="141">
        <v>290</v>
      </c>
      <c r="U26" s="140">
        <v>0</v>
      </c>
      <c r="V26" s="139">
        <v>310</v>
      </c>
      <c r="W26" s="140">
        <v>0</v>
      </c>
      <c r="X26" s="139">
        <v>269.7303804347826</v>
      </c>
      <c r="Y26" s="140">
        <v>0</v>
      </c>
      <c r="Z26" s="141">
        <v>289.69969863013699</v>
      </c>
      <c r="AA26" s="140">
        <v>0</v>
      </c>
      <c r="AB26" s="139">
        <v>252.54657458563531</v>
      </c>
      <c r="AC26" s="140">
        <v>0</v>
      </c>
      <c r="AD26" s="139">
        <v>304.00923913043482</v>
      </c>
      <c r="AE26" s="140">
        <v>0</v>
      </c>
      <c r="AF26" s="141">
        <v>278.48939726027396</v>
      </c>
      <c r="AG26" s="140">
        <v>0</v>
      </c>
      <c r="AH26" s="139">
        <v>366.72038674033155</v>
      </c>
      <c r="AI26" s="140">
        <v>0</v>
      </c>
      <c r="AJ26" s="139">
        <v>376.77999999999992</v>
      </c>
      <c r="AK26" s="140">
        <v>0</v>
      </c>
      <c r="AL26" s="141">
        <v>371.79153424657534</v>
      </c>
      <c r="AM26" s="140">
        <v>0</v>
      </c>
      <c r="AN26" s="139">
        <v>376.78</v>
      </c>
      <c r="AO26" s="140">
        <v>0</v>
      </c>
      <c r="AP26" s="139">
        <v>372.68456521739125</v>
      </c>
      <c r="AQ26" s="140">
        <v>0</v>
      </c>
      <c r="AR26" s="141">
        <v>374.71545205479447</v>
      </c>
      <c r="AS26" s="142">
        <v>0</v>
      </c>
      <c r="AT26" s="143">
        <v>376.78</v>
      </c>
      <c r="AU26" s="142">
        <v>0</v>
      </c>
      <c r="AV26" s="143">
        <v>372.68456521739125</v>
      </c>
      <c r="AW26" s="142">
        <v>0</v>
      </c>
      <c r="AX26" s="144">
        <v>374.73228260869564</v>
      </c>
      <c r="AY26" s="142">
        <v>0</v>
      </c>
      <c r="AZ26" s="143">
        <v>376.78</v>
      </c>
      <c r="BA26" s="142">
        <v>0</v>
      </c>
      <c r="BB26" s="143">
        <v>372.68456521739125</v>
      </c>
      <c r="BC26" s="142">
        <v>0</v>
      </c>
      <c r="BD26" s="144">
        <v>374.73228260869564</v>
      </c>
      <c r="BE26" s="142">
        <v>0</v>
      </c>
      <c r="BF26" s="143">
        <v>376.78</v>
      </c>
      <c r="BG26" s="142">
        <v>0</v>
      </c>
      <c r="BH26" s="143">
        <v>372.68456521739125</v>
      </c>
      <c r="BI26" s="142">
        <v>0</v>
      </c>
      <c r="BJ26" s="144">
        <v>374.73228260869564</v>
      </c>
      <c r="BK26" s="142">
        <v>0</v>
      </c>
      <c r="BL26" s="143">
        <v>376.78</v>
      </c>
      <c r="BM26" s="142">
        <v>0</v>
      </c>
      <c r="BN26" s="143">
        <v>372.68456521739125</v>
      </c>
      <c r="BO26" s="142">
        <v>0</v>
      </c>
      <c r="BP26" s="144">
        <v>374.73228260869564</v>
      </c>
      <c r="BQ26" s="142">
        <v>0</v>
      </c>
      <c r="BR26" s="143">
        <v>376.78</v>
      </c>
      <c r="BS26" s="142">
        <v>0</v>
      </c>
      <c r="BT26" s="143">
        <v>372.68456521739125</v>
      </c>
      <c r="BU26" s="142">
        <v>0</v>
      </c>
      <c r="BV26" s="144">
        <v>374.73228260869564</v>
      </c>
    </row>
    <row r="27" spans="2:74" ht="18" customHeight="1">
      <c r="B27" s="123" t="s">
        <v>26</v>
      </c>
      <c r="C27" s="124">
        <v>0</v>
      </c>
      <c r="D27" s="125">
        <v>282</v>
      </c>
      <c r="E27" s="124">
        <v>0</v>
      </c>
      <c r="F27" s="125">
        <v>269</v>
      </c>
      <c r="G27" s="124">
        <v>0</v>
      </c>
      <c r="H27" s="126">
        <v>275.5</v>
      </c>
      <c r="I27" s="138">
        <v>0</v>
      </c>
      <c r="J27" s="139">
        <v>288</v>
      </c>
      <c r="K27" s="140">
        <v>0</v>
      </c>
      <c r="L27" s="139">
        <v>300</v>
      </c>
      <c r="M27" s="140">
        <v>0</v>
      </c>
      <c r="N27" s="141">
        <v>294</v>
      </c>
      <c r="O27" s="140">
        <v>0</v>
      </c>
      <c r="P27" s="139">
        <v>295</v>
      </c>
      <c r="Q27" s="140">
        <v>0</v>
      </c>
      <c r="R27" s="139">
        <v>284</v>
      </c>
      <c r="S27" s="140">
        <v>0</v>
      </c>
      <c r="T27" s="141">
        <v>289.5</v>
      </c>
      <c r="U27" s="140">
        <v>0</v>
      </c>
      <c r="V27" s="139">
        <v>290.5837016574585</v>
      </c>
      <c r="W27" s="140">
        <v>0</v>
      </c>
      <c r="X27" s="139">
        <v>268.04929347826084</v>
      </c>
      <c r="Y27" s="140">
        <v>0</v>
      </c>
      <c r="Z27" s="141">
        <v>279.2238904109588</v>
      </c>
      <c r="AA27" s="140">
        <v>0</v>
      </c>
      <c r="AB27" s="139">
        <v>305.1318232044199</v>
      </c>
      <c r="AC27" s="140">
        <v>0</v>
      </c>
      <c r="AD27" s="139">
        <v>311.1804347826087</v>
      </c>
      <c r="AE27" s="140">
        <v>0</v>
      </c>
      <c r="AF27" s="141">
        <v>308.18098630136984</v>
      </c>
      <c r="AG27" s="140">
        <v>0</v>
      </c>
      <c r="AH27" s="139">
        <v>326</v>
      </c>
      <c r="AI27" s="140">
        <v>0</v>
      </c>
      <c r="AJ27" s="139">
        <v>339</v>
      </c>
      <c r="AK27" s="140">
        <v>0</v>
      </c>
      <c r="AL27" s="141">
        <v>332.5</v>
      </c>
      <c r="AM27" s="140">
        <v>0</v>
      </c>
      <c r="AN27" s="139">
        <v>352</v>
      </c>
      <c r="AO27" s="140">
        <v>0</v>
      </c>
      <c r="AP27" s="139">
        <v>338</v>
      </c>
      <c r="AQ27" s="140">
        <v>0</v>
      </c>
      <c r="AR27" s="141">
        <v>345</v>
      </c>
      <c r="AS27" s="142">
        <v>0</v>
      </c>
      <c r="AT27" s="143">
        <v>330</v>
      </c>
      <c r="AU27" s="142">
        <v>0</v>
      </c>
      <c r="AV27" s="143">
        <v>335</v>
      </c>
      <c r="AW27" s="142">
        <v>0</v>
      </c>
      <c r="AX27" s="144">
        <v>332.5</v>
      </c>
      <c r="AY27" s="142">
        <v>0</v>
      </c>
      <c r="AZ27" s="143">
        <v>325</v>
      </c>
      <c r="BA27" s="142">
        <v>0</v>
      </c>
      <c r="BB27" s="143">
        <v>330</v>
      </c>
      <c r="BC27" s="142">
        <v>0</v>
      </c>
      <c r="BD27" s="144">
        <v>327.5</v>
      </c>
      <c r="BE27" s="142">
        <v>0</v>
      </c>
      <c r="BF27" s="143">
        <v>325</v>
      </c>
      <c r="BG27" s="142">
        <v>0</v>
      </c>
      <c r="BH27" s="143">
        <v>330</v>
      </c>
      <c r="BI27" s="142">
        <v>0</v>
      </c>
      <c r="BJ27" s="144">
        <v>327.5</v>
      </c>
      <c r="BK27" s="142">
        <v>0</v>
      </c>
      <c r="BL27" s="143">
        <v>325</v>
      </c>
      <c r="BM27" s="142">
        <v>0</v>
      </c>
      <c r="BN27" s="143">
        <v>330</v>
      </c>
      <c r="BO27" s="142">
        <v>0</v>
      </c>
      <c r="BP27" s="144">
        <v>327.5</v>
      </c>
      <c r="BQ27" s="142">
        <v>0</v>
      </c>
      <c r="BR27" s="143">
        <v>325</v>
      </c>
      <c r="BS27" s="142">
        <v>0</v>
      </c>
      <c r="BT27" s="143">
        <v>330</v>
      </c>
      <c r="BU27" s="142">
        <v>0</v>
      </c>
      <c r="BV27" s="144">
        <v>327.5</v>
      </c>
    </row>
    <row r="28" spans="2:74" ht="18" customHeight="1">
      <c r="B28" s="123" t="s">
        <v>27</v>
      </c>
      <c r="C28" s="124">
        <v>0</v>
      </c>
      <c r="D28" s="125">
        <v>303.75127071823204</v>
      </c>
      <c r="E28" s="124">
        <v>0</v>
      </c>
      <c r="F28" s="125">
        <v>301.01081521739133</v>
      </c>
      <c r="G28" s="124">
        <v>0</v>
      </c>
      <c r="H28" s="126">
        <v>302.38104296781171</v>
      </c>
      <c r="I28" s="138">
        <v>0</v>
      </c>
      <c r="J28" s="139">
        <v>319.41218708325397</v>
      </c>
      <c r="K28" s="140">
        <v>0</v>
      </c>
      <c r="L28" s="139">
        <v>326.62777173913042</v>
      </c>
      <c r="M28" s="140">
        <v>0</v>
      </c>
      <c r="N28" s="141">
        <v>323.0199794111922</v>
      </c>
      <c r="O28" s="140">
        <v>0</v>
      </c>
      <c r="P28" s="139">
        <v>321.63</v>
      </c>
      <c r="Q28" s="140">
        <v>0</v>
      </c>
      <c r="R28" s="139">
        <v>306.52999999999997</v>
      </c>
      <c r="S28" s="140">
        <v>0</v>
      </c>
      <c r="T28" s="141">
        <v>314.08</v>
      </c>
      <c r="U28" s="140">
        <v>0</v>
      </c>
      <c r="V28" s="139">
        <v>315.0555801104972</v>
      </c>
      <c r="W28" s="140">
        <v>0</v>
      </c>
      <c r="X28" s="139">
        <v>326.83755434782603</v>
      </c>
      <c r="Y28" s="140">
        <v>0</v>
      </c>
      <c r="Z28" s="141">
        <v>320.99498630136981</v>
      </c>
      <c r="AA28" s="140">
        <v>0</v>
      </c>
      <c r="AB28" s="139">
        <v>351.39856353591159</v>
      </c>
      <c r="AC28" s="140">
        <v>0</v>
      </c>
      <c r="AD28" s="139">
        <v>363.57130434782607</v>
      </c>
      <c r="AE28" s="140">
        <v>0</v>
      </c>
      <c r="AF28" s="141">
        <v>357.5349589041096</v>
      </c>
      <c r="AG28" s="140">
        <v>0</v>
      </c>
      <c r="AH28" s="139">
        <v>380.11840731567912</v>
      </c>
      <c r="AI28" s="140">
        <v>0</v>
      </c>
      <c r="AJ28" s="139">
        <v>396.88309782608701</v>
      </c>
      <c r="AK28" s="140">
        <v>0</v>
      </c>
      <c r="AL28" s="141">
        <v>388.56964855928192</v>
      </c>
      <c r="AM28" s="140">
        <v>0</v>
      </c>
      <c r="AN28" s="139">
        <v>391.05314917127072</v>
      </c>
      <c r="AO28" s="140">
        <v>0</v>
      </c>
      <c r="AP28" s="139">
        <v>370.9783152173913</v>
      </c>
      <c r="AQ28" s="140">
        <v>0</v>
      </c>
      <c r="AR28" s="141">
        <v>380.93323287671234</v>
      </c>
      <c r="AS28" s="142">
        <v>0</v>
      </c>
      <c r="AT28" s="143">
        <v>369</v>
      </c>
      <c r="AU28" s="142">
        <v>0</v>
      </c>
      <c r="AV28" s="143">
        <v>367</v>
      </c>
      <c r="AW28" s="142">
        <v>0</v>
      </c>
      <c r="AX28" s="144">
        <v>368</v>
      </c>
      <c r="AY28" s="142">
        <v>0</v>
      </c>
      <c r="AZ28" s="143">
        <v>384</v>
      </c>
      <c r="BA28" s="142">
        <v>0</v>
      </c>
      <c r="BB28" s="143">
        <v>383</v>
      </c>
      <c r="BC28" s="142">
        <v>0</v>
      </c>
      <c r="BD28" s="144">
        <v>383.5</v>
      </c>
      <c r="BE28" s="142">
        <v>0</v>
      </c>
      <c r="BF28" s="143">
        <v>370</v>
      </c>
      <c r="BG28" s="142">
        <v>0</v>
      </c>
      <c r="BH28" s="143">
        <v>375</v>
      </c>
      <c r="BI28" s="142">
        <v>0</v>
      </c>
      <c r="BJ28" s="144">
        <v>372.5</v>
      </c>
      <c r="BK28" s="142">
        <v>0</v>
      </c>
      <c r="BL28" s="143">
        <v>375</v>
      </c>
      <c r="BM28" s="142">
        <v>0</v>
      </c>
      <c r="BN28" s="143">
        <v>378</v>
      </c>
      <c r="BO28" s="142">
        <v>0</v>
      </c>
      <c r="BP28" s="144">
        <v>383.5</v>
      </c>
      <c r="BQ28" s="142">
        <v>0</v>
      </c>
      <c r="BR28" s="143">
        <v>381.4</v>
      </c>
      <c r="BS28" s="142">
        <v>0</v>
      </c>
      <c r="BT28" s="143">
        <v>384.4</v>
      </c>
      <c r="BU28" s="142">
        <v>0</v>
      </c>
      <c r="BV28" s="144">
        <v>390.5</v>
      </c>
    </row>
    <row r="29" spans="2:74" ht="18" customHeight="1">
      <c r="B29" s="123" t="s">
        <v>28</v>
      </c>
      <c r="C29" s="124">
        <v>0</v>
      </c>
      <c r="D29" s="125">
        <v>240.8</v>
      </c>
      <c r="E29" s="124">
        <v>0</v>
      </c>
      <c r="F29" s="125">
        <v>238.9</v>
      </c>
      <c r="G29" s="124">
        <v>0</v>
      </c>
      <c r="H29" s="126">
        <v>239.85000000000002</v>
      </c>
      <c r="I29" s="138">
        <v>0</v>
      </c>
      <c r="J29" s="139">
        <v>263.10000000000002</v>
      </c>
      <c r="K29" s="140">
        <v>0</v>
      </c>
      <c r="L29" s="139">
        <v>263.5</v>
      </c>
      <c r="M29" s="140">
        <v>0</v>
      </c>
      <c r="N29" s="141">
        <v>263.3</v>
      </c>
      <c r="O29" s="140">
        <v>0</v>
      </c>
      <c r="P29" s="139">
        <v>263.10000000000002</v>
      </c>
      <c r="Q29" s="140">
        <v>0</v>
      </c>
      <c r="R29" s="139">
        <v>263.5</v>
      </c>
      <c r="S29" s="140">
        <v>0</v>
      </c>
      <c r="T29" s="141">
        <v>263.3</v>
      </c>
      <c r="U29" s="140">
        <v>0</v>
      </c>
      <c r="V29" s="139">
        <v>254.86192265193367</v>
      </c>
      <c r="W29" s="140">
        <v>0</v>
      </c>
      <c r="X29" s="139">
        <v>257.22561032608695</v>
      </c>
      <c r="Y29" s="140">
        <v>0</v>
      </c>
      <c r="Z29" s="141">
        <v>256.05348027397264</v>
      </c>
      <c r="AA29" s="140">
        <v>0</v>
      </c>
      <c r="AB29" s="139">
        <v>305.45736408839781</v>
      </c>
      <c r="AC29" s="140">
        <v>0</v>
      </c>
      <c r="AD29" s="139">
        <v>313.83036956521738</v>
      </c>
      <c r="AE29" s="140">
        <v>0</v>
      </c>
      <c r="AF29" s="141">
        <v>309.67827643835619</v>
      </c>
      <c r="AG29" s="140">
        <v>0</v>
      </c>
      <c r="AH29" s="139">
        <v>345</v>
      </c>
      <c r="AI29" s="140">
        <v>0</v>
      </c>
      <c r="AJ29" s="139">
        <v>330</v>
      </c>
      <c r="AK29" s="140">
        <v>0</v>
      </c>
      <c r="AL29" s="141">
        <v>337.5</v>
      </c>
      <c r="AM29" s="140">
        <v>0</v>
      </c>
      <c r="AN29" s="139">
        <v>370</v>
      </c>
      <c r="AO29" s="140">
        <v>0</v>
      </c>
      <c r="AP29" s="139">
        <v>350</v>
      </c>
      <c r="AQ29" s="140">
        <v>0</v>
      </c>
      <c r="AR29" s="141">
        <v>360</v>
      </c>
      <c r="AS29" s="142">
        <v>0</v>
      </c>
      <c r="AT29" s="143">
        <v>306.5</v>
      </c>
      <c r="AU29" s="142">
        <v>0</v>
      </c>
      <c r="AV29" s="143">
        <v>303.60000000000002</v>
      </c>
      <c r="AW29" s="142">
        <v>0</v>
      </c>
      <c r="AX29" s="144">
        <v>305.05</v>
      </c>
      <c r="AY29" s="142">
        <v>0</v>
      </c>
      <c r="AZ29" s="143">
        <v>322.3</v>
      </c>
      <c r="BA29" s="142">
        <v>0</v>
      </c>
      <c r="BB29" s="143">
        <v>315.60000000000002</v>
      </c>
      <c r="BC29" s="142">
        <v>0</v>
      </c>
      <c r="BD29" s="144">
        <v>318.95000000000005</v>
      </c>
      <c r="BE29" s="142">
        <v>0</v>
      </c>
      <c r="BF29" s="143">
        <v>309.04000000000002</v>
      </c>
      <c r="BG29" s="142">
        <v>0</v>
      </c>
      <c r="BH29" s="143">
        <v>313.87</v>
      </c>
      <c r="BI29" s="142">
        <v>0</v>
      </c>
      <c r="BJ29" s="144">
        <v>311.45500000000004</v>
      </c>
      <c r="BK29" s="142">
        <v>0</v>
      </c>
      <c r="BL29" s="143">
        <v>309</v>
      </c>
      <c r="BM29" s="142">
        <v>0</v>
      </c>
      <c r="BN29" s="143">
        <v>312</v>
      </c>
      <c r="BO29" s="142">
        <v>0</v>
      </c>
      <c r="BP29" s="144">
        <v>310.5</v>
      </c>
      <c r="BQ29" s="142">
        <v>0</v>
      </c>
      <c r="BR29" s="143">
        <v>310</v>
      </c>
      <c r="BS29" s="142">
        <v>0</v>
      </c>
      <c r="BT29" s="143">
        <v>315</v>
      </c>
      <c r="BU29" s="142">
        <v>0</v>
      </c>
      <c r="BV29" s="144">
        <v>312.5</v>
      </c>
    </row>
    <row r="30" spans="2:74" ht="18" customHeight="1">
      <c r="B30" s="123" t="s">
        <v>29</v>
      </c>
      <c r="C30" s="124">
        <v>0</v>
      </c>
      <c r="D30" s="125">
        <v>376</v>
      </c>
      <c r="E30" s="124">
        <v>0</v>
      </c>
      <c r="F30" s="125">
        <v>340</v>
      </c>
      <c r="G30" s="124">
        <v>0</v>
      </c>
      <c r="H30" s="126">
        <v>358</v>
      </c>
      <c r="I30" s="138">
        <v>0</v>
      </c>
      <c r="J30" s="139">
        <v>331</v>
      </c>
      <c r="K30" s="140">
        <v>0</v>
      </c>
      <c r="L30" s="139">
        <v>322</v>
      </c>
      <c r="M30" s="140">
        <v>0</v>
      </c>
      <c r="N30" s="141">
        <v>326.5</v>
      </c>
      <c r="O30" s="140">
        <v>0</v>
      </c>
      <c r="P30" s="139">
        <v>350</v>
      </c>
      <c r="Q30" s="140">
        <v>0</v>
      </c>
      <c r="R30" s="139">
        <v>339</v>
      </c>
      <c r="S30" s="140">
        <v>0</v>
      </c>
      <c r="T30" s="141">
        <v>344.5</v>
      </c>
      <c r="U30" s="140">
        <v>0</v>
      </c>
      <c r="V30" s="139">
        <v>347.87016574585635</v>
      </c>
      <c r="W30" s="140">
        <v>0</v>
      </c>
      <c r="X30" s="139">
        <v>335.39673913043481</v>
      </c>
      <c r="Y30" s="140">
        <v>0</v>
      </c>
      <c r="Z30" s="141">
        <v>341.58219178082192</v>
      </c>
      <c r="AA30" s="140">
        <v>0</v>
      </c>
      <c r="AB30" s="139">
        <v>351.23314917127072</v>
      </c>
      <c r="AC30" s="140">
        <v>0</v>
      </c>
      <c r="AD30" s="139">
        <v>345.76739130434783</v>
      </c>
      <c r="AE30" s="140">
        <v>0</v>
      </c>
      <c r="AF30" s="141">
        <v>348.47780821917809</v>
      </c>
      <c r="AG30" s="140">
        <v>0</v>
      </c>
      <c r="AH30" s="139">
        <v>363.18049152219476</v>
      </c>
      <c r="AI30" s="140">
        <v>0</v>
      </c>
      <c r="AJ30" s="139">
        <v>360.5059782608696</v>
      </c>
      <c r="AK30" s="140">
        <v>0</v>
      </c>
      <c r="AL30" s="141">
        <v>361.83224374114315</v>
      </c>
      <c r="AM30" s="140">
        <v>0</v>
      </c>
      <c r="AN30" s="139">
        <v>370</v>
      </c>
      <c r="AO30" s="140">
        <v>0</v>
      </c>
      <c r="AP30" s="139">
        <v>367</v>
      </c>
      <c r="AQ30" s="140">
        <v>0</v>
      </c>
      <c r="AR30" s="141">
        <v>368.5</v>
      </c>
      <c r="AS30" s="142">
        <v>0</v>
      </c>
      <c r="AT30" s="143">
        <v>378</v>
      </c>
      <c r="AU30" s="142">
        <v>0</v>
      </c>
      <c r="AV30" s="143">
        <v>375</v>
      </c>
      <c r="AW30" s="142">
        <v>0</v>
      </c>
      <c r="AX30" s="144">
        <v>376.5</v>
      </c>
      <c r="AY30" s="142">
        <v>0</v>
      </c>
      <c r="AZ30" s="143">
        <v>373</v>
      </c>
      <c r="BA30" s="142">
        <v>0</v>
      </c>
      <c r="BB30" s="143">
        <v>360</v>
      </c>
      <c r="BC30" s="142">
        <v>0</v>
      </c>
      <c r="BD30" s="144">
        <v>366.5</v>
      </c>
      <c r="BE30" s="142">
        <v>0</v>
      </c>
      <c r="BF30" s="143">
        <v>367</v>
      </c>
      <c r="BG30" s="142">
        <v>0</v>
      </c>
      <c r="BH30" s="143">
        <v>367</v>
      </c>
      <c r="BI30" s="142">
        <v>0</v>
      </c>
      <c r="BJ30" s="144">
        <v>367</v>
      </c>
      <c r="BK30" s="142">
        <v>0</v>
      </c>
      <c r="BL30" s="143">
        <v>371</v>
      </c>
      <c r="BM30" s="142">
        <v>0</v>
      </c>
      <c r="BN30" s="143">
        <v>378</v>
      </c>
      <c r="BO30" s="142">
        <v>0</v>
      </c>
      <c r="BP30" s="144">
        <v>374.5</v>
      </c>
      <c r="BQ30" s="142">
        <v>0</v>
      </c>
      <c r="BR30" s="143">
        <v>380</v>
      </c>
      <c r="BS30" s="142">
        <v>0</v>
      </c>
      <c r="BT30" s="143">
        <v>380</v>
      </c>
      <c r="BU30" s="142">
        <v>0</v>
      </c>
      <c r="BV30" s="144">
        <v>380</v>
      </c>
    </row>
    <row r="31" spans="2:74" ht="18" customHeight="1">
      <c r="B31" s="123" t="s">
        <v>30</v>
      </c>
      <c r="C31" s="124">
        <v>0</v>
      </c>
      <c r="D31" s="125">
        <v>193.65246961325968</v>
      </c>
      <c r="E31" s="124">
        <v>0</v>
      </c>
      <c r="F31" s="125">
        <v>186.07899456521736</v>
      </c>
      <c r="G31" s="124">
        <v>0</v>
      </c>
      <c r="H31" s="126">
        <v>189.86573208923852</v>
      </c>
      <c r="I31" s="138">
        <v>0</v>
      </c>
      <c r="J31" s="139">
        <v>197.07376757477613</v>
      </c>
      <c r="K31" s="140">
        <v>0</v>
      </c>
      <c r="L31" s="139">
        <v>238.33951086956523</v>
      </c>
      <c r="M31" s="140">
        <v>0</v>
      </c>
      <c r="N31" s="141">
        <v>217.70663922217068</v>
      </c>
      <c r="O31" s="140">
        <v>0</v>
      </c>
      <c r="P31" s="139">
        <v>249.95</v>
      </c>
      <c r="Q31" s="140">
        <v>0</v>
      </c>
      <c r="R31" s="139">
        <v>192.33</v>
      </c>
      <c r="S31" s="140">
        <v>0</v>
      </c>
      <c r="T31" s="141">
        <v>221.14</v>
      </c>
      <c r="U31" s="140">
        <v>0</v>
      </c>
      <c r="V31" s="139">
        <v>248.37451933701658</v>
      </c>
      <c r="W31" s="140">
        <v>0</v>
      </c>
      <c r="X31" s="139">
        <v>248.77135326086955</v>
      </c>
      <c r="Y31" s="140">
        <v>0</v>
      </c>
      <c r="Z31" s="141">
        <v>248.57456712328769</v>
      </c>
      <c r="AA31" s="140">
        <v>0</v>
      </c>
      <c r="AB31" s="139">
        <v>294.26808895027625</v>
      </c>
      <c r="AC31" s="140">
        <v>0</v>
      </c>
      <c r="AD31" s="139">
        <v>267.17577717391305</v>
      </c>
      <c r="AE31" s="140">
        <v>0</v>
      </c>
      <c r="AF31" s="141">
        <v>280.61059479452058</v>
      </c>
      <c r="AG31" s="140">
        <v>0</v>
      </c>
      <c r="AH31" s="139">
        <v>267.76347380453421</v>
      </c>
      <c r="AI31" s="140">
        <v>0</v>
      </c>
      <c r="AJ31" s="139">
        <v>252.52610706521742</v>
      </c>
      <c r="AK31" s="140">
        <v>0</v>
      </c>
      <c r="AL31" s="141">
        <v>260.08217111950876</v>
      </c>
      <c r="AM31" s="140">
        <v>0</v>
      </c>
      <c r="AN31" s="139">
        <v>279.15551712707185</v>
      </c>
      <c r="AO31" s="140">
        <v>0</v>
      </c>
      <c r="AP31" s="139">
        <v>295.30474293478261</v>
      </c>
      <c r="AQ31" s="140">
        <v>0</v>
      </c>
      <c r="AR31" s="141">
        <v>287.23013003092723</v>
      </c>
      <c r="AS31" s="142">
        <v>0</v>
      </c>
      <c r="AT31" s="143">
        <v>279.15551712707185</v>
      </c>
      <c r="AU31" s="142">
        <v>0</v>
      </c>
      <c r="AV31" s="143">
        <v>295.30474293478261</v>
      </c>
      <c r="AW31" s="142">
        <v>0</v>
      </c>
      <c r="AX31" s="144">
        <v>287.23013003092723</v>
      </c>
      <c r="AY31" s="142">
        <v>0</v>
      </c>
      <c r="AZ31" s="143">
        <v>279.15551712707185</v>
      </c>
      <c r="BA31" s="142">
        <v>0</v>
      </c>
      <c r="BB31" s="143">
        <v>295.30474293478261</v>
      </c>
      <c r="BC31" s="142">
        <v>0</v>
      </c>
      <c r="BD31" s="144">
        <v>287.23013003092723</v>
      </c>
      <c r="BE31" s="142">
        <v>0</v>
      </c>
      <c r="BF31" s="143">
        <v>279.15551712707185</v>
      </c>
      <c r="BG31" s="142">
        <v>0</v>
      </c>
      <c r="BH31" s="143">
        <v>295.30474293478261</v>
      </c>
      <c r="BI31" s="142">
        <v>0</v>
      </c>
      <c r="BJ31" s="144">
        <v>287.23013003092723</v>
      </c>
      <c r="BK31" s="142">
        <v>0</v>
      </c>
      <c r="BL31" s="143">
        <v>279.15551712707185</v>
      </c>
      <c r="BM31" s="142">
        <v>0</v>
      </c>
      <c r="BN31" s="143">
        <v>295.30474293478261</v>
      </c>
      <c r="BO31" s="142">
        <v>0</v>
      </c>
      <c r="BP31" s="144">
        <v>287.23013003092723</v>
      </c>
      <c r="BQ31" s="142">
        <v>0</v>
      </c>
      <c r="BR31" s="143">
        <v>279.15551712707185</v>
      </c>
      <c r="BS31" s="142">
        <v>0</v>
      </c>
      <c r="BT31" s="143">
        <v>295.30474293478261</v>
      </c>
      <c r="BU31" s="142">
        <v>0</v>
      </c>
      <c r="BV31" s="144">
        <v>287.23013003092723</v>
      </c>
    </row>
    <row r="32" spans="2:74" ht="18" customHeight="1">
      <c r="B32" s="123" t="s">
        <v>31</v>
      </c>
      <c r="C32" s="124">
        <v>0</v>
      </c>
      <c r="D32" s="125">
        <v>293.07</v>
      </c>
      <c r="E32" s="124">
        <v>0</v>
      </c>
      <c r="F32" s="125">
        <v>287.52999999999997</v>
      </c>
      <c r="G32" s="124">
        <v>0</v>
      </c>
      <c r="H32" s="126">
        <v>290.29999999999995</v>
      </c>
      <c r="I32" s="138">
        <v>0</v>
      </c>
      <c r="J32" s="139">
        <v>295.99</v>
      </c>
      <c r="K32" s="140">
        <v>0</v>
      </c>
      <c r="L32" s="139">
        <v>310.49304347826086</v>
      </c>
      <c r="M32" s="140">
        <v>0</v>
      </c>
      <c r="N32" s="141">
        <v>303.24152173913046</v>
      </c>
      <c r="O32" s="140">
        <v>0</v>
      </c>
      <c r="P32" s="139">
        <v>305.19</v>
      </c>
      <c r="Q32" s="140">
        <v>0</v>
      </c>
      <c r="R32" s="139">
        <v>296.43</v>
      </c>
      <c r="S32" s="140">
        <v>0</v>
      </c>
      <c r="T32" s="141">
        <v>300.81</v>
      </c>
      <c r="U32" s="140">
        <v>0</v>
      </c>
      <c r="V32" s="139">
        <v>294.86491712707186</v>
      </c>
      <c r="W32" s="140">
        <v>0</v>
      </c>
      <c r="X32" s="139">
        <v>302.52277173913046</v>
      </c>
      <c r="Y32" s="140">
        <v>0</v>
      </c>
      <c r="Z32" s="141">
        <v>298.72531506849322</v>
      </c>
      <c r="AA32" s="140">
        <v>0</v>
      </c>
      <c r="AB32" s="139">
        <v>333.65861878453035</v>
      </c>
      <c r="AC32" s="140">
        <v>0</v>
      </c>
      <c r="AD32" s="139">
        <v>338.3957065217391</v>
      </c>
      <c r="AE32" s="140">
        <v>0</v>
      </c>
      <c r="AF32" s="141">
        <v>336.04663013698627</v>
      </c>
      <c r="AG32" s="140">
        <v>0</v>
      </c>
      <c r="AH32" s="139">
        <v>363.10371880358161</v>
      </c>
      <c r="AI32" s="140">
        <v>0</v>
      </c>
      <c r="AJ32" s="139">
        <v>374.80548913043475</v>
      </c>
      <c r="AK32" s="140">
        <v>0</v>
      </c>
      <c r="AL32" s="141">
        <v>369.00269343410486</v>
      </c>
      <c r="AM32" s="140">
        <v>0</v>
      </c>
      <c r="AN32" s="139">
        <v>366.81</v>
      </c>
      <c r="AO32" s="151">
        <v>0</v>
      </c>
      <c r="AP32" s="139">
        <v>344.73</v>
      </c>
      <c r="AQ32" s="151">
        <v>0</v>
      </c>
      <c r="AR32" s="141">
        <v>355.77</v>
      </c>
      <c r="AS32" s="142">
        <v>0</v>
      </c>
      <c r="AT32" s="143">
        <v>341.25</v>
      </c>
      <c r="AU32" s="158">
        <v>0</v>
      </c>
      <c r="AV32" s="143">
        <v>344.64</v>
      </c>
      <c r="AW32" s="158">
        <v>0</v>
      </c>
      <c r="AX32" s="144">
        <v>342.94499999999999</v>
      </c>
      <c r="AY32" s="142">
        <v>0</v>
      </c>
      <c r="AZ32" s="143">
        <v>353.88</v>
      </c>
      <c r="BA32" s="158">
        <v>0</v>
      </c>
      <c r="BB32" s="143">
        <v>343.16</v>
      </c>
      <c r="BC32" s="158">
        <v>0</v>
      </c>
      <c r="BD32" s="144">
        <v>348.52</v>
      </c>
      <c r="BE32" s="142">
        <v>0</v>
      </c>
      <c r="BF32" s="143">
        <v>337.02</v>
      </c>
      <c r="BG32" s="158">
        <v>0</v>
      </c>
      <c r="BH32" s="143">
        <v>332.61</v>
      </c>
      <c r="BI32" s="158">
        <v>0</v>
      </c>
      <c r="BJ32" s="144">
        <v>334.815</v>
      </c>
      <c r="BK32" s="142">
        <v>0</v>
      </c>
      <c r="BL32" s="143">
        <v>341.48</v>
      </c>
      <c r="BM32" s="158">
        <v>0</v>
      </c>
      <c r="BN32" s="143">
        <v>339</v>
      </c>
      <c r="BO32" s="158">
        <v>0</v>
      </c>
      <c r="BP32" s="144">
        <v>340.24</v>
      </c>
      <c r="BQ32" s="142">
        <v>0</v>
      </c>
      <c r="BR32" s="143">
        <v>342</v>
      </c>
      <c r="BS32" s="158">
        <v>0</v>
      </c>
      <c r="BT32" s="143">
        <v>340</v>
      </c>
      <c r="BU32" s="158">
        <v>0</v>
      </c>
      <c r="BV32" s="144">
        <v>341</v>
      </c>
    </row>
    <row r="33" spans="1:74" ht="18" customHeight="1">
      <c r="B33" s="123" t="s">
        <v>32</v>
      </c>
      <c r="C33" s="124">
        <v>0</v>
      </c>
      <c r="D33" s="125">
        <v>274</v>
      </c>
      <c r="E33" s="124">
        <v>0</v>
      </c>
      <c r="F33" s="125">
        <v>267</v>
      </c>
      <c r="G33" s="124">
        <v>0</v>
      </c>
      <c r="H33" s="126">
        <v>270.5</v>
      </c>
      <c r="I33" s="138">
        <v>0</v>
      </c>
      <c r="J33" s="139">
        <v>286</v>
      </c>
      <c r="K33" s="140">
        <v>0</v>
      </c>
      <c r="L33" s="139">
        <v>286</v>
      </c>
      <c r="M33" s="140">
        <v>0</v>
      </c>
      <c r="N33" s="141">
        <v>286</v>
      </c>
      <c r="O33" s="140">
        <v>0</v>
      </c>
      <c r="P33" s="139">
        <v>294.05</v>
      </c>
      <c r="Q33" s="140">
        <v>0</v>
      </c>
      <c r="R33" s="139">
        <v>294.05</v>
      </c>
      <c r="S33" s="140">
        <v>0</v>
      </c>
      <c r="T33" s="141">
        <v>294.05</v>
      </c>
      <c r="U33" s="140">
        <v>0</v>
      </c>
      <c r="V33" s="139">
        <v>287.13513812154702</v>
      </c>
      <c r="W33" s="140">
        <v>0</v>
      </c>
      <c r="X33" s="139">
        <v>285.23173913043479</v>
      </c>
      <c r="Y33" s="140">
        <v>0</v>
      </c>
      <c r="Z33" s="141">
        <v>286.1756164383562</v>
      </c>
      <c r="AA33" s="140">
        <v>0</v>
      </c>
      <c r="AB33" s="139">
        <v>303.63530386740337</v>
      </c>
      <c r="AC33" s="140">
        <v>0</v>
      </c>
      <c r="AD33" s="139">
        <v>310.47934782608701</v>
      </c>
      <c r="AE33" s="140">
        <v>0</v>
      </c>
      <c r="AF33" s="141">
        <v>307.08545205479459</v>
      </c>
      <c r="AG33" s="140">
        <v>0</v>
      </c>
      <c r="AH33" s="139">
        <v>333.79624309392261</v>
      </c>
      <c r="AI33" s="140">
        <v>0</v>
      </c>
      <c r="AJ33" s="139">
        <v>360.55777173913049</v>
      </c>
      <c r="AK33" s="140">
        <v>0</v>
      </c>
      <c r="AL33" s="141">
        <v>347.28698630136984</v>
      </c>
      <c r="AM33" s="140">
        <v>0</v>
      </c>
      <c r="AN33" s="139">
        <v>328</v>
      </c>
      <c r="AO33" s="140">
        <v>0</v>
      </c>
      <c r="AP33" s="139">
        <v>296</v>
      </c>
      <c r="AQ33" s="140">
        <v>0</v>
      </c>
      <c r="AR33" s="141">
        <v>312</v>
      </c>
      <c r="AS33" s="142">
        <v>0</v>
      </c>
      <c r="AT33" s="143">
        <v>304</v>
      </c>
      <c r="AU33" s="142">
        <v>0</v>
      </c>
      <c r="AV33" s="143">
        <v>313</v>
      </c>
      <c r="AW33" s="142">
        <v>0</v>
      </c>
      <c r="AX33" s="144">
        <v>308.5</v>
      </c>
      <c r="AY33" s="142">
        <v>0</v>
      </c>
      <c r="AZ33" s="143">
        <v>316</v>
      </c>
      <c r="BA33" s="142">
        <v>0</v>
      </c>
      <c r="BB33" s="143">
        <v>316</v>
      </c>
      <c r="BC33" s="142">
        <v>0</v>
      </c>
      <c r="BD33" s="144">
        <v>316</v>
      </c>
      <c r="BE33" s="142">
        <v>0</v>
      </c>
      <c r="BF33" s="143">
        <v>312</v>
      </c>
      <c r="BG33" s="142">
        <v>0</v>
      </c>
      <c r="BH33" s="143">
        <v>312</v>
      </c>
      <c r="BI33" s="142">
        <v>0</v>
      </c>
      <c r="BJ33" s="144">
        <v>312</v>
      </c>
      <c r="BK33" s="142">
        <v>0</v>
      </c>
      <c r="BL33" s="143">
        <v>325</v>
      </c>
      <c r="BM33" s="142">
        <v>0</v>
      </c>
      <c r="BN33" s="143">
        <v>325</v>
      </c>
      <c r="BO33" s="142">
        <v>0</v>
      </c>
      <c r="BP33" s="144">
        <v>325</v>
      </c>
      <c r="BQ33" s="142">
        <v>0</v>
      </c>
      <c r="BR33" s="143">
        <v>315</v>
      </c>
      <c r="BS33" s="142">
        <v>0</v>
      </c>
      <c r="BT33" s="143">
        <v>315</v>
      </c>
      <c r="BU33" s="142">
        <v>0</v>
      </c>
      <c r="BV33" s="144">
        <v>315</v>
      </c>
    </row>
    <row r="34" spans="1:74" ht="18" customHeight="1">
      <c r="B34" s="123" t="s">
        <v>33</v>
      </c>
      <c r="C34" s="124">
        <v>0</v>
      </c>
      <c r="D34" s="125">
        <v>319</v>
      </c>
      <c r="E34" s="124">
        <v>0</v>
      </c>
      <c r="F34" s="125">
        <v>325</v>
      </c>
      <c r="G34" s="124">
        <v>0</v>
      </c>
      <c r="H34" s="126">
        <v>322</v>
      </c>
      <c r="I34" s="138">
        <v>0</v>
      </c>
      <c r="J34" s="139">
        <v>342</v>
      </c>
      <c r="K34" s="140">
        <v>0</v>
      </c>
      <c r="L34" s="139">
        <v>347</v>
      </c>
      <c r="M34" s="140">
        <v>0</v>
      </c>
      <c r="N34" s="141">
        <v>344.5</v>
      </c>
      <c r="O34" s="140">
        <v>0</v>
      </c>
      <c r="P34" s="139">
        <v>351</v>
      </c>
      <c r="Q34" s="140">
        <v>0</v>
      </c>
      <c r="R34" s="139">
        <v>344</v>
      </c>
      <c r="S34" s="140">
        <v>0</v>
      </c>
      <c r="T34" s="141">
        <v>347.5</v>
      </c>
      <c r="U34" s="140">
        <v>0</v>
      </c>
      <c r="V34" s="139">
        <v>333.48220994475139</v>
      </c>
      <c r="W34" s="140">
        <v>0</v>
      </c>
      <c r="X34" s="139">
        <v>333.00288043478264</v>
      </c>
      <c r="Y34" s="140">
        <v>0</v>
      </c>
      <c r="Z34" s="141">
        <v>333.24057534246577</v>
      </c>
      <c r="AA34" s="140">
        <v>0</v>
      </c>
      <c r="AB34" s="139">
        <v>346.22519337016575</v>
      </c>
      <c r="AC34" s="140">
        <v>0</v>
      </c>
      <c r="AD34" s="139">
        <v>357.60451086956527</v>
      </c>
      <c r="AE34" s="140">
        <v>0</v>
      </c>
      <c r="AF34" s="141">
        <v>351.9616164383562</v>
      </c>
      <c r="AG34" s="140">
        <v>0</v>
      </c>
      <c r="AH34" s="139">
        <v>377</v>
      </c>
      <c r="AI34" s="140">
        <v>0</v>
      </c>
      <c r="AJ34" s="139">
        <v>386</v>
      </c>
      <c r="AK34" s="140">
        <v>0</v>
      </c>
      <c r="AL34" s="141">
        <v>381.5</v>
      </c>
      <c r="AM34" s="140">
        <v>0</v>
      </c>
      <c r="AN34" s="139">
        <v>411.47</v>
      </c>
      <c r="AO34" s="140">
        <v>0</v>
      </c>
      <c r="AP34" s="139">
        <v>403.67</v>
      </c>
      <c r="AQ34" s="140">
        <v>0</v>
      </c>
      <c r="AR34" s="141">
        <v>407.57000000000005</v>
      </c>
      <c r="AS34" s="142">
        <v>0</v>
      </c>
      <c r="AT34" s="143">
        <v>405.1</v>
      </c>
      <c r="AU34" s="142">
        <v>0</v>
      </c>
      <c r="AV34" s="143">
        <v>396.05</v>
      </c>
      <c r="AW34" s="142">
        <v>0</v>
      </c>
      <c r="AX34" s="144">
        <v>400.57500000000005</v>
      </c>
      <c r="AY34" s="142">
        <v>0</v>
      </c>
      <c r="AZ34" s="143">
        <v>394.21</v>
      </c>
      <c r="BA34" s="142">
        <v>0</v>
      </c>
      <c r="BB34" s="143">
        <v>377.84</v>
      </c>
      <c r="BC34" s="142">
        <v>0</v>
      </c>
      <c r="BD34" s="144">
        <v>386.02499999999998</v>
      </c>
      <c r="BE34" s="142">
        <v>0</v>
      </c>
      <c r="BF34" s="143">
        <v>380.78</v>
      </c>
      <c r="BG34" s="142">
        <v>0</v>
      </c>
      <c r="BH34" s="143">
        <v>378.04</v>
      </c>
      <c r="BI34" s="142">
        <v>0</v>
      </c>
      <c r="BJ34" s="144">
        <v>379.40999999999997</v>
      </c>
      <c r="BK34" s="142">
        <v>0</v>
      </c>
      <c r="BL34" s="143">
        <v>385.94</v>
      </c>
      <c r="BM34" s="142">
        <v>0</v>
      </c>
      <c r="BN34" s="143">
        <v>388</v>
      </c>
      <c r="BO34" s="142">
        <v>0</v>
      </c>
      <c r="BP34" s="144">
        <v>386.97</v>
      </c>
      <c r="BQ34" s="142">
        <v>0</v>
      </c>
      <c r="BR34" s="143">
        <v>392</v>
      </c>
      <c r="BS34" s="142">
        <v>0</v>
      </c>
      <c r="BT34" s="143">
        <v>390</v>
      </c>
      <c r="BU34" s="142">
        <v>0</v>
      </c>
      <c r="BV34" s="144">
        <v>391</v>
      </c>
    </row>
    <row r="35" spans="1:74" ht="18" customHeight="1">
      <c r="B35" s="123" t="s">
        <v>34</v>
      </c>
      <c r="C35" s="124">
        <v>0</v>
      </c>
      <c r="D35" s="125">
        <v>283.5</v>
      </c>
      <c r="E35" s="124">
        <v>0</v>
      </c>
      <c r="F35" s="125">
        <v>276</v>
      </c>
      <c r="G35" s="124">
        <v>0</v>
      </c>
      <c r="H35" s="126">
        <v>279.75</v>
      </c>
      <c r="I35" s="138">
        <v>0</v>
      </c>
      <c r="J35" s="139">
        <v>316.8</v>
      </c>
      <c r="K35" s="140">
        <v>0</v>
      </c>
      <c r="L35" s="139">
        <v>290.2</v>
      </c>
      <c r="M35" s="140">
        <v>0</v>
      </c>
      <c r="N35" s="141">
        <v>303.5</v>
      </c>
      <c r="O35" s="147">
        <v>0</v>
      </c>
      <c r="P35" s="139">
        <v>253.4</v>
      </c>
      <c r="Q35" s="140">
        <v>0</v>
      </c>
      <c r="R35" s="139">
        <v>255.8</v>
      </c>
      <c r="S35" s="140">
        <v>0</v>
      </c>
      <c r="T35" s="141">
        <v>254.60000000000002</v>
      </c>
      <c r="U35" s="147">
        <v>0</v>
      </c>
      <c r="V35" s="139">
        <v>298.72110497237571</v>
      </c>
      <c r="W35" s="140">
        <v>0</v>
      </c>
      <c r="X35" s="139">
        <v>314.66829673913043</v>
      </c>
      <c r="Y35" s="140">
        <v>0</v>
      </c>
      <c r="Z35" s="141">
        <v>306.76023726027398</v>
      </c>
      <c r="AA35" s="147">
        <v>0</v>
      </c>
      <c r="AB35" s="139">
        <v>357.16054419889508</v>
      </c>
      <c r="AC35" s="140">
        <v>0</v>
      </c>
      <c r="AD35" s="139">
        <v>341.58413913043478</v>
      </c>
      <c r="AE35" s="140">
        <v>0</v>
      </c>
      <c r="AF35" s="141">
        <v>349.30832904109593</v>
      </c>
      <c r="AG35" s="147">
        <v>3428</v>
      </c>
      <c r="AH35" s="139">
        <v>385.93162752752471</v>
      </c>
      <c r="AI35" s="140">
        <v>3355</v>
      </c>
      <c r="AJ35" s="139">
        <v>393.38712958419927</v>
      </c>
      <c r="AK35" s="140">
        <v>0</v>
      </c>
      <c r="AL35" s="141">
        <v>389.65937855586196</v>
      </c>
      <c r="AM35" s="147">
        <v>3583</v>
      </c>
      <c r="AN35" s="139">
        <v>419.99036940866552</v>
      </c>
      <c r="AO35" s="140">
        <v>3411</v>
      </c>
      <c r="AP35" s="139">
        <v>389.05948206472914</v>
      </c>
      <c r="AQ35" s="140">
        <v>0</v>
      </c>
      <c r="AR35" s="141">
        <v>404.52492573669736</v>
      </c>
      <c r="AS35" s="149">
        <v>3303</v>
      </c>
      <c r="AT35" s="143">
        <v>368.90601440777351</v>
      </c>
      <c r="AU35" s="142">
        <v>3515</v>
      </c>
      <c r="AV35" s="143">
        <v>380.49773216856647</v>
      </c>
      <c r="AW35" s="142">
        <v>3409</v>
      </c>
      <c r="AX35" s="144">
        <v>374.70187328816996</v>
      </c>
      <c r="AY35" s="149">
        <v>3856</v>
      </c>
      <c r="AZ35" s="143">
        <v>412.84354557231723</v>
      </c>
      <c r="BA35" s="142">
        <v>4126</v>
      </c>
      <c r="BB35" s="143">
        <v>440.52016826461107</v>
      </c>
      <c r="BC35" s="142">
        <v>3991</v>
      </c>
      <c r="BD35" s="144">
        <v>426.68185691846418</v>
      </c>
      <c r="BE35" s="149">
        <v>4440</v>
      </c>
      <c r="BF35" s="143">
        <v>477.32183747406447</v>
      </c>
      <c r="BG35" s="142">
        <v>4490</v>
      </c>
      <c r="BH35" s="143">
        <v>466.1496454563387</v>
      </c>
      <c r="BI35" s="142">
        <v>4465</v>
      </c>
      <c r="BJ35" s="144">
        <v>471.73574146520161</v>
      </c>
      <c r="BK35" s="149">
        <v>4395</v>
      </c>
      <c r="BL35" s="143">
        <v>464.15106295345817</v>
      </c>
      <c r="BM35" s="142">
        <v>4395</v>
      </c>
      <c r="BN35" s="143">
        <v>464.15106295345817</v>
      </c>
      <c r="BO35" s="142">
        <v>4395</v>
      </c>
      <c r="BP35" s="144">
        <v>464.15106295345817</v>
      </c>
      <c r="BQ35" s="149">
        <v>0</v>
      </c>
      <c r="BR35" s="143">
        <v>0</v>
      </c>
      <c r="BS35" s="142">
        <v>0</v>
      </c>
      <c r="BT35" s="143">
        <v>0</v>
      </c>
      <c r="BU35" s="142">
        <v>0</v>
      </c>
      <c r="BV35" s="144">
        <v>0</v>
      </c>
    </row>
    <row r="36" spans="1:74" ht="18" customHeight="1">
      <c r="B36" s="123" t="s">
        <v>35</v>
      </c>
      <c r="C36" s="124">
        <v>208.2</v>
      </c>
      <c r="D36" s="125">
        <v>308.60780156644938</v>
      </c>
      <c r="E36" s="124">
        <v>212</v>
      </c>
      <c r="F36" s="125">
        <v>305.56117312786819</v>
      </c>
      <c r="G36" s="159">
        <v>210.1</v>
      </c>
      <c r="H36" s="126">
        <v>307.01257745584297</v>
      </c>
      <c r="I36" s="160">
        <v>253.4</v>
      </c>
      <c r="J36" s="161">
        <v>326.88104230419174</v>
      </c>
      <c r="K36" s="162">
        <v>270.60000000000002</v>
      </c>
      <c r="L36" s="161">
        <v>331.32732960702333</v>
      </c>
      <c r="M36" s="162">
        <v>258.5</v>
      </c>
      <c r="N36" s="163">
        <v>324.6326874053986</v>
      </c>
      <c r="O36" s="162">
        <v>282.2</v>
      </c>
      <c r="P36" s="161">
        <v>315.68721594303213</v>
      </c>
      <c r="Q36" s="162">
        <v>275.89999999999998</v>
      </c>
      <c r="R36" s="161">
        <v>310.66567027831638</v>
      </c>
      <c r="S36" s="162">
        <v>279.04999999999995</v>
      </c>
      <c r="T36" s="163">
        <v>313.20867239303567</v>
      </c>
      <c r="U36" s="162">
        <v>0</v>
      </c>
      <c r="V36" s="161">
        <v>313.22574033149169</v>
      </c>
      <c r="W36" s="162">
        <v>0</v>
      </c>
      <c r="X36" s="161">
        <v>319.46898369565213</v>
      </c>
      <c r="Y36" s="162">
        <v>0</v>
      </c>
      <c r="Z36" s="163">
        <v>316.37301917808213</v>
      </c>
      <c r="AA36" s="162">
        <v>0</v>
      </c>
      <c r="AB36" s="161">
        <v>337.58814143646407</v>
      </c>
      <c r="AC36" s="162">
        <v>0</v>
      </c>
      <c r="AD36" s="161">
        <v>377.99573043478262</v>
      </c>
      <c r="AE36" s="162">
        <v>0</v>
      </c>
      <c r="AF36" s="163">
        <v>357.95799452054791</v>
      </c>
      <c r="AG36" s="162">
        <v>337.98</v>
      </c>
      <c r="AH36" s="161">
        <v>410.90805945739413</v>
      </c>
      <c r="AI36" s="162">
        <v>348.51</v>
      </c>
      <c r="AJ36" s="161">
        <v>435.96337417329175</v>
      </c>
      <c r="AK36" s="162">
        <v>343.245</v>
      </c>
      <c r="AL36" s="163">
        <v>423.43571681534297</v>
      </c>
      <c r="AM36" s="164">
        <v>382.89</v>
      </c>
      <c r="AN36" s="161">
        <v>450.01875812734664</v>
      </c>
      <c r="AO36" s="164">
        <v>390.11</v>
      </c>
      <c r="AP36" s="161">
        <v>460.17651095641696</v>
      </c>
      <c r="AQ36" s="164">
        <v>386.5</v>
      </c>
      <c r="AR36" s="163">
        <v>455.0976345418818</v>
      </c>
      <c r="AS36" s="164">
        <v>354.14</v>
      </c>
      <c r="AT36" s="165">
        <v>431.17344826746535</v>
      </c>
      <c r="AU36" s="164">
        <v>342.98</v>
      </c>
      <c r="AV36" s="165">
        <v>433.34007176428975</v>
      </c>
      <c r="AW36" s="164">
        <v>348.56</v>
      </c>
      <c r="AX36" s="166">
        <v>432.25676001587755</v>
      </c>
      <c r="AY36" s="167">
        <v>350.7</v>
      </c>
      <c r="AZ36" s="165">
        <v>478.90208930766079</v>
      </c>
      <c r="BA36" s="167">
        <v>348.2</v>
      </c>
      <c r="BB36" s="165">
        <v>483.83286784220542</v>
      </c>
      <c r="BC36" s="167">
        <v>349.45</v>
      </c>
      <c r="BD36" s="166">
        <v>481.3674785749331</v>
      </c>
      <c r="BE36" s="167">
        <v>326.60000000000002</v>
      </c>
      <c r="BF36" s="165">
        <v>419.37927757874604</v>
      </c>
      <c r="BG36" s="167">
        <v>353.1</v>
      </c>
      <c r="BH36" s="165">
        <v>410.93499057328398</v>
      </c>
      <c r="BI36" s="167">
        <v>339.85</v>
      </c>
      <c r="BJ36" s="166">
        <v>415.15713407601504</v>
      </c>
      <c r="BK36" s="167">
        <v>360</v>
      </c>
      <c r="BL36" s="165">
        <v>439.3029726167814</v>
      </c>
      <c r="BM36" s="167">
        <v>380</v>
      </c>
      <c r="BN36" s="165">
        <v>463.70869331771365</v>
      </c>
      <c r="BO36" s="167">
        <v>370</v>
      </c>
      <c r="BP36" s="166">
        <v>451.50583296724756</v>
      </c>
      <c r="BQ36" s="167">
        <v>360</v>
      </c>
      <c r="BR36" s="165">
        <v>439.3029726167814</v>
      </c>
      <c r="BS36" s="167">
        <v>360</v>
      </c>
      <c r="BT36" s="165">
        <v>439.3029726167814</v>
      </c>
      <c r="BU36" s="167">
        <v>360</v>
      </c>
      <c r="BV36" s="166">
        <v>439.3029726167814</v>
      </c>
    </row>
    <row r="37" spans="1:74" ht="9.75" customHeight="1">
      <c r="A37" s="109"/>
      <c r="B37" s="109"/>
      <c r="C37" s="168"/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  <c r="BI37" s="168"/>
      <c r="BJ37" s="168"/>
      <c r="BK37" s="168"/>
      <c r="BL37" s="168"/>
      <c r="BM37" s="168"/>
      <c r="BN37" s="168"/>
      <c r="BO37" s="168"/>
      <c r="BP37" s="168"/>
      <c r="BQ37" s="168"/>
      <c r="BR37" s="168"/>
      <c r="BS37" s="168"/>
      <c r="BT37" s="168"/>
      <c r="BU37" s="168"/>
      <c r="BV37" s="168"/>
    </row>
    <row r="38" spans="1:74" s="177" customFormat="1" ht="18" customHeight="1">
      <c r="A38" s="169"/>
      <c r="B38" s="170" t="s">
        <v>60</v>
      </c>
      <c r="C38" s="169"/>
      <c r="D38" s="171">
        <v>301.27910711131597</v>
      </c>
      <c r="E38" s="169"/>
      <c r="F38" s="171">
        <v>296.70856214067828</v>
      </c>
      <c r="G38" s="169"/>
      <c r="H38" s="172">
        <v>298.62201503027956</v>
      </c>
      <c r="I38" s="169"/>
      <c r="J38" s="173">
        <v>314.55165385237609</v>
      </c>
      <c r="K38" s="174"/>
      <c r="L38" s="173">
        <v>319.77309146427592</v>
      </c>
      <c r="M38" s="174"/>
      <c r="N38" s="175">
        <v>316.62223714673155</v>
      </c>
      <c r="O38" s="174"/>
      <c r="P38" s="173">
        <v>319.97868232677877</v>
      </c>
      <c r="Q38" s="174"/>
      <c r="R38" s="173">
        <v>307.8421557662025</v>
      </c>
      <c r="S38" s="174"/>
      <c r="T38" s="176">
        <v>313.91711333256217</v>
      </c>
      <c r="U38" s="174"/>
      <c r="V38" s="173" t="e">
        <v>#VALUE!</v>
      </c>
      <c r="W38" s="174"/>
      <c r="X38" s="173" t="e">
        <v>#VALUE!</v>
      </c>
      <c r="Y38" s="174"/>
      <c r="Z38" s="176" t="e">
        <v>#VALUE!</v>
      </c>
      <c r="AA38" s="174"/>
      <c r="AB38" s="173">
        <v>340.79722560230033</v>
      </c>
      <c r="AC38" s="174"/>
      <c r="AD38" s="173">
        <v>358.54136344068479</v>
      </c>
      <c r="AE38" s="174"/>
      <c r="AF38" s="176">
        <v>349.74221563589691</v>
      </c>
      <c r="AG38" s="174"/>
      <c r="AH38" s="173">
        <v>382.12045560351316</v>
      </c>
      <c r="AI38" s="174"/>
      <c r="AJ38" s="173">
        <v>393.07921008304743</v>
      </c>
      <c r="AK38" s="174"/>
      <c r="AL38" s="176">
        <v>387.60900038116341</v>
      </c>
      <c r="AM38" s="174"/>
      <c r="AN38" s="173">
        <v>400.37420616234465</v>
      </c>
      <c r="AO38" s="174"/>
      <c r="AP38" s="173">
        <v>392.9489065877994</v>
      </c>
      <c r="AQ38" s="174"/>
      <c r="AR38" s="176">
        <v>396.65633792103057</v>
      </c>
      <c r="AS38" s="174"/>
      <c r="AT38" s="173">
        <v>378.42671863445219</v>
      </c>
      <c r="AU38" s="174"/>
      <c r="AV38" s="173">
        <v>368.64142645576584</v>
      </c>
      <c r="AW38" s="174"/>
      <c r="AX38" s="176">
        <v>373.53407254510898</v>
      </c>
      <c r="AY38" s="174"/>
      <c r="AZ38" s="173">
        <v>387.5591625347115</v>
      </c>
      <c r="BA38" s="174"/>
      <c r="BB38" s="173">
        <v>385.11284769892143</v>
      </c>
      <c r="BC38" s="174"/>
      <c r="BD38" s="176">
        <v>386.33600511681641</v>
      </c>
      <c r="BE38" s="174"/>
      <c r="BF38" s="173">
        <v>373.56593848659742</v>
      </c>
      <c r="BG38" s="174"/>
      <c r="BH38" s="173">
        <v>368.20956227282511</v>
      </c>
      <c r="BI38" s="174"/>
      <c r="BJ38" s="176">
        <v>370.81488155053046</v>
      </c>
      <c r="BK38" s="174"/>
      <c r="BL38" s="173">
        <v>378.9280307789748</v>
      </c>
      <c r="BM38" s="174"/>
      <c r="BN38" s="173">
        <v>386.27201999307954</v>
      </c>
      <c r="BO38" s="174"/>
      <c r="BP38" s="176">
        <v>382.85461374410033</v>
      </c>
      <c r="BQ38" s="174"/>
      <c r="BR38" s="173">
        <v>371.09220348759931</v>
      </c>
      <c r="BS38" s="174"/>
      <c r="BT38" s="173">
        <v>371.78074670025546</v>
      </c>
      <c r="BU38" s="174"/>
      <c r="BV38" s="176">
        <v>371.71288531126413</v>
      </c>
    </row>
    <row r="39" spans="1:74" ht="18" customHeight="1">
      <c r="A39" s="109"/>
      <c r="B39" s="168" t="s">
        <v>61</v>
      </c>
      <c r="C39" s="109"/>
      <c r="D39" s="178"/>
      <c r="E39" s="109"/>
      <c r="F39" s="178"/>
      <c r="G39" s="109"/>
      <c r="H39" s="179"/>
      <c r="I39" s="109"/>
      <c r="J39" s="180">
        <f>+J38/D38-1</f>
        <v>4.4053989897667289E-2</v>
      </c>
      <c r="K39" s="109"/>
      <c r="L39" s="180">
        <f>+L38/F38-1</f>
        <v>7.7734626723249267E-2</v>
      </c>
      <c r="M39" s="109"/>
      <c r="N39" s="181">
        <f>+N38/H38-1</f>
        <v>6.0277612535120095E-2</v>
      </c>
      <c r="O39" s="109"/>
      <c r="P39" s="180">
        <f>+P38/J38-1</f>
        <v>1.7253218693771943E-2</v>
      </c>
      <c r="Q39" s="109"/>
      <c r="R39" s="180">
        <f>+R38/L38-1</f>
        <v>-3.7310630620732921E-2</v>
      </c>
      <c r="S39" s="109"/>
      <c r="T39" s="182">
        <f>+T38/N38-1</f>
        <v>-8.5436949676903629E-3</v>
      </c>
      <c r="U39" s="183"/>
      <c r="V39" s="180" t="e">
        <f>+V38/P38-1</f>
        <v>#VALUE!</v>
      </c>
      <c r="W39" s="183"/>
      <c r="X39" s="180" t="e">
        <f>+X38/R38-1</f>
        <v>#VALUE!</v>
      </c>
      <c r="Y39" s="183"/>
      <c r="Z39" s="182" t="e">
        <f>+Z38/T38-1</f>
        <v>#VALUE!</v>
      </c>
      <c r="AA39" s="184"/>
      <c r="AB39" s="185" t="e">
        <f>+AB38/V38-1</f>
        <v>#VALUE!</v>
      </c>
      <c r="AC39" s="184"/>
      <c r="AD39" s="185"/>
      <c r="AE39" s="184"/>
      <c r="AF39" s="186" t="e">
        <f>+AF38/Z38-1</f>
        <v>#VALUE!</v>
      </c>
      <c r="AG39" s="184"/>
      <c r="AH39" s="185">
        <f>+AH38/AB38-1</f>
        <v>0.1212545962725522</v>
      </c>
      <c r="AI39" s="184"/>
      <c r="AJ39" s="185">
        <f>+AJ38/AD38-1</f>
        <v>9.632876472305929E-2</v>
      </c>
      <c r="AK39" s="184"/>
      <c r="AL39" s="186">
        <f>+AL38/AF38-1</f>
        <v>0.10827055772039862</v>
      </c>
      <c r="AM39" s="184"/>
      <c r="AN39" s="185">
        <f>+AN38/AH38-1</f>
        <v>4.7769624188273019E-2</v>
      </c>
      <c r="AO39" s="184"/>
      <c r="AP39" s="185">
        <f>+AP38/AJ38-1</f>
        <v>-3.3149424315903619E-4</v>
      </c>
      <c r="AQ39" s="184"/>
      <c r="AR39" s="186">
        <f>+AR38/AL38-1</f>
        <v>2.3341402111329401E-2</v>
      </c>
      <c r="AS39" s="184"/>
      <c r="AT39" s="185">
        <f>+AT38/AN38-1</f>
        <v>-5.4817436263596697E-2</v>
      </c>
      <c r="AU39" s="184"/>
      <c r="AV39" s="185">
        <f>+AV38/AP38-1</f>
        <v>-6.1859136708406592E-2</v>
      </c>
      <c r="AW39" s="184"/>
      <c r="AX39" s="186">
        <f>+AX38/AR38-1</f>
        <v>-5.8292943198918312E-2</v>
      </c>
      <c r="AY39" s="184"/>
      <c r="AZ39" s="185">
        <f>+AZ38/AT38-1</f>
        <v>2.413266149180382E-2</v>
      </c>
      <c r="BA39" s="184"/>
      <c r="BB39" s="185">
        <f>+BB38/AV38-1</f>
        <v>4.4681416848662447E-2</v>
      </c>
      <c r="BC39" s="184"/>
      <c r="BD39" s="186">
        <f>+BD38/AX38-1</f>
        <v>3.4272462708636597E-2</v>
      </c>
      <c r="BE39" s="184"/>
      <c r="BF39" s="185">
        <f>+BF38/AZ38-1</f>
        <v>-3.6106033351387512E-2</v>
      </c>
      <c r="BG39" s="184"/>
      <c r="BH39" s="185">
        <f>+BH38/BB38-1</f>
        <v>-4.3891772313218724E-2</v>
      </c>
      <c r="BI39" s="184"/>
      <c r="BJ39" s="186">
        <f>+BJ38/BD38-1</f>
        <v>-4.0175192994483688E-2</v>
      </c>
      <c r="BK39" s="184"/>
      <c r="BL39" s="185">
        <f>+BL38/BF38-1</f>
        <v>1.4353804081015609E-2</v>
      </c>
      <c r="BM39" s="184"/>
      <c r="BN39" s="185">
        <f>+BN38/BH38-1</f>
        <v>4.9054830647964121E-2</v>
      </c>
      <c r="BO39" s="184"/>
      <c r="BP39" s="186">
        <f>+BP38/BJ38-1</f>
        <v>3.246830910136822E-2</v>
      </c>
      <c r="BQ39" s="184"/>
      <c r="BR39" s="185">
        <f>+BR38/BL38-1</f>
        <v>-2.0678932818105622E-2</v>
      </c>
      <c r="BS39" s="184"/>
      <c r="BT39" s="185">
        <f>+BT38/BN38-1</f>
        <v>-3.7515720898147586E-2</v>
      </c>
      <c r="BU39" s="184"/>
      <c r="BV39" s="186">
        <f>+BV38/BP38-1</f>
        <v>-2.9101721731590091E-2</v>
      </c>
    </row>
    <row r="40" spans="1:74" ht="12.75" customHeight="1">
      <c r="A40" s="109"/>
      <c r="B40" s="187" t="s">
        <v>62</v>
      </c>
      <c r="C40" s="109"/>
      <c r="D40" s="188">
        <f>+D38/$B$41</f>
        <v>1.3546722442055574</v>
      </c>
      <c r="E40" s="109"/>
      <c r="F40" s="188">
        <f>+F38/$B$41</f>
        <v>1.3341212326469347</v>
      </c>
      <c r="G40" s="109"/>
      <c r="H40" s="189">
        <f>+H38/$B$41</f>
        <v>1.3427248877260771</v>
      </c>
      <c r="I40" s="109"/>
      <c r="J40" s="188">
        <f>+J38/$B$41</f>
        <v>1.4143509615664391</v>
      </c>
      <c r="K40" s="109"/>
      <c r="L40" s="188">
        <f>+L38/$B$41</f>
        <v>1.4378286486703054</v>
      </c>
      <c r="M40" s="109"/>
      <c r="N40" s="189">
        <f>+N38/$B$41</f>
        <v>1.4236611382496922</v>
      </c>
      <c r="O40" s="109"/>
      <c r="P40" s="188">
        <f>+P38/$B$41</f>
        <v>1.4387530680160916</v>
      </c>
      <c r="Q40" s="109"/>
      <c r="R40" s="188">
        <f>+R38/$B$41</f>
        <v>1.3841823550638601</v>
      </c>
      <c r="S40" s="109"/>
      <c r="T40" s="190">
        <f>+T38/$B$41</f>
        <v>1.411497811747132</v>
      </c>
      <c r="U40" s="109"/>
      <c r="V40" s="188" t="e">
        <f>+V38/$B$41</f>
        <v>#VALUE!</v>
      </c>
      <c r="W40" s="109"/>
      <c r="X40" s="188" t="e">
        <f>+X38/$B$41</f>
        <v>#VALUE!</v>
      </c>
      <c r="Y40" s="109"/>
      <c r="Z40" s="190" t="e">
        <f>+Z38/$B$41</f>
        <v>#VALUE!</v>
      </c>
      <c r="AA40" s="109"/>
      <c r="AB40" s="188">
        <f>+AB38/$B$41</f>
        <v>1.5323616259096238</v>
      </c>
      <c r="AC40" s="109"/>
      <c r="AD40" s="188">
        <f>+AD38/$B$41</f>
        <v>1.6121464183484029</v>
      </c>
      <c r="AE40" s="109"/>
      <c r="AF40" s="190">
        <f>+AF38/$B$41</f>
        <v>1.5725819048376659</v>
      </c>
      <c r="AG40" s="109"/>
      <c r="AH40" s="188">
        <f>+AH38/$B$41</f>
        <v>1.7181675162028469</v>
      </c>
      <c r="AI40" s="109"/>
      <c r="AJ40" s="188">
        <f>+AJ38/$B$41</f>
        <v>1.7674424913806088</v>
      </c>
      <c r="AK40" s="109"/>
      <c r="AL40" s="190">
        <f>+AL38/$B$41</f>
        <v>1.742846224735447</v>
      </c>
      <c r="AM40" s="109"/>
      <c r="AN40" s="188">
        <f>+AN38/$B$41</f>
        <v>1.8002437327443555</v>
      </c>
      <c r="AO40" s="109"/>
      <c r="AP40" s="188">
        <f>+AP38/$B$41</f>
        <v>1.7668565943696015</v>
      </c>
      <c r="AQ40" s="109"/>
      <c r="AR40" s="190">
        <f>+AR38/$B$41</f>
        <v>1.7835266992852095</v>
      </c>
      <c r="AS40" s="109"/>
      <c r="AT40" s="188">
        <f>+AT38/$B$41</f>
        <v>1.7015589866657022</v>
      </c>
      <c r="AU40" s="109"/>
      <c r="AV40" s="188">
        <f>+AV38/$B$41</f>
        <v>1.6575603707543427</v>
      </c>
      <c r="AW40" s="109"/>
      <c r="AX40" s="190">
        <f>+AX38/$B$41</f>
        <v>1.6795596787100224</v>
      </c>
      <c r="AY40" s="109"/>
      <c r="AZ40" s="188">
        <f>+AZ38/$B$41</f>
        <v>1.7426221336992422</v>
      </c>
      <c r="BA40" s="109"/>
      <c r="BB40" s="188">
        <f>+BB38/$B$41</f>
        <v>1.7316225166318409</v>
      </c>
      <c r="BC40" s="109"/>
      <c r="BD40" s="190">
        <f>+BD38/$B$41</f>
        <v>1.7371223251655414</v>
      </c>
      <c r="BE40" s="109"/>
      <c r="BF40" s="188">
        <f>+BF38/$B$41</f>
        <v>1.6797029608210314</v>
      </c>
      <c r="BG40" s="109"/>
      <c r="BH40" s="188">
        <f>+BH38/$B$41</f>
        <v>1.6556185353993935</v>
      </c>
      <c r="BI40" s="109"/>
      <c r="BJ40" s="190">
        <f>+BJ38/$B$41</f>
        <v>1.6673331004969894</v>
      </c>
      <c r="BK40" s="109"/>
      <c r="BL40" s="188">
        <f>+BL38/$B$41</f>
        <v>1.7038130880349587</v>
      </c>
      <c r="BM40" s="109"/>
      <c r="BN40" s="188">
        <f>+BN38/$B$41</f>
        <v>1.7368346222710411</v>
      </c>
      <c r="BO40" s="109"/>
      <c r="BP40" s="190">
        <f>+BP38/$B$41</f>
        <v>1.7214685869788684</v>
      </c>
      <c r="BQ40" s="109"/>
      <c r="BR40" s="188">
        <f>+BR38/$B$41</f>
        <v>1.6685800516528746</v>
      </c>
      <c r="BS40" s="109"/>
      <c r="BT40" s="188">
        <f>+BT38/$B$41</f>
        <v>1.671676019335681</v>
      </c>
      <c r="BU40" s="109"/>
      <c r="BV40" s="190">
        <f>+BV38/$B$41</f>
        <v>1.6713708871909358</v>
      </c>
    </row>
    <row r="41" spans="1:74" ht="12.75" customHeight="1">
      <c r="A41" s="109"/>
      <c r="B41" s="191">
        <v>222.4</v>
      </c>
      <c r="C41" s="109"/>
      <c r="D41" s="178"/>
      <c r="E41" s="109"/>
      <c r="F41" s="178"/>
      <c r="G41" s="109"/>
      <c r="H41" s="179"/>
      <c r="I41" s="109"/>
      <c r="J41" s="178"/>
      <c r="K41" s="109"/>
      <c r="L41" s="178"/>
      <c r="M41" s="109"/>
      <c r="N41" s="179"/>
      <c r="O41" s="109"/>
      <c r="P41" s="178"/>
      <c r="Q41" s="109"/>
      <c r="R41" s="178"/>
      <c r="S41" s="109"/>
      <c r="T41" s="179"/>
      <c r="U41" s="109"/>
      <c r="V41" s="178"/>
      <c r="W41" s="109"/>
      <c r="X41" s="178"/>
      <c r="Y41" s="109"/>
      <c r="Z41" s="179"/>
      <c r="AA41" s="109"/>
      <c r="AB41" s="178"/>
      <c r="AC41" s="109"/>
      <c r="AD41" s="178"/>
      <c r="AE41" s="109"/>
      <c r="AF41" s="179"/>
      <c r="AG41" s="109"/>
      <c r="AH41" s="178"/>
      <c r="AI41" s="109"/>
      <c r="AJ41" s="178"/>
      <c r="AK41" s="109"/>
      <c r="AL41" s="179"/>
      <c r="AM41" s="109"/>
      <c r="AN41" s="178"/>
      <c r="AO41" s="109"/>
      <c r="AP41" s="178"/>
      <c r="AQ41" s="109"/>
      <c r="AR41" s="179"/>
      <c r="AS41" s="109"/>
      <c r="AT41" s="178"/>
      <c r="AU41" s="109"/>
      <c r="AV41" s="178"/>
      <c r="AW41" s="109"/>
      <c r="AX41" s="179"/>
      <c r="AY41" s="109"/>
      <c r="AZ41" s="178"/>
      <c r="BA41" s="109"/>
      <c r="BB41" s="178"/>
      <c r="BC41" s="109"/>
      <c r="BD41" s="179"/>
      <c r="BE41" s="109"/>
      <c r="BF41" s="178"/>
      <c r="BG41" s="109"/>
      <c r="BH41" s="178"/>
      <c r="BI41" s="109"/>
      <c r="BJ41" s="179"/>
      <c r="BK41" s="109"/>
      <c r="BL41" s="178"/>
      <c r="BM41" s="109"/>
      <c r="BN41" s="178"/>
      <c r="BO41" s="109"/>
      <c r="BP41" s="179"/>
      <c r="BQ41" s="109"/>
      <c r="BR41" s="178"/>
      <c r="BS41" s="109"/>
      <c r="BT41" s="178"/>
      <c r="BU41" s="109"/>
      <c r="BV41" s="179"/>
    </row>
    <row r="42" spans="1:74" ht="9.75" customHeight="1">
      <c r="A42" s="109"/>
      <c r="B42" s="109"/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  <c r="BI42" s="168"/>
      <c r="BJ42" s="168"/>
      <c r="BK42" s="168"/>
      <c r="BL42" s="168"/>
      <c r="BM42" s="168"/>
      <c r="BN42" s="168"/>
      <c r="BO42" s="168"/>
      <c r="BP42" s="168"/>
      <c r="BQ42" s="168"/>
      <c r="BR42" s="168"/>
      <c r="BS42" s="168"/>
      <c r="BT42" s="168"/>
      <c r="BU42" s="168"/>
      <c r="BV42" s="168"/>
    </row>
    <row r="43" spans="1:74" ht="6" customHeight="1">
      <c r="A43" s="109"/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G43" s="109"/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  <c r="BI43" s="109"/>
      <c r="BJ43" s="109"/>
    </row>
    <row r="44" spans="1:74" ht="15.75" customHeight="1">
      <c r="A44" s="109"/>
      <c r="B44" s="192" t="s">
        <v>42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P44" s="109"/>
      <c r="Q44" s="109"/>
      <c r="R44" s="109"/>
      <c r="S44" s="109"/>
      <c r="T44" s="109"/>
      <c r="AG44" s="109" t="s">
        <v>63</v>
      </c>
      <c r="AI44" s="109"/>
      <c r="AJ44" s="109"/>
      <c r="AK44" s="109"/>
      <c r="AL44" s="109"/>
      <c r="AM44" s="193"/>
      <c r="AN44" s="193"/>
      <c r="AO44" s="193"/>
      <c r="AP44" s="193"/>
      <c r="AQ44" s="193"/>
      <c r="AR44" s="193"/>
      <c r="AS44" s="193"/>
      <c r="AT44" s="193"/>
      <c r="AU44" s="193"/>
      <c r="AV44" s="109"/>
      <c r="AW44" s="109"/>
      <c r="AX44" s="194" t="s">
        <v>64</v>
      </c>
      <c r="AY44" s="194"/>
      <c r="AZ44" s="194"/>
      <c r="BA44" s="194"/>
      <c r="BB44" s="194"/>
      <c r="BC44" s="194"/>
      <c r="BD44" s="194"/>
      <c r="BE44" s="194"/>
      <c r="BF44" s="194"/>
      <c r="BG44" s="194"/>
      <c r="BH44" s="194"/>
      <c r="BI44" s="194"/>
      <c r="BJ44" s="194"/>
    </row>
    <row r="45" spans="1:74" ht="18" customHeight="1">
      <c r="A45" s="109"/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93"/>
      <c r="AB45" s="193"/>
      <c r="AC45" s="193"/>
      <c r="AD45" s="193"/>
      <c r="AE45" s="193"/>
      <c r="AF45" s="193"/>
      <c r="AG45" s="193"/>
      <c r="AH45" s="193"/>
      <c r="AI45" s="193"/>
      <c r="AJ45" s="193"/>
      <c r="AK45" s="193"/>
      <c r="AL45" s="193"/>
      <c r="AM45" s="193"/>
      <c r="AN45" s="193"/>
      <c r="AO45" s="193"/>
      <c r="AP45" s="193"/>
      <c r="AQ45" s="193"/>
      <c r="AR45" s="193"/>
      <c r="AS45" s="193"/>
      <c r="AT45" s="193"/>
      <c r="AU45" s="193"/>
      <c r="AV45" s="193"/>
      <c r="AW45" s="193"/>
      <c r="AX45" s="193"/>
      <c r="AY45" s="193"/>
      <c r="AZ45" s="193"/>
      <c r="BA45" s="193"/>
      <c r="BB45" s="193"/>
      <c r="BC45" s="193"/>
      <c r="BD45" s="193"/>
      <c r="BE45" s="193"/>
      <c r="BF45" s="193"/>
      <c r="BG45" s="193"/>
      <c r="BH45" s="193"/>
      <c r="BI45" s="193"/>
      <c r="BJ45" s="193"/>
    </row>
    <row r="46" spans="1:74" ht="18" customHeight="1">
      <c r="A46" s="109"/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93"/>
      <c r="AB46" s="193"/>
      <c r="AC46" s="193"/>
      <c r="AD46" s="193"/>
      <c r="AE46" s="193"/>
      <c r="AF46" s="193"/>
      <c r="AG46" s="193"/>
      <c r="AH46" s="193"/>
      <c r="AI46" s="193"/>
      <c r="AJ46" s="193"/>
      <c r="AK46" s="193"/>
      <c r="AL46" s="193"/>
      <c r="AM46" s="193"/>
      <c r="AN46" s="193"/>
      <c r="AO46" s="193"/>
      <c r="AP46" s="193"/>
      <c r="AQ46" s="193"/>
      <c r="AR46" s="193"/>
      <c r="AS46" s="193"/>
      <c r="AT46" s="193"/>
      <c r="AU46" s="193"/>
      <c r="AV46" s="193"/>
      <c r="AW46" s="193"/>
      <c r="AX46" s="193"/>
      <c r="AY46" s="193"/>
      <c r="AZ46" s="193"/>
      <c r="BA46" s="193"/>
      <c r="BB46" s="193"/>
      <c r="BC46" s="193"/>
      <c r="BD46" s="193"/>
      <c r="BE46" s="193"/>
      <c r="BF46" s="193"/>
      <c r="BG46" s="193"/>
      <c r="BH46" s="193"/>
      <c r="BI46" s="193"/>
      <c r="BJ46" s="193"/>
    </row>
    <row r="47" spans="1:74" ht="18" customHeight="1">
      <c r="A47" s="109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93"/>
      <c r="AB47" s="193"/>
      <c r="AC47" s="193"/>
      <c r="AD47" s="193"/>
      <c r="AE47" s="193"/>
      <c r="AF47" s="193"/>
      <c r="AG47" s="193"/>
      <c r="AH47" s="193"/>
      <c r="AI47" s="193"/>
      <c r="AJ47" s="193"/>
      <c r="AK47" s="193"/>
      <c r="AL47" s="193"/>
      <c r="AM47" s="193"/>
      <c r="AN47" s="193"/>
      <c r="AO47" s="193"/>
      <c r="AP47" s="193"/>
      <c r="AQ47" s="193"/>
      <c r="AR47" s="193"/>
      <c r="AS47" s="193"/>
      <c r="AT47" s="193"/>
      <c r="AU47" s="193"/>
      <c r="AV47" s="193"/>
      <c r="AW47" s="193"/>
      <c r="AX47" s="193"/>
      <c r="AY47" s="193"/>
      <c r="AZ47" s="193"/>
      <c r="BA47" s="193"/>
      <c r="BB47" s="193"/>
      <c r="BC47" s="193"/>
      <c r="BD47" s="193"/>
      <c r="BE47" s="193"/>
      <c r="BF47" s="193"/>
      <c r="BG47" s="193"/>
      <c r="BH47" s="193"/>
      <c r="BI47" s="193"/>
      <c r="BJ47" s="193"/>
    </row>
    <row r="48" spans="1:74" ht="18" customHeight="1">
      <c r="A48" s="109"/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93"/>
      <c r="AB48" s="193"/>
      <c r="AC48" s="193"/>
      <c r="AD48" s="193"/>
      <c r="AE48" s="193"/>
      <c r="AF48" s="193"/>
      <c r="AG48" s="193"/>
      <c r="AH48" s="195" t="s">
        <v>65</v>
      </c>
      <c r="AJ48" s="195"/>
      <c r="AK48" s="195"/>
      <c r="AL48" s="195"/>
      <c r="AN48" s="109"/>
      <c r="AP48" s="109"/>
      <c r="AQ48" s="109"/>
      <c r="AR48" s="109"/>
      <c r="AS48" s="109" t="s">
        <v>66</v>
      </c>
      <c r="AT48" s="193"/>
      <c r="AU48" s="193"/>
      <c r="AV48" s="193"/>
      <c r="AW48" s="193"/>
      <c r="AX48" s="193"/>
      <c r="AY48" s="193"/>
      <c r="AZ48" s="193"/>
      <c r="BA48" s="193"/>
      <c r="BB48" s="193"/>
      <c r="BC48" s="193"/>
      <c r="BD48" s="193"/>
      <c r="BE48" s="193"/>
      <c r="BF48" s="193"/>
      <c r="BG48" s="193"/>
      <c r="BH48" s="193"/>
      <c r="BI48" s="193"/>
      <c r="BJ48" s="193"/>
    </row>
    <row r="49" spans="1:62" ht="18" customHeight="1">
      <c r="A49" s="109"/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  <c r="BI49" s="109"/>
      <c r="BJ49" s="109"/>
    </row>
    <row r="50" spans="1:62" ht="18" customHeight="1">
      <c r="A50" s="109"/>
      <c r="B50" s="10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</row>
    <row r="51" spans="1:62" ht="18" customHeight="1">
      <c r="A51" s="109"/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</row>
    <row r="52" spans="1:62" ht="18" customHeight="1">
      <c r="A52" s="109"/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  <c r="BI52" s="109"/>
      <c r="BJ52" s="109"/>
    </row>
    <row r="53" spans="1:62" ht="18" customHeight="1">
      <c r="A53" s="109"/>
      <c r="B53" s="109"/>
      <c r="C53" s="109"/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/>
      <c r="BH53" s="109"/>
      <c r="BI53" s="109"/>
      <c r="BJ53" s="109"/>
    </row>
    <row r="54" spans="1:62" ht="18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09"/>
      <c r="BI54" s="109"/>
      <c r="BJ54" s="109"/>
    </row>
  </sheetData>
  <mergeCells count="48">
    <mergeCell ref="BQ6:BV6"/>
    <mergeCell ref="C6:H6"/>
    <mergeCell ref="I6:N6"/>
    <mergeCell ref="O6:T6"/>
    <mergeCell ref="U6:Z6"/>
    <mergeCell ref="AA6:AF6"/>
    <mergeCell ref="AG6:AL6"/>
    <mergeCell ref="AM6:AR6"/>
    <mergeCell ref="AS6:AX6"/>
    <mergeCell ref="AY6:BD6"/>
    <mergeCell ref="BE6:BJ6"/>
    <mergeCell ref="BK6:BP6"/>
    <mergeCell ref="Y7:Z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AW7:AX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BU7:BV7"/>
    <mergeCell ref="AY7:AZ7"/>
    <mergeCell ref="BA7:BB7"/>
    <mergeCell ref="BC7:BD7"/>
    <mergeCell ref="BE7:BF7"/>
    <mergeCell ref="BG7:BH7"/>
    <mergeCell ref="BI7:BJ7"/>
    <mergeCell ref="BK7:BL7"/>
    <mergeCell ref="BM7:BN7"/>
    <mergeCell ref="BO7:BP7"/>
    <mergeCell ref="BQ7:BR7"/>
    <mergeCell ref="BS7:BT7"/>
  </mergeCells>
  <conditionalFormatting sqref="AR32 Z25 AF25 AL25">
    <cfRule type="cellIs" dxfId="22" priority="6" stopIfTrue="1" operator="equal">
      <formula>0</formula>
    </cfRule>
  </conditionalFormatting>
  <conditionalFormatting sqref="AX32">
    <cfRule type="cellIs" dxfId="21" priority="5" stopIfTrue="1" operator="equal">
      <formula>0</formula>
    </cfRule>
  </conditionalFormatting>
  <conditionalFormatting sqref="BD32">
    <cfRule type="cellIs" dxfId="20" priority="4" stopIfTrue="1" operator="equal">
      <formula>0</formula>
    </cfRule>
  </conditionalFormatting>
  <conditionalFormatting sqref="BJ32">
    <cfRule type="cellIs" dxfId="19" priority="3" stopIfTrue="1" operator="equal">
      <formula>0</formula>
    </cfRule>
  </conditionalFormatting>
  <conditionalFormatting sqref="BP32">
    <cfRule type="cellIs" dxfId="18" priority="2" stopIfTrue="1" operator="equal">
      <formula>0</formula>
    </cfRule>
  </conditionalFormatting>
  <conditionalFormatting sqref="BV32">
    <cfRule type="cellIs" dxfId="17" priority="1" stopIfTrue="1" operator="equal">
      <formula>0</formula>
    </cfRule>
  </conditionalFormatting>
  <printOptions horizontalCentered="1" verticalCentered="1"/>
  <pageMargins left="0.31496062992125984" right="0.31496062992125984" top="0.31496062992125984" bottom="0.31496062992125984" header="0.23622047244094491" footer="0.23622047244094491"/>
  <pageSetup paperSize="9" scale="65" orientation="landscape" r:id="rId1"/>
  <headerFooter alignWithMargins="0">
    <oddFooter>&amp;R&amp;7&amp;Z&amp;F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indexed="47"/>
    <pageSetUpPr fitToPage="1"/>
  </sheetPr>
  <dimension ref="A1:BY52"/>
  <sheetViews>
    <sheetView zoomScale="75" zoomScaleNormal="75" workbookViewId="0">
      <pane xSplit="2" topLeftCell="AS1" activePane="topRight" state="frozenSplit"/>
      <selection activeCell="D61" sqref="D61"/>
      <selection pane="topRight" activeCell="D61" sqref="D61"/>
    </sheetView>
  </sheetViews>
  <sheetFormatPr defaultColWidth="12" defaultRowHeight="11.25" outlineLevelCol="1"/>
  <cols>
    <col min="1" max="1" width="7.42578125" style="196" customWidth="1"/>
    <col min="2" max="2" width="11.42578125" style="196" customWidth="1"/>
    <col min="3" max="8" width="7.42578125" style="13" hidden="1" customWidth="1" outlineLevel="1"/>
    <col min="9" max="9" width="7.42578125" style="13" hidden="1" customWidth="1" outlineLevel="1" collapsed="1"/>
    <col min="10" max="14" width="7.42578125" style="13" hidden="1" customWidth="1" outlineLevel="1"/>
    <col min="15" max="15" width="7.42578125" style="13" hidden="1" customWidth="1" outlineLevel="1" collapsed="1"/>
    <col min="16" max="19" width="7.42578125" style="13" hidden="1" customWidth="1" outlineLevel="1"/>
    <col min="20" max="20" width="8.5703125" style="13" hidden="1" customWidth="1" outlineLevel="1"/>
    <col min="21" max="25" width="7.42578125" style="13" hidden="1" customWidth="1" outlineLevel="1"/>
    <col min="26" max="26" width="8.5703125" style="13" hidden="1" customWidth="1" outlineLevel="1"/>
    <col min="27" max="27" width="7.42578125" style="13" hidden="1" customWidth="1" outlineLevel="1" collapsed="1"/>
    <col min="28" max="31" width="7.42578125" style="13" hidden="1" customWidth="1" outlineLevel="1"/>
    <col min="32" max="32" width="8.5703125" style="13" hidden="1" customWidth="1" outlineLevel="1"/>
    <col min="33" max="33" width="7.42578125" style="13" hidden="1" customWidth="1" outlineLevel="1" collapsed="1"/>
    <col min="34" max="37" width="7.42578125" style="13" hidden="1" customWidth="1" outlineLevel="1"/>
    <col min="38" max="38" width="8.5703125" style="13" hidden="1" customWidth="1" outlineLevel="1"/>
    <col min="39" max="43" width="7.42578125" style="13" hidden="1" customWidth="1" outlineLevel="1"/>
    <col min="44" max="44" width="8.5703125" style="13" hidden="1" customWidth="1" outlineLevel="1"/>
    <col min="45" max="45" width="7.42578125" style="13" hidden="1" customWidth="1" outlineLevel="1" collapsed="1"/>
    <col min="46" max="49" width="7.42578125" style="13" hidden="1" customWidth="1" outlineLevel="1"/>
    <col min="50" max="50" width="8.5703125" style="13" hidden="1" customWidth="1" outlineLevel="1"/>
    <col min="51" max="51" width="8.5703125" style="13" customWidth="1" collapsed="1"/>
    <col min="52" max="52" width="8.5703125" style="13" customWidth="1"/>
    <col min="53" max="53" width="5.5703125" style="13" customWidth="1"/>
    <col min="54" max="54" width="8.5703125" style="13" customWidth="1"/>
    <col min="55" max="55" width="5.5703125" style="13" customWidth="1"/>
    <col min="56" max="56" width="8.5703125" style="13" customWidth="1"/>
    <col min="57" max="57" width="5.5703125" style="13" customWidth="1"/>
    <col min="58" max="58" width="8.5703125" style="13" customWidth="1"/>
    <col min="59" max="59" width="5.5703125" style="13" customWidth="1"/>
    <col min="60" max="60" width="8.5703125" style="13" customWidth="1"/>
    <col min="61" max="61" width="5.5703125" style="13" customWidth="1"/>
    <col min="62" max="62" width="8.5703125" style="13" customWidth="1"/>
    <col min="63" max="63" width="5.5703125" style="13" customWidth="1"/>
    <col min="64" max="64" width="8.5703125" style="13" customWidth="1"/>
    <col min="65" max="65" width="5.5703125" style="13" customWidth="1"/>
    <col min="66" max="66" width="8.5703125" style="13" customWidth="1"/>
    <col min="67" max="67" width="5.5703125" style="13" customWidth="1"/>
    <col min="68" max="68" width="8.5703125" style="13" customWidth="1"/>
    <col min="69" max="69" width="5.5703125" style="13" customWidth="1"/>
    <col min="70" max="70" width="8.5703125" style="13" customWidth="1"/>
    <col min="71" max="71" width="5.5703125" style="13" customWidth="1"/>
    <col min="72" max="72" width="8.5703125" style="13" customWidth="1"/>
    <col min="73" max="73" width="5.5703125" style="13" customWidth="1"/>
    <col min="74" max="74" width="8.5703125" style="13" customWidth="1"/>
    <col min="75" max="16384" width="12" style="196"/>
  </cols>
  <sheetData>
    <row r="1" spans="1:77">
      <c r="A1" s="109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09"/>
      <c r="BO1" s="109"/>
      <c r="BP1" s="109"/>
      <c r="BQ1" s="109"/>
      <c r="BR1" s="109"/>
      <c r="BS1" s="109"/>
      <c r="BT1" s="109"/>
      <c r="BU1" s="109"/>
      <c r="BV1" s="109"/>
    </row>
    <row r="2" spans="1:77" s="197" customFormat="1" ht="26.25">
      <c r="A2" s="110"/>
      <c r="B2" s="110"/>
      <c r="C2" s="110"/>
      <c r="D2" s="110"/>
      <c r="E2" s="110"/>
      <c r="F2" s="110"/>
      <c r="G2" s="110"/>
      <c r="H2" s="110"/>
      <c r="J2" s="110"/>
      <c r="K2" s="110"/>
      <c r="L2" s="110"/>
      <c r="M2" s="110"/>
      <c r="N2" s="110"/>
      <c r="AG2" s="110" t="s">
        <v>52</v>
      </c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 t="s">
        <v>52</v>
      </c>
      <c r="AT2" s="110"/>
      <c r="AU2" s="110"/>
      <c r="AV2" s="110"/>
      <c r="AW2" s="110"/>
      <c r="AX2" s="110"/>
      <c r="AY2" s="110" t="s">
        <v>1</v>
      </c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0"/>
      <c r="BP2" s="110"/>
      <c r="BQ2" s="110"/>
      <c r="BR2" s="110"/>
      <c r="BS2" s="110"/>
      <c r="BT2" s="110"/>
      <c r="BU2" s="110"/>
      <c r="BV2" s="110"/>
    </row>
    <row r="3" spans="1:77">
      <c r="A3" s="109"/>
      <c r="B3" s="109"/>
      <c r="C3" s="109"/>
      <c r="D3" s="109"/>
      <c r="E3" s="109"/>
      <c r="F3" s="109"/>
      <c r="G3" s="109"/>
      <c r="H3" s="109"/>
      <c r="J3" s="109"/>
      <c r="K3" s="109"/>
      <c r="L3" s="109"/>
      <c r="M3" s="109"/>
      <c r="N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09"/>
      <c r="BP3" s="109"/>
      <c r="BQ3" s="109"/>
      <c r="BR3" s="109"/>
      <c r="BS3" s="109"/>
      <c r="BT3" s="109"/>
      <c r="BU3" s="109"/>
      <c r="BV3" s="109"/>
    </row>
    <row r="4" spans="1:77" s="199" customFormat="1" ht="15.75">
      <c r="A4" s="198"/>
      <c r="B4" s="198"/>
      <c r="C4" s="198"/>
      <c r="D4" s="198"/>
      <c r="E4" s="198"/>
      <c r="F4" s="198"/>
      <c r="G4" s="198"/>
      <c r="H4" s="198"/>
      <c r="J4" s="198"/>
      <c r="K4" s="198"/>
      <c r="L4" s="198"/>
      <c r="M4" s="198"/>
      <c r="N4" s="198"/>
      <c r="AG4" s="112" t="s">
        <v>67</v>
      </c>
      <c r="AH4" s="198"/>
      <c r="AI4" s="198"/>
      <c r="AJ4" s="198"/>
      <c r="AK4" s="198"/>
      <c r="AL4" s="198"/>
      <c r="AM4" s="198"/>
      <c r="AN4" s="198"/>
      <c r="AO4" s="198"/>
      <c r="AP4" s="198"/>
      <c r="AQ4" s="198"/>
      <c r="AR4" s="198"/>
      <c r="AS4" s="112" t="s">
        <v>67</v>
      </c>
      <c r="AT4" s="198"/>
      <c r="AU4" s="198"/>
      <c r="AV4" s="198"/>
      <c r="AW4" s="198"/>
      <c r="AX4" s="198"/>
      <c r="AY4" s="112" t="s">
        <v>67</v>
      </c>
      <c r="AZ4" s="198"/>
      <c r="BA4" s="198"/>
      <c r="BB4" s="198"/>
      <c r="BC4" s="198"/>
      <c r="BD4" s="198"/>
      <c r="BE4" s="198"/>
      <c r="BF4" s="198"/>
      <c r="BG4" s="198"/>
      <c r="BH4" s="198"/>
      <c r="BI4" s="198"/>
      <c r="BJ4" s="198"/>
      <c r="BK4" s="198"/>
      <c r="BL4" s="198"/>
      <c r="BM4" s="198"/>
      <c r="BN4" s="198"/>
      <c r="BO4" s="198"/>
      <c r="BP4" s="198"/>
      <c r="BQ4" s="198"/>
      <c r="BR4" s="198"/>
      <c r="BS4" s="198"/>
      <c r="BT4" s="198"/>
      <c r="BU4" s="198"/>
      <c r="BV4" s="198"/>
    </row>
    <row r="5" spans="1:77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  <c r="BM5" s="109"/>
      <c r="BN5" s="109"/>
      <c r="BO5" s="109"/>
      <c r="BP5" s="109"/>
      <c r="BQ5" s="109"/>
      <c r="BR5" s="109"/>
      <c r="BS5" s="109"/>
      <c r="BT5" s="109"/>
      <c r="BU5" s="109"/>
      <c r="BV5" s="109"/>
    </row>
    <row r="6" spans="1:77" s="200" customFormat="1" ht="18" customHeight="1">
      <c r="A6" s="113"/>
      <c r="B6" s="114"/>
      <c r="C6" s="219">
        <v>2007</v>
      </c>
      <c r="D6" s="219"/>
      <c r="E6" s="219"/>
      <c r="F6" s="219"/>
      <c r="G6" s="219"/>
      <c r="H6" s="220"/>
      <c r="I6" s="219">
        <f>+C6+1</f>
        <v>2008</v>
      </c>
      <c r="J6" s="219"/>
      <c r="K6" s="219"/>
      <c r="L6" s="219"/>
      <c r="M6" s="219"/>
      <c r="N6" s="220"/>
      <c r="O6" s="219">
        <f>+I6+1</f>
        <v>2009</v>
      </c>
      <c r="P6" s="219"/>
      <c r="Q6" s="219"/>
      <c r="R6" s="219"/>
      <c r="S6" s="219"/>
      <c r="T6" s="220"/>
      <c r="U6" s="219">
        <f>+O6+1</f>
        <v>2010</v>
      </c>
      <c r="V6" s="219"/>
      <c r="W6" s="219"/>
      <c r="X6" s="219"/>
      <c r="Y6" s="219"/>
      <c r="Z6" s="220"/>
      <c r="AA6" s="219">
        <f>+U6+1</f>
        <v>2011</v>
      </c>
      <c r="AB6" s="219"/>
      <c r="AC6" s="219"/>
      <c r="AD6" s="219"/>
      <c r="AE6" s="219"/>
      <c r="AF6" s="220"/>
      <c r="AG6" s="219">
        <f>+AA6+1</f>
        <v>2012</v>
      </c>
      <c r="AH6" s="219"/>
      <c r="AI6" s="219"/>
      <c r="AJ6" s="219"/>
      <c r="AK6" s="219"/>
      <c r="AL6" s="220"/>
      <c r="AM6" s="219">
        <f>+AG6+1</f>
        <v>2013</v>
      </c>
      <c r="AN6" s="219"/>
      <c r="AO6" s="219"/>
      <c r="AP6" s="219"/>
      <c r="AQ6" s="219"/>
      <c r="AR6" s="220"/>
      <c r="AS6" s="219">
        <f>+AM6+1</f>
        <v>2014</v>
      </c>
      <c r="AT6" s="219"/>
      <c r="AU6" s="219"/>
      <c r="AV6" s="219"/>
      <c r="AW6" s="219"/>
      <c r="AX6" s="220"/>
      <c r="AY6" s="219">
        <f>+AS6+1</f>
        <v>2015</v>
      </c>
      <c r="AZ6" s="219"/>
      <c r="BA6" s="219"/>
      <c r="BB6" s="219"/>
      <c r="BC6" s="219"/>
      <c r="BD6" s="220"/>
      <c r="BE6" s="219">
        <f>+AY6+1</f>
        <v>2016</v>
      </c>
      <c r="BF6" s="219"/>
      <c r="BG6" s="219"/>
      <c r="BH6" s="219"/>
      <c r="BI6" s="219"/>
      <c r="BJ6" s="220"/>
      <c r="BK6" s="219">
        <f>+BE6+1</f>
        <v>2017</v>
      </c>
      <c r="BL6" s="219"/>
      <c r="BM6" s="219"/>
      <c r="BN6" s="219"/>
      <c r="BO6" s="219"/>
      <c r="BP6" s="220"/>
      <c r="BQ6" s="219">
        <f>+BK6+1</f>
        <v>2018</v>
      </c>
      <c r="BR6" s="219"/>
      <c r="BS6" s="219"/>
      <c r="BT6" s="219"/>
      <c r="BU6" s="219"/>
      <c r="BV6" s="220"/>
    </row>
    <row r="7" spans="1:77" s="201" customFormat="1" ht="18" customHeight="1">
      <c r="A7" s="115"/>
      <c r="B7" s="115"/>
      <c r="C7" s="215" t="s">
        <v>54</v>
      </c>
      <c r="D7" s="215"/>
      <c r="E7" s="215" t="s">
        <v>55</v>
      </c>
      <c r="F7" s="217"/>
      <c r="G7" s="215" t="s">
        <v>56</v>
      </c>
      <c r="H7" s="218"/>
      <c r="I7" s="215" t="s">
        <v>54</v>
      </c>
      <c r="J7" s="215"/>
      <c r="K7" s="215" t="s">
        <v>55</v>
      </c>
      <c r="L7" s="217"/>
      <c r="M7" s="215" t="s">
        <v>56</v>
      </c>
      <c r="N7" s="218"/>
      <c r="O7" s="215" t="s">
        <v>54</v>
      </c>
      <c r="P7" s="215"/>
      <c r="Q7" s="215" t="s">
        <v>55</v>
      </c>
      <c r="R7" s="217"/>
      <c r="S7" s="215" t="s">
        <v>56</v>
      </c>
      <c r="T7" s="218"/>
      <c r="U7" s="215" t="s">
        <v>54</v>
      </c>
      <c r="V7" s="215"/>
      <c r="W7" s="215" t="s">
        <v>55</v>
      </c>
      <c r="X7" s="217"/>
      <c r="Y7" s="215" t="s">
        <v>56</v>
      </c>
      <c r="Z7" s="218"/>
      <c r="AA7" s="215" t="s">
        <v>54</v>
      </c>
      <c r="AB7" s="215"/>
      <c r="AC7" s="215" t="s">
        <v>55</v>
      </c>
      <c r="AD7" s="217"/>
      <c r="AE7" s="215" t="s">
        <v>56</v>
      </c>
      <c r="AF7" s="218"/>
      <c r="AG7" s="215" t="s">
        <v>54</v>
      </c>
      <c r="AH7" s="215"/>
      <c r="AI7" s="215" t="s">
        <v>55</v>
      </c>
      <c r="AJ7" s="217"/>
      <c r="AK7" s="215" t="s">
        <v>56</v>
      </c>
      <c r="AL7" s="218"/>
      <c r="AM7" s="215" t="s">
        <v>54</v>
      </c>
      <c r="AN7" s="215"/>
      <c r="AO7" s="215" t="s">
        <v>55</v>
      </c>
      <c r="AP7" s="217"/>
      <c r="AQ7" s="215" t="s">
        <v>56</v>
      </c>
      <c r="AR7" s="218"/>
      <c r="AS7" s="215" t="s">
        <v>54</v>
      </c>
      <c r="AT7" s="215"/>
      <c r="AU7" s="215" t="s">
        <v>55</v>
      </c>
      <c r="AV7" s="217"/>
      <c r="AW7" s="215" t="s">
        <v>56</v>
      </c>
      <c r="AX7" s="218"/>
      <c r="AY7" s="215" t="s">
        <v>54</v>
      </c>
      <c r="AZ7" s="215"/>
      <c r="BA7" s="215" t="s">
        <v>55</v>
      </c>
      <c r="BB7" s="217"/>
      <c r="BC7" s="215" t="s">
        <v>56</v>
      </c>
      <c r="BD7" s="218"/>
      <c r="BE7" s="215" t="s">
        <v>54</v>
      </c>
      <c r="BF7" s="215"/>
      <c r="BG7" s="215" t="s">
        <v>55</v>
      </c>
      <c r="BH7" s="217"/>
      <c r="BI7" s="215" t="s">
        <v>56</v>
      </c>
      <c r="BJ7" s="218"/>
      <c r="BK7" s="215" t="s">
        <v>54</v>
      </c>
      <c r="BL7" s="215"/>
      <c r="BM7" s="215" t="s">
        <v>55</v>
      </c>
      <c r="BN7" s="217"/>
      <c r="BO7" s="215" t="s">
        <v>56</v>
      </c>
      <c r="BP7" s="218"/>
      <c r="BQ7" s="215" t="s">
        <v>54</v>
      </c>
      <c r="BR7" s="215"/>
      <c r="BS7" s="215" t="s">
        <v>55</v>
      </c>
      <c r="BT7" s="217"/>
      <c r="BU7" s="215" t="s">
        <v>56</v>
      </c>
      <c r="BV7" s="218"/>
    </row>
    <row r="8" spans="1:77" s="202" customFormat="1" ht="18" customHeight="1">
      <c r="A8" s="116"/>
      <c r="B8" s="116"/>
      <c r="C8" s="117" t="s">
        <v>57</v>
      </c>
      <c r="D8" s="117" t="s">
        <v>58</v>
      </c>
      <c r="E8" s="117" t="s">
        <v>57</v>
      </c>
      <c r="F8" s="118" t="s">
        <v>58</v>
      </c>
      <c r="G8" s="117" t="s">
        <v>57</v>
      </c>
      <c r="H8" s="119" t="s">
        <v>58</v>
      </c>
      <c r="I8" s="117" t="s">
        <v>57</v>
      </c>
      <c r="J8" s="117" t="s">
        <v>58</v>
      </c>
      <c r="K8" s="117" t="s">
        <v>57</v>
      </c>
      <c r="L8" s="118" t="s">
        <v>58</v>
      </c>
      <c r="M8" s="117" t="s">
        <v>57</v>
      </c>
      <c r="N8" s="119" t="s">
        <v>58</v>
      </c>
      <c r="O8" s="117" t="s">
        <v>57</v>
      </c>
      <c r="P8" s="117" t="s">
        <v>58</v>
      </c>
      <c r="Q8" s="117" t="s">
        <v>57</v>
      </c>
      <c r="R8" s="118" t="s">
        <v>58</v>
      </c>
      <c r="S8" s="117" t="s">
        <v>57</v>
      </c>
      <c r="T8" s="120" t="s">
        <v>58</v>
      </c>
      <c r="U8" s="117" t="s">
        <v>57</v>
      </c>
      <c r="V8" s="117" t="s">
        <v>58</v>
      </c>
      <c r="W8" s="117" t="s">
        <v>57</v>
      </c>
      <c r="X8" s="118" t="s">
        <v>58</v>
      </c>
      <c r="Y8" s="117" t="s">
        <v>57</v>
      </c>
      <c r="Z8" s="120" t="s">
        <v>58</v>
      </c>
      <c r="AA8" s="117" t="s">
        <v>57</v>
      </c>
      <c r="AB8" s="117" t="s">
        <v>58</v>
      </c>
      <c r="AC8" s="117" t="s">
        <v>57</v>
      </c>
      <c r="AD8" s="118" t="s">
        <v>58</v>
      </c>
      <c r="AE8" s="117" t="s">
        <v>57</v>
      </c>
      <c r="AF8" s="120" t="s">
        <v>58</v>
      </c>
      <c r="AG8" s="117" t="s">
        <v>57</v>
      </c>
      <c r="AH8" s="117" t="s">
        <v>58</v>
      </c>
      <c r="AI8" s="117" t="s">
        <v>57</v>
      </c>
      <c r="AJ8" s="118" t="s">
        <v>58</v>
      </c>
      <c r="AK8" s="117" t="s">
        <v>57</v>
      </c>
      <c r="AL8" s="120" t="s">
        <v>58</v>
      </c>
      <c r="AM8" s="117" t="s">
        <v>57</v>
      </c>
      <c r="AN8" s="117" t="s">
        <v>58</v>
      </c>
      <c r="AO8" s="117" t="s">
        <v>57</v>
      </c>
      <c r="AP8" s="118" t="s">
        <v>58</v>
      </c>
      <c r="AQ8" s="117" t="s">
        <v>57</v>
      </c>
      <c r="AR8" s="120" t="s">
        <v>58</v>
      </c>
      <c r="AS8" s="117" t="s">
        <v>57</v>
      </c>
      <c r="AT8" s="117" t="s">
        <v>58</v>
      </c>
      <c r="AU8" s="117" t="s">
        <v>57</v>
      </c>
      <c r="AV8" s="118" t="s">
        <v>58</v>
      </c>
      <c r="AW8" s="117" t="s">
        <v>57</v>
      </c>
      <c r="AX8" s="120" t="s">
        <v>58</v>
      </c>
      <c r="AY8" s="117" t="s">
        <v>57</v>
      </c>
      <c r="AZ8" s="117" t="s">
        <v>58</v>
      </c>
      <c r="BA8" s="117" t="s">
        <v>57</v>
      </c>
      <c r="BB8" s="118" t="s">
        <v>58</v>
      </c>
      <c r="BC8" s="117" t="s">
        <v>57</v>
      </c>
      <c r="BD8" s="120" t="s">
        <v>58</v>
      </c>
      <c r="BE8" s="117" t="s">
        <v>57</v>
      </c>
      <c r="BF8" s="117" t="s">
        <v>58</v>
      </c>
      <c r="BG8" s="117" t="s">
        <v>57</v>
      </c>
      <c r="BH8" s="118" t="s">
        <v>58</v>
      </c>
      <c r="BI8" s="117" t="s">
        <v>57</v>
      </c>
      <c r="BJ8" s="120" t="s">
        <v>58</v>
      </c>
      <c r="BK8" s="117" t="s">
        <v>57</v>
      </c>
      <c r="BL8" s="117" t="s">
        <v>58</v>
      </c>
      <c r="BM8" s="117" t="s">
        <v>57</v>
      </c>
      <c r="BN8" s="118" t="s">
        <v>58</v>
      </c>
      <c r="BO8" s="117" t="s">
        <v>57</v>
      </c>
      <c r="BP8" s="120" t="s">
        <v>58</v>
      </c>
      <c r="BQ8" s="117" t="s">
        <v>57</v>
      </c>
      <c r="BR8" s="117" t="s">
        <v>58</v>
      </c>
      <c r="BS8" s="117" t="s">
        <v>57</v>
      </c>
      <c r="BT8" s="118" t="s">
        <v>58</v>
      </c>
      <c r="BU8" s="117" t="s">
        <v>57</v>
      </c>
      <c r="BV8" s="120" t="s">
        <v>58</v>
      </c>
    </row>
    <row r="9" spans="1:77" ht="18" customHeight="1">
      <c r="A9" s="203"/>
      <c r="B9" s="155" t="s">
        <v>8</v>
      </c>
      <c r="C9" s="124">
        <v>0</v>
      </c>
      <c r="D9" s="125">
        <v>220</v>
      </c>
      <c r="E9" s="124">
        <v>0</v>
      </c>
      <c r="F9" s="125">
        <v>221</v>
      </c>
      <c r="G9" s="124">
        <v>0</v>
      </c>
      <c r="H9" s="126">
        <v>220.5</v>
      </c>
      <c r="I9" s="127">
        <v>0</v>
      </c>
      <c r="J9" s="128">
        <v>238</v>
      </c>
      <c r="K9" s="129">
        <v>0</v>
      </c>
      <c r="L9" s="128">
        <v>250</v>
      </c>
      <c r="M9" s="129">
        <v>0</v>
      </c>
      <c r="N9" s="130">
        <v>244</v>
      </c>
      <c r="O9" s="129">
        <v>0</v>
      </c>
      <c r="P9" s="131">
        <v>238</v>
      </c>
      <c r="Q9" s="129">
        <v>0</v>
      </c>
      <c r="R9" s="128">
        <v>248</v>
      </c>
      <c r="S9" s="129">
        <v>0</v>
      </c>
      <c r="T9" s="132">
        <v>243</v>
      </c>
      <c r="U9" s="129">
        <v>0</v>
      </c>
      <c r="V9" s="131">
        <v>228.49591160220993</v>
      </c>
      <c r="W9" s="129">
        <v>0</v>
      </c>
      <c r="X9" s="128">
        <v>217.13027173913045</v>
      </c>
      <c r="Y9" s="129">
        <v>0</v>
      </c>
      <c r="Z9" s="132">
        <v>222.76638356164383</v>
      </c>
      <c r="AA9" s="129">
        <v>0</v>
      </c>
      <c r="AB9" s="131">
        <v>245.25187845303864</v>
      </c>
      <c r="AC9" s="129">
        <v>0</v>
      </c>
      <c r="AD9" s="128">
        <v>263.94538043478258</v>
      </c>
      <c r="AE9" s="129">
        <v>0</v>
      </c>
      <c r="AF9" s="132">
        <v>254.6754520547945</v>
      </c>
      <c r="AG9" s="129">
        <v>0</v>
      </c>
      <c r="AH9" s="131">
        <v>282.78693084397031</v>
      </c>
      <c r="AI9" s="129">
        <v>0</v>
      </c>
      <c r="AJ9" s="128">
        <v>296.39179347826087</v>
      </c>
      <c r="AK9" s="129">
        <v>0</v>
      </c>
      <c r="AL9" s="132">
        <v>289.64527255550308</v>
      </c>
      <c r="AM9" s="129">
        <v>0</v>
      </c>
      <c r="AN9" s="131">
        <v>300</v>
      </c>
      <c r="AO9" s="129">
        <v>0</v>
      </c>
      <c r="AP9" s="128">
        <v>270</v>
      </c>
      <c r="AQ9" s="129">
        <v>0</v>
      </c>
      <c r="AR9" s="132">
        <v>285</v>
      </c>
      <c r="AS9" s="133">
        <v>0</v>
      </c>
      <c r="AT9" s="134">
        <v>263.86</v>
      </c>
      <c r="AU9" s="133">
        <v>0</v>
      </c>
      <c r="AV9" s="135">
        <v>250.89</v>
      </c>
      <c r="AW9" s="133">
        <v>0</v>
      </c>
      <c r="AX9" s="136">
        <v>257.375</v>
      </c>
      <c r="AY9" s="133">
        <v>0</v>
      </c>
      <c r="AZ9" s="134">
        <v>267.36200000000002</v>
      </c>
      <c r="BA9" s="133">
        <v>0</v>
      </c>
      <c r="BB9" s="135">
        <v>263.33</v>
      </c>
      <c r="BC9" s="133">
        <v>0</v>
      </c>
      <c r="BD9" s="137">
        <v>265.346</v>
      </c>
      <c r="BE9" s="133">
        <v>0</v>
      </c>
      <c r="BF9" s="134">
        <v>257.02999999999997</v>
      </c>
      <c r="BG9" s="133">
        <v>0</v>
      </c>
      <c r="BH9" s="135">
        <v>249.78</v>
      </c>
      <c r="BI9" s="133">
        <v>0</v>
      </c>
      <c r="BJ9" s="137">
        <v>253.40499999999997</v>
      </c>
      <c r="BK9" s="133">
        <v>0</v>
      </c>
      <c r="BL9" s="134">
        <v>260.61</v>
      </c>
      <c r="BM9" s="133">
        <v>0</v>
      </c>
      <c r="BN9" s="135">
        <v>271.52999999999997</v>
      </c>
      <c r="BO9" s="133">
        <v>0</v>
      </c>
      <c r="BP9" s="137">
        <v>266.07</v>
      </c>
      <c r="BQ9" s="133">
        <v>0</v>
      </c>
      <c r="BR9" s="134">
        <v>270</v>
      </c>
      <c r="BS9" s="133">
        <v>0</v>
      </c>
      <c r="BT9" s="135">
        <v>270</v>
      </c>
      <c r="BU9" s="133">
        <v>0</v>
      </c>
      <c r="BV9" s="137">
        <v>270</v>
      </c>
      <c r="BX9" s="204">
        <v>280</v>
      </c>
      <c r="BY9" s="205">
        <v>4.043644594947577E-2</v>
      </c>
    </row>
    <row r="10" spans="1:77" ht="18" customHeight="1">
      <c r="A10" s="193"/>
      <c r="B10" s="123" t="s">
        <v>9</v>
      </c>
      <c r="C10" s="124">
        <v>0</v>
      </c>
      <c r="D10" s="125">
        <v>167.09</v>
      </c>
      <c r="E10" s="124">
        <v>0</v>
      </c>
      <c r="F10" s="125">
        <v>169.45</v>
      </c>
      <c r="G10" s="124">
        <v>0</v>
      </c>
      <c r="H10" s="126">
        <v>168.26999999999998</v>
      </c>
      <c r="I10" s="138">
        <v>0</v>
      </c>
      <c r="J10" s="139">
        <v>168.82</v>
      </c>
      <c r="K10" s="140">
        <v>0</v>
      </c>
      <c r="L10" s="139">
        <v>179.05939673913042</v>
      </c>
      <c r="M10" s="140">
        <v>0</v>
      </c>
      <c r="N10" s="141">
        <v>173.93969836956521</v>
      </c>
      <c r="O10" s="140">
        <v>0</v>
      </c>
      <c r="P10" s="139">
        <v>185.92</v>
      </c>
      <c r="Q10" s="140">
        <v>0</v>
      </c>
      <c r="R10" s="139">
        <v>168</v>
      </c>
      <c r="S10" s="140">
        <v>0</v>
      </c>
      <c r="T10" s="141">
        <v>176.95999999999998</v>
      </c>
      <c r="U10" s="140">
        <v>0</v>
      </c>
      <c r="V10" s="139">
        <v>184.13446961325963</v>
      </c>
      <c r="W10" s="140">
        <v>0</v>
      </c>
      <c r="X10" s="139">
        <v>191.03048315217387</v>
      </c>
      <c r="Y10" s="140">
        <v>0</v>
      </c>
      <c r="Z10" s="141">
        <v>187.61081616438352</v>
      </c>
      <c r="AA10" s="140">
        <v>0</v>
      </c>
      <c r="AB10" s="139">
        <v>206.3447453038674</v>
      </c>
      <c r="AC10" s="140">
        <v>0</v>
      </c>
      <c r="AD10" s="139">
        <v>209.90691521739134</v>
      </c>
      <c r="AE10" s="140">
        <v>0</v>
      </c>
      <c r="AF10" s="141">
        <v>208.14046931506851</v>
      </c>
      <c r="AG10" s="140">
        <v>0</v>
      </c>
      <c r="AH10" s="139">
        <v>212.65530409601828</v>
      </c>
      <c r="AI10" s="140">
        <v>0</v>
      </c>
      <c r="AJ10" s="139">
        <v>242.63266249999998</v>
      </c>
      <c r="AK10" s="140">
        <v>0</v>
      </c>
      <c r="AL10" s="141">
        <v>227.76717792158718</v>
      </c>
      <c r="AM10" s="140">
        <v>0</v>
      </c>
      <c r="AN10" s="139">
        <v>245.75178342541437</v>
      </c>
      <c r="AO10" s="140">
        <v>0</v>
      </c>
      <c r="AP10" s="139">
        <v>243.12035543478262</v>
      </c>
      <c r="AQ10" s="140">
        <v>0</v>
      </c>
      <c r="AR10" s="141">
        <v>244.43606943009848</v>
      </c>
      <c r="AS10" s="142">
        <v>0</v>
      </c>
      <c r="AT10" s="143">
        <v>170</v>
      </c>
      <c r="AU10" s="142">
        <v>0</v>
      </c>
      <c r="AV10" s="143">
        <v>170</v>
      </c>
      <c r="AW10" s="142">
        <v>0</v>
      </c>
      <c r="AX10" s="144">
        <v>170</v>
      </c>
      <c r="AY10" s="142">
        <v>0</v>
      </c>
      <c r="AZ10" s="143">
        <v>180</v>
      </c>
      <c r="BA10" s="142">
        <v>0</v>
      </c>
      <c r="BB10" s="143">
        <v>180</v>
      </c>
      <c r="BC10" s="142">
        <v>0</v>
      </c>
      <c r="BD10" s="144">
        <v>180</v>
      </c>
      <c r="BE10" s="142">
        <v>0</v>
      </c>
      <c r="BF10" s="143">
        <v>185</v>
      </c>
      <c r="BG10" s="142">
        <v>0</v>
      </c>
      <c r="BH10" s="143">
        <v>185</v>
      </c>
      <c r="BI10" s="142">
        <v>0</v>
      </c>
      <c r="BJ10" s="144">
        <v>185</v>
      </c>
      <c r="BK10" s="142">
        <v>0</v>
      </c>
      <c r="BL10" s="143">
        <v>190</v>
      </c>
      <c r="BM10" s="142">
        <v>0</v>
      </c>
      <c r="BN10" s="143">
        <v>190</v>
      </c>
      <c r="BO10" s="142">
        <v>0</v>
      </c>
      <c r="BP10" s="144">
        <v>190</v>
      </c>
      <c r="BQ10" s="142">
        <v>0</v>
      </c>
      <c r="BR10" s="143">
        <v>195</v>
      </c>
      <c r="BS10" s="142">
        <v>0</v>
      </c>
      <c r="BT10" s="143">
        <v>195</v>
      </c>
      <c r="BU10" s="142">
        <v>0</v>
      </c>
      <c r="BV10" s="144">
        <v>195</v>
      </c>
      <c r="BX10" s="204">
        <v>244.19222296270718</v>
      </c>
      <c r="BY10" s="205">
        <v>2.0407568769303793E-3</v>
      </c>
    </row>
    <row r="11" spans="1:77" ht="18" customHeight="1">
      <c r="A11" s="203"/>
      <c r="B11" s="123" t="s">
        <v>10</v>
      </c>
      <c r="C11" s="145">
        <v>5790</v>
      </c>
      <c r="D11" s="125">
        <v>205.66470175319895</v>
      </c>
      <c r="E11" s="145">
        <v>5830</v>
      </c>
      <c r="F11" s="125">
        <v>212.87086536123678</v>
      </c>
      <c r="G11" s="145">
        <v>5810</v>
      </c>
      <c r="H11" s="126">
        <v>209.2520610597104</v>
      </c>
      <c r="I11" s="146">
        <v>5807</v>
      </c>
      <c r="J11" s="139">
        <v>230.51614897185127</v>
      </c>
      <c r="K11" s="147">
        <v>5800</v>
      </c>
      <c r="L11" s="139">
        <v>234.73345300380993</v>
      </c>
      <c r="M11" s="147">
        <v>5803.5</v>
      </c>
      <c r="N11" s="141">
        <v>232.63955709893912</v>
      </c>
      <c r="O11" s="147">
        <v>5844</v>
      </c>
      <c r="P11" s="139">
        <v>215.30006876044632</v>
      </c>
      <c r="Q11" s="147">
        <v>5616</v>
      </c>
      <c r="R11" s="139">
        <v>218.02288882342862</v>
      </c>
      <c r="S11" s="147">
        <v>5730</v>
      </c>
      <c r="T11" s="141">
        <v>216.75882256196201</v>
      </c>
      <c r="U11" s="147">
        <v>0</v>
      </c>
      <c r="V11" s="139">
        <v>201.16949723756909</v>
      </c>
      <c r="W11" s="147">
        <v>0</v>
      </c>
      <c r="X11" s="139">
        <v>205.75261195652175</v>
      </c>
      <c r="Y11" s="147">
        <v>0</v>
      </c>
      <c r="Z11" s="141">
        <v>203.47988931506853</v>
      </c>
      <c r="AA11" s="147">
        <v>0</v>
      </c>
      <c r="AB11" s="139">
        <v>224.80410331491717</v>
      </c>
      <c r="AC11" s="147">
        <v>0</v>
      </c>
      <c r="AD11" s="139">
        <v>230.2160695652174</v>
      </c>
      <c r="AE11" s="147">
        <v>0</v>
      </c>
      <c r="AF11" s="141">
        <v>227.5323273972603</v>
      </c>
      <c r="AG11" s="147">
        <v>0</v>
      </c>
      <c r="AH11" s="139">
        <v>249.31008794056009</v>
      </c>
      <c r="AI11" s="147">
        <v>0</v>
      </c>
      <c r="AJ11" s="139">
        <v>260.98155108695653</v>
      </c>
      <c r="AK11" s="147">
        <v>0</v>
      </c>
      <c r="AL11" s="141">
        <v>255.1937844307983</v>
      </c>
      <c r="AM11" s="148">
        <v>0</v>
      </c>
      <c r="AN11" s="139">
        <v>285.01</v>
      </c>
      <c r="AO11" s="148">
        <v>0</v>
      </c>
      <c r="AP11" s="139">
        <v>271.72000000000003</v>
      </c>
      <c r="AQ11" s="148">
        <v>0</v>
      </c>
      <c r="AR11" s="141">
        <v>278.36500000000001</v>
      </c>
      <c r="AS11" s="148">
        <v>0</v>
      </c>
      <c r="AT11" s="143">
        <v>228.75</v>
      </c>
      <c r="AU11" s="148">
        <v>0</v>
      </c>
      <c r="AV11" s="143">
        <v>216.38</v>
      </c>
      <c r="AW11" s="148">
        <v>0</v>
      </c>
      <c r="AX11" s="144">
        <v>222.565</v>
      </c>
      <c r="AY11" s="148">
        <v>0</v>
      </c>
      <c r="AZ11" s="143">
        <v>255.42</v>
      </c>
      <c r="BA11" s="148">
        <v>0</v>
      </c>
      <c r="BB11" s="143">
        <v>264.75</v>
      </c>
      <c r="BC11" s="148">
        <v>0</v>
      </c>
      <c r="BD11" s="144">
        <v>260.08499999999998</v>
      </c>
      <c r="BE11" s="148">
        <v>0</v>
      </c>
      <c r="BF11" s="143">
        <v>228.27</v>
      </c>
      <c r="BG11" s="148">
        <v>0</v>
      </c>
      <c r="BH11" s="143">
        <v>230.51</v>
      </c>
      <c r="BI11" s="148">
        <v>0</v>
      </c>
      <c r="BJ11" s="144">
        <v>229.39</v>
      </c>
      <c r="BK11" s="148">
        <v>0</v>
      </c>
      <c r="BL11" s="143">
        <v>234.33</v>
      </c>
      <c r="BM11" s="148">
        <v>0</v>
      </c>
      <c r="BN11" s="143">
        <v>235</v>
      </c>
      <c r="BO11" s="148">
        <v>0</v>
      </c>
      <c r="BP11" s="144">
        <v>234.66500000000002</v>
      </c>
      <c r="BQ11" s="148">
        <v>0</v>
      </c>
      <c r="BR11" s="143">
        <v>237</v>
      </c>
      <c r="BS11" s="148">
        <v>0</v>
      </c>
      <c r="BT11" s="143">
        <v>239</v>
      </c>
      <c r="BU11" s="148">
        <v>0</v>
      </c>
      <c r="BV11" s="144">
        <v>238</v>
      </c>
      <c r="BX11" s="204">
        <v>286</v>
      </c>
      <c r="BY11" s="205">
        <v>1.429473486311098E-2</v>
      </c>
    </row>
    <row r="12" spans="1:77" ht="18" customHeight="1">
      <c r="A12" s="203"/>
      <c r="B12" s="155" t="s">
        <v>11</v>
      </c>
      <c r="C12" s="124">
        <v>0</v>
      </c>
      <c r="D12" s="125">
        <v>231.4</v>
      </c>
      <c r="E12" s="124">
        <v>0</v>
      </c>
      <c r="F12" s="125">
        <v>222.9</v>
      </c>
      <c r="G12" s="145">
        <v>0</v>
      </c>
      <c r="H12" s="126">
        <v>227.15</v>
      </c>
      <c r="I12" s="138">
        <v>0</v>
      </c>
      <c r="J12" s="139">
        <v>245.4</v>
      </c>
      <c r="K12" s="140">
        <v>0</v>
      </c>
      <c r="L12" s="139">
        <v>251.7</v>
      </c>
      <c r="M12" s="147">
        <v>0</v>
      </c>
      <c r="N12" s="141">
        <v>248.55</v>
      </c>
      <c r="O12" s="147">
        <v>0</v>
      </c>
      <c r="P12" s="139">
        <v>229.6</v>
      </c>
      <c r="Q12" s="140">
        <v>0</v>
      </c>
      <c r="R12" s="139">
        <v>216.6</v>
      </c>
      <c r="S12" s="147">
        <v>0</v>
      </c>
      <c r="T12" s="141">
        <v>223.1</v>
      </c>
      <c r="U12" s="147">
        <v>0</v>
      </c>
      <c r="V12" s="139">
        <v>237.2811325966851</v>
      </c>
      <c r="W12" s="140">
        <v>0</v>
      </c>
      <c r="X12" s="139">
        <v>245.93885652173915</v>
      </c>
      <c r="Y12" s="147">
        <v>0</v>
      </c>
      <c r="Z12" s="141">
        <v>241.64557424657536</v>
      </c>
      <c r="AA12" s="147">
        <v>0</v>
      </c>
      <c r="AB12" s="139">
        <v>277.2379392265193</v>
      </c>
      <c r="AC12" s="140">
        <v>0</v>
      </c>
      <c r="AD12" s="139">
        <v>288.24444728260875</v>
      </c>
      <c r="AE12" s="147">
        <v>0</v>
      </c>
      <c r="AF12" s="141">
        <v>282.78642547945208</v>
      </c>
      <c r="AG12" s="147">
        <v>0</v>
      </c>
      <c r="AH12" s="139">
        <v>321.8</v>
      </c>
      <c r="AI12" s="140">
        <v>0</v>
      </c>
      <c r="AJ12" s="139">
        <v>324.8</v>
      </c>
      <c r="AK12" s="147">
        <v>0</v>
      </c>
      <c r="AL12" s="141">
        <v>323.29549606046294</v>
      </c>
      <c r="AM12" s="147">
        <v>0</v>
      </c>
      <c r="AN12" s="139">
        <v>337.29680000000008</v>
      </c>
      <c r="AO12" s="140">
        <v>0</v>
      </c>
      <c r="AP12" s="139">
        <v>315.39999999999998</v>
      </c>
      <c r="AQ12" s="147">
        <v>0</v>
      </c>
      <c r="AR12" s="141">
        <v>326.34840000000003</v>
      </c>
      <c r="AS12" s="149">
        <v>0</v>
      </c>
      <c r="AT12" s="143">
        <v>295.60000000000002</v>
      </c>
      <c r="AU12" s="142">
        <v>0</v>
      </c>
      <c r="AV12" s="143">
        <v>281.10000000000002</v>
      </c>
      <c r="AW12" s="149">
        <v>0</v>
      </c>
      <c r="AX12" s="144">
        <v>288.35000000000002</v>
      </c>
      <c r="AY12" s="149">
        <v>0</v>
      </c>
      <c r="AZ12" s="143">
        <v>297.2</v>
      </c>
      <c r="BA12" s="142">
        <v>0</v>
      </c>
      <c r="BB12" s="143">
        <v>305.3</v>
      </c>
      <c r="BC12" s="149">
        <v>0</v>
      </c>
      <c r="BD12" s="144">
        <v>301.25</v>
      </c>
      <c r="BE12" s="149">
        <v>0</v>
      </c>
      <c r="BF12" s="143">
        <v>296</v>
      </c>
      <c r="BG12" s="142">
        <v>0</v>
      </c>
      <c r="BH12" s="143">
        <v>288</v>
      </c>
      <c r="BI12" s="149">
        <v>0</v>
      </c>
      <c r="BJ12" s="144">
        <v>292</v>
      </c>
      <c r="BK12" s="149">
        <v>0</v>
      </c>
      <c r="BL12" s="143">
        <v>298.39999999999998</v>
      </c>
      <c r="BM12" s="142">
        <v>0</v>
      </c>
      <c r="BN12" s="143">
        <v>310</v>
      </c>
      <c r="BO12" s="149">
        <v>0</v>
      </c>
      <c r="BP12" s="144">
        <v>304.2</v>
      </c>
      <c r="BQ12" s="149">
        <v>0</v>
      </c>
      <c r="BR12" s="143">
        <v>299</v>
      </c>
      <c r="BS12" s="142">
        <v>0</v>
      </c>
      <c r="BT12" s="143">
        <v>297</v>
      </c>
      <c r="BU12" s="149">
        <v>0</v>
      </c>
      <c r="BV12" s="144">
        <v>298</v>
      </c>
      <c r="BX12" s="204">
        <v>332.85</v>
      </c>
      <c r="BY12" s="205">
        <v>3.0195807810158713E-2</v>
      </c>
    </row>
    <row r="13" spans="1:77" ht="18" customHeight="1">
      <c r="A13" s="203"/>
      <c r="B13" s="155" t="s">
        <v>12</v>
      </c>
      <c r="C13" s="124">
        <v>0</v>
      </c>
      <c r="D13" s="125">
        <v>230</v>
      </c>
      <c r="E13" s="124">
        <v>0</v>
      </c>
      <c r="F13" s="125">
        <v>238</v>
      </c>
      <c r="G13" s="124">
        <v>0</v>
      </c>
      <c r="H13" s="126">
        <v>234</v>
      </c>
      <c r="I13" s="138">
        <v>0</v>
      </c>
      <c r="J13" s="139">
        <v>262</v>
      </c>
      <c r="K13" s="140">
        <v>0</v>
      </c>
      <c r="L13" s="139">
        <v>259</v>
      </c>
      <c r="M13" s="140">
        <v>0</v>
      </c>
      <c r="N13" s="141">
        <v>260.5</v>
      </c>
      <c r="O13" s="140">
        <v>0</v>
      </c>
      <c r="P13" s="139">
        <v>238</v>
      </c>
      <c r="Q13" s="140">
        <v>0</v>
      </c>
      <c r="R13" s="139">
        <v>222</v>
      </c>
      <c r="S13" s="140">
        <v>0</v>
      </c>
      <c r="T13" s="141">
        <v>230</v>
      </c>
      <c r="U13" s="140">
        <v>0</v>
      </c>
      <c r="V13" s="139">
        <v>233.33662983425415</v>
      </c>
      <c r="W13" s="140">
        <v>0</v>
      </c>
      <c r="X13" s="139">
        <v>236.63271739130434</v>
      </c>
      <c r="Y13" s="140">
        <v>0</v>
      </c>
      <c r="Z13" s="141">
        <v>234.99821917808219</v>
      </c>
      <c r="AA13" s="140">
        <v>0</v>
      </c>
      <c r="AB13" s="139">
        <v>273.97558011049722</v>
      </c>
      <c r="AC13" s="140">
        <v>0</v>
      </c>
      <c r="AD13" s="139">
        <v>295.82217391304346</v>
      </c>
      <c r="AE13" s="140">
        <v>0</v>
      </c>
      <c r="AF13" s="141">
        <v>284.98865753424656</v>
      </c>
      <c r="AG13" s="140">
        <v>0</v>
      </c>
      <c r="AH13" s="139">
        <v>323</v>
      </c>
      <c r="AI13" s="140">
        <v>0</v>
      </c>
      <c r="AJ13" s="139">
        <v>332</v>
      </c>
      <c r="AK13" s="140">
        <v>0</v>
      </c>
      <c r="AL13" s="141">
        <v>327.5</v>
      </c>
      <c r="AM13" s="140">
        <v>0</v>
      </c>
      <c r="AN13" s="139">
        <v>331.5</v>
      </c>
      <c r="AO13" s="140">
        <v>0</v>
      </c>
      <c r="AP13" s="139">
        <v>296.82</v>
      </c>
      <c r="AQ13" s="140">
        <v>0</v>
      </c>
      <c r="AR13" s="141">
        <v>314.15999999999997</v>
      </c>
      <c r="AS13" s="142">
        <v>0</v>
      </c>
      <c r="AT13" s="143">
        <v>292.74</v>
      </c>
      <c r="AU13" s="142">
        <v>0</v>
      </c>
      <c r="AV13" s="143">
        <v>274.38</v>
      </c>
      <c r="AW13" s="142">
        <v>0</v>
      </c>
      <c r="AX13" s="144">
        <v>283.56</v>
      </c>
      <c r="AY13" s="142">
        <v>0</v>
      </c>
      <c r="AZ13" s="143">
        <v>309</v>
      </c>
      <c r="BA13" s="142">
        <v>0</v>
      </c>
      <c r="BB13" s="143">
        <v>285.60000000000002</v>
      </c>
      <c r="BC13" s="142">
        <v>0</v>
      </c>
      <c r="BD13" s="144">
        <v>297.3</v>
      </c>
      <c r="BE13" s="142">
        <v>0</v>
      </c>
      <c r="BF13" s="143">
        <v>272.3</v>
      </c>
      <c r="BG13" s="142">
        <v>0</v>
      </c>
      <c r="BH13" s="143">
        <v>267.24</v>
      </c>
      <c r="BI13" s="142">
        <v>0</v>
      </c>
      <c r="BJ13" s="144">
        <v>269.77</v>
      </c>
      <c r="BK13" s="142">
        <v>0</v>
      </c>
      <c r="BL13" s="143">
        <v>294.77999999999997</v>
      </c>
      <c r="BM13" s="142">
        <v>0</v>
      </c>
      <c r="BN13" s="143">
        <v>317.22000000000003</v>
      </c>
      <c r="BO13" s="142">
        <v>0</v>
      </c>
      <c r="BP13" s="144">
        <v>306</v>
      </c>
      <c r="BQ13" s="142">
        <v>0</v>
      </c>
      <c r="BR13" s="143">
        <v>310</v>
      </c>
      <c r="BS13" s="142">
        <v>0</v>
      </c>
      <c r="BT13" s="143">
        <v>322</v>
      </c>
      <c r="BU13" s="142">
        <v>0</v>
      </c>
      <c r="BV13" s="144">
        <v>316</v>
      </c>
      <c r="BX13" s="204">
        <v>318</v>
      </c>
      <c r="BY13" s="205">
        <v>0.16849300619475399</v>
      </c>
    </row>
    <row r="14" spans="1:77" ht="18" customHeight="1">
      <c r="A14" s="193"/>
      <c r="B14" s="123" t="s">
        <v>13</v>
      </c>
      <c r="C14" s="124">
        <v>0</v>
      </c>
      <c r="D14" s="125">
        <v>135.54959116022101</v>
      </c>
      <c r="E14" s="124">
        <v>0</v>
      </c>
      <c r="F14" s="125">
        <v>130.21088043478264</v>
      </c>
      <c r="G14" s="124">
        <v>0</v>
      </c>
      <c r="H14" s="126">
        <v>132.88023579750183</v>
      </c>
      <c r="I14" s="138">
        <v>0</v>
      </c>
      <c r="J14" s="139">
        <v>147.54779672318537</v>
      </c>
      <c r="K14" s="140">
        <v>0</v>
      </c>
      <c r="L14" s="139">
        <v>159.75605978260867</v>
      </c>
      <c r="M14" s="140">
        <v>0</v>
      </c>
      <c r="N14" s="141">
        <v>153.65192825289702</v>
      </c>
      <c r="O14" s="140">
        <v>0</v>
      </c>
      <c r="P14" s="139">
        <v>158.78</v>
      </c>
      <c r="Q14" s="140">
        <v>0</v>
      </c>
      <c r="R14" s="139">
        <v>159</v>
      </c>
      <c r="S14" s="140">
        <v>0</v>
      </c>
      <c r="T14" s="141">
        <v>158.88999999999999</v>
      </c>
      <c r="U14" s="140">
        <v>0</v>
      </c>
      <c r="V14" s="139">
        <v>168.39364088397789</v>
      </c>
      <c r="W14" s="140">
        <v>0</v>
      </c>
      <c r="X14" s="139">
        <v>168.04283260869565</v>
      </c>
      <c r="Y14" s="140">
        <v>0</v>
      </c>
      <c r="Z14" s="141">
        <v>168.21679506849316</v>
      </c>
      <c r="AA14" s="140">
        <v>0</v>
      </c>
      <c r="AB14" s="139">
        <v>172.61935911602208</v>
      </c>
      <c r="AC14" s="140">
        <v>0</v>
      </c>
      <c r="AD14" s="139">
        <v>203.5907608695652</v>
      </c>
      <c r="AE14" s="140">
        <v>0</v>
      </c>
      <c r="AF14" s="141">
        <v>188.23233972602736</v>
      </c>
      <c r="AG14" s="140">
        <v>0</v>
      </c>
      <c r="AH14" s="139">
        <v>225.60867403314916</v>
      </c>
      <c r="AI14" s="140">
        <v>0</v>
      </c>
      <c r="AJ14" s="139">
        <v>238.89304347826092</v>
      </c>
      <c r="AK14" s="140">
        <v>0</v>
      </c>
      <c r="AL14" s="141">
        <v>232.30545205479453</v>
      </c>
      <c r="AM14" s="140">
        <v>0</v>
      </c>
      <c r="AN14" s="139">
        <v>245.23204419889504</v>
      </c>
      <c r="AO14" s="140">
        <v>0</v>
      </c>
      <c r="AP14" s="139">
        <v>239.79375000000002</v>
      </c>
      <c r="AQ14" s="140">
        <v>0</v>
      </c>
      <c r="AR14" s="141">
        <v>242.51289709944751</v>
      </c>
      <c r="AS14" s="142">
        <v>0</v>
      </c>
      <c r="AT14" s="143">
        <v>245.23204419889504</v>
      </c>
      <c r="AU14" s="142">
        <v>0</v>
      </c>
      <c r="AV14" s="143">
        <v>239.79375000000002</v>
      </c>
      <c r="AW14" s="142">
        <v>0</v>
      </c>
      <c r="AX14" s="144">
        <v>242.51289709944751</v>
      </c>
      <c r="AY14" s="142">
        <v>0</v>
      </c>
      <c r="AZ14" s="143">
        <v>245.23204419889504</v>
      </c>
      <c r="BA14" s="142">
        <v>0</v>
      </c>
      <c r="BB14" s="143">
        <v>239.79375000000002</v>
      </c>
      <c r="BC14" s="142">
        <v>0</v>
      </c>
      <c r="BD14" s="144">
        <v>242.51289709944751</v>
      </c>
      <c r="BE14" s="142">
        <v>0</v>
      </c>
      <c r="BF14" s="143">
        <v>245.23204419889504</v>
      </c>
      <c r="BG14" s="142">
        <v>0</v>
      </c>
      <c r="BH14" s="143">
        <v>239.79375000000002</v>
      </c>
      <c r="BI14" s="142">
        <v>0</v>
      </c>
      <c r="BJ14" s="144">
        <v>242.51289709944751</v>
      </c>
      <c r="BK14" s="142">
        <v>0</v>
      </c>
      <c r="BL14" s="143">
        <v>245.23204419889504</v>
      </c>
      <c r="BM14" s="142">
        <v>0</v>
      </c>
      <c r="BN14" s="143">
        <v>239.79375000000002</v>
      </c>
      <c r="BO14" s="142">
        <v>0</v>
      </c>
      <c r="BP14" s="144">
        <v>242.51289709944751</v>
      </c>
      <c r="BQ14" s="142">
        <v>0</v>
      </c>
      <c r="BR14" s="143">
        <v>245.23204419889504</v>
      </c>
      <c r="BS14" s="142">
        <v>0</v>
      </c>
      <c r="BT14" s="143">
        <v>239.79375000000002</v>
      </c>
      <c r="BU14" s="142">
        <v>0</v>
      </c>
      <c r="BV14" s="144">
        <v>242.51289709944751</v>
      </c>
      <c r="BX14" s="204">
        <v>242.06254383857799</v>
      </c>
      <c r="BY14" s="205">
        <v>2.6283258259892739E-3</v>
      </c>
    </row>
    <row r="15" spans="1:77" ht="18" customHeight="1">
      <c r="A15" s="203"/>
      <c r="B15" s="155" t="s">
        <v>17</v>
      </c>
      <c r="C15" s="124">
        <v>0</v>
      </c>
      <c r="D15" s="125">
        <v>230</v>
      </c>
      <c r="E15" s="124">
        <v>0</v>
      </c>
      <c r="F15" s="125">
        <v>217</v>
      </c>
      <c r="G15" s="124">
        <v>0</v>
      </c>
      <c r="H15" s="126">
        <v>223.5</v>
      </c>
      <c r="I15" s="138">
        <v>0</v>
      </c>
      <c r="J15" s="139">
        <v>270</v>
      </c>
      <c r="K15" s="140">
        <v>0</v>
      </c>
      <c r="L15" s="139">
        <v>265</v>
      </c>
      <c r="M15" s="140">
        <v>0</v>
      </c>
      <c r="N15" s="141">
        <v>267.5</v>
      </c>
      <c r="O15" s="140">
        <v>0</v>
      </c>
      <c r="P15" s="139">
        <v>251</v>
      </c>
      <c r="Q15" s="140">
        <v>0</v>
      </c>
      <c r="R15" s="139">
        <v>220</v>
      </c>
      <c r="S15" s="140">
        <v>0</v>
      </c>
      <c r="T15" s="141">
        <v>235.5</v>
      </c>
      <c r="U15" s="140">
        <v>0</v>
      </c>
      <c r="V15" s="139">
        <v>241.95933701657458</v>
      </c>
      <c r="W15" s="140">
        <v>0</v>
      </c>
      <c r="X15" s="139">
        <v>241.96989130434781</v>
      </c>
      <c r="Y15" s="140">
        <v>0</v>
      </c>
      <c r="Z15" s="141">
        <v>241.96465753424658</v>
      </c>
      <c r="AA15" s="140">
        <v>0</v>
      </c>
      <c r="AB15" s="139">
        <v>280.21099447513814</v>
      </c>
      <c r="AC15" s="140">
        <v>0</v>
      </c>
      <c r="AD15" s="139">
        <v>300.90983695652176</v>
      </c>
      <c r="AE15" s="140">
        <v>0</v>
      </c>
      <c r="AF15" s="141">
        <v>290.64547945205481</v>
      </c>
      <c r="AG15" s="140">
        <v>0</v>
      </c>
      <c r="AH15" s="139">
        <v>342</v>
      </c>
      <c r="AI15" s="140">
        <v>0</v>
      </c>
      <c r="AJ15" s="139">
        <v>321</v>
      </c>
      <c r="AK15" s="140">
        <v>0</v>
      </c>
      <c r="AL15" s="141">
        <v>331.2505384978744</v>
      </c>
      <c r="AM15" s="140">
        <v>0</v>
      </c>
      <c r="AN15" s="139">
        <v>344</v>
      </c>
      <c r="AO15" s="140">
        <v>0</v>
      </c>
      <c r="AP15" s="139">
        <v>310</v>
      </c>
      <c r="AQ15" s="140">
        <v>0</v>
      </c>
      <c r="AR15" s="141">
        <v>327</v>
      </c>
      <c r="AS15" s="142">
        <v>0</v>
      </c>
      <c r="AT15" s="143">
        <v>287</v>
      </c>
      <c r="AU15" s="142">
        <v>0</v>
      </c>
      <c r="AV15" s="143">
        <v>301</v>
      </c>
      <c r="AW15" s="142">
        <v>0</v>
      </c>
      <c r="AX15" s="144">
        <v>294</v>
      </c>
      <c r="AY15" s="142">
        <v>0</v>
      </c>
      <c r="AZ15" s="143">
        <v>341</v>
      </c>
      <c r="BA15" s="142">
        <v>0</v>
      </c>
      <c r="BB15" s="143">
        <v>332</v>
      </c>
      <c r="BC15" s="142">
        <v>0</v>
      </c>
      <c r="BD15" s="144">
        <v>336.5</v>
      </c>
      <c r="BE15" s="142">
        <v>0</v>
      </c>
      <c r="BF15" s="143">
        <v>310</v>
      </c>
      <c r="BG15" s="142">
        <v>0</v>
      </c>
      <c r="BH15" s="143">
        <v>289</v>
      </c>
      <c r="BI15" s="142">
        <v>0</v>
      </c>
      <c r="BJ15" s="144">
        <v>299.5</v>
      </c>
      <c r="BK15" s="142">
        <v>0</v>
      </c>
      <c r="BL15" s="143">
        <v>315</v>
      </c>
      <c r="BM15" s="142">
        <v>0</v>
      </c>
      <c r="BN15" s="143">
        <v>298</v>
      </c>
      <c r="BO15" s="142">
        <v>0</v>
      </c>
      <c r="BP15" s="144">
        <v>306.5</v>
      </c>
      <c r="BQ15" s="142">
        <v>0</v>
      </c>
      <c r="BR15" s="143">
        <v>295</v>
      </c>
      <c r="BS15" s="142">
        <v>0</v>
      </c>
      <c r="BT15" s="143">
        <v>285</v>
      </c>
      <c r="BU15" s="142">
        <v>0</v>
      </c>
      <c r="BV15" s="144">
        <v>290</v>
      </c>
      <c r="BX15" s="204">
        <v>320</v>
      </c>
      <c r="BY15" s="205">
        <v>5.3726781797984062E-2</v>
      </c>
    </row>
    <row r="16" spans="1:77" ht="18" customHeight="1">
      <c r="A16" s="203"/>
      <c r="B16" s="155" t="s">
        <v>59</v>
      </c>
      <c r="C16" s="124">
        <v>0</v>
      </c>
      <c r="D16" s="125">
        <v>171.01977900552487</v>
      </c>
      <c r="E16" s="124">
        <v>0</v>
      </c>
      <c r="F16" s="125">
        <v>179.96706521739131</v>
      </c>
      <c r="G16" s="150">
        <v>0</v>
      </c>
      <c r="H16" s="126">
        <v>175.49342211145807</v>
      </c>
      <c r="I16" s="138">
        <v>0</v>
      </c>
      <c r="J16" s="139">
        <v>182.78874071251667</v>
      </c>
      <c r="K16" s="140">
        <v>0</v>
      </c>
      <c r="L16" s="139">
        <v>179.11673913043475</v>
      </c>
      <c r="M16" s="140">
        <v>0</v>
      </c>
      <c r="N16" s="141">
        <v>180.95273992147571</v>
      </c>
      <c r="O16" s="140">
        <v>0</v>
      </c>
      <c r="P16" s="139">
        <v>187.53</v>
      </c>
      <c r="Q16" s="140">
        <v>0</v>
      </c>
      <c r="R16" s="139">
        <v>192</v>
      </c>
      <c r="S16" s="140">
        <v>0</v>
      </c>
      <c r="T16" s="141">
        <v>189.76499999999999</v>
      </c>
      <c r="U16" s="140">
        <v>0</v>
      </c>
      <c r="V16" s="139">
        <v>193.46790055248621</v>
      </c>
      <c r="W16" s="140">
        <v>0</v>
      </c>
      <c r="X16" s="139">
        <v>194.72342391304349</v>
      </c>
      <c r="Y16" s="140">
        <v>0</v>
      </c>
      <c r="Z16" s="141">
        <v>194.10082191780822</v>
      </c>
      <c r="AA16" s="140">
        <v>0</v>
      </c>
      <c r="AB16" s="139">
        <v>199.06204419889499</v>
      </c>
      <c r="AC16" s="140">
        <v>0</v>
      </c>
      <c r="AD16" s="139">
        <v>195.93407608695651</v>
      </c>
      <c r="AE16" s="140">
        <v>0</v>
      </c>
      <c r="AF16" s="141">
        <v>197.48520547945202</v>
      </c>
      <c r="AG16" s="140">
        <v>0</v>
      </c>
      <c r="AH16" s="139">
        <v>196.91751190702993</v>
      </c>
      <c r="AI16" s="140">
        <v>0</v>
      </c>
      <c r="AJ16" s="139">
        <v>428.35641304347826</v>
      </c>
      <c r="AK16" s="140">
        <v>0</v>
      </c>
      <c r="AL16" s="141">
        <v>428.80009919697682</v>
      </c>
      <c r="AM16" s="140">
        <v>0</v>
      </c>
      <c r="AN16" s="139">
        <v>199.23154696132593</v>
      </c>
      <c r="AO16" s="140">
        <v>0</v>
      </c>
      <c r="AP16" s="139">
        <v>433.73065217391303</v>
      </c>
      <c r="AQ16" s="140">
        <v>0</v>
      </c>
      <c r="AR16" s="141">
        <v>316.48109956761948</v>
      </c>
      <c r="AS16" s="142">
        <v>0</v>
      </c>
      <c r="AT16" s="143">
        <v>199.23154696132593</v>
      </c>
      <c r="AU16" s="142">
        <v>0</v>
      </c>
      <c r="AV16" s="143">
        <v>433.73065217391303</v>
      </c>
      <c r="AW16" s="142">
        <v>0</v>
      </c>
      <c r="AX16" s="144">
        <v>316.48109956761948</v>
      </c>
      <c r="AY16" s="142">
        <v>0</v>
      </c>
      <c r="AZ16" s="143">
        <v>207</v>
      </c>
      <c r="BA16" s="142">
        <v>0</v>
      </c>
      <c r="BB16" s="143">
        <v>203.2</v>
      </c>
      <c r="BC16" s="142">
        <v>0</v>
      </c>
      <c r="BD16" s="144">
        <v>205.1</v>
      </c>
      <c r="BE16" s="142">
        <v>0</v>
      </c>
      <c r="BF16" s="143">
        <v>205</v>
      </c>
      <c r="BG16" s="142">
        <v>0</v>
      </c>
      <c r="BH16" s="143">
        <v>205</v>
      </c>
      <c r="BI16" s="142">
        <v>0</v>
      </c>
      <c r="BJ16" s="144">
        <v>205</v>
      </c>
      <c r="BK16" s="142">
        <v>0</v>
      </c>
      <c r="BL16" s="143">
        <v>201</v>
      </c>
      <c r="BM16" s="142">
        <v>0</v>
      </c>
      <c r="BN16" s="143">
        <v>200</v>
      </c>
      <c r="BO16" s="142">
        <v>0</v>
      </c>
      <c r="BP16" s="144">
        <v>200.5</v>
      </c>
      <c r="BQ16" s="142">
        <v>0</v>
      </c>
      <c r="BR16" s="143">
        <v>197.2</v>
      </c>
      <c r="BS16" s="142">
        <v>0</v>
      </c>
      <c r="BT16" s="143">
        <v>200.2</v>
      </c>
      <c r="BU16" s="142">
        <v>0</v>
      </c>
      <c r="BV16" s="144">
        <v>198.7</v>
      </c>
      <c r="BX16" s="204">
        <v>313.79398000240212</v>
      </c>
      <c r="BY16" s="205">
        <v>4.2953693894746863E-3</v>
      </c>
    </row>
    <row r="17" spans="1:77" ht="18" customHeight="1">
      <c r="A17" s="203"/>
      <c r="B17" s="155" t="s">
        <v>15</v>
      </c>
      <c r="C17" s="124">
        <v>0</v>
      </c>
      <c r="D17" s="125">
        <v>181</v>
      </c>
      <c r="E17" s="124">
        <v>0</v>
      </c>
      <c r="F17" s="125">
        <v>179</v>
      </c>
      <c r="G17" s="124">
        <v>0</v>
      </c>
      <c r="H17" s="126">
        <v>180</v>
      </c>
      <c r="I17" s="138">
        <v>0</v>
      </c>
      <c r="J17" s="139">
        <v>185</v>
      </c>
      <c r="K17" s="140">
        <v>0</v>
      </c>
      <c r="L17" s="139">
        <v>186</v>
      </c>
      <c r="M17" s="140">
        <v>0</v>
      </c>
      <c r="N17" s="141">
        <v>185.5</v>
      </c>
      <c r="O17" s="140">
        <v>0</v>
      </c>
      <c r="P17" s="139">
        <v>189</v>
      </c>
      <c r="Q17" s="140">
        <v>0</v>
      </c>
      <c r="R17" s="139">
        <v>175</v>
      </c>
      <c r="S17" s="140">
        <v>0</v>
      </c>
      <c r="T17" s="141">
        <v>182</v>
      </c>
      <c r="U17" s="140">
        <v>0</v>
      </c>
      <c r="V17" s="139">
        <v>172.2881878453039</v>
      </c>
      <c r="W17" s="140">
        <v>0</v>
      </c>
      <c r="X17" s="139">
        <v>183.31169021739132</v>
      </c>
      <c r="Y17" s="140">
        <v>0</v>
      </c>
      <c r="Z17" s="141">
        <v>177.84524109589043</v>
      </c>
      <c r="AA17" s="140">
        <v>0</v>
      </c>
      <c r="AB17" s="139">
        <v>197.56834254143646</v>
      </c>
      <c r="AC17" s="140">
        <v>0</v>
      </c>
      <c r="AD17" s="139">
        <v>212.06531521739129</v>
      </c>
      <c r="AE17" s="140">
        <v>0</v>
      </c>
      <c r="AF17" s="141">
        <v>204.87640547945207</v>
      </c>
      <c r="AG17" s="140">
        <v>0</v>
      </c>
      <c r="AH17" s="139">
        <v>242</v>
      </c>
      <c r="AI17" s="140">
        <v>0</v>
      </c>
      <c r="AJ17" s="139">
        <v>238</v>
      </c>
      <c r="AK17" s="140">
        <v>0</v>
      </c>
      <c r="AL17" s="141">
        <v>240</v>
      </c>
      <c r="AM17" s="140">
        <v>0</v>
      </c>
      <c r="AN17" s="139">
        <v>247.99561878453036</v>
      </c>
      <c r="AO17" s="140">
        <v>0</v>
      </c>
      <c r="AP17" s="139">
        <v>240</v>
      </c>
      <c r="AQ17" s="140">
        <v>0</v>
      </c>
      <c r="AR17" s="141">
        <v>243.9978093922652</v>
      </c>
      <c r="AS17" s="142">
        <v>0</v>
      </c>
      <c r="AT17" s="143">
        <v>235</v>
      </c>
      <c r="AU17" s="142">
        <v>0</v>
      </c>
      <c r="AV17" s="143">
        <v>229</v>
      </c>
      <c r="AW17" s="142">
        <v>0</v>
      </c>
      <c r="AX17" s="144">
        <v>232</v>
      </c>
      <c r="AY17" s="142">
        <v>0</v>
      </c>
      <c r="AZ17" s="143">
        <v>222</v>
      </c>
      <c r="BA17" s="142">
        <v>0</v>
      </c>
      <c r="BB17" s="143">
        <v>227</v>
      </c>
      <c r="BC17" s="142">
        <v>0</v>
      </c>
      <c r="BD17" s="144">
        <v>224.5</v>
      </c>
      <c r="BE17" s="142">
        <v>0</v>
      </c>
      <c r="BF17" s="143">
        <v>221</v>
      </c>
      <c r="BG17" s="142">
        <v>0</v>
      </c>
      <c r="BH17" s="143">
        <v>206</v>
      </c>
      <c r="BI17" s="142">
        <v>0</v>
      </c>
      <c r="BJ17" s="144">
        <v>213.5</v>
      </c>
      <c r="BK17" s="142">
        <v>0</v>
      </c>
      <c r="BL17" s="143">
        <v>219</v>
      </c>
      <c r="BM17" s="142">
        <v>0</v>
      </c>
      <c r="BN17" s="143">
        <v>215</v>
      </c>
      <c r="BO17" s="142">
        <v>0</v>
      </c>
      <c r="BP17" s="144">
        <v>217</v>
      </c>
      <c r="BQ17" s="142">
        <v>0</v>
      </c>
      <c r="BR17" s="143">
        <v>223</v>
      </c>
      <c r="BS17" s="142">
        <v>0</v>
      </c>
      <c r="BT17" s="143">
        <v>216</v>
      </c>
      <c r="BU17" s="142">
        <v>0</v>
      </c>
      <c r="BV17" s="144">
        <v>219.5</v>
      </c>
      <c r="BX17" s="204">
        <v>253</v>
      </c>
      <c r="BY17" s="205">
        <v>4.7340872600491586E-2</v>
      </c>
    </row>
    <row r="18" spans="1:77" ht="18" customHeight="1">
      <c r="A18" s="203"/>
      <c r="B18" s="155" t="s">
        <v>16</v>
      </c>
      <c r="C18" s="124">
        <v>0</v>
      </c>
      <c r="D18" s="125">
        <v>263</v>
      </c>
      <c r="E18" s="124">
        <v>0</v>
      </c>
      <c r="F18" s="125">
        <v>284</v>
      </c>
      <c r="G18" s="124">
        <v>0</v>
      </c>
      <c r="H18" s="126">
        <v>273.5</v>
      </c>
      <c r="I18" s="138">
        <v>0</v>
      </c>
      <c r="J18" s="139">
        <v>283</v>
      </c>
      <c r="K18" s="140">
        <v>0</v>
      </c>
      <c r="L18" s="139">
        <v>270</v>
      </c>
      <c r="M18" s="151">
        <v>0</v>
      </c>
      <c r="N18" s="141">
        <v>276.5</v>
      </c>
      <c r="O18" s="140">
        <v>0</v>
      </c>
      <c r="P18" s="139">
        <v>256</v>
      </c>
      <c r="Q18" s="140">
        <v>0</v>
      </c>
      <c r="R18" s="139">
        <v>255</v>
      </c>
      <c r="S18" s="140">
        <v>0</v>
      </c>
      <c r="T18" s="141">
        <v>255.5</v>
      </c>
      <c r="U18" s="140">
        <v>0</v>
      </c>
      <c r="V18" s="139">
        <v>256.39779005524861</v>
      </c>
      <c r="W18" s="140">
        <v>0</v>
      </c>
      <c r="X18" s="139">
        <v>269.32608695652175</v>
      </c>
      <c r="Y18" s="140">
        <v>0</v>
      </c>
      <c r="Z18" s="141">
        <v>262.91506849315067</v>
      </c>
      <c r="AA18" s="140">
        <v>0</v>
      </c>
      <c r="AB18" s="139">
        <v>278.18784530386739</v>
      </c>
      <c r="AC18" s="140">
        <v>0</v>
      </c>
      <c r="AD18" s="139">
        <v>302.6521739130435</v>
      </c>
      <c r="AE18" s="140">
        <v>0</v>
      </c>
      <c r="AF18" s="141">
        <v>290.52054794520546</v>
      </c>
      <c r="AG18" s="140">
        <v>0</v>
      </c>
      <c r="AH18" s="139">
        <v>325.62088016765097</v>
      </c>
      <c r="AI18" s="140">
        <v>0</v>
      </c>
      <c r="AJ18" s="139">
        <v>350.70652173913044</v>
      </c>
      <c r="AK18" s="140">
        <v>0</v>
      </c>
      <c r="AL18" s="141">
        <v>338.26679263108173</v>
      </c>
      <c r="AM18" s="140">
        <v>0</v>
      </c>
      <c r="AN18" s="139">
        <v>369</v>
      </c>
      <c r="AO18" s="140">
        <v>0</v>
      </c>
      <c r="AP18" s="139">
        <v>356</v>
      </c>
      <c r="AQ18" s="140">
        <v>0</v>
      </c>
      <c r="AR18" s="141">
        <v>362.5</v>
      </c>
      <c r="AS18" s="206">
        <v>0</v>
      </c>
      <c r="AT18" s="207">
        <v>343</v>
      </c>
      <c r="AU18" s="206">
        <v>0</v>
      </c>
      <c r="AV18" s="207">
        <v>321</v>
      </c>
      <c r="AW18" s="142">
        <v>0</v>
      </c>
      <c r="AX18" s="144">
        <v>332</v>
      </c>
      <c r="AY18" s="142">
        <v>0</v>
      </c>
      <c r="AZ18" s="143">
        <v>320</v>
      </c>
      <c r="BA18" s="142">
        <v>0</v>
      </c>
      <c r="BB18" s="143">
        <v>331</v>
      </c>
      <c r="BC18" s="142">
        <v>0</v>
      </c>
      <c r="BD18" s="144">
        <v>325.5</v>
      </c>
      <c r="BE18" s="142">
        <v>0</v>
      </c>
      <c r="BF18" s="143">
        <v>307</v>
      </c>
      <c r="BG18" s="142">
        <v>0</v>
      </c>
      <c r="BH18" s="143">
        <v>302</v>
      </c>
      <c r="BI18" s="142">
        <v>0</v>
      </c>
      <c r="BJ18" s="144">
        <v>304.5</v>
      </c>
      <c r="BK18" s="142">
        <v>0</v>
      </c>
      <c r="BL18" s="143">
        <v>320</v>
      </c>
      <c r="BM18" s="142">
        <v>0</v>
      </c>
      <c r="BN18" s="143">
        <v>323</v>
      </c>
      <c r="BO18" s="142">
        <v>0</v>
      </c>
      <c r="BP18" s="144">
        <v>321.5</v>
      </c>
      <c r="BQ18" s="142">
        <v>0</v>
      </c>
      <c r="BR18" s="143">
        <v>323</v>
      </c>
      <c r="BS18" s="142">
        <v>0</v>
      </c>
      <c r="BT18" s="143">
        <v>330</v>
      </c>
      <c r="BU18" s="142">
        <v>0</v>
      </c>
      <c r="BV18" s="144">
        <v>326.5</v>
      </c>
      <c r="BX18" s="204">
        <v>347.5</v>
      </c>
      <c r="BY18" s="205">
        <v>0.23268630132264115</v>
      </c>
    </row>
    <row r="19" spans="1:77" ht="18" customHeight="1">
      <c r="A19" s="203"/>
      <c r="B19" s="123" t="s">
        <v>18</v>
      </c>
      <c r="C19" s="124"/>
      <c r="D19" s="125"/>
      <c r="E19" s="124"/>
      <c r="F19" s="125"/>
      <c r="G19" s="124"/>
      <c r="H19" s="126"/>
      <c r="I19" s="138"/>
      <c r="J19" s="139"/>
      <c r="K19" s="140"/>
      <c r="L19" s="139"/>
      <c r="M19" s="151"/>
      <c r="N19" s="141"/>
      <c r="O19" s="140"/>
      <c r="P19" s="139"/>
      <c r="Q19" s="140"/>
      <c r="R19" s="139"/>
      <c r="S19" s="140"/>
      <c r="T19" s="141"/>
      <c r="U19" s="140"/>
      <c r="V19" s="139"/>
      <c r="W19" s="140"/>
      <c r="X19" s="139"/>
      <c r="Y19" s="140"/>
      <c r="Z19" s="141"/>
      <c r="AA19" s="152"/>
      <c r="AB19" s="153"/>
      <c r="AC19" s="152"/>
      <c r="AD19" s="153"/>
      <c r="AE19" s="152"/>
      <c r="AF19" s="154"/>
      <c r="AG19" s="152"/>
      <c r="AH19" s="153"/>
      <c r="AI19" s="152"/>
      <c r="AJ19" s="153"/>
      <c r="AK19" s="152"/>
      <c r="AL19" s="154"/>
      <c r="AM19" s="140">
        <v>0</v>
      </c>
      <c r="AN19" s="139">
        <v>227</v>
      </c>
      <c r="AO19" s="140">
        <v>0</v>
      </c>
      <c r="AP19" s="139">
        <v>200</v>
      </c>
      <c r="AQ19" s="140">
        <v>0</v>
      </c>
      <c r="AR19" s="141">
        <v>213.5</v>
      </c>
      <c r="AS19" s="142">
        <v>0</v>
      </c>
      <c r="AT19" s="143">
        <v>186</v>
      </c>
      <c r="AU19" s="142">
        <v>0</v>
      </c>
      <c r="AV19" s="143">
        <v>195</v>
      </c>
      <c r="AW19" s="142">
        <v>0</v>
      </c>
      <c r="AX19" s="144">
        <v>190.5</v>
      </c>
      <c r="AY19" s="142">
        <v>0</v>
      </c>
      <c r="AZ19" s="143">
        <v>195</v>
      </c>
      <c r="BA19" s="142">
        <v>0</v>
      </c>
      <c r="BB19" s="143">
        <v>195</v>
      </c>
      <c r="BC19" s="142">
        <v>0</v>
      </c>
      <c r="BD19" s="144">
        <v>195</v>
      </c>
      <c r="BE19" s="142">
        <v>0</v>
      </c>
      <c r="BF19" s="143">
        <v>200</v>
      </c>
      <c r="BG19" s="142">
        <v>0</v>
      </c>
      <c r="BH19" s="143">
        <v>200</v>
      </c>
      <c r="BI19" s="142">
        <v>0</v>
      </c>
      <c r="BJ19" s="144">
        <v>200</v>
      </c>
      <c r="BK19" s="142">
        <v>0</v>
      </c>
      <c r="BL19" s="143">
        <v>210</v>
      </c>
      <c r="BM19" s="142">
        <v>0</v>
      </c>
      <c r="BN19" s="143">
        <v>210</v>
      </c>
      <c r="BO19" s="142">
        <v>0</v>
      </c>
      <c r="BP19" s="144">
        <v>210</v>
      </c>
      <c r="BQ19" s="142">
        <v>0</v>
      </c>
      <c r="BR19" s="143">
        <v>211</v>
      </c>
      <c r="BS19" s="142">
        <v>0</v>
      </c>
      <c r="BT19" s="143">
        <v>211</v>
      </c>
      <c r="BU19" s="142">
        <v>0</v>
      </c>
      <c r="BV19" s="144">
        <v>211</v>
      </c>
      <c r="BX19" s="204" t="s">
        <v>68</v>
      </c>
      <c r="BY19" s="205">
        <v>4.2750822686808878E-3</v>
      </c>
    </row>
    <row r="20" spans="1:77" ht="18" customHeight="1">
      <c r="A20" s="203"/>
      <c r="B20" s="155" t="s">
        <v>19</v>
      </c>
      <c r="C20" s="124">
        <v>0</v>
      </c>
      <c r="D20" s="125">
        <v>210</v>
      </c>
      <c r="E20" s="124">
        <v>0</v>
      </c>
      <c r="F20" s="125">
        <v>210</v>
      </c>
      <c r="G20" s="124">
        <v>0</v>
      </c>
      <c r="H20" s="126">
        <v>210</v>
      </c>
      <c r="I20" s="138">
        <v>0</v>
      </c>
      <c r="J20" s="139">
        <v>219</v>
      </c>
      <c r="K20" s="140">
        <v>0</v>
      </c>
      <c r="L20" s="139">
        <v>239</v>
      </c>
      <c r="M20" s="140">
        <v>0</v>
      </c>
      <c r="N20" s="141">
        <v>229</v>
      </c>
      <c r="O20" s="140">
        <v>0</v>
      </c>
      <c r="P20" s="139">
        <v>231</v>
      </c>
      <c r="Q20" s="140">
        <v>0</v>
      </c>
      <c r="R20" s="139">
        <v>206</v>
      </c>
      <c r="S20" s="140">
        <v>0</v>
      </c>
      <c r="T20" s="141">
        <v>218.5</v>
      </c>
      <c r="U20" s="140">
        <v>0</v>
      </c>
      <c r="V20" s="139">
        <v>211.26839779005525</v>
      </c>
      <c r="W20" s="140">
        <v>0</v>
      </c>
      <c r="X20" s="139">
        <v>222.84967391304349</v>
      </c>
      <c r="Y20" s="140">
        <v>0</v>
      </c>
      <c r="Z20" s="141">
        <v>217.10663013698633</v>
      </c>
      <c r="AA20" s="140">
        <v>0</v>
      </c>
      <c r="AB20" s="139">
        <v>252.61737569060776</v>
      </c>
      <c r="AC20" s="140">
        <v>0</v>
      </c>
      <c r="AD20" s="139">
        <v>271.8179891304348</v>
      </c>
      <c r="AE20" s="140">
        <v>0</v>
      </c>
      <c r="AF20" s="141">
        <v>262.2965890410959</v>
      </c>
      <c r="AG20" s="140">
        <v>0</v>
      </c>
      <c r="AH20" s="139">
        <v>290.80715183844546</v>
      </c>
      <c r="AI20" s="140">
        <v>0</v>
      </c>
      <c r="AJ20" s="139">
        <v>302.01989130434782</v>
      </c>
      <c r="AK20" s="140">
        <v>0</v>
      </c>
      <c r="AL20" s="141">
        <v>296.45960132262638</v>
      </c>
      <c r="AM20" s="140">
        <v>0</v>
      </c>
      <c r="AN20" s="139">
        <v>303</v>
      </c>
      <c r="AO20" s="140">
        <v>0</v>
      </c>
      <c r="AP20" s="139">
        <v>281</v>
      </c>
      <c r="AQ20" s="140">
        <v>0</v>
      </c>
      <c r="AR20" s="141">
        <v>292</v>
      </c>
      <c r="AS20" s="142">
        <v>0</v>
      </c>
      <c r="AT20" s="143">
        <v>275</v>
      </c>
      <c r="AU20" s="142">
        <v>0</v>
      </c>
      <c r="AV20" s="143">
        <v>261</v>
      </c>
      <c r="AW20" s="142">
        <v>0</v>
      </c>
      <c r="AX20" s="144">
        <v>268</v>
      </c>
      <c r="AY20" s="142">
        <v>0</v>
      </c>
      <c r="AZ20" s="143">
        <v>269</v>
      </c>
      <c r="BA20" s="142">
        <v>0</v>
      </c>
      <c r="BB20" s="143">
        <v>254</v>
      </c>
      <c r="BC20" s="142">
        <v>0</v>
      </c>
      <c r="BD20" s="144">
        <v>261.5</v>
      </c>
      <c r="BE20" s="142">
        <v>0</v>
      </c>
      <c r="BF20" s="143">
        <v>252</v>
      </c>
      <c r="BG20" s="142">
        <v>0</v>
      </c>
      <c r="BH20" s="143">
        <v>252</v>
      </c>
      <c r="BI20" s="142">
        <v>0</v>
      </c>
      <c r="BJ20" s="144">
        <v>252</v>
      </c>
      <c r="BK20" s="142">
        <v>0</v>
      </c>
      <c r="BL20" s="143">
        <v>267</v>
      </c>
      <c r="BM20" s="142">
        <v>0</v>
      </c>
      <c r="BN20" s="143">
        <v>279</v>
      </c>
      <c r="BO20" s="142">
        <v>0</v>
      </c>
      <c r="BP20" s="144">
        <v>273</v>
      </c>
      <c r="BQ20" s="142">
        <v>0</v>
      </c>
      <c r="BR20" s="143">
        <v>265</v>
      </c>
      <c r="BS20" s="142">
        <v>0</v>
      </c>
      <c r="BT20" s="143">
        <v>275</v>
      </c>
      <c r="BU20" s="142">
        <v>0</v>
      </c>
      <c r="BV20" s="144">
        <v>270</v>
      </c>
      <c r="BX20" s="204">
        <v>293</v>
      </c>
      <c r="BY20" s="205">
        <v>8.1140381023422262E-2</v>
      </c>
    </row>
    <row r="21" spans="1:77" ht="18" customHeight="1">
      <c r="A21" s="193"/>
      <c r="B21" s="123" t="s">
        <v>20</v>
      </c>
      <c r="C21" s="124" t="s">
        <v>68</v>
      </c>
      <c r="D21" s="125" t="s">
        <v>68</v>
      </c>
      <c r="E21" s="124" t="s">
        <v>68</v>
      </c>
      <c r="F21" s="125" t="s">
        <v>68</v>
      </c>
      <c r="G21" s="124" t="s">
        <v>68</v>
      </c>
      <c r="H21" s="126" t="s">
        <v>68</v>
      </c>
      <c r="I21" s="138" t="s">
        <v>68</v>
      </c>
      <c r="J21" s="139" t="s">
        <v>68</v>
      </c>
      <c r="K21" s="140" t="s">
        <v>68</v>
      </c>
      <c r="L21" s="139" t="s">
        <v>68</v>
      </c>
      <c r="M21" s="140" t="s">
        <v>68</v>
      </c>
      <c r="N21" s="141" t="s">
        <v>68</v>
      </c>
      <c r="O21" s="140" t="s">
        <v>68</v>
      </c>
      <c r="P21" s="139" t="s">
        <v>68</v>
      </c>
      <c r="Q21" s="140" t="s">
        <v>68</v>
      </c>
      <c r="R21" s="139" t="s">
        <v>68</v>
      </c>
      <c r="S21" s="140" t="s">
        <v>68</v>
      </c>
      <c r="T21" s="141" t="s">
        <v>68</v>
      </c>
      <c r="U21" s="140" t="s">
        <v>68</v>
      </c>
      <c r="V21" s="139" t="s">
        <v>68</v>
      </c>
      <c r="W21" s="140" t="s">
        <v>68</v>
      </c>
      <c r="X21" s="139" t="s">
        <v>68</v>
      </c>
      <c r="Y21" s="140" t="s">
        <v>68</v>
      </c>
      <c r="Z21" s="141" t="s">
        <v>68</v>
      </c>
      <c r="AA21" s="140" t="s">
        <v>68</v>
      </c>
      <c r="AB21" s="139" t="s">
        <v>68</v>
      </c>
      <c r="AC21" s="140" t="s">
        <v>68</v>
      </c>
      <c r="AD21" s="139" t="s">
        <v>68</v>
      </c>
      <c r="AE21" s="140" t="s">
        <v>68</v>
      </c>
      <c r="AF21" s="141" t="s">
        <v>68</v>
      </c>
      <c r="AG21" s="140" t="s">
        <v>68</v>
      </c>
      <c r="AH21" s="139" t="s">
        <v>68</v>
      </c>
      <c r="AI21" s="140" t="s">
        <v>68</v>
      </c>
      <c r="AJ21" s="139" t="s">
        <v>68</v>
      </c>
      <c r="AK21" s="140">
        <v>0</v>
      </c>
      <c r="AL21" s="141" t="s">
        <v>68</v>
      </c>
      <c r="AM21" s="140">
        <v>0</v>
      </c>
      <c r="AN21" s="139">
        <v>250</v>
      </c>
      <c r="AO21" s="140">
        <v>0</v>
      </c>
      <c r="AP21" s="139">
        <v>250</v>
      </c>
      <c r="AQ21" s="140" t="s">
        <v>68</v>
      </c>
      <c r="AR21" s="141">
        <v>250</v>
      </c>
      <c r="AS21" s="142">
        <v>0</v>
      </c>
      <c r="AT21" s="143">
        <v>250</v>
      </c>
      <c r="AU21" s="142">
        <v>0</v>
      </c>
      <c r="AV21" s="143">
        <v>250</v>
      </c>
      <c r="AW21" s="142">
        <v>0</v>
      </c>
      <c r="AX21" s="144">
        <v>250</v>
      </c>
      <c r="AY21" s="142">
        <v>0</v>
      </c>
      <c r="AZ21" s="143">
        <v>240</v>
      </c>
      <c r="BA21" s="142">
        <v>0</v>
      </c>
      <c r="BB21" s="143">
        <v>240</v>
      </c>
      <c r="BC21" s="142">
        <v>0</v>
      </c>
      <c r="BD21" s="144">
        <v>240</v>
      </c>
      <c r="BE21" s="142">
        <v>0</v>
      </c>
      <c r="BF21" s="143">
        <v>240</v>
      </c>
      <c r="BG21" s="142">
        <v>0</v>
      </c>
      <c r="BH21" s="143">
        <v>240</v>
      </c>
      <c r="BI21" s="142">
        <v>0</v>
      </c>
      <c r="BJ21" s="144">
        <v>240</v>
      </c>
      <c r="BK21" s="142">
        <v>0</v>
      </c>
      <c r="BL21" s="143">
        <v>240</v>
      </c>
      <c r="BM21" s="142">
        <v>0</v>
      </c>
      <c r="BN21" s="143">
        <v>240</v>
      </c>
      <c r="BO21" s="142">
        <v>0</v>
      </c>
      <c r="BP21" s="144">
        <v>240</v>
      </c>
      <c r="BQ21" s="142">
        <v>0</v>
      </c>
      <c r="BR21" s="143">
        <v>240</v>
      </c>
      <c r="BS21" s="142">
        <v>0</v>
      </c>
      <c r="BT21" s="143">
        <v>240</v>
      </c>
      <c r="BU21" s="142">
        <v>0</v>
      </c>
      <c r="BV21" s="144">
        <v>240</v>
      </c>
      <c r="BX21" s="204" t="s">
        <v>68</v>
      </c>
      <c r="BY21" s="205">
        <v>6.718651894664961E-4</v>
      </c>
    </row>
    <row r="22" spans="1:77" ht="18" customHeight="1">
      <c r="A22" s="193"/>
      <c r="B22" s="123" t="s">
        <v>21</v>
      </c>
      <c r="C22" s="124">
        <v>0</v>
      </c>
      <c r="D22" s="125">
        <v>130.74</v>
      </c>
      <c r="E22" s="124">
        <v>0</v>
      </c>
      <c r="F22" s="125">
        <v>138.43</v>
      </c>
      <c r="G22" s="124">
        <v>0</v>
      </c>
      <c r="H22" s="126">
        <v>134.58500000000001</v>
      </c>
      <c r="I22" s="138">
        <v>0</v>
      </c>
      <c r="J22" s="139">
        <v>177.27734749476087</v>
      </c>
      <c r="K22" s="140">
        <v>0</v>
      </c>
      <c r="L22" s="139">
        <v>172.3108206521739</v>
      </c>
      <c r="M22" s="140">
        <v>0</v>
      </c>
      <c r="N22" s="141">
        <v>174.79408407346739</v>
      </c>
      <c r="O22" s="140">
        <v>0</v>
      </c>
      <c r="P22" s="139">
        <v>175.44</v>
      </c>
      <c r="Q22" s="140">
        <v>0</v>
      </c>
      <c r="R22" s="139">
        <v>157</v>
      </c>
      <c r="S22" s="140">
        <v>0</v>
      </c>
      <c r="T22" s="141">
        <v>166.22</v>
      </c>
      <c r="U22" s="140">
        <v>0</v>
      </c>
      <c r="V22" s="139">
        <v>167.90680110497237</v>
      </c>
      <c r="W22" s="140">
        <v>0</v>
      </c>
      <c r="X22" s="139">
        <v>159.56332445652174</v>
      </c>
      <c r="Y22" s="140">
        <v>0</v>
      </c>
      <c r="Z22" s="141">
        <v>163.70077452054795</v>
      </c>
      <c r="AA22" s="140">
        <v>0</v>
      </c>
      <c r="AB22" s="139">
        <v>193.52297182320444</v>
      </c>
      <c r="AC22" s="140">
        <v>0</v>
      </c>
      <c r="AD22" s="139">
        <v>207.89164293478262</v>
      </c>
      <c r="AE22" s="140">
        <v>0</v>
      </c>
      <c r="AF22" s="141">
        <v>200.76635671232879</v>
      </c>
      <c r="AG22" s="140">
        <v>0</v>
      </c>
      <c r="AH22" s="139">
        <v>235.46980320060965</v>
      </c>
      <c r="AI22" s="140">
        <v>0</v>
      </c>
      <c r="AJ22" s="139">
        <v>231.12461793478261</v>
      </c>
      <c r="AK22" s="140">
        <v>0</v>
      </c>
      <c r="AL22" s="141">
        <v>233.27935364194616</v>
      </c>
      <c r="AM22" s="140">
        <v>0</v>
      </c>
      <c r="AN22" s="139">
        <v>213.26479337016573</v>
      </c>
      <c r="AO22" s="140">
        <v>0</v>
      </c>
      <c r="AP22" s="139">
        <v>191.57090978260871</v>
      </c>
      <c r="AQ22" s="140">
        <v>0</v>
      </c>
      <c r="AR22" s="141">
        <v>202.41785157638722</v>
      </c>
      <c r="AS22" s="142">
        <v>0</v>
      </c>
      <c r="AT22" s="143">
        <v>213.26479337016573</v>
      </c>
      <c r="AU22" s="142">
        <v>0</v>
      </c>
      <c r="AV22" s="143">
        <v>191.57090978260871</v>
      </c>
      <c r="AW22" s="142">
        <v>0</v>
      </c>
      <c r="AX22" s="144">
        <v>202.41785157638722</v>
      </c>
      <c r="AY22" s="142">
        <v>0</v>
      </c>
      <c r="AZ22" s="143">
        <v>213.26479337016573</v>
      </c>
      <c r="BA22" s="142">
        <v>0</v>
      </c>
      <c r="BB22" s="143">
        <v>191.57090978260871</v>
      </c>
      <c r="BC22" s="142">
        <v>0</v>
      </c>
      <c r="BD22" s="144">
        <v>202.41785157638722</v>
      </c>
      <c r="BE22" s="142">
        <v>0</v>
      </c>
      <c r="BF22" s="143">
        <v>213.26479337016573</v>
      </c>
      <c r="BG22" s="142">
        <v>0</v>
      </c>
      <c r="BH22" s="143">
        <v>191.57090978260871</v>
      </c>
      <c r="BI22" s="142">
        <v>0</v>
      </c>
      <c r="BJ22" s="144">
        <v>202.41785157638722</v>
      </c>
      <c r="BK22" s="142">
        <v>0</v>
      </c>
      <c r="BL22" s="143">
        <v>213.26479337016573</v>
      </c>
      <c r="BM22" s="142">
        <v>0</v>
      </c>
      <c r="BN22" s="143">
        <v>191.57090978260871</v>
      </c>
      <c r="BO22" s="142">
        <v>0</v>
      </c>
      <c r="BP22" s="144">
        <v>202.41785157638722</v>
      </c>
      <c r="BQ22" s="142">
        <v>0</v>
      </c>
      <c r="BR22" s="143">
        <v>213.26479337016573</v>
      </c>
      <c r="BS22" s="142">
        <v>0</v>
      </c>
      <c r="BT22" s="143">
        <v>191.57090978260871</v>
      </c>
      <c r="BU22" s="142">
        <v>0</v>
      </c>
      <c r="BV22" s="144">
        <v>202.41785157638722</v>
      </c>
      <c r="BX22" s="204">
        <v>222.19470565247417</v>
      </c>
      <c r="BY22" s="205">
        <v>5.3732521815890028E-3</v>
      </c>
    </row>
    <row r="23" spans="1:77" ht="18" customHeight="1">
      <c r="A23" s="193"/>
      <c r="B23" s="123" t="s">
        <v>22</v>
      </c>
      <c r="C23" s="124">
        <v>0</v>
      </c>
      <c r="D23" s="125">
        <v>148.18</v>
      </c>
      <c r="E23" s="124">
        <v>0</v>
      </c>
      <c r="F23" s="125">
        <v>155.13999999999999</v>
      </c>
      <c r="G23" s="124">
        <v>0</v>
      </c>
      <c r="H23" s="126">
        <v>151.66</v>
      </c>
      <c r="I23" s="138">
        <v>0</v>
      </c>
      <c r="J23" s="139">
        <v>185.68</v>
      </c>
      <c r="K23" s="140">
        <v>0</v>
      </c>
      <c r="L23" s="139">
        <v>179.69265760869567</v>
      </c>
      <c r="M23" s="140">
        <v>0</v>
      </c>
      <c r="N23" s="141">
        <v>182.68632880434785</v>
      </c>
      <c r="O23" s="140">
        <v>0</v>
      </c>
      <c r="P23" s="139">
        <v>176.29</v>
      </c>
      <c r="Q23" s="140">
        <v>0</v>
      </c>
      <c r="R23" s="139">
        <v>168</v>
      </c>
      <c r="S23" s="140">
        <v>0</v>
      </c>
      <c r="T23" s="141">
        <v>172.14499999999998</v>
      </c>
      <c r="U23" s="140">
        <v>0</v>
      </c>
      <c r="V23" s="139">
        <v>187.56007182320445</v>
      </c>
      <c r="W23" s="140">
        <v>0</v>
      </c>
      <c r="X23" s="139">
        <v>181.93535543478262</v>
      </c>
      <c r="Y23" s="140">
        <v>0</v>
      </c>
      <c r="Z23" s="141">
        <v>184.72459835616439</v>
      </c>
      <c r="AA23" s="140">
        <v>0</v>
      </c>
      <c r="AB23" s="139">
        <v>222.86229392265193</v>
      </c>
      <c r="AC23" s="140">
        <v>0</v>
      </c>
      <c r="AD23" s="139">
        <v>229.47595108695651</v>
      </c>
      <c r="AE23" s="140">
        <v>0</v>
      </c>
      <c r="AF23" s="141">
        <v>226.19630191780823</v>
      </c>
      <c r="AG23" s="140">
        <v>0</v>
      </c>
      <c r="AH23" s="139">
        <v>258.29038401600309</v>
      </c>
      <c r="AI23" s="140">
        <v>0</v>
      </c>
      <c r="AJ23" s="139">
        <v>263.2259336956522</v>
      </c>
      <c r="AK23" s="140">
        <v>0</v>
      </c>
      <c r="AL23" s="141">
        <v>260.7784419367029</v>
      </c>
      <c r="AM23" s="140">
        <v>0</v>
      </c>
      <c r="AN23" s="139">
        <v>281.53798729281766</v>
      </c>
      <c r="AO23" s="140">
        <v>0</v>
      </c>
      <c r="AP23" s="139">
        <v>238.54223750000003</v>
      </c>
      <c r="AQ23" s="140">
        <v>0</v>
      </c>
      <c r="AR23" s="141">
        <v>260.04011239640886</v>
      </c>
      <c r="AS23" s="142">
        <v>0</v>
      </c>
      <c r="AT23" s="143">
        <v>281.53798729281766</v>
      </c>
      <c r="AU23" s="142">
        <v>0</v>
      </c>
      <c r="AV23" s="143">
        <v>238.54223750000003</v>
      </c>
      <c r="AW23" s="142">
        <v>0</v>
      </c>
      <c r="AX23" s="144">
        <v>260.04011239640886</v>
      </c>
      <c r="AY23" s="142">
        <v>0</v>
      </c>
      <c r="AZ23" s="143">
        <v>281.53798729281766</v>
      </c>
      <c r="BA23" s="142">
        <v>0</v>
      </c>
      <c r="BB23" s="143">
        <v>238.54223750000003</v>
      </c>
      <c r="BC23" s="142">
        <v>0</v>
      </c>
      <c r="BD23" s="144">
        <v>260.04011239640886</v>
      </c>
      <c r="BE23" s="142">
        <v>0</v>
      </c>
      <c r="BF23" s="143">
        <v>281.53798729281766</v>
      </c>
      <c r="BG23" s="142">
        <v>0</v>
      </c>
      <c r="BH23" s="143">
        <v>238.54223750000003</v>
      </c>
      <c r="BI23" s="142">
        <v>0</v>
      </c>
      <c r="BJ23" s="144">
        <v>260.04011239640886</v>
      </c>
      <c r="BK23" s="142">
        <v>0</v>
      </c>
      <c r="BL23" s="143">
        <v>281.53798729281766</v>
      </c>
      <c r="BM23" s="142">
        <v>0</v>
      </c>
      <c r="BN23" s="143">
        <v>238.54223750000003</v>
      </c>
      <c r="BO23" s="142">
        <v>0</v>
      </c>
      <c r="BP23" s="144">
        <v>260.04011239640886</v>
      </c>
      <c r="BQ23" s="142">
        <v>0</v>
      </c>
      <c r="BR23" s="143">
        <v>281.53798729281766</v>
      </c>
      <c r="BS23" s="142">
        <v>0</v>
      </c>
      <c r="BT23" s="143">
        <v>238.54223750000003</v>
      </c>
      <c r="BU23" s="142">
        <v>0</v>
      </c>
      <c r="BV23" s="144">
        <v>260.04011239640886</v>
      </c>
      <c r="BX23" s="204">
        <v>272.38196049423493</v>
      </c>
      <c r="BY23" s="205">
        <v>1.1300409670769096E-2</v>
      </c>
    </row>
    <row r="24" spans="1:77" ht="18" customHeight="1">
      <c r="A24" s="203"/>
      <c r="B24" s="123" t="s">
        <v>23</v>
      </c>
      <c r="C24" s="124">
        <v>0</v>
      </c>
      <c r="D24" s="125">
        <v>244.87</v>
      </c>
      <c r="E24" s="124">
        <v>0</v>
      </c>
      <c r="F24" s="125">
        <v>247.22</v>
      </c>
      <c r="G24" s="124">
        <v>0</v>
      </c>
      <c r="H24" s="126">
        <v>246.04500000000002</v>
      </c>
      <c r="I24" s="138">
        <v>0</v>
      </c>
      <c r="J24" s="139">
        <v>260.41000000000003</v>
      </c>
      <c r="K24" s="140">
        <v>0</v>
      </c>
      <c r="L24" s="139">
        <v>269.19005434782611</v>
      </c>
      <c r="M24" s="140">
        <v>0</v>
      </c>
      <c r="N24" s="141">
        <v>264.80002717391307</v>
      </c>
      <c r="O24" s="140">
        <v>0</v>
      </c>
      <c r="P24" s="139">
        <v>257.76</v>
      </c>
      <c r="Q24" s="140">
        <v>0</v>
      </c>
      <c r="R24" s="139">
        <v>254</v>
      </c>
      <c r="S24" s="140">
        <v>0</v>
      </c>
      <c r="T24" s="141">
        <v>255.88</v>
      </c>
      <c r="U24" s="140">
        <v>0</v>
      </c>
      <c r="V24" s="139">
        <v>252.16176795580111</v>
      </c>
      <c r="W24" s="140">
        <v>0</v>
      </c>
      <c r="X24" s="139">
        <v>252.43635869565219</v>
      </c>
      <c r="Y24" s="140">
        <v>0</v>
      </c>
      <c r="Z24" s="141">
        <v>252.30019178082193</v>
      </c>
      <c r="AA24" s="140">
        <v>0</v>
      </c>
      <c r="AB24" s="139">
        <v>279.05546961325962</v>
      </c>
      <c r="AC24" s="140">
        <v>0</v>
      </c>
      <c r="AD24" s="139">
        <v>302.54451086956522</v>
      </c>
      <c r="AE24" s="140">
        <v>0</v>
      </c>
      <c r="AF24" s="141">
        <v>290.89652054794522</v>
      </c>
      <c r="AG24" s="140">
        <v>0</v>
      </c>
      <c r="AH24" s="139">
        <v>311.20510763955036</v>
      </c>
      <c r="AI24" s="140">
        <v>0</v>
      </c>
      <c r="AJ24" s="139">
        <v>334.37271739130438</v>
      </c>
      <c r="AK24" s="140">
        <v>0</v>
      </c>
      <c r="AL24" s="141">
        <v>322.88412187057156</v>
      </c>
      <c r="AM24" s="140">
        <v>0</v>
      </c>
      <c r="AN24" s="139">
        <v>331.04414364640888</v>
      </c>
      <c r="AO24" s="140">
        <v>0</v>
      </c>
      <c r="AP24" s="139">
        <v>309.67809782608697</v>
      </c>
      <c r="AQ24" s="140">
        <v>0</v>
      </c>
      <c r="AR24" s="141">
        <v>320.36112073624793</v>
      </c>
      <c r="AS24" s="142">
        <v>0</v>
      </c>
      <c r="AT24" s="143">
        <v>331.04414364640888</v>
      </c>
      <c r="AU24" s="142">
        <v>0</v>
      </c>
      <c r="AV24" s="143">
        <v>309.67809782608697</v>
      </c>
      <c r="AW24" s="142">
        <v>0</v>
      </c>
      <c r="AX24" s="144">
        <v>320.36112073624793</v>
      </c>
      <c r="AY24" s="142">
        <v>0</v>
      </c>
      <c r="AZ24" s="143">
        <v>331.04414364640888</v>
      </c>
      <c r="BA24" s="142">
        <v>0</v>
      </c>
      <c r="BB24" s="143">
        <v>309.67809782608697</v>
      </c>
      <c r="BC24" s="142">
        <v>0</v>
      </c>
      <c r="BD24" s="144">
        <v>320.36112073624793</v>
      </c>
      <c r="BE24" s="142">
        <v>0</v>
      </c>
      <c r="BF24" s="143">
        <v>331.04414364640888</v>
      </c>
      <c r="BG24" s="142">
        <v>0</v>
      </c>
      <c r="BH24" s="143">
        <v>309.67809782608697</v>
      </c>
      <c r="BI24" s="142">
        <v>0</v>
      </c>
      <c r="BJ24" s="144">
        <v>320.36112073624793</v>
      </c>
      <c r="BK24" s="142">
        <v>0</v>
      </c>
      <c r="BL24" s="143">
        <v>331.04414364640888</v>
      </c>
      <c r="BM24" s="142">
        <v>0</v>
      </c>
      <c r="BN24" s="143">
        <v>309.67809782608697</v>
      </c>
      <c r="BO24" s="142">
        <v>0</v>
      </c>
      <c r="BP24" s="144">
        <v>320.36112073624793</v>
      </c>
      <c r="BQ24" s="142">
        <v>0</v>
      </c>
      <c r="BR24" s="143">
        <v>331.04414364640888</v>
      </c>
      <c r="BS24" s="142">
        <v>0</v>
      </c>
      <c r="BT24" s="143">
        <v>309.67809782608697</v>
      </c>
      <c r="BU24" s="142">
        <v>0</v>
      </c>
      <c r="BV24" s="144">
        <v>320.36112073624793</v>
      </c>
      <c r="BX24" s="204">
        <v>332.70843051885663</v>
      </c>
      <c r="BY24" s="205">
        <v>7.324629031888099E-4</v>
      </c>
    </row>
    <row r="25" spans="1:77" ht="18" customHeight="1">
      <c r="A25" s="193"/>
      <c r="B25" s="155" t="s">
        <v>24</v>
      </c>
      <c r="C25" s="124">
        <v>0</v>
      </c>
      <c r="D25" s="125">
        <v>194.94</v>
      </c>
      <c r="E25" s="124">
        <v>0</v>
      </c>
      <c r="F25" s="125">
        <v>196.13</v>
      </c>
      <c r="G25" s="124">
        <v>0</v>
      </c>
      <c r="H25" s="126">
        <v>195.535</v>
      </c>
      <c r="I25" s="138">
        <v>47900</v>
      </c>
      <c r="J25" s="139">
        <v>188.89218554587009</v>
      </c>
      <c r="K25" s="140">
        <v>48800</v>
      </c>
      <c r="L25" s="139">
        <v>195.58792608354915</v>
      </c>
      <c r="M25" s="140">
        <v>48350</v>
      </c>
      <c r="N25" s="141">
        <v>192.23726491797257</v>
      </c>
      <c r="O25" s="140">
        <v>53400</v>
      </c>
      <c r="P25" s="139">
        <v>184.1484973482616</v>
      </c>
      <c r="Q25" s="140">
        <v>49300</v>
      </c>
      <c r="R25" s="139">
        <v>181.84311311760575</v>
      </c>
      <c r="S25" s="140">
        <v>51350</v>
      </c>
      <c r="T25" s="141">
        <v>183.17896095101008</v>
      </c>
      <c r="U25" s="140">
        <v>0</v>
      </c>
      <c r="V25" s="139">
        <v>193.71901104972378</v>
      </c>
      <c r="W25" s="140">
        <v>0</v>
      </c>
      <c r="X25" s="139">
        <v>195.99706793478262</v>
      </c>
      <c r="Y25" s="140">
        <v>0</v>
      </c>
      <c r="Z25" s="141">
        <v>194.86740136986302</v>
      </c>
      <c r="AA25" s="140">
        <v>0</v>
      </c>
      <c r="AB25" s="139">
        <v>235.07771436464091</v>
      </c>
      <c r="AC25" s="140">
        <v>0</v>
      </c>
      <c r="AD25" s="139">
        <v>246.60560380434782</v>
      </c>
      <c r="AE25" s="140">
        <v>0</v>
      </c>
      <c r="AF25" s="141">
        <v>240.88903397260276</v>
      </c>
      <c r="AG25" s="140">
        <v>72400</v>
      </c>
      <c r="AH25" s="139">
        <v>245.05011976935208</v>
      </c>
      <c r="AI25" s="140">
        <v>72200</v>
      </c>
      <c r="AJ25" s="139">
        <v>254.99285024556661</v>
      </c>
      <c r="AK25" s="140">
        <v>0</v>
      </c>
      <c r="AL25" s="141">
        <v>250.02148500745935</v>
      </c>
      <c r="AM25" s="208">
        <v>71000</v>
      </c>
      <c r="AN25" s="139">
        <v>239.85540030042057</v>
      </c>
      <c r="AO25" s="208">
        <v>65700</v>
      </c>
      <c r="AP25" s="139">
        <v>220.69111641385348</v>
      </c>
      <c r="AQ25" s="208">
        <v>0</v>
      </c>
      <c r="AR25" s="141">
        <v>230.27325835713702</v>
      </c>
      <c r="AS25" s="208">
        <v>61500</v>
      </c>
      <c r="AT25" s="143">
        <v>200.37142019352947</v>
      </c>
      <c r="AU25" s="208">
        <v>61500</v>
      </c>
      <c r="AV25" s="143">
        <v>198.12506040398182</v>
      </c>
      <c r="AW25" s="208">
        <v>61500</v>
      </c>
      <c r="AX25" s="144">
        <v>199.24824029875566</v>
      </c>
      <c r="AY25" s="208">
        <v>60700</v>
      </c>
      <c r="AZ25" s="143">
        <v>197.3919547331794</v>
      </c>
      <c r="BA25" s="208">
        <v>59000</v>
      </c>
      <c r="BB25" s="143">
        <v>203.46230774536173</v>
      </c>
      <c r="BC25" s="208">
        <v>59850</v>
      </c>
      <c r="BD25" s="144">
        <v>200.42713123927058</v>
      </c>
      <c r="BE25" s="208">
        <v>56500</v>
      </c>
      <c r="BF25" s="143">
        <v>180.67858399155767</v>
      </c>
      <c r="BG25" s="208">
        <v>53100</v>
      </c>
      <c r="BH25" s="143">
        <v>171.18540249524486</v>
      </c>
      <c r="BI25" s="208">
        <v>54800</v>
      </c>
      <c r="BJ25" s="144">
        <v>175.93199324340128</v>
      </c>
      <c r="BK25" s="208">
        <v>58600</v>
      </c>
      <c r="BL25" s="143">
        <v>188.15823272540459</v>
      </c>
      <c r="BM25" s="208">
        <v>60000</v>
      </c>
      <c r="BN25" s="143">
        <v>192.65348060621628</v>
      </c>
      <c r="BO25" s="208">
        <v>59300</v>
      </c>
      <c r="BP25" s="144">
        <v>190.40585666581043</v>
      </c>
      <c r="BQ25" s="208">
        <v>60000</v>
      </c>
      <c r="BR25" s="143">
        <v>214.71422133568592</v>
      </c>
      <c r="BS25" s="208">
        <v>60000</v>
      </c>
      <c r="BT25" s="143">
        <v>214.71422133568592</v>
      </c>
      <c r="BU25" s="208">
        <v>60000</v>
      </c>
      <c r="BV25" s="144">
        <v>214.71422133568592</v>
      </c>
      <c r="BX25" s="204">
        <v>250.49687228558008</v>
      </c>
      <c r="BY25" s="205">
        <v>8.6608062501066976E-3</v>
      </c>
    </row>
    <row r="26" spans="1:77" ht="18" customHeight="1">
      <c r="A26" s="193"/>
      <c r="B26" s="123" t="s">
        <v>25</v>
      </c>
      <c r="C26" s="124" t="s">
        <v>68</v>
      </c>
      <c r="D26" s="125" t="s">
        <v>68</v>
      </c>
      <c r="E26" s="124" t="s">
        <v>68</v>
      </c>
      <c r="F26" s="125" t="s">
        <v>68</v>
      </c>
      <c r="G26" s="124" t="s">
        <v>68</v>
      </c>
      <c r="H26" s="126" t="s">
        <v>68</v>
      </c>
      <c r="I26" s="138" t="s">
        <v>68</v>
      </c>
      <c r="J26" s="139" t="s">
        <v>68</v>
      </c>
      <c r="K26" s="140" t="s">
        <v>68</v>
      </c>
      <c r="L26" s="139" t="s">
        <v>68</v>
      </c>
      <c r="M26" s="140" t="s">
        <v>68</v>
      </c>
      <c r="N26" s="141" t="s">
        <v>68</v>
      </c>
      <c r="O26" s="140" t="s">
        <v>68</v>
      </c>
      <c r="P26" s="139" t="s">
        <v>68</v>
      </c>
      <c r="Q26" s="140" t="s">
        <v>68</v>
      </c>
      <c r="R26" s="139" t="s">
        <v>68</v>
      </c>
      <c r="S26" s="140" t="s">
        <v>68</v>
      </c>
      <c r="T26" s="141" t="s">
        <v>68</v>
      </c>
      <c r="U26" s="140" t="s">
        <v>68</v>
      </c>
      <c r="V26" s="139" t="s">
        <v>68</v>
      </c>
      <c r="W26" s="140" t="s">
        <v>68</v>
      </c>
      <c r="X26" s="139" t="s">
        <v>68</v>
      </c>
      <c r="Y26" s="140" t="s">
        <v>68</v>
      </c>
      <c r="Z26" s="141" t="s">
        <v>68</v>
      </c>
      <c r="AA26" s="140" t="s">
        <v>68</v>
      </c>
      <c r="AB26" s="139" t="s">
        <v>68</v>
      </c>
      <c r="AC26" s="140" t="s">
        <v>68</v>
      </c>
      <c r="AD26" s="139" t="s">
        <v>68</v>
      </c>
      <c r="AE26" s="140" t="s">
        <v>68</v>
      </c>
      <c r="AF26" s="141" t="s">
        <v>68</v>
      </c>
      <c r="AG26" s="140" t="s">
        <v>68</v>
      </c>
      <c r="AH26" s="139" t="s">
        <v>68</v>
      </c>
      <c r="AI26" s="140" t="s">
        <v>68</v>
      </c>
      <c r="AJ26" s="139" t="s">
        <v>68</v>
      </c>
      <c r="AK26" s="140" t="s">
        <v>68</v>
      </c>
      <c r="AL26" s="141" t="s">
        <v>68</v>
      </c>
      <c r="AM26" s="140">
        <v>0</v>
      </c>
      <c r="AN26" s="139">
        <v>264.15033149171273</v>
      </c>
      <c r="AO26" s="140">
        <v>0</v>
      </c>
      <c r="AP26" s="139">
        <v>249.80489130434785</v>
      </c>
      <c r="AQ26" s="140">
        <v>0</v>
      </c>
      <c r="AR26" s="141">
        <v>256.97761139803026</v>
      </c>
      <c r="AS26" s="142" t="s">
        <v>68</v>
      </c>
      <c r="AT26" s="143" t="s">
        <v>68</v>
      </c>
      <c r="AU26" s="142" t="s">
        <v>68</v>
      </c>
      <c r="AV26" s="143" t="s">
        <v>68</v>
      </c>
      <c r="AW26" s="142" t="s">
        <v>68</v>
      </c>
      <c r="AX26" s="144" t="s">
        <v>68</v>
      </c>
      <c r="AY26" s="142">
        <v>0</v>
      </c>
      <c r="AZ26" s="143" t="s">
        <v>68</v>
      </c>
      <c r="BA26" s="142">
        <v>0</v>
      </c>
      <c r="BB26" s="143" t="s">
        <v>68</v>
      </c>
      <c r="BC26" s="142" t="s">
        <v>68</v>
      </c>
      <c r="BD26" s="144" t="s">
        <v>68</v>
      </c>
      <c r="BE26" s="142">
        <v>0</v>
      </c>
      <c r="BF26" s="143" t="s">
        <v>68</v>
      </c>
      <c r="BG26" s="142">
        <v>0</v>
      </c>
      <c r="BH26" s="143" t="s">
        <v>68</v>
      </c>
      <c r="BI26" s="142" t="s">
        <v>68</v>
      </c>
      <c r="BJ26" s="144" t="s">
        <v>68</v>
      </c>
      <c r="BK26" s="142">
        <v>0</v>
      </c>
      <c r="BL26" s="143" t="s">
        <v>68</v>
      </c>
      <c r="BM26" s="142">
        <v>0</v>
      </c>
      <c r="BN26" s="143" t="s">
        <v>68</v>
      </c>
      <c r="BO26" s="142" t="s">
        <v>68</v>
      </c>
      <c r="BP26" s="144" t="s">
        <v>68</v>
      </c>
      <c r="BQ26" s="142">
        <v>0</v>
      </c>
      <c r="BR26" s="143" t="s">
        <v>68</v>
      </c>
      <c r="BS26" s="142">
        <v>0</v>
      </c>
      <c r="BT26" s="143" t="s">
        <v>68</v>
      </c>
      <c r="BU26" s="142" t="s">
        <v>68</v>
      </c>
      <c r="BV26" s="144" t="s">
        <v>68</v>
      </c>
      <c r="BX26" s="204" t="s">
        <v>68</v>
      </c>
      <c r="BY26" s="205">
        <v>2.431597787285279E-4</v>
      </c>
    </row>
    <row r="27" spans="1:77" ht="18" customHeight="1">
      <c r="A27" s="203"/>
      <c r="B27" s="123" t="s">
        <v>26</v>
      </c>
      <c r="C27" s="209">
        <v>0</v>
      </c>
      <c r="D27" s="125">
        <v>224</v>
      </c>
      <c r="E27" s="124">
        <v>0</v>
      </c>
      <c r="F27" s="125">
        <v>225</v>
      </c>
      <c r="G27" s="124">
        <v>0</v>
      </c>
      <c r="H27" s="126">
        <v>224.5</v>
      </c>
      <c r="I27" s="138">
        <v>0</v>
      </c>
      <c r="J27" s="139">
        <v>247</v>
      </c>
      <c r="K27" s="140">
        <v>0</v>
      </c>
      <c r="L27" s="139">
        <v>251</v>
      </c>
      <c r="M27" s="140">
        <v>0</v>
      </c>
      <c r="N27" s="141">
        <v>249</v>
      </c>
      <c r="O27" s="140">
        <v>0</v>
      </c>
      <c r="P27" s="139">
        <v>235</v>
      </c>
      <c r="Q27" s="140">
        <v>0</v>
      </c>
      <c r="R27" s="139">
        <v>216</v>
      </c>
      <c r="S27" s="140">
        <v>0</v>
      </c>
      <c r="T27" s="141">
        <v>225.5</v>
      </c>
      <c r="U27" s="140">
        <v>0</v>
      </c>
      <c r="V27" s="139">
        <v>232.48392265193371</v>
      </c>
      <c r="W27" s="140">
        <v>0</v>
      </c>
      <c r="X27" s="139">
        <v>223.42603260869564</v>
      </c>
      <c r="Y27" s="140">
        <v>0</v>
      </c>
      <c r="Z27" s="141">
        <v>227.91775342465758</v>
      </c>
      <c r="AA27" s="140">
        <v>0</v>
      </c>
      <c r="AB27" s="139">
        <v>251.51994475138122</v>
      </c>
      <c r="AC27" s="140">
        <v>0</v>
      </c>
      <c r="AD27" s="139">
        <v>270.73135869565215</v>
      </c>
      <c r="AE27" s="140">
        <v>0</v>
      </c>
      <c r="AF27" s="141">
        <v>261.204602739726</v>
      </c>
      <c r="AG27" s="140">
        <v>0</v>
      </c>
      <c r="AH27" s="139">
        <v>290</v>
      </c>
      <c r="AI27" s="140">
        <v>0</v>
      </c>
      <c r="AJ27" s="139">
        <v>298</v>
      </c>
      <c r="AK27" s="140">
        <v>0</v>
      </c>
      <c r="AL27" s="141">
        <v>294</v>
      </c>
      <c r="AM27" s="140">
        <v>0</v>
      </c>
      <c r="AN27" s="139">
        <v>306</v>
      </c>
      <c r="AO27" s="140">
        <v>0</v>
      </c>
      <c r="AP27" s="139">
        <v>274</v>
      </c>
      <c r="AQ27" s="140">
        <v>0</v>
      </c>
      <c r="AR27" s="141">
        <v>290</v>
      </c>
      <c r="AS27" s="142">
        <v>0</v>
      </c>
      <c r="AT27" s="143">
        <v>265</v>
      </c>
      <c r="AU27" s="142">
        <v>0</v>
      </c>
      <c r="AV27" s="143">
        <v>260</v>
      </c>
      <c r="AW27" s="142">
        <v>0</v>
      </c>
      <c r="AX27" s="144">
        <v>262.5</v>
      </c>
      <c r="AY27" s="142">
        <v>0</v>
      </c>
      <c r="AZ27" s="143">
        <v>255</v>
      </c>
      <c r="BA27" s="142">
        <v>0</v>
      </c>
      <c r="BB27" s="143">
        <v>250</v>
      </c>
      <c r="BC27" s="142">
        <v>0</v>
      </c>
      <c r="BD27" s="144">
        <v>252.5</v>
      </c>
      <c r="BE27" s="142">
        <v>0</v>
      </c>
      <c r="BF27" s="143">
        <v>265</v>
      </c>
      <c r="BG27" s="142">
        <v>0</v>
      </c>
      <c r="BH27" s="143">
        <v>250</v>
      </c>
      <c r="BI27" s="142">
        <v>0</v>
      </c>
      <c r="BJ27" s="144">
        <v>257.5</v>
      </c>
      <c r="BK27" s="142">
        <v>0</v>
      </c>
      <c r="BL27" s="143">
        <v>265</v>
      </c>
      <c r="BM27" s="142">
        <v>0</v>
      </c>
      <c r="BN27" s="143">
        <v>250</v>
      </c>
      <c r="BO27" s="142">
        <v>0</v>
      </c>
      <c r="BP27" s="144">
        <v>257.5</v>
      </c>
      <c r="BQ27" s="142">
        <v>0</v>
      </c>
      <c r="BR27" s="143">
        <v>265</v>
      </c>
      <c r="BS27" s="142">
        <v>0</v>
      </c>
      <c r="BT27" s="143">
        <v>250</v>
      </c>
      <c r="BU27" s="142">
        <v>0</v>
      </c>
      <c r="BV27" s="144">
        <v>257.5</v>
      </c>
      <c r="BX27" s="204">
        <v>285</v>
      </c>
      <c r="BY27" s="205">
        <v>5.793022087713566E-2</v>
      </c>
    </row>
    <row r="28" spans="1:77" ht="18" customHeight="1">
      <c r="A28" s="203"/>
      <c r="B28" s="123" t="s">
        <v>27</v>
      </c>
      <c r="C28" s="124">
        <v>0</v>
      </c>
      <c r="D28" s="125">
        <v>208.83375690607733</v>
      </c>
      <c r="E28" s="124">
        <v>0</v>
      </c>
      <c r="F28" s="125">
        <v>213.8833152173913</v>
      </c>
      <c r="G28" s="124">
        <v>0</v>
      </c>
      <c r="H28" s="126">
        <v>211.3585360617343</v>
      </c>
      <c r="I28" s="138">
        <v>0</v>
      </c>
      <c r="J28" s="139">
        <v>230.03289959992378</v>
      </c>
      <c r="K28" s="140">
        <v>0</v>
      </c>
      <c r="L28" s="139">
        <v>231.68114130434785</v>
      </c>
      <c r="M28" s="140">
        <v>0</v>
      </c>
      <c r="N28" s="141">
        <v>230.85702045213583</v>
      </c>
      <c r="O28" s="140">
        <v>0</v>
      </c>
      <c r="P28" s="139">
        <v>213.82</v>
      </c>
      <c r="Q28" s="140">
        <v>0</v>
      </c>
      <c r="R28" s="139">
        <v>209</v>
      </c>
      <c r="S28" s="140">
        <v>0</v>
      </c>
      <c r="T28" s="141">
        <v>211.41</v>
      </c>
      <c r="U28" s="140">
        <v>0</v>
      </c>
      <c r="V28" s="139">
        <v>212.5118232044199</v>
      </c>
      <c r="W28" s="140">
        <v>0</v>
      </c>
      <c r="X28" s="139">
        <v>220.33918478260873</v>
      </c>
      <c r="Y28" s="140">
        <v>0</v>
      </c>
      <c r="Z28" s="141">
        <v>216.45767123287672</v>
      </c>
      <c r="AA28" s="140">
        <v>0</v>
      </c>
      <c r="AB28" s="139">
        <v>245.73795580110496</v>
      </c>
      <c r="AC28" s="140">
        <v>0</v>
      </c>
      <c r="AD28" s="139">
        <v>263.29483695652175</v>
      </c>
      <c r="AE28" s="140">
        <v>0</v>
      </c>
      <c r="AF28" s="141">
        <v>254.58854794520551</v>
      </c>
      <c r="AG28" s="140">
        <v>0</v>
      </c>
      <c r="AH28" s="139">
        <v>286.22654981901314</v>
      </c>
      <c r="AI28" s="140">
        <v>0</v>
      </c>
      <c r="AJ28" s="139">
        <v>302.73217391304348</v>
      </c>
      <c r="AK28" s="140">
        <v>0</v>
      </c>
      <c r="AL28" s="141">
        <v>294.54719319792156</v>
      </c>
      <c r="AM28" s="140">
        <v>0</v>
      </c>
      <c r="AN28" s="139">
        <v>299.89640883977899</v>
      </c>
      <c r="AO28" s="140">
        <v>0</v>
      </c>
      <c r="AP28" s="139">
        <v>270.93309782608696</v>
      </c>
      <c r="AQ28" s="140">
        <v>0</v>
      </c>
      <c r="AR28" s="141">
        <v>285.41475333293295</v>
      </c>
      <c r="AS28" s="142">
        <v>0</v>
      </c>
      <c r="AT28" s="143">
        <v>261</v>
      </c>
      <c r="AU28" s="142">
        <v>0</v>
      </c>
      <c r="AV28" s="143">
        <v>247</v>
      </c>
      <c r="AW28" s="142">
        <v>0</v>
      </c>
      <c r="AX28" s="144">
        <v>254</v>
      </c>
      <c r="AY28" s="142">
        <v>0</v>
      </c>
      <c r="AZ28" s="143">
        <v>270</v>
      </c>
      <c r="BA28" s="142">
        <v>0</v>
      </c>
      <c r="BB28" s="143">
        <v>254</v>
      </c>
      <c r="BC28" s="142">
        <v>0</v>
      </c>
      <c r="BD28" s="144">
        <v>262</v>
      </c>
      <c r="BE28" s="142">
        <v>0</v>
      </c>
      <c r="BF28" s="143">
        <v>246</v>
      </c>
      <c r="BG28" s="142">
        <v>0</v>
      </c>
      <c r="BH28" s="143">
        <v>252</v>
      </c>
      <c r="BI28" s="142">
        <v>0</v>
      </c>
      <c r="BJ28" s="144">
        <v>249</v>
      </c>
      <c r="BK28" s="142">
        <v>0</v>
      </c>
      <c r="BL28" s="143">
        <v>265</v>
      </c>
      <c r="BM28" s="142">
        <v>0</v>
      </c>
      <c r="BN28" s="143">
        <v>254</v>
      </c>
      <c r="BO28" s="142">
        <v>0</v>
      </c>
      <c r="BP28" s="144">
        <v>268</v>
      </c>
      <c r="BQ28" s="142">
        <v>0</v>
      </c>
      <c r="BR28" s="143">
        <v>275.60000000000002</v>
      </c>
      <c r="BS28" s="142">
        <v>0</v>
      </c>
      <c r="BT28" s="143">
        <v>264.2</v>
      </c>
      <c r="BU28" s="142">
        <v>0</v>
      </c>
      <c r="BV28" s="144">
        <v>278</v>
      </c>
      <c r="BX28" s="204">
        <v>301.31429137641123</v>
      </c>
      <c r="BY28" s="205">
        <v>2.8445499275609791E-2</v>
      </c>
    </row>
    <row r="29" spans="1:77" ht="18" customHeight="1">
      <c r="A29" s="193"/>
      <c r="B29" s="123" t="s">
        <v>28</v>
      </c>
      <c r="C29" s="124">
        <v>0</v>
      </c>
      <c r="D29" s="125">
        <v>190</v>
      </c>
      <c r="E29" s="124">
        <v>0</v>
      </c>
      <c r="F29" s="125">
        <v>192.5</v>
      </c>
      <c r="G29" s="124">
        <v>0</v>
      </c>
      <c r="H29" s="126">
        <v>191.25</v>
      </c>
      <c r="I29" s="138">
        <v>0</v>
      </c>
      <c r="J29" s="139">
        <v>213.4</v>
      </c>
      <c r="K29" s="140">
        <v>0</v>
      </c>
      <c r="L29" s="139">
        <v>210.5</v>
      </c>
      <c r="M29" s="140">
        <v>0</v>
      </c>
      <c r="N29" s="141">
        <v>211.95</v>
      </c>
      <c r="O29" s="140">
        <v>0</v>
      </c>
      <c r="P29" s="139">
        <v>213.4</v>
      </c>
      <c r="Q29" s="140">
        <v>0</v>
      </c>
      <c r="R29" s="139">
        <v>210.5</v>
      </c>
      <c r="S29" s="140">
        <v>0</v>
      </c>
      <c r="T29" s="141">
        <v>211.95</v>
      </c>
      <c r="U29" s="140">
        <v>0</v>
      </c>
      <c r="V29" s="139">
        <v>199.58573480662986</v>
      </c>
      <c r="W29" s="140">
        <v>0</v>
      </c>
      <c r="X29" s="139">
        <v>198.89704782608698</v>
      </c>
      <c r="Y29" s="140">
        <v>0</v>
      </c>
      <c r="Z29" s="141">
        <v>199.23856109589042</v>
      </c>
      <c r="AA29" s="140">
        <v>0</v>
      </c>
      <c r="AB29" s="139">
        <v>233.00025856353588</v>
      </c>
      <c r="AC29" s="140">
        <v>0</v>
      </c>
      <c r="AD29" s="139">
        <v>248.30242445652172</v>
      </c>
      <c r="AE29" s="140">
        <v>0</v>
      </c>
      <c r="AF29" s="141">
        <v>240.71422712328766</v>
      </c>
      <c r="AG29" s="140">
        <v>0</v>
      </c>
      <c r="AH29" s="139">
        <v>300</v>
      </c>
      <c r="AI29" s="140">
        <v>0</v>
      </c>
      <c r="AJ29" s="139">
        <v>300</v>
      </c>
      <c r="AK29" s="140">
        <v>0</v>
      </c>
      <c r="AL29" s="141">
        <v>300</v>
      </c>
      <c r="AM29" s="140">
        <v>0</v>
      </c>
      <c r="AN29" s="139">
        <v>310</v>
      </c>
      <c r="AO29" s="140">
        <v>0</v>
      </c>
      <c r="AP29" s="139">
        <v>305</v>
      </c>
      <c r="AQ29" s="140">
        <v>0</v>
      </c>
      <c r="AR29" s="141">
        <v>307.5</v>
      </c>
      <c r="AS29" s="142">
        <v>0</v>
      </c>
      <c r="AT29" s="143">
        <v>283.99</v>
      </c>
      <c r="AU29" s="142">
        <v>0</v>
      </c>
      <c r="AV29" s="143">
        <v>279.7</v>
      </c>
      <c r="AW29" s="142">
        <v>0</v>
      </c>
      <c r="AX29" s="144">
        <v>281.84500000000003</v>
      </c>
      <c r="AY29" s="142">
        <v>0</v>
      </c>
      <c r="AZ29" s="143">
        <v>256.60000000000002</v>
      </c>
      <c r="BA29" s="142">
        <v>0</v>
      </c>
      <c r="BB29" s="143">
        <v>240.71</v>
      </c>
      <c r="BC29" s="142">
        <v>0</v>
      </c>
      <c r="BD29" s="144">
        <v>248.65500000000003</v>
      </c>
      <c r="BE29" s="142">
        <v>0</v>
      </c>
      <c r="BF29" s="143">
        <v>239</v>
      </c>
      <c r="BG29" s="142">
        <v>0</v>
      </c>
      <c r="BH29" s="143">
        <v>237.66</v>
      </c>
      <c r="BI29" s="142">
        <v>0</v>
      </c>
      <c r="BJ29" s="144">
        <v>238.32999999999998</v>
      </c>
      <c r="BK29" s="142">
        <v>0</v>
      </c>
      <c r="BL29" s="143">
        <v>238</v>
      </c>
      <c r="BM29" s="142">
        <v>0</v>
      </c>
      <c r="BN29" s="143">
        <v>240</v>
      </c>
      <c r="BO29" s="142">
        <v>0</v>
      </c>
      <c r="BP29" s="144">
        <v>239</v>
      </c>
      <c r="BQ29" s="142">
        <v>0</v>
      </c>
      <c r="BR29" s="143">
        <v>235</v>
      </c>
      <c r="BS29" s="142">
        <v>0</v>
      </c>
      <c r="BT29" s="143">
        <v>240</v>
      </c>
      <c r="BU29" s="142">
        <v>0</v>
      </c>
      <c r="BV29" s="144">
        <v>237.5</v>
      </c>
      <c r="BX29" s="204">
        <v>311</v>
      </c>
      <c r="BY29" s="205">
        <v>6.1314947915435201E-2</v>
      </c>
    </row>
    <row r="30" spans="1:77" ht="18" customHeight="1">
      <c r="A30" s="203"/>
      <c r="B30" s="155" t="s">
        <v>29</v>
      </c>
      <c r="C30" s="124">
        <v>0</v>
      </c>
      <c r="D30" s="125">
        <v>196</v>
      </c>
      <c r="E30" s="124">
        <v>0</v>
      </c>
      <c r="F30" s="125">
        <v>195</v>
      </c>
      <c r="G30" s="124">
        <v>0</v>
      </c>
      <c r="H30" s="126">
        <v>195.5</v>
      </c>
      <c r="I30" s="138">
        <v>0</v>
      </c>
      <c r="J30" s="139">
        <v>198</v>
      </c>
      <c r="K30" s="140">
        <v>0</v>
      </c>
      <c r="L30" s="139">
        <v>189</v>
      </c>
      <c r="M30" s="140">
        <v>0</v>
      </c>
      <c r="N30" s="141">
        <v>193.5</v>
      </c>
      <c r="O30" s="140">
        <v>0</v>
      </c>
      <c r="P30" s="139">
        <v>190</v>
      </c>
      <c r="Q30" s="140">
        <v>0</v>
      </c>
      <c r="R30" s="139">
        <v>185</v>
      </c>
      <c r="S30" s="140">
        <v>0</v>
      </c>
      <c r="T30" s="141">
        <v>187.5</v>
      </c>
      <c r="U30" s="140">
        <v>0</v>
      </c>
      <c r="V30" s="139">
        <v>180.11491712707181</v>
      </c>
      <c r="W30" s="140">
        <v>0</v>
      </c>
      <c r="X30" s="139">
        <v>173.51032608695652</v>
      </c>
      <c r="Y30" s="140">
        <v>0</v>
      </c>
      <c r="Z30" s="141">
        <v>176.78547945205477</v>
      </c>
      <c r="AA30" s="140">
        <v>0</v>
      </c>
      <c r="AB30" s="139">
        <v>178.86795580110496</v>
      </c>
      <c r="AC30" s="140">
        <v>0</v>
      </c>
      <c r="AD30" s="139">
        <v>192.90434782608696</v>
      </c>
      <c r="AE30" s="140">
        <v>0</v>
      </c>
      <c r="AF30" s="141">
        <v>185.94383561643835</v>
      </c>
      <c r="AG30" s="140">
        <v>0</v>
      </c>
      <c r="AH30" s="139">
        <v>215.68445418174892</v>
      </c>
      <c r="AI30" s="140">
        <v>0</v>
      </c>
      <c r="AJ30" s="139">
        <v>219.48586956521737</v>
      </c>
      <c r="AK30" s="140">
        <v>0</v>
      </c>
      <c r="AL30" s="141">
        <v>217.6007841284837</v>
      </c>
      <c r="AM30" s="140">
        <v>0</v>
      </c>
      <c r="AN30" s="139">
        <v>223</v>
      </c>
      <c r="AO30" s="140">
        <v>0</v>
      </c>
      <c r="AP30" s="139">
        <v>223</v>
      </c>
      <c r="AQ30" s="140">
        <v>0</v>
      </c>
      <c r="AR30" s="141">
        <v>223</v>
      </c>
      <c r="AS30" s="142">
        <v>0</v>
      </c>
      <c r="AT30" s="143">
        <v>217</v>
      </c>
      <c r="AU30" s="142">
        <v>0</v>
      </c>
      <c r="AV30" s="143">
        <v>220</v>
      </c>
      <c r="AW30" s="142">
        <v>0</v>
      </c>
      <c r="AX30" s="144">
        <v>218.5</v>
      </c>
      <c r="AY30" s="142">
        <v>0</v>
      </c>
      <c r="AZ30" s="143">
        <v>218</v>
      </c>
      <c r="BA30" s="142">
        <v>0</v>
      </c>
      <c r="BB30" s="143">
        <v>216</v>
      </c>
      <c r="BC30" s="142">
        <v>0</v>
      </c>
      <c r="BD30" s="144">
        <v>217</v>
      </c>
      <c r="BE30" s="142">
        <v>0</v>
      </c>
      <c r="BF30" s="143">
        <v>209</v>
      </c>
      <c r="BG30" s="142">
        <v>0</v>
      </c>
      <c r="BH30" s="143">
        <v>207</v>
      </c>
      <c r="BI30" s="142">
        <v>0</v>
      </c>
      <c r="BJ30" s="144">
        <v>208</v>
      </c>
      <c r="BK30" s="142">
        <v>0</v>
      </c>
      <c r="BL30" s="143">
        <v>201</v>
      </c>
      <c r="BM30" s="142">
        <v>0</v>
      </c>
      <c r="BN30" s="143">
        <v>205</v>
      </c>
      <c r="BO30" s="142">
        <v>0</v>
      </c>
      <c r="BP30" s="144">
        <v>203</v>
      </c>
      <c r="BQ30" s="142">
        <v>0</v>
      </c>
      <c r="BR30" s="143">
        <v>210</v>
      </c>
      <c r="BS30" s="142">
        <v>0</v>
      </c>
      <c r="BT30" s="143">
        <v>210</v>
      </c>
      <c r="BU30" s="142">
        <v>0</v>
      </c>
      <c r="BV30" s="144">
        <v>210</v>
      </c>
      <c r="BX30" s="204">
        <v>275</v>
      </c>
      <c r="BY30" s="205">
        <v>9.4860220167945347E-3</v>
      </c>
    </row>
    <row r="31" spans="1:77" ht="18" customHeight="1">
      <c r="A31" s="193"/>
      <c r="B31" s="123" t="s">
        <v>30</v>
      </c>
      <c r="C31" s="124">
        <v>0</v>
      </c>
      <c r="D31" s="125">
        <v>155.80911602209946</v>
      </c>
      <c r="E31" s="124">
        <v>0</v>
      </c>
      <c r="F31" s="125">
        <v>143.55113586956523</v>
      </c>
      <c r="G31" s="124">
        <v>0</v>
      </c>
      <c r="H31" s="126">
        <v>149.68012594583234</v>
      </c>
      <c r="I31" s="138">
        <v>0</v>
      </c>
      <c r="J31" s="139">
        <v>167.54993770241953</v>
      </c>
      <c r="K31" s="140">
        <v>0</v>
      </c>
      <c r="L31" s="139">
        <v>199.66190760869563</v>
      </c>
      <c r="M31" s="140">
        <v>0</v>
      </c>
      <c r="N31" s="141">
        <v>183.60592265555758</v>
      </c>
      <c r="O31" s="140">
        <v>0</v>
      </c>
      <c r="P31" s="139">
        <v>218.33</v>
      </c>
      <c r="Q31" s="140">
        <v>0</v>
      </c>
      <c r="R31" s="139">
        <v>210</v>
      </c>
      <c r="S31" s="140">
        <v>0</v>
      </c>
      <c r="T31" s="141">
        <v>214.16500000000002</v>
      </c>
      <c r="U31" s="140">
        <v>0</v>
      </c>
      <c r="V31" s="139">
        <v>196.04351381215471</v>
      </c>
      <c r="W31" s="140">
        <v>0</v>
      </c>
      <c r="X31" s="139">
        <v>185.40532173913047</v>
      </c>
      <c r="Y31" s="140">
        <v>0</v>
      </c>
      <c r="Z31" s="141">
        <v>190.68069917808222</v>
      </c>
      <c r="AA31" s="140">
        <v>0</v>
      </c>
      <c r="AB31" s="139">
        <v>206.21842762430944</v>
      </c>
      <c r="AC31" s="140">
        <v>0</v>
      </c>
      <c r="AD31" s="139">
        <v>212.63399836956523</v>
      </c>
      <c r="AE31" s="140">
        <v>0</v>
      </c>
      <c r="AF31" s="141">
        <v>209.45257835616442</v>
      </c>
      <c r="AG31" s="140">
        <v>0</v>
      </c>
      <c r="AH31" s="139">
        <v>238.47386626024004</v>
      </c>
      <c r="AI31" s="140">
        <v>0</v>
      </c>
      <c r="AJ31" s="139">
        <v>236.35392989130432</v>
      </c>
      <c r="AK31" s="140">
        <v>0</v>
      </c>
      <c r="AL31" s="141">
        <v>237.4051860085026</v>
      </c>
      <c r="AM31" s="140">
        <v>0</v>
      </c>
      <c r="AN31" s="139">
        <v>246.58924585635359</v>
      </c>
      <c r="AO31" s="140">
        <v>0</v>
      </c>
      <c r="AP31" s="139">
        <v>228.81302880434782</v>
      </c>
      <c r="AQ31" s="140">
        <v>0</v>
      </c>
      <c r="AR31" s="141">
        <v>237.70113733035072</v>
      </c>
      <c r="AS31" s="142">
        <v>0</v>
      </c>
      <c r="AT31" s="143">
        <v>246.58924585635359</v>
      </c>
      <c r="AU31" s="142">
        <v>0</v>
      </c>
      <c r="AV31" s="143">
        <v>228.81302880434782</v>
      </c>
      <c r="AW31" s="142">
        <v>0</v>
      </c>
      <c r="AX31" s="144">
        <v>237.70113733035072</v>
      </c>
      <c r="AY31" s="142">
        <v>0</v>
      </c>
      <c r="AZ31" s="143">
        <v>246.58924585635359</v>
      </c>
      <c r="BA31" s="142">
        <v>0</v>
      </c>
      <c r="BB31" s="143">
        <v>228.81302880434782</v>
      </c>
      <c r="BC31" s="142">
        <v>0</v>
      </c>
      <c r="BD31" s="144">
        <v>237.70113733035072</v>
      </c>
      <c r="BE31" s="142">
        <v>0</v>
      </c>
      <c r="BF31" s="143">
        <v>246.58924585635359</v>
      </c>
      <c r="BG31" s="142">
        <v>0</v>
      </c>
      <c r="BH31" s="143">
        <v>228.81302880434782</v>
      </c>
      <c r="BI31" s="142">
        <v>0</v>
      </c>
      <c r="BJ31" s="144">
        <v>237.70113733035072</v>
      </c>
      <c r="BK31" s="142">
        <v>0</v>
      </c>
      <c r="BL31" s="143">
        <v>246.58924585635359</v>
      </c>
      <c r="BM31" s="142">
        <v>0</v>
      </c>
      <c r="BN31" s="143">
        <v>228.81302880434782</v>
      </c>
      <c r="BO31" s="142">
        <v>0</v>
      </c>
      <c r="BP31" s="144">
        <v>237.70113733035072</v>
      </c>
      <c r="BQ31" s="142">
        <v>0</v>
      </c>
      <c r="BR31" s="143">
        <v>246.58924585635359</v>
      </c>
      <c r="BS31" s="142">
        <v>0</v>
      </c>
      <c r="BT31" s="143">
        <v>228.81302880434782</v>
      </c>
      <c r="BU31" s="142">
        <v>0</v>
      </c>
      <c r="BV31" s="144">
        <v>237.70113733035072</v>
      </c>
      <c r="BX31" s="204">
        <v>241.47158787382895</v>
      </c>
      <c r="BY31" s="205">
        <v>9.4793394170705359E-3</v>
      </c>
    </row>
    <row r="32" spans="1:77" ht="18" customHeight="1">
      <c r="A32" s="193"/>
      <c r="B32" s="123" t="s">
        <v>31</v>
      </c>
      <c r="C32" s="124">
        <v>0</v>
      </c>
      <c r="D32" s="125">
        <v>159.03</v>
      </c>
      <c r="E32" s="124">
        <v>0</v>
      </c>
      <c r="F32" s="125">
        <v>153.91999999999999</v>
      </c>
      <c r="G32" s="124">
        <v>0</v>
      </c>
      <c r="H32" s="126">
        <v>156.47499999999999</v>
      </c>
      <c r="I32" s="138">
        <v>0</v>
      </c>
      <c r="J32" s="139">
        <v>176.72</v>
      </c>
      <c r="K32" s="140">
        <v>0</v>
      </c>
      <c r="L32" s="139">
        <v>191.8576086956522</v>
      </c>
      <c r="M32" s="140">
        <v>0</v>
      </c>
      <c r="N32" s="141">
        <v>184.2888043478261</v>
      </c>
      <c r="O32" s="140">
        <v>0</v>
      </c>
      <c r="P32" s="139">
        <v>172.79</v>
      </c>
      <c r="Q32" s="140">
        <v>0</v>
      </c>
      <c r="R32" s="139">
        <v>175</v>
      </c>
      <c r="S32" s="140">
        <v>0</v>
      </c>
      <c r="T32" s="141">
        <v>173.89499999999998</v>
      </c>
      <c r="U32" s="140">
        <v>0</v>
      </c>
      <c r="V32" s="139">
        <v>163.62734806629837</v>
      </c>
      <c r="W32" s="140">
        <v>0</v>
      </c>
      <c r="X32" s="139">
        <v>168.39320652173913</v>
      </c>
      <c r="Y32" s="140">
        <v>0</v>
      </c>
      <c r="Z32" s="141">
        <v>166.02986301369864</v>
      </c>
      <c r="AA32" s="140">
        <v>0</v>
      </c>
      <c r="AB32" s="139">
        <v>198.86911602209943</v>
      </c>
      <c r="AC32" s="140">
        <v>0</v>
      </c>
      <c r="AD32" s="139">
        <v>219.57353260869564</v>
      </c>
      <c r="AE32" s="140">
        <v>0</v>
      </c>
      <c r="AF32" s="141">
        <v>209.30641095890411</v>
      </c>
      <c r="AG32" s="140">
        <v>0</v>
      </c>
      <c r="AH32" s="139">
        <v>244.19871785101927</v>
      </c>
      <c r="AI32" s="140">
        <v>0</v>
      </c>
      <c r="AJ32" s="139">
        <v>256.95146739130439</v>
      </c>
      <c r="AK32" s="140">
        <v>0</v>
      </c>
      <c r="AL32" s="141">
        <v>250.6275011809164</v>
      </c>
      <c r="AM32" s="140">
        <v>0</v>
      </c>
      <c r="AN32" s="139">
        <v>253.82</v>
      </c>
      <c r="AO32" s="140">
        <v>0</v>
      </c>
      <c r="AP32" s="139">
        <v>234.09</v>
      </c>
      <c r="AQ32" s="140">
        <v>0</v>
      </c>
      <c r="AR32" s="141">
        <v>243.95499999999998</v>
      </c>
      <c r="AS32" s="142">
        <v>0</v>
      </c>
      <c r="AT32" s="143">
        <v>222.96</v>
      </c>
      <c r="AU32" s="142">
        <v>0</v>
      </c>
      <c r="AV32" s="139">
        <v>222.76</v>
      </c>
      <c r="AW32" s="142">
        <v>0</v>
      </c>
      <c r="AX32" s="144">
        <v>222.86</v>
      </c>
      <c r="AY32" s="142">
        <v>0</v>
      </c>
      <c r="AZ32" s="143">
        <v>228.29</v>
      </c>
      <c r="BA32" s="142">
        <v>0</v>
      </c>
      <c r="BB32" s="139">
        <v>232.86</v>
      </c>
      <c r="BC32" s="142">
        <v>0</v>
      </c>
      <c r="BD32" s="144">
        <v>230.57499999999999</v>
      </c>
      <c r="BE32" s="142">
        <v>0</v>
      </c>
      <c r="BF32" s="143">
        <v>211.76</v>
      </c>
      <c r="BG32" s="142">
        <v>0</v>
      </c>
      <c r="BH32" s="139">
        <v>212.37</v>
      </c>
      <c r="BI32" s="142">
        <v>0</v>
      </c>
      <c r="BJ32" s="144">
        <v>212.065</v>
      </c>
      <c r="BK32" s="142">
        <v>0</v>
      </c>
      <c r="BL32" s="143">
        <v>216.77</v>
      </c>
      <c r="BM32" s="142">
        <v>0</v>
      </c>
      <c r="BN32" s="139">
        <v>220</v>
      </c>
      <c r="BO32" s="142">
        <v>0</v>
      </c>
      <c r="BP32" s="144">
        <v>218.38499999999999</v>
      </c>
      <c r="BQ32" s="142">
        <v>0</v>
      </c>
      <c r="BR32" s="143">
        <v>220</v>
      </c>
      <c r="BS32" s="142">
        <v>0</v>
      </c>
      <c r="BT32" s="139">
        <v>222</v>
      </c>
      <c r="BU32" s="142">
        <v>0</v>
      </c>
      <c r="BV32" s="144">
        <v>221</v>
      </c>
      <c r="BX32" s="204">
        <v>255.39882761830415</v>
      </c>
      <c r="BY32" s="205">
        <v>2.8158259721383565E-3</v>
      </c>
    </row>
    <row r="33" spans="1:77" ht="18" customHeight="1">
      <c r="A33" s="193"/>
      <c r="B33" s="123" t="s">
        <v>32</v>
      </c>
      <c r="C33" s="124">
        <v>0</v>
      </c>
      <c r="D33" s="125">
        <v>197</v>
      </c>
      <c r="E33" s="124">
        <v>0</v>
      </c>
      <c r="F33" s="125">
        <v>201</v>
      </c>
      <c r="G33" s="124">
        <v>0</v>
      </c>
      <c r="H33" s="126">
        <v>199</v>
      </c>
      <c r="I33" s="138">
        <v>0</v>
      </c>
      <c r="J33" s="139">
        <v>201</v>
      </c>
      <c r="K33" s="140">
        <v>0</v>
      </c>
      <c r="L33" s="139">
        <v>203</v>
      </c>
      <c r="M33" s="140">
        <v>0</v>
      </c>
      <c r="N33" s="141">
        <v>202</v>
      </c>
      <c r="O33" s="140">
        <v>0</v>
      </c>
      <c r="P33" s="139">
        <v>186.96</v>
      </c>
      <c r="Q33" s="140">
        <v>0</v>
      </c>
      <c r="R33" s="139">
        <v>187</v>
      </c>
      <c r="S33" s="140">
        <v>0</v>
      </c>
      <c r="T33" s="141">
        <v>186.98000000000002</v>
      </c>
      <c r="U33" s="140">
        <v>0</v>
      </c>
      <c r="V33" s="139">
        <v>192.40806629834253</v>
      </c>
      <c r="W33" s="140">
        <v>0</v>
      </c>
      <c r="X33" s="139">
        <v>187.95809782608697</v>
      </c>
      <c r="Y33" s="140">
        <v>0</v>
      </c>
      <c r="Z33" s="141">
        <v>190.16479452054793</v>
      </c>
      <c r="AA33" s="140">
        <v>0</v>
      </c>
      <c r="AB33" s="139">
        <v>189.01712707182324</v>
      </c>
      <c r="AC33" s="140">
        <v>0</v>
      </c>
      <c r="AD33" s="139">
        <v>198.98603260869567</v>
      </c>
      <c r="AE33" s="140">
        <v>0</v>
      </c>
      <c r="AF33" s="141">
        <v>194.04254794520548</v>
      </c>
      <c r="AG33" s="140">
        <v>0</v>
      </c>
      <c r="AH33" s="139">
        <v>219.90198323490193</v>
      </c>
      <c r="AI33" s="140">
        <v>0</v>
      </c>
      <c r="AJ33" s="139">
        <v>226.52521739130435</v>
      </c>
      <c r="AK33" s="140">
        <v>0</v>
      </c>
      <c r="AL33" s="141">
        <v>223.2408190836089</v>
      </c>
      <c r="AM33" s="140">
        <v>0</v>
      </c>
      <c r="AN33" s="139">
        <v>180</v>
      </c>
      <c r="AO33" s="140">
        <v>0</v>
      </c>
      <c r="AP33" s="139">
        <v>183</v>
      </c>
      <c r="AQ33" s="140">
        <v>0</v>
      </c>
      <c r="AR33" s="141">
        <v>181.5</v>
      </c>
      <c r="AS33" s="142">
        <v>0</v>
      </c>
      <c r="AT33" s="143">
        <v>172</v>
      </c>
      <c r="AU33" s="142">
        <v>0</v>
      </c>
      <c r="AV33" s="143">
        <v>174</v>
      </c>
      <c r="AW33" s="142">
        <v>0</v>
      </c>
      <c r="AX33" s="144">
        <v>173</v>
      </c>
      <c r="AY33" s="142">
        <v>0</v>
      </c>
      <c r="AZ33" s="143">
        <v>175</v>
      </c>
      <c r="BA33" s="142">
        <v>0</v>
      </c>
      <c r="BB33" s="143">
        <v>177</v>
      </c>
      <c r="BC33" s="142">
        <v>0</v>
      </c>
      <c r="BD33" s="144">
        <v>176</v>
      </c>
      <c r="BE33" s="142">
        <v>0</v>
      </c>
      <c r="BF33" s="143">
        <v>207</v>
      </c>
      <c r="BG33" s="142">
        <v>0</v>
      </c>
      <c r="BH33" s="143">
        <v>205</v>
      </c>
      <c r="BI33" s="142">
        <v>0</v>
      </c>
      <c r="BJ33" s="144">
        <v>206</v>
      </c>
      <c r="BK33" s="142">
        <v>0</v>
      </c>
      <c r="BL33" s="143">
        <v>195</v>
      </c>
      <c r="BM33" s="142">
        <v>0</v>
      </c>
      <c r="BN33" s="143">
        <v>193</v>
      </c>
      <c r="BO33" s="142">
        <v>0</v>
      </c>
      <c r="BP33" s="144">
        <v>194</v>
      </c>
      <c r="BQ33" s="142">
        <v>0</v>
      </c>
      <c r="BR33" s="143">
        <v>193</v>
      </c>
      <c r="BS33" s="142">
        <v>0</v>
      </c>
      <c r="BT33" s="143">
        <v>192</v>
      </c>
      <c r="BU33" s="142">
        <v>0</v>
      </c>
      <c r="BV33" s="144">
        <v>192.5</v>
      </c>
      <c r="BX33" s="204">
        <v>173</v>
      </c>
      <c r="BY33" s="205">
        <v>2.7948046813549478E-3</v>
      </c>
    </row>
    <row r="34" spans="1:77" ht="18" customHeight="1">
      <c r="A34" s="203"/>
      <c r="B34" s="155" t="s">
        <v>33</v>
      </c>
      <c r="C34" s="124">
        <v>0</v>
      </c>
      <c r="D34" s="125">
        <v>193</v>
      </c>
      <c r="E34" s="124">
        <v>0</v>
      </c>
      <c r="F34" s="125">
        <v>198</v>
      </c>
      <c r="G34" s="124">
        <v>0</v>
      </c>
      <c r="H34" s="126">
        <v>195.5</v>
      </c>
      <c r="I34" s="138">
        <v>0</v>
      </c>
      <c r="J34" s="139">
        <v>211</v>
      </c>
      <c r="K34" s="140">
        <v>0</v>
      </c>
      <c r="L34" s="139">
        <v>220</v>
      </c>
      <c r="M34" s="140">
        <v>0</v>
      </c>
      <c r="N34" s="141">
        <v>215.5</v>
      </c>
      <c r="O34" s="140">
        <v>0</v>
      </c>
      <c r="P34" s="139">
        <v>210</v>
      </c>
      <c r="Q34" s="140">
        <v>0</v>
      </c>
      <c r="R34" s="139">
        <v>211</v>
      </c>
      <c r="S34" s="140">
        <v>0</v>
      </c>
      <c r="T34" s="141">
        <v>210.5</v>
      </c>
      <c r="U34" s="140">
        <v>0</v>
      </c>
      <c r="V34" s="139">
        <v>210.62165745856356</v>
      </c>
      <c r="W34" s="140">
        <v>0</v>
      </c>
      <c r="X34" s="139">
        <v>210.47179347826085</v>
      </c>
      <c r="Y34" s="140">
        <v>0</v>
      </c>
      <c r="Z34" s="141">
        <v>210.54610958904109</v>
      </c>
      <c r="AA34" s="140">
        <v>0</v>
      </c>
      <c r="AB34" s="139">
        <v>214.44154696132597</v>
      </c>
      <c r="AC34" s="140">
        <v>0</v>
      </c>
      <c r="AD34" s="139">
        <v>219.90206521739131</v>
      </c>
      <c r="AE34" s="140">
        <v>0</v>
      </c>
      <c r="AF34" s="141">
        <v>217.19424657534245</v>
      </c>
      <c r="AG34" s="140">
        <v>0</v>
      </c>
      <c r="AH34" s="139">
        <v>235</v>
      </c>
      <c r="AI34" s="140">
        <v>0</v>
      </c>
      <c r="AJ34" s="139">
        <v>247</v>
      </c>
      <c r="AK34" s="140">
        <v>0</v>
      </c>
      <c r="AL34" s="141">
        <v>241</v>
      </c>
      <c r="AM34" s="140">
        <v>0</v>
      </c>
      <c r="AN34" s="139">
        <v>256.05</v>
      </c>
      <c r="AO34" s="140">
        <v>0</v>
      </c>
      <c r="AP34" s="139">
        <v>262.54000000000002</v>
      </c>
      <c r="AQ34" s="140">
        <v>0</v>
      </c>
      <c r="AR34" s="141">
        <v>259.29500000000002</v>
      </c>
      <c r="AS34" s="142">
        <v>0</v>
      </c>
      <c r="AT34" s="143">
        <v>251.36</v>
      </c>
      <c r="AU34" s="142">
        <v>0</v>
      </c>
      <c r="AV34" s="143">
        <v>242.35</v>
      </c>
      <c r="AW34" s="142">
        <v>0</v>
      </c>
      <c r="AX34" s="144">
        <v>246.85500000000002</v>
      </c>
      <c r="AY34" s="142">
        <v>0</v>
      </c>
      <c r="AZ34" s="143">
        <v>233.21</v>
      </c>
      <c r="BA34" s="142">
        <v>0</v>
      </c>
      <c r="BB34" s="143">
        <v>223.46</v>
      </c>
      <c r="BC34" s="142">
        <v>0</v>
      </c>
      <c r="BD34" s="144">
        <v>228.33500000000001</v>
      </c>
      <c r="BE34" s="142">
        <v>0</v>
      </c>
      <c r="BF34" s="143">
        <v>217.64</v>
      </c>
      <c r="BG34" s="142">
        <v>0</v>
      </c>
      <c r="BH34" s="143">
        <v>221.82</v>
      </c>
      <c r="BI34" s="142">
        <v>0</v>
      </c>
      <c r="BJ34" s="144">
        <v>219.73</v>
      </c>
      <c r="BK34" s="142">
        <v>0</v>
      </c>
      <c r="BL34" s="143">
        <v>229.42</v>
      </c>
      <c r="BM34" s="142">
        <v>0</v>
      </c>
      <c r="BN34" s="143">
        <v>240</v>
      </c>
      <c r="BO34" s="142">
        <v>0</v>
      </c>
      <c r="BP34" s="144">
        <v>234.70999999999998</v>
      </c>
      <c r="BQ34" s="142">
        <v>0</v>
      </c>
      <c r="BR34" s="143">
        <v>242</v>
      </c>
      <c r="BS34" s="142">
        <v>0</v>
      </c>
      <c r="BT34" s="143">
        <v>245</v>
      </c>
      <c r="BU34" s="142">
        <v>0</v>
      </c>
      <c r="BV34" s="144">
        <v>243.5</v>
      </c>
      <c r="BX34" s="204">
        <v>254</v>
      </c>
      <c r="BY34" s="205">
        <v>1.1849254494815538E-2</v>
      </c>
    </row>
    <row r="35" spans="1:77" ht="18" customHeight="1">
      <c r="A35" s="193"/>
      <c r="B35" s="155" t="s">
        <v>34</v>
      </c>
      <c r="C35" s="124">
        <v>0</v>
      </c>
      <c r="D35" s="125">
        <v>210.5</v>
      </c>
      <c r="E35" s="124">
        <v>0</v>
      </c>
      <c r="F35" s="125">
        <v>186.2</v>
      </c>
      <c r="G35" s="124">
        <v>0</v>
      </c>
      <c r="H35" s="126">
        <v>198.35</v>
      </c>
      <c r="I35" s="138">
        <v>0</v>
      </c>
      <c r="J35" s="139">
        <v>204.9</v>
      </c>
      <c r="K35" s="140">
        <v>0</v>
      </c>
      <c r="L35" s="139">
        <v>194.5</v>
      </c>
      <c r="M35" s="140">
        <v>0</v>
      </c>
      <c r="N35" s="141">
        <v>199.7</v>
      </c>
      <c r="O35" s="147">
        <v>0</v>
      </c>
      <c r="P35" s="139">
        <v>190.6</v>
      </c>
      <c r="Q35" s="140">
        <v>0</v>
      </c>
      <c r="R35" s="139">
        <v>178.1</v>
      </c>
      <c r="S35" s="140">
        <v>0</v>
      </c>
      <c r="T35" s="141">
        <v>184.35</v>
      </c>
      <c r="U35" s="147">
        <v>0</v>
      </c>
      <c r="V35" s="139">
        <v>244.62341988950271</v>
      </c>
      <c r="W35" s="140">
        <v>0</v>
      </c>
      <c r="X35" s="139">
        <v>257.36905815217386</v>
      </c>
      <c r="Y35" s="140">
        <v>0</v>
      </c>
      <c r="Z35" s="141">
        <v>251.04861835616435</v>
      </c>
      <c r="AA35" s="147">
        <v>0</v>
      </c>
      <c r="AB35" s="139">
        <v>297.35278453038671</v>
      </c>
      <c r="AC35" s="140">
        <v>0</v>
      </c>
      <c r="AD35" s="139">
        <v>281.99240271739131</v>
      </c>
      <c r="AE35" s="140">
        <v>0</v>
      </c>
      <c r="AF35" s="141">
        <v>289.6094687671233</v>
      </c>
      <c r="AG35" s="147">
        <v>2889</v>
      </c>
      <c r="AH35" s="139">
        <v>325.08805073347304</v>
      </c>
      <c r="AI35" s="140">
        <v>2762</v>
      </c>
      <c r="AJ35" s="139">
        <v>321.9973070652174</v>
      </c>
      <c r="AK35" s="140">
        <v>0</v>
      </c>
      <c r="AL35" s="141">
        <v>323.52997721303734</v>
      </c>
      <c r="AM35" s="147">
        <v>3070</v>
      </c>
      <c r="AN35" s="139">
        <v>359.85778232894307</v>
      </c>
      <c r="AO35" s="140">
        <v>2972</v>
      </c>
      <c r="AP35" s="139">
        <v>338.98703626396218</v>
      </c>
      <c r="AQ35" s="140">
        <v>0</v>
      </c>
      <c r="AR35" s="141">
        <v>349.42240929645266</v>
      </c>
      <c r="AS35" s="149"/>
      <c r="AT35" s="143">
        <v>324.5658122521919</v>
      </c>
      <c r="AU35" s="142"/>
      <c r="AV35" s="143">
        <v>334.81635436625209</v>
      </c>
      <c r="AW35" s="142">
        <v>0</v>
      </c>
      <c r="AX35" s="144">
        <v>329.69108330922199</v>
      </c>
      <c r="AY35" s="149"/>
      <c r="AZ35" s="143">
        <v>359.20386291367333</v>
      </c>
      <c r="BA35" s="142"/>
      <c r="BB35" s="143">
        <v>389.16529649164016</v>
      </c>
      <c r="BC35" s="142"/>
      <c r="BD35" s="144">
        <v>374.18457970265672</v>
      </c>
      <c r="BE35" s="149"/>
      <c r="BF35" s="143">
        <v>426.47201109450759</v>
      </c>
      <c r="BG35" s="142"/>
      <c r="BH35" s="143">
        <v>418.18502714880452</v>
      </c>
      <c r="BI35" s="142"/>
      <c r="BJ35" s="144">
        <v>422.32851912165609</v>
      </c>
      <c r="BK35" s="149"/>
      <c r="BL35" s="143">
        <v>427.71599657827204</v>
      </c>
      <c r="BM35" s="142"/>
      <c r="BN35" s="143">
        <v>427.71599657827204</v>
      </c>
      <c r="BO35" s="142"/>
      <c r="BP35" s="144">
        <v>427.71599657827204</v>
      </c>
      <c r="BQ35" s="149"/>
      <c r="BR35" s="143">
        <v>457.37145094756818</v>
      </c>
      <c r="BS35" s="142"/>
      <c r="BT35" s="143">
        <v>457.37145094756818</v>
      </c>
      <c r="BU35" s="142"/>
      <c r="BV35" s="144">
        <v>457.37145094756818</v>
      </c>
      <c r="BX35" s="204">
        <v>320</v>
      </c>
      <c r="BY35" s="205">
        <v>1.9763274660929035E-2</v>
      </c>
    </row>
    <row r="36" spans="1:77" ht="18" customHeight="1">
      <c r="A36" s="193"/>
      <c r="B36" s="155" t="s">
        <v>35</v>
      </c>
      <c r="C36" s="124">
        <v>140.4</v>
      </c>
      <c r="D36" s="125">
        <v>208.11016013414743</v>
      </c>
      <c r="E36" s="124">
        <v>127.2</v>
      </c>
      <c r="F36" s="125">
        <v>183.33670387672092</v>
      </c>
      <c r="G36" s="159">
        <v>133.80000000000001</v>
      </c>
      <c r="H36" s="126">
        <v>195.51776708039884</v>
      </c>
      <c r="I36" s="160">
        <v>178.1</v>
      </c>
      <c r="J36" s="161">
        <v>229.74551552634787</v>
      </c>
      <c r="K36" s="162">
        <v>191.5</v>
      </c>
      <c r="L36" s="161">
        <v>234.47591877215433</v>
      </c>
      <c r="M36" s="162">
        <v>184.8</v>
      </c>
      <c r="N36" s="163">
        <v>232.07783610258286</v>
      </c>
      <c r="O36" s="162">
        <v>212.1</v>
      </c>
      <c r="P36" s="161">
        <v>237.26881113223641</v>
      </c>
      <c r="Q36" s="162">
        <v>181</v>
      </c>
      <c r="R36" s="161">
        <v>203.80748938157038</v>
      </c>
      <c r="S36" s="162">
        <v>196.55</v>
      </c>
      <c r="T36" s="163">
        <v>220.60979953001677</v>
      </c>
      <c r="U36" s="162">
        <v>0</v>
      </c>
      <c r="V36" s="161">
        <v>231.72533149171272</v>
      </c>
      <c r="W36" s="162">
        <v>0</v>
      </c>
      <c r="X36" s="161">
        <v>229.04896902173914</v>
      </c>
      <c r="Y36" s="162">
        <v>0</v>
      </c>
      <c r="Z36" s="163">
        <v>230.37615150684931</v>
      </c>
      <c r="AA36" s="162">
        <v>0</v>
      </c>
      <c r="AB36" s="161">
        <v>262.68878729281772</v>
      </c>
      <c r="AC36" s="162">
        <v>0</v>
      </c>
      <c r="AD36" s="161">
        <v>299.00493206521742</v>
      </c>
      <c r="AE36" s="162">
        <v>0</v>
      </c>
      <c r="AF36" s="163">
        <v>280.99610410958906</v>
      </c>
      <c r="AG36" s="162">
        <v>273.85000000000002</v>
      </c>
      <c r="AH36" s="161">
        <v>333.59749375119071</v>
      </c>
      <c r="AI36" s="162">
        <v>267.33999999999997</v>
      </c>
      <c r="AJ36" s="161">
        <v>333.68906467391304</v>
      </c>
      <c r="AK36" s="162">
        <v>270.59500000000003</v>
      </c>
      <c r="AL36" s="163">
        <v>333.64365553141238</v>
      </c>
      <c r="AM36" s="164">
        <v>288.3</v>
      </c>
      <c r="AN36" s="161">
        <v>338.84511992508044</v>
      </c>
      <c r="AO36" s="164">
        <v>261.8</v>
      </c>
      <c r="AP36" s="161">
        <v>308.82112883132953</v>
      </c>
      <c r="AQ36" s="164">
        <v>275.05</v>
      </c>
      <c r="AR36" s="163">
        <v>323.83312437820496</v>
      </c>
      <c r="AS36" s="164"/>
      <c r="AT36" s="165">
        <v>296.41804855480069</v>
      </c>
      <c r="AU36" s="164"/>
      <c r="AV36" s="165">
        <v>303.93692828624859</v>
      </c>
      <c r="AW36" s="164">
        <v>242.01</v>
      </c>
      <c r="AX36" s="166">
        <v>300.17748842052464</v>
      </c>
      <c r="AY36" s="167"/>
      <c r="AZ36" s="165">
        <v>340.36597023077974</v>
      </c>
      <c r="BA36" s="167"/>
      <c r="BB36" s="165">
        <v>326.48297136187421</v>
      </c>
      <c r="BC36" s="167"/>
      <c r="BD36" s="166">
        <v>333.424470796327</v>
      </c>
      <c r="BE36" s="167"/>
      <c r="BF36" s="165">
        <v>287.76147001040101</v>
      </c>
      <c r="BG36" s="167"/>
      <c r="BH36" s="165">
        <v>279.42648325303168</v>
      </c>
      <c r="BI36" s="167"/>
      <c r="BJ36" s="166">
        <v>283.59397663171637</v>
      </c>
      <c r="BK36" s="167"/>
      <c r="BL36" s="165">
        <v>316.05408307707324</v>
      </c>
      <c r="BM36" s="167"/>
      <c r="BN36" s="165">
        <v>341.68008981305218</v>
      </c>
      <c r="BO36" s="167"/>
      <c r="BP36" s="166">
        <v>328.86708644506268</v>
      </c>
      <c r="BQ36" s="167"/>
      <c r="BR36" s="165">
        <v>317.27436911211987</v>
      </c>
      <c r="BS36" s="167"/>
      <c r="BT36" s="165">
        <v>317.27436911211987</v>
      </c>
      <c r="BU36" s="167"/>
      <c r="BV36" s="166">
        <v>317.27436911211987</v>
      </c>
      <c r="BX36" s="204">
        <v>329.08995344787553</v>
      </c>
      <c r="BY36" s="205">
        <v>8.7584988791754012E-2</v>
      </c>
    </row>
    <row r="37" spans="1:77" ht="11.25" customHeight="1">
      <c r="A37" s="193"/>
      <c r="B37" s="193"/>
      <c r="C37" s="210"/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0"/>
      <c r="V37" s="210"/>
      <c r="W37" s="210"/>
      <c r="X37" s="210"/>
      <c r="Y37" s="210"/>
      <c r="Z37" s="210"/>
      <c r="AA37" s="210"/>
      <c r="AB37" s="210"/>
      <c r="AC37" s="210"/>
      <c r="AD37" s="210"/>
      <c r="AE37" s="210"/>
      <c r="AF37" s="210"/>
      <c r="AG37" s="210"/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</row>
    <row r="38" spans="1:77" s="211" customFormat="1" ht="18" customHeight="1">
      <c r="A38" s="169"/>
      <c r="B38" s="170" t="s">
        <v>60</v>
      </c>
      <c r="C38" s="169"/>
      <c r="D38" s="171">
        <v>219.35677594129848</v>
      </c>
      <c r="E38" s="169"/>
      <c r="F38" s="171">
        <v>222.52228613074513</v>
      </c>
      <c r="G38" s="169"/>
      <c r="H38" s="172">
        <v>220.9274356494312</v>
      </c>
      <c r="I38" s="169"/>
      <c r="J38" s="173">
        <v>238.8389135393341</v>
      </c>
      <c r="K38" s="174"/>
      <c r="L38" s="173">
        <v>240.22804508556067</v>
      </c>
      <c r="M38" s="174"/>
      <c r="N38" s="175">
        <v>239.53138287953749</v>
      </c>
      <c r="O38" s="174"/>
      <c r="P38" s="173">
        <v>232.48445233429447</v>
      </c>
      <c r="Q38" s="174"/>
      <c r="R38" s="173">
        <v>221.03636028182962</v>
      </c>
      <c r="S38" s="174"/>
      <c r="T38" s="176">
        <v>226.76842019366532</v>
      </c>
      <c r="U38" s="174"/>
      <c r="V38" s="173">
        <v>227.6324949636757</v>
      </c>
      <c r="W38" s="174"/>
      <c r="X38" s="173">
        <v>232.04023474275647</v>
      </c>
      <c r="Y38" s="174"/>
      <c r="Z38" s="176">
        <v>229.85447885230815</v>
      </c>
      <c r="AA38" s="174"/>
      <c r="AB38" s="173">
        <v>258.87193732752502</v>
      </c>
      <c r="AC38" s="174"/>
      <c r="AD38" s="173">
        <v>279.18161708974765</v>
      </c>
      <c r="AE38" s="174"/>
      <c r="AF38" s="176">
        <v>269.11024164601525</v>
      </c>
      <c r="AG38" s="174"/>
      <c r="AH38" s="173">
        <v>305.78798368572075</v>
      </c>
      <c r="AI38" s="174"/>
      <c r="AJ38" s="173">
        <v>316.42224217655615</v>
      </c>
      <c r="AK38" s="174"/>
      <c r="AL38" s="176">
        <v>311.61585047552785</v>
      </c>
      <c r="AM38" s="174"/>
      <c r="AN38" s="173">
        <v>322.43062077092117</v>
      </c>
      <c r="AO38" s="174"/>
      <c r="AP38" s="173">
        <v>304.08423173600545</v>
      </c>
      <c r="AQ38" s="174"/>
      <c r="AR38" s="176">
        <v>313.25742625346328</v>
      </c>
      <c r="AS38" s="174"/>
      <c r="AT38" s="173">
        <v>291.9067885273692</v>
      </c>
      <c r="AU38" s="174"/>
      <c r="AV38" s="173">
        <v>281.75771406234549</v>
      </c>
      <c r="AW38" s="174"/>
      <c r="AX38" s="176">
        <v>286.83225129485726</v>
      </c>
      <c r="AY38" s="174"/>
      <c r="AZ38" s="173">
        <v>286.14716063090276</v>
      </c>
      <c r="BA38" s="174"/>
      <c r="BB38" s="173">
        <v>281.00707936554085</v>
      </c>
      <c r="BC38" s="174"/>
      <c r="BD38" s="176">
        <v>283.57711999822186</v>
      </c>
      <c r="BE38" s="174"/>
      <c r="BF38" s="173">
        <v>270.56161788056608</v>
      </c>
      <c r="BG38" s="174"/>
      <c r="BH38" s="173">
        <v>264.51663597661906</v>
      </c>
      <c r="BI38" s="174"/>
      <c r="BJ38" s="176">
        <v>267.53912692859262</v>
      </c>
      <c r="BK38" s="174"/>
      <c r="BL38" s="173">
        <v>280.63840029818567</v>
      </c>
      <c r="BM38" s="174"/>
      <c r="BN38" s="173">
        <v>285.60210132891035</v>
      </c>
      <c r="BO38" s="174"/>
      <c r="BP38" s="176">
        <v>283.33191648201142</v>
      </c>
      <c r="BQ38" s="174"/>
      <c r="BR38" s="173">
        <v>284.3189488113494</v>
      </c>
      <c r="BS38" s="174"/>
      <c r="BT38" s="173">
        <v>286.06358997801522</v>
      </c>
      <c r="BU38" s="174"/>
      <c r="BV38" s="176">
        <v>285.39297432580628</v>
      </c>
      <c r="BY38" s="211">
        <v>310.49513917962491</v>
      </c>
    </row>
    <row r="39" spans="1:77" ht="18" customHeight="1">
      <c r="A39" s="109"/>
      <c r="B39" s="168" t="s">
        <v>61</v>
      </c>
      <c r="C39" s="109"/>
      <c r="D39" s="178"/>
      <c r="E39" s="109"/>
      <c r="F39" s="178"/>
      <c r="G39" s="109"/>
      <c r="H39" s="179"/>
      <c r="I39" s="109"/>
      <c r="J39" s="180">
        <f>+J38/D38-1</f>
        <v>8.8814842917135151E-2</v>
      </c>
      <c r="K39" s="109"/>
      <c r="L39" s="180">
        <f>+L38/F38-1</f>
        <v>7.9568474972490311E-2</v>
      </c>
      <c r="M39" s="109"/>
      <c r="N39" s="181">
        <f>+N38/H38-1</f>
        <v>8.4208406146655035E-2</v>
      </c>
      <c r="O39" s="109"/>
      <c r="P39" s="180">
        <f>+P38/J38-1</f>
        <v>-2.6605636036747038E-2</v>
      </c>
      <c r="Q39" s="109"/>
      <c r="R39" s="180">
        <f>+R38/L38-1</f>
        <v>-7.9889443369926538E-2</v>
      </c>
      <c r="S39" s="109"/>
      <c r="T39" s="182">
        <f>+T38/N38-1</f>
        <v>-5.3283050147507338E-2</v>
      </c>
      <c r="U39" s="183"/>
      <c r="V39" s="180">
        <f>+V38/P38-1</f>
        <v>-2.087002946606531E-2</v>
      </c>
      <c r="W39" s="183"/>
      <c r="X39" s="180">
        <f>+X38/R38-1</f>
        <v>4.9783096531704096E-2</v>
      </c>
      <c r="Y39" s="183"/>
      <c r="Z39" s="182">
        <f>+Z38/T38-1</f>
        <v>1.3608855483524751E-2</v>
      </c>
      <c r="AA39" s="184"/>
      <c r="AB39" s="185">
        <f>+AB38/V38-1</f>
        <v>0.13723630437224843</v>
      </c>
      <c r="AC39" s="184"/>
      <c r="AD39" s="185">
        <f>+AD38/X38-1</f>
        <v>0.20316038035064432</v>
      </c>
      <c r="AE39" s="184"/>
      <c r="AF39" s="186">
        <f>+AF38/Z38-1</f>
        <v>0.17078528549765926</v>
      </c>
      <c r="AG39" s="184"/>
      <c r="AH39" s="185">
        <f>+AH38/AB38-1</f>
        <v>0.18123264669989125</v>
      </c>
      <c r="AI39" s="184"/>
      <c r="AJ39" s="185">
        <f>+AJ38/AD38-1</f>
        <v>0.13339211039399079</v>
      </c>
      <c r="AK39" s="184"/>
      <c r="AL39" s="186">
        <f>+AL38/AF38-1</f>
        <v>0.15794868515418314</v>
      </c>
      <c r="AM39" s="184"/>
      <c r="AN39" s="185">
        <f>+AN38/AH38-1</f>
        <v>5.4425412289271557E-2</v>
      </c>
      <c r="AO39" s="184"/>
      <c r="AP39" s="185">
        <f>+AP38/AJ38-1</f>
        <v>-3.8992235045431478E-2</v>
      </c>
      <c r="AQ39" s="184"/>
      <c r="AR39" s="186">
        <f>+AR38/AL38-1</f>
        <v>5.2679469784042698E-3</v>
      </c>
      <c r="AS39" s="184"/>
      <c r="AT39" s="185">
        <f>+AT38/AN38-1</f>
        <v>-9.4667907689941044E-2</v>
      </c>
      <c r="AU39" s="184"/>
      <c r="AV39" s="185">
        <f>+AV38/AP38-1</f>
        <v>-7.3422148679656019E-2</v>
      </c>
      <c r="AW39" s="184"/>
      <c r="AX39" s="186">
        <f>+AX38/AR38-1</f>
        <v>-8.4356100586821636E-2</v>
      </c>
      <c r="AY39" s="184"/>
      <c r="AZ39" s="185">
        <f>+AZ38/AT38-1</f>
        <v>-1.9731051564518265E-2</v>
      </c>
      <c r="BA39" s="184"/>
      <c r="BB39" s="185">
        <f>+BB38/AV38-1</f>
        <v>-2.6641140928569396E-3</v>
      </c>
      <c r="BC39" s="184"/>
      <c r="BD39" s="186">
        <f>+BD38/AX38-1</f>
        <v>-1.1348554013506651E-2</v>
      </c>
      <c r="BE39" s="184"/>
      <c r="BF39" s="185">
        <f>+BF38/AZ38-1</f>
        <v>-5.4466878916335837E-2</v>
      </c>
      <c r="BG39" s="184"/>
      <c r="BH39" s="185">
        <f>+BH38/BB38-1</f>
        <v>-5.8683373479963552E-2</v>
      </c>
      <c r="BI39" s="184"/>
      <c r="BJ39" s="186">
        <f>+BJ38/BD38-1</f>
        <v>-5.6556019292846371E-2</v>
      </c>
      <c r="BK39" s="184"/>
      <c r="BL39" s="185">
        <f>+BL38/BF38-1</f>
        <v>3.7243946486407387E-2</v>
      </c>
      <c r="BM39" s="184"/>
      <c r="BN39" s="185">
        <f>+BN38/BH38-1</f>
        <v>7.9713191854424936E-2</v>
      </c>
      <c r="BO39" s="184"/>
      <c r="BP39" s="186">
        <f>+BP38/BJ38-1</f>
        <v>5.9029831392228393E-2</v>
      </c>
      <c r="BQ39" s="184"/>
      <c r="BR39" s="185">
        <f>+BR38/BL38-1</f>
        <v>1.3114914100326391E-2</v>
      </c>
      <c r="BS39" s="184"/>
      <c r="BT39" s="185">
        <f>+BT38/BN38-1</f>
        <v>1.6158447257830222E-3</v>
      </c>
      <c r="BU39" s="184"/>
      <c r="BV39" s="186">
        <f>+BV38/BP38-1</f>
        <v>7.2743581781606892E-3</v>
      </c>
    </row>
    <row r="40" spans="1:77" ht="11.25" customHeight="1">
      <c r="A40" s="193"/>
      <c r="B40" s="193"/>
      <c r="C40" s="210"/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2"/>
      <c r="U40" s="210"/>
      <c r="V40" s="210"/>
      <c r="W40" s="210"/>
      <c r="X40" s="210"/>
      <c r="Y40" s="210"/>
      <c r="Z40" s="212"/>
      <c r="AA40" s="210"/>
      <c r="AB40" s="210"/>
      <c r="AC40" s="210"/>
      <c r="AD40" s="210"/>
      <c r="AE40" s="210"/>
      <c r="AF40" s="212"/>
      <c r="AG40" s="210"/>
      <c r="AH40" s="210"/>
      <c r="AI40" s="210"/>
      <c r="AJ40" s="210"/>
      <c r="AK40" s="210"/>
      <c r="AL40" s="212"/>
      <c r="AM40" s="210"/>
      <c r="AN40" s="210"/>
      <c r="AO40" s="210"/>
      <c r="AP40" s="210"/>
      <c r="AQ40" s="210"/>
      <c r="AR40" s="212"/>
      <c r="AS40" s="19"/>
      <c r="AT40" s="19"/>
      <c r="AU40" s="19"/>
      <c r="AV40" s="19"/>
      <c r="AW40" s="19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  <c r="BI40" s="212"/>
      <c r="BJ40" s="212"/>
      <c r="BK40" s="212"/>
      <c r="BL40" s="212"/>
      <c r="BM40" s="212"/>
      <c r="BN40" s="212"/>
      <c r="BO40" s="212"/>
      <c r="BP40" s="212"/>
      <c r="BQ40" s="212"/>
      <c r="BR40" s="212"/>
      <c r="BS40" s="212"/>
      <c r="BT40" s="212"/>
      <c r="BU40" s="212"/>
      <c r="BV40" s="212"/>
    </row>
    <row r="41" spans="1:77" ht="6.75" customHeight="1">
      <c r="A41" s="193"/>
      <c r="B41" s="193"/>
      <c r="C41" s="193"/>
      <c r="D41" s="193"/>
      <c r="E41" s="193"/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  <c r="Z41" s="193"/>
      <c r="AA41" s="193"/>
      <c r="AB41" s="193"/>
      <c r="AC41" s="193"/>
      <c r="AD41" s="193"/>
      <c r="AE41" s="193"/>
      <c r="AF41" s="193"/>
      <c r="AG41" s="193"/>
      <c r="AH41" s="193"/>
      <c r="AI41" s="193"/>
      <c r="AJ41" s="193"/>
      <c r="AK41" s="193"/>
      <c r="AL41" s="193"/>
      <c r="AM41" s="193"/>
      <c r="AN41" s="193"/>
      <c r="AO41" s="193"/>
      <c r="AP41" s="193"/>
      <c r="AQ41" s="193"/>
      <c r="AR41" s="193"/>
      <c r="AS41" s="193"/>
      <c r="AT41" s="193"/>
      <c r="AU41" s="193"/>
      <c r="AV41" s="193"/>
      <c r="AW41" s="193"/>
      <c r="AX41" s="193"/>
      <c r="AY41" s="193"/>
      <c r="AZ41" s="193"/>
      <c r="BA41" s="193"/>
      <c r="BB41" s="193"/>
      <c r="BC41" s="193"/>
      <c r="BD41" s="193"/>
      <c r="BE41" s="193"/>
      <c r="BF41" s="193"/>
      <c r="BG41" s="193"/>
      <c r="BH41" s="193"/>
      <c r="BI41" s="193"/>
      <c r="BJ41" s="193"/>
      <c r="BK41" s="193"/>
      <c r="BL41" s="193"/>
      <c r="BM41" s="193"/>
      <c r="BN41" s="193"/>
      <c r="BO41" s="193"/>
      <c r="BP41" s="193"/>
      <c r="BQ41" s="193"/>
      <c r="BR41" s="193"/>
      <c r="BS41" s="193"/>
      <c r="BT41" s="193"/>
      <c r="BU41" s="193"/>
      <c r="BV41" s="193"/>
    </row>
    <row r="42" spans="1:77" ht="15" customHeight="1">
      <c r="A42" s="193"/>
      <c r="B42" s="213" t="s">
        <v>42</v>
      </c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P42" s="109"/>
      <c r="Q42" s="109"/>
      <c r="R42" s="109"/>
      <c r="S42" s="109"/>
      <c r="T42" s="109"/>
      <c r="AG42" s="109" t="s">
        <v>63</v>
      </c>
      <c r="AI42" s="109"/>
      <c r="AJ42" s="109"/>
      <c r="AK42" s="109"/>
      <c r="AL42" s="109"/>
      <c r="AM42" s="193"/>
      <c r="AN42" s="193"/>
      <c r="AO42" s="193"/>
      <c r="AP42" s="193"/>
      <c r="AQ42" s="193"/>
      <c r="AR42" s="193"/>
      <c r="AS42" s="193"/>
      <c r="AT42" s="193"/>
      <c r="AU42" s="109"/>
      <c r="AV42" s="109"/>
      <c r="AW42" s="109"/>
      <c r="AX42" s="194" t="s">
        <v>64</v>
      </c>
      <c r="AY42" s="194"/>
      <c r="AZ42" s="194"/>
      <c r="BA42" s="194"/>
      <c r="BB42" s="194"/>
      <c r="BC42" s="194"/>
      <c r="BD42" s="194"/>
      <c r="BE42" s="194"/>
      <c r="BF42" s="194"/>
      <c r="BG42" s="194"/>
      <c r="BH42" s="194"/>
      <c r="BI42" s="194"/>
      <c r="BJ42" s="194"/>
      <c r="BK42" s="194"/>
      <c r="BL42" s="194"/>
      <c r="BM42" s="194"/>
      <c r="BN42" s="194"/>
      <c r="BO42" s="194"/>
      <c r="BP42" s="194"/>
      <c r="BQ42" s="194"/>
      <c r="BR42" s="194"/>
      <c r="BS42" s="194"/>
      <c r="BT42" s="194"/>
      <c r="BU42" s="194"/>
      <c r="BV42" s="194"/>
    </row>
    <row r="43" spans="1:77" ht="18" customHeight="1">
      <c r="A43" s="193"/>
      <c r="B43" s="193"/>
      <c r="C43" s="193"/>
      <c r="D43" s="193"/>
      <c r="E43" s="193"/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  <c r="Z43" s="193"/>
      <c r="AA43" s="193"/>
      <c r="AB43" s="193"/>
      <c r="AC43" s="193"/>
      <c r="AD43" s="193"/>
      <c r="AE43" s="193"/>
      <c r="AF43" s="193"/>
      <c r="AG43" s="193"/>
      <c r="AH43" s="193"/>
      <c r="AI43" s="193"/>
      <c r="AJ43" s="193"/>
      <c r="AK43" s="193"/>
      <c r="AL43" s="193"/>
      <c r="AM43" s="193"/>
      <c r="AN43" s="193"/>
      <c r="AO43" s="193"/>
      <c r="AP43" s="193"/>
      <c r="AQ43" s="193"/>
      <c r="AR43" s="193"/>
      <c r="AS43" s="193"/>
      <c r="AT43" s="193"/>
      <c r="AU43" s="193"/>
      <c r="AV43" s="193"/>
      <c r="AW43" s="193"/>
      <c r="AX43" s="193"/>
      <c r="AY43" s="193"/>
      <c r="AZ43" s="193"/>
      <c r="BA43" s="193"/>
      <c r="BB43" s="193"/>
      <c r="BC43" s="193"/>
      <c r="BD43" s="193"/>
      <c r="BE43" s="193"/>
      <c r="BF43" s="193"/>
      <c r="BG43" s="193"/>
      <c r="BH43" s="193"/>
      <c r="BI43" s="193"/>
      <c r="BJ43" s="193"/>
      <c r="BK43" s="193"/>
      <c r="BL43" s="193"/>
      <c r="BM43" s="193"/>
      <c r="BN43" s="193"/>
      <c r="BO43" s="193"/>
      <c r="BP43" s="193"/>
      <c r="BQ43" s="193"/>
      <c r="BR43" s="193"/>
      <c r="BS43" s="193"/>
      <c r="BT43" s="193"/>
      <c r="BU43" s="193"/>
      <c r="BV43" s="193"/>
    </row>
    <row r="44" spans="1:77" ht="18" customHeight="1">
      <c r="A44" s="193"/>
      <c r="B44" s="193"/>
      <c r="C44" s="193"/>
      <c r="D44" s="193"/>
      <c r="E44" s="193"/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  <c r="Z44" s="193"/>
      <c r="AA44" s="193"/>
      <c r="AB44" s="193"/>
      <c r="AC44" s="193"/>
      <c r="AD44" s="193"/>
      <c r="AE44" s="193"/>
      <c r="AF44" s="193"/>
      <c r="AG44" s="193"/>
      <c r="AH44" s="193"/>
      <c r="AI44" s="193"/>
      <c r="AJ44" s="193"/>
      <c r="AK44" s="193"/>
      <c r="AL44" s="193"/>
      <c r="AM44" s="193"/>
      <c r="AN44" s="193"/>
      <c r="AO44" s="193"/>
      <c r="AP44" s="193"/>
      <c r="AQ44" s="193"/>
      <c r="AR44" s="193"/>
      <c r="AS44" s="193"/>
      <c r="AT44" s="193"/>
      <c r="AU44" s="193"/>
      <c r="AV44" s="193"/>
      <c r="AW44" s="193"/>
      <c r="AX44" s="193"/>
      <c r="AY44" s="193"/>
      <c r="AZ44" s="193"/>
      <c r="BA44" s="193"/>
      <c r="BB44" s="193"/>
      <c r="BC44" s="193"/>
      <c r="BD44" s="193"/>
      <c r="BE44" s="193"/>
      <c r="BF44" s="193"/>
      <c r="BG44" s="193"/>
      <c r="BH44" s="193"/>
      <c r="BI44" s="193"/>
      <c r="BJ44" s="193"/>
      <c r="BK44" s="193"/>
      <c r="BL44" s="193"/>
      <c r="BM44" s="193"/>
      <c r="BN44" s="193"/>
      <c r="BO44" s="193"/>
      <c r="BP44" s="193"/>
      <c r="BQ44" s="193"/>
      <c r="BR44" s="193"/>
      <c r="BS44" s="193"/>
      <c r="BT44" s="193"/>
      <c r="BU44" s="193"/>
      <c r="BV44" s="193"/>
    </row>
    <row r="45" spans="1:77" ht="18" customHeight="1">
      <c r="A45" s="193"/>
      <c r="B45" s="193"/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193"/>
      <c r="AC45" s="193"/>
      <c r="AD45" s="193"/>
      <c r="AE45" s="193"/>
      <c r="AF45" s="193"/>
      <c r="AG45" s="193"/>
      <c r="AH45" s="193"/>
      <c r="AI45" s="193"/>
      <c r="AJ45" s="193"/>
      <c r="AK45" s="193"/>
      <c r="AL45" s="193"/>
      <c r="AM45" s="193"/>
      <c r="AN45" s="193"/>
      <c r="AO45" s="193"/>
      <c r="AP45" s="193"/>
      <c r="AQ45" s="193"/>
      <c r="AR45" s="193"/>
      <c r="AS45" s="193"/>
      <c r="AT45" s="193"/>
      <c r="AU45" s="193"/>
      <c r="AV45" s="193"/>
      <c r="AW45" s="193"/>
      <c r="AX45" s="193"/>
      <c r="AY45" s="193"/>
      <c r="AZ45" s="193"/>
      <c r="BA45" s="193"/>
      <c r="BB45" s="193"/>
      <c r="BC45" s="193"/>
      <c r="BD45" s="193"/>
      <c r="BE45" s="193"/>
      <c r="BF45" s="193"/>
      <c r="BG45" s="193"/>
      <c r="BH45" s="193"/>
      <c r="BI45" s="193"/>
      <c r="BJ45" s="193"/>
      <c r="BK45" s="193"/>
      <c r="BL45" s="193"/>
      <c r="BM45" s="193"/>
      <c r="BN45" s="193"/>
      <c r="BO45" s="193"/>
      <c r="BP45" s="193"/>
      <c r="BQ45" s="193"/>
      <c r="BR45" s="193"/>
      <c r="BS45" s="193"/>
      <c r="BT45" s="193"/>
      <c r="BU45" s="193"/>
      <c r="BV45" s="193"/>
    </row>
    <row r="46" spans="1:77" ht="18" customHeight="1">
      <c r="A46" s="193"/>
      <c r="B46" s="193"/>
      <c r="C46" s="193"/>
      <c r="D46" s="193"/>
      <c r="E46" s="193"/>
      <c r="F46" s="193"/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  <c r="Z46" s="193"/>
      <c r="AA46" s="193"/>
      <c r="AB46" s="193"/>
      <c r="AC46" s="193"/>
      <c r="AD46" s="193"/>
      <c r="AE46" s="193"/>
      <c r="AF46" s="193"/>
      <c r="AG46" s="193"/>
      <c r="AH46" s="195" t="s">
        <v>65</v>
      </c>
      <c r="AJ46" s="195"/>
      <c r="AK46" s="195"/>
      <c r="AL46" s="195"/>
      <c r="AN46" s="109"/>
      <c r="AP46" s="109"/>
      <c r="AQ46" s="109"/>
      <c r="AR46" s="109"/>
      <c r="AS46" s="109" t="s">
        <v>66</v>
      </c>
      <c r="AT46" s="193"/>
      <c r="AU46" s="193"/>
      <c r="AV46" s="193"/>
      <c r="AW46" s="193"/>
      <c r="AX46" s="193"/>
      <c r="AY46" s="193"/>
      <c r="AZ46" s="193"/>
      <c r="BA46" s="193"/>
      <c r="BB46" s="193"/>
      <c r="BC46" s="193"/>
      <c r="BD46" s="193"/>
      <c r="BE46" s="193"/>
      <c r="BF46" s="193"/>
      <c r="BG46" s="193"/>
      <c r="BH46" s="193"/>
      <c r="BI46" s="193"/>
      <c r="BJ46" s="193"/>
      <c r="BK46" s="193"/>
      <c r="BL46" s="193"/>
      <c r="BM46" s="193"/>
      <c r="BN46" s="193"/>
      <c r="BO46" s="193"/>
      <c r="BP46" s="193"/>
      <c r="BQ46" s="193"/>
      <c r="BR46" s="193"/>
      <c r="BS46" s="193"/>
      <c r="BT46" s="193"/>
      <c r="BU46" s="193"/>
      <c r="BV46" s="193"/>
    </row>
    <row r="47" spans="1:77" ht="18" customHeight="1">
      <c r="A47" s="193"/>
      <c r="B47" s="193"/>
      <c r="C47" s="193"/>
      <c r="D47" s="193"/>
      <c r="E47" s="193"/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3"/>
      <c r="AK47" s="193"/>
      <c r="AL47" s="193"/>
      <c r="AM47" s="193"/>
      <c r="AN47" s="193"/>
      <c r="AO47" s="193"/>
      <c r="AP47" s="193"/>
      <c r="AQ47" s="193"/>
      <c r="AR47" s="193"/>
      <c r="AS47" s="193"/>
      <c r="AT47" s="193"/>
      <c r="AU47" s="193"/>
      <c r="AV47" s="193"/>
      <c r="AW47" s="193"/>
      <c r="AX47" s="193"/>
      <c r="AY47" s="193"/>
      <c r="AZ47" s="193"/>
      <c r="BA47" s="193"/>
      <c r="BB47" s="193"/>
      <c r="BC47" s="193"/>
      <c r="BD47" s="193"/>
      <c r="BE47" s="193"/>
      <c r="BF47" s="193"/>
      <c r="BG47" s="193"/>
      <c r="BH47" s="193"/>
      <c r="BI47" s="193"/>
      <c r="BJ47" s="193"/>
      <c r="BK47" s="193"/>
      <c r="BL47" s="193"/>
      <c r="BM47" s="193"/>
      <c r="BN47" s="193"/>
      <c r="BO47" s="193"/>
      <c r="BP47" s="193"/>
      <c r="BQ47" s="193"/>
      <c r="BR47" s="193"/>
      <c r="BS47" s="193"/>
      <c r="BT47" s="193"/>
      <c r="BU47" s="193"/>
      <c r="BV47" s="193"/>
    </row>
    <row r="48" spans="1:77" ht="18" customHeight="1">
      <c r="A48" s="193"/>
      <c r="B48" s="193"/>
      <c r="C48" s="193"/>
      <c r="D48" s="193"/>
      <c r="E48" s="193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  <c r="AC48" s="193"/>
      <c r="AD48" s="193"/>
      <c r="AE48" s="193"/>
      <c r="AF48" s="193"/>
      <c r="AG48" s="193"/>
      <c r="AH48" s="193"/>
      <c r="AI48" s="193"/>
      <c r="AJ48" s="193"/>
      <c r="AK48" s="193"/>
      <c r="AL48" s="193"/>
      <c r="AM48" s="193"/>
      <c r="AN48" s="193"/>
      <c r="AO48" s="193"/>
      <c r="AP48" s="193"/>
      <c r="AQ48" s="193"/>
      <c r="AR48" s="193"/>
      <c r="AS48" s="193"/>
      <c r="AT48" s="193"/>
      <c r="AU48" s="193"/>
      <c r="AV48" s="193"/>
      <c r="AW48" s="193"/>
      <c r="AX48" s="193"/>
      <c r="AY48" s="193"/>
      <c r="AZ48" s="193"/>
      <c r="BA48" s="193"/>
      <c r="BB48" s="193"/>
      <c r="BC48" s="193"/>
      <c r="BD48" s="193"/>
      <c r="BE48" s="193"/>
      <c r="BF48" s="193"/>
      <c r="BG48" s="193"/>
      <c r="BH48" s="193"/>
      <c r="BI48" s="193"/>
      <c r="BJ48" s="193"/>
      <c r="BK48" s="193"/>
      <c r="BL48" s="193"/>
      <c r="BM48" s="193"/>
      <c r="BN48" s="193"/>
      <c r="BO48" s="193"/>
      <c r="BP48" s="193"/>
      <c r="BQ48" s="193"/>
      <c r="BR48" s="193"/>
      <c r="BS48" s="193"/>
      <c r="BT48" s="193"/>
      <c r="BU48" s="193"/>
      <c r="BV48" s="193"/>
    </row>
    <row r="49" spans="1:74" ht="18" customHeight="1">
      <c r="A49" s="193"/>
      <c r="B49" s="193"/>
      <c r="C49" s="193"/>
      <c r="D49" s="193"/>
      <c r="E49" s="193"/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3"/>
      <c r="AC49" s="193"/>
      <c r="AD49" s="193"/>
      <c r="AE49" s="193"/>
      <c r="AF49" s="193"/>
      <c r="AG49" s="193"/>
      <c r="AH49" s="193"/>
      <c r="AI49" s="193"/>
      <c r="AJ49" s="193"/>
      <c r="AK49" s="193"/>
      <c r="AL49" s="193"/>
      <c r="AM49" s="193"/>
      <c r="AN49" s="193"/>
      <c r="AO49" s="193"/>
      <c r="AP49" s="193"/>
      <c r="AQ49" s="193"/>
      <c r="AR49" s="193"/>
      <c r="AS49" s="193"/>
      <c r="AT49" s="193"/>
      <c r="AU49" s="193"/>
      <c r="AV49" s="193"/>
      <c r="AW49" s="193"/>
      <c r="AX49" s="193"/>
      <c r="AY49" s="193"/>
      <c r="AZ49" s="193"/>
      <c r="BA49" s="193"/>
      <c r="BB49" s="193"/>
      <c r="BC49" s="193"/>
      <c r="BD49" s="193"/>
      <c r="BE49" s="193"/>
      <c r="BF49" s="193"/>
      <c r="BG49" s="193"/>
      <c r="BH49" s="193"/>
      <c r="BI49" s="193"/>
      <c r="BJ49" s="193"/>
      <c r="BK49" s="193"/>
      <c r="BL49" s="193"/>
      <c r="BM49" s="193"/>
      <c r="BN49" s="193"/>
      <c r="BO49" s="193"/>
      <c r="BP49" s="193"/>
      <c r="BQ49" s="193"/>
      <c r="BR49" s="193"/>
      <c r="BS49" s="193"/>
      <c r="BT49" s="193"/>
      <c r="BU49" s="193"/>
      <c r="BV49" s="193"/>
    </row>
    <row r="50" spans="1:74" ht="18" customHeight="1">
      <c r="A50" s="193"/>
      <c r="B50" s="193"/>
      <c r="C50" s="193"/>
      <c r="D50" s="193"/>
      <c r="E50" s="193"/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  <c r="Z50" s="193"/>
      <c r="AA50" s="193"/>
      <c r="AB50" s="193"/>
      <c r="AC50" s="193"/>
      <c r="AD50" s="193"/>
      <c r="AE50" s="193"/>
      <c r="AF50" s="193"/>
      <c r="AG50" s="193"/>
      <c r="AH50" s="193"/>
      <c r="AI50" s="193"/>
      <c r="AJ50" s="193"/>
      <c r="AK50" s="193"/>
      <c r="AL50" s="193"/>
      <c r="AM50" s="193"/>
      <c r="AN50" s="193"/>
      <c r="AO50" s="193"/>
      <c r="AP50" s="193"/>
      <c r="AQ50" s="193"/>
      <c r="AR50" s="193"/>
      <c r="AS50" s="193"/>
      <c r="AT50" s="193"/>
      <c r="AU50" s="193"/>
      <c r="AV50" s="193"/>
      <c r="AW50" s="193"/>
      <c r="AX50" s="193"/>
      <c r="AY50" s="193"/>
      <c r="AZ50" s="193"/>
      <c r="BA50" s="193"/>
      <c r="BB50" s="193"/>
      <c r="BC50" s="193"/>
      <c r="BD50" s="193"/>
      <c r="BE50" s="193"/>
      <c r="BF50" s="193"/>
      <c r="BG50" s="193"/>
      <c r="BH50" s="193"/>
      <c r="BI50" s="193"/>
      <c r="BJ50" s="193"/>
      <c r="BK50" s="193"/>
      <c r="BL50" s="193"/>
      <c r="BM50" s="193"/>
      <c r="BN50" s="193"/>
      <c r="BO50" s="193"/>
      <c r="BP50" s="193"/>
      <c r="BQ50" s="193"/>
      <c r="BR50" s="193"/>
      <c r="BS50" s="193"/>
      <c r="BT50" s="193"/>
      <c r="BU50" s="193"/>
      <c r="BV50" s="193"/>
    </row>
    <row r="51" spans="1:74" ht="18" customHeight="1">
      <c r="A51" s="193"/>
      <c r="B51" s="193"/>
      <c r="C51" s="193"/>
      <c r="D51" s="193"/>
      <c r="E51" s="193"/>
      <c r="F51" s="193"/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  <c r="Z51" s="193"/>
      <c r="AA51" s="193"/>
      <c r="AB51" s="193"/>
      <c r="AC51" s="193"/>
      <c r="AD51" s="193"/>
      <c r="AE51" s="193"/>
      <c r="AF51" s="193"/>
      <c r="AG51" s="193"/>
      <c r="AH51" s="193"/>
      <c r="AI51" s="193"/>
      <c r="AJ51" s="193"/>
      <c r="AK51" s="193"/>
      <c r="AL51" s="193"/>
      <c r="AM51" s="193"/>
      <c r="AN51" s="193"/>
      <c r="AO51" s="193"/>
      <c r="AP51" s="193"/>
      <c r="AQ51" s="193"/>
      <c r="AR51" s="193"/>
      <c r="AS51" s="193"/>
      <c r="AT51" s="193"/>
      <c r="AU51" s="193"/>
      <c r="AV51" s="193"/>
      <c r="AW51" s="193"/>
      <c r="AX51" s="193"/>
      <c r="AY51" s="193"/>
      <c r="AZ51" s="193"/>
      <c r="BA51" s="193"/>
      <c r="BB51" s="193"/>
      <c r="BC51" s="193"/>
      <c r="BD51" s="193"/>
      <c r="BE51" s="193"/>
      <c r="BF51" s="193"/>
      <c r="BG51" s="193"/>
      <c r="BH51" s="193"/>
      <c r="BI51" s="193"/>
      <c r="BJ51" s="193"/>
      <c r="BK51" s="193"/>
      <c r="BL51" s="193"/>
      <c r="BM51" s="193"/>
      <c r="BN51" s="193"/>
      <c r="BO51" s="193"/>
      <c r="BP51" s="193"/>
      <c r="BQ51" s="193"/>
      <c r="BR51" s="193"/>
      <c r="BS51" s="193"/>
      <c r="BT51" s="193"/>
      <c r="BU51" s="193"/>
      <c r="BV51" s="193"/>
    </row>
    <row r="52" spans="1:74" ht="18" customHeight="1">
      <c r="A52" s="193"/>
      <c r="B52" s="193"/>
      <c r="C52" s="193"/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  <c r="AA52" s="193"/>
      <c r="AB52" s="193"/>
      <c r="AC52" s="193"/>
      <c r="AD52" s="193"/>
      <c r="AE52" s="193"/>
      <c r="AF52" s="193"/>
      <c r="AG52" s="193"/>
      <c r="AH52" s="193"/>
      <c r="AI52" s="193"/>
      <c r="AJ52" s="193"/>
      <c r="AK52" s="193"/>
      <c r="AL52" s="193"/>
      <c r="AM52" s="193"/>
      <c r="AN52" s="193"/>
      <c r="AO52" s="193"/>
      <c r="AP52" s="193"/>
      <c r="AQ52" s="193"/>
      <c r="AR52" s="193"/>
      <c r="AS52" s="193"/>
      <c r="AT52" s="193"/>
      <c r="AU52" s="193"/>
      <c r="AV52" s="193"/>
      <c r="AW52" s="193"/>
      <c r="AX52" s="193"/>
      <c r="AY52" s="193"/>
      <c r="AZ52" s="193"/>
      <c r="BA52" s="193"/>
      <c r="BB52" s="193"/>
      <c r="BC52" s="193"/>
      <c r="BD52" s="193"/>
      <c r="BE52" s="193"/>
      <c r="BF52" s="193"/>
      <c r="BG52" s="193"/>
      <c r="BH52" s="193"/>
      <c r="BI52" s="193"/>
      <c r="BJ52" s="193"/>
      <c r="BK52" s="193"/>
      <c r="BL52" s="193"/>
      <c r="BM52" s="193"/>
      <c r="BN52" s="193"/>
      <c r="BO52" s="193"/>
      <c r="BP52" s="193"/>
      <c r="BQ52" s="193"/>
      <c r="BR52" s="193"/>
      <c r="BS52" s="193"/>
      <c r="BT52" s="193"/>
      <c r="BU52" s="193"/>
      <c r="BV52" s="193"/>
    </row>
  </sheetData>
  <mergeCells count="48">
    <mergeCell ref="BQ6:BV6"/>
    <mergeCell ref="C6:H6"/>
    <mergeCell ref="I6:N6"/>
    <mergeCell ref="O6:T6"/>
    <mergeCell ref="U6:Z6"/>
    <mergeCell ref="AA6:AF6"/>
    <mergeCell ref="AG6:AL6"/>
    <mergeCell ref="AM6:AR6"/>
    <mergeCell ref="AS6:AX6"/>
    <mergeCell ref="AY6:BD6"/>
    <mergeCell ref="BE6:BJ6"/>
    <mergeCell ref="BK6:BP6"/>
    <mergeCell ref="Y7:Z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AW7:AX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BU7:BV7"/>
    <mergeCell ref="AY7:AZ7"/>
    <mergeCell ref="BA7:BB7"/>
    <mergeCell ref="BC7:BD7"/>
    <mergeCell ref="BE7:BF7"/>
    <mergeCell ref="BG7:BH7"/>
    <mergeCell ref="BI7:BJ7"/>
    <mergeCell ref="BK7:BL7"/>
    <mergeCell ref="BM7:BN7"/>
    <mergeCell ref="BO7:BP7"/>
    <mergeCell ref="BQ7:BR7"/>
    <mergeCell ref="BS7:BT7"/>
  </mergeCells>
  <conditionalFormatting sqref="C9:AR18 C19:Z19 C20:AR36">
    <cfRule type="cellIs" dxfId="16" priority="17" stopIfTrue="1" operator="equal">
      <formula>0</formula>
    </cfRule>
  </conditionalFormatting>
  <conditionalFormatting sqref="AS9:AX18 AS20:AX31 AS33:AX36 AS32:AU32 AW32:AX32">
    <cfRule type="cellIs" dxfId="15" priority="16" stopIfTrue="1" operator="equal">
      <formula>0</formula>
    </cfRule>
  </conditionalFormatting>
  <conditionalFormatting sqref="AA19:AR19">
    <cfRule type="cellIs" dxfId="14" priority="15" stopIfTrue="1" operator="equal">
      <formula>0</formula>
    </cfRule>
  </conditionalFormatting>
  <conditionalFormatting sqref="AS19:AX19">
    <cfRule type="cellIs" dxfId="13" priority="14" stopIfTrue="1" operator="equal">
      <formula>0</formula>
    </cfRule>
  </conditionalFormatting>
  <conditionalFormatting sqref="AV32">
    <cfRule type="cellIs" dxfId="12" priority="13" stopIfTrue="1" operator="equal">
      <formula>0</formula>
    </cfRule>
  </conditionalFormatting>
  <conditionalFormatting sqref="AY9:BD18 AY20:BD31 AY33:BD36 AY32:BA32 BC32:BD32">
    <cfRule type="cellIs" dxfId="11" priority="12" stopIfTrue="1" operator="equal">
      <formula>0</formula>
    </cfRule>
  </conditionalFormatting>
  <conditionalFormatting sqref="AY19:BD19">
    <cfRule type="cellIs" dxfId="10" priority="11" stopIfTrue="1" operator="equal">
      <formula>0</formula>
    </cfRule>
  </conditionalFormatting>
  <conditionalFormatting sqref="BB32">
    <cfRule type="cellIs" dxfId="9" priority="10" stopIfTrue="1" operator="equal">
      <formula>0</formula>
    </cfRule>
  </conditionalFormatting>
  <conditionalFormatting sqref="BE9:BJ18 BE20:BJ31 BE33:BJ36 BE32:BG32 BI32:BJ32">
    <cfRule type="cellIs" dxfId="8" priority="9" stopIfTrue="1" operator="equal">
      <formula>0</formula>
    </cfRule>
  </conditionalFormatting>
  <conditionalFormatting sqref="BE19:BJ19">
    <cfRule type="cellIs" dxfId="7" priority="8" stopIfTrue="1" operator="equal">
      <formula>0</formula>
    </cfRule>
  </conditionalFormatting>
  <conditionalFormatting sqref="BH32">
    <cfRule type="cellIs" dxfId="6" priority="7" stopIfTrue="1" operator="equal">
      <formula>0</formula>
    </cfRule>
  </conditionalFormatting>
  <conditionalFormatting sqref="BK9:BP18 BK20:BP31 BK33:BP36 BK32:BM32 BO32:BP32">
    <cfRule type="cellIs" dxfId="5" priority="6" stopIfTrue="1" operator="equal">
      <formula>0</formula>
    </cfRule>
  </conditionalFormatting>
  <conditionalFormatting sqref="BK19:BP19">
    <cfRule type="cellIs" dxfId="4" priority="5" stopIfTrue="1" operator="equal">
      <formula>0</formula>
    </cfRule>
  </conditionalFormatting>
  <conditionalFormatting sqref="BN32">
    <cfRule type="cellIs" dxfId="3" priority="4" stopIfTrue="1" operator="equal">
      <formula>0</formula>
    </cfRule>
  </conditionalFormatting>
  <conditionalFormatting sqref="BQ9:BV18 BQ20:BV31 BQ33:BV36 BQ32:BS32 BU32:BV32">
    <cfRule type="cellIs" dxfId="2" priority="3" stopIfTrue="1" operator="equal">
      <formula>0</formula>
    </cfRule>
  </conditionalFormatting>
  <conditionalFormatting sqref="BQ19:BV19">
    <cfRule type="cellIs" dxfId="1" priority="2" stopIfTrue="1" operator="equal">
      <formula>0</formula>
    </cfRule>
  </conditionalFormatting>
  <conditionalFormatting sqref="BT32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1496062992125984" bottom="0.31496062992125984" header="0.23622047244094491" footer="0.23622047244094491"/>
  <pageSetup paperSize="9" scale="67" orientation="landscape" r:id="rId1"/>
  <headerFooter alignWithMargins="0">
    <oddFooter>&amp;R&amp;7&amp;Z&amp;F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OUTPUT</vt:lpstr>
      <vt:lpstr>OUT-BovMale</vt:lpstr>
      <vt:lpstr>OUT-Cow</vt:lpstr>
      <vt:lpstr>'OUT-BovMale'!Print_Area</vt:lpstr>
      <vt:lpstr>'OUT-Cow'!Print_Area</vt:lpstr>
      <vt:lpstr>OUTPUT!Print_Area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WULLAERT Muriel (AGRI)</dc:creator>
  <cp:lastModifiedBy>KRIKELAS-PASSARIS Alexandros (AGRI)</cp:lastModifiedBy>
  <dcterms:created xsi:type="dcterms:W3CDTF">2017-10-13T08:47:16Z</dcterms:created>
  <dcterms:modified xsi:type="dcterms:W3CDTF">2017-10-19T14:25:21Z</dcterms:modified>
</cp:coreProperties>
</file>